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activeTab="3"/>
  </bookViews>
  <sheets>
    <sheet name="Index" sheetId="1" r:id="rId1"/>
    <sheet name="Assessment Plan" sheetId="2" r:id="rId2"/>
    <sheet name="Assessment Tool" sheetId="3" r:id="rId3"/>
    <sheet name="CO internal ATTAINMENT" sheetId="4" r:id="rId4"/>
    <sheet name=" PO PSO SPPU ATT " sheetId="5" r:id="rId5"/>
    <sheet name=" PO-PSO int and Ext att" sheetId="6" r:id="rId6"/>
    <sheet name=" Total Att 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F17" authorId="0">
      <text>
        <r>
          <rPr>
            <sz val="10"/>
            <rFont val="SimSun"/>
            <charset val="134"/>
          </rPr>
          <t>======
ID#AAABBHt-fQg
HOD-COMP    (2023-03-28 05:51:06)
values from CO internal attainment</t>
        </r>
      </text>
    </comment>
    <comment ref="G17" authorId="0">
      <text>
        <r>
          <rPr>
            <sz val="10"/>
            <rFont val="SimSun"/>
            <charset val="134"/>
          </rPr>
          <t>======
ID#AAABBHt-fQc
HOD-COMP    (2023-03-28 05:51:06)
Students scored in SPPU exam more than or equal to Avg Marks. From sheet PO PSO SPPU ATT</t>
        </r>
      </text>
    </comment>
  </commentList>
</comments>
</file>

<file path=xl/sharedStrings.xml><?xml version="1.0" encoding="utf-8"?>
<sst xmlns="http://schemas.openxmlformats.org/spreadsheetml/2006/main" count="730" uniqueCount="288">
  <si>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</si>
  <si>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</si>
  <si>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</si>
  <si>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</si>
  <si>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</si>
  <si>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</si>
  <si>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</si>
  <si>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</si>
  <si>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</si>
  <si>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</si>
  <si>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</si>
  <si>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</si>
  <si>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</si>
  <si>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</si>
  <si>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</si>
  <si>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</si>
  <si>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</si>
  <si>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</si>
  <si>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</si>
  <si>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</si>
  <si>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</si>
  <si>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</si>
  <si>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</si>
  <si>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</si>
  <si>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</si>
  <si>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</si>
  <si>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</si>
  <si>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</si>
  <si>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</si>
  <si>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</si>
  <si>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</si>
  <si>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</si>
  <si>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</si>
  <si>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</si>
  <si>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</si>
  <si>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</si>
  <si>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</si>
  <si>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</si>
  <si>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</si>
  <si>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</si>
  <si>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</si>
  <si>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</si>
  <si>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</si>
  <si>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</si>
  <si>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</si>
  <si>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</si>
  <si>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</si>
  <si>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</si>
  <si>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</si>
  <si>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</si>
  <si>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</si>
  <si>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</si>
  <si>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</si>
  <si>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</si>
  <si>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</si>
  <si>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</si>
  <si>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</si>
  <si>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</si>
  <si>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r>
      <rPr>
        <sz val="14"/>
        <color rgb="FF000000"/>
        <rFont val="Calibri"/>
        <charset val="134"/>
      </rPr>
      <t>COs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</si>
  <si>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Assessment tool</t>
    </r>
    <r>
      <rPr>
        <sz val="12"/>
        <color rgb="FF000000"/>
        <rFont val="Calibri"/>
        <charset val="134"/>
      </rPr>
      <t xml:space="preserve"> </t>
    </r>
  </si>
  <si>
    <t>Threshold level and  Target set</t>
  </si>
  <si>
    <r>
      <rPr>
        <sz val="14"/>
        <color rgb="FF000000"/>
        <rFont val="Calibri"/>
        <charset val="134"/>
      </rPr>
      <t>Attainment levels (AL)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</si>
  <si>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C201.1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</si>
  <si>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Theory test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</si>
  <si>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average marks or 40% whiever is greater as threshold value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</si>
  <si>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No. of students achieving target = Y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</si>
  <si>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Total No. of students = S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</si>
  <si>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Assignment</t>
    </r>
    <r>
      <rPr>
        <sz val="12"/>
        <color rgb="FF000000"/>
        <rFont val="Calibri"/>
        <charset val="134"/>
      </rPr>
      <t xml:space="preserve"> </t>
    </r>
  </si>
  <si>
    <t>Lab experiment</t>
  </si>
  <si>
    <r>
      <rPr>
        <sz val="14"/>
        <color rgb="FF000000"/>
        <rFont val="Calibri"/>
        <charset val="134"/>
      </rPr>
      <t>Course End survey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</si>
  <si>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40 ≤ AL1 &lt; 50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</si>
  <si>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C201.2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</si>
  <si>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50 ≤  AL2 &lt; 60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</si>
  <si>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Online test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</si>
  <si>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60 ≤  AL3 ≤ 100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</si>
  <si>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C201.3</t>
    </r>
    <r>
      <rPr>
        <sz val="12"/>
        <color rgb="FF000000"/>
        <rFont val="Calibri"/>
        <charset val="134"/>
      </rPr>
      <t xml:space="preserve"> </t>
    </r>
  </si>
  <si>
    <t>Target set = 60%</t>
  </si>
  <si>
    <r>
      <rPr>
        <sz val="14"/>
        <color rgb="FF000000"/>
        <rFont val="Calibri"/>
        <charset val="134"/>
      </rPr>
      <t>C201.4</t>
    </r>
    <r>
      <rPr>
        <sz val="12"/>
        <color rgb="FF000000"/>
        <rFont val="Calibri"/>
        <charset val="134"/>
      </rPr>
      <t xml:space="preserve"> </t>
    </r>
  </si>
  <si>
    <r>
      <rPr>
        <sz val="14"/>
        <color rgb="FF000000"/>
        <rFont val="Calibri"/>
        <charset val="134"/>
      </rPr>
      <t>C201.5</t>
    </r>
    <r>
      <rPr>
        <sz val="12"/>
        <color rgb="FF000000"/>
        <rFont val="Calibri"/>
        <charset val="134"/>
      </rPr>
      <t xml:space="preserve"> </t>
    </r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</si>
  <si>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</si>
  <si>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</si>
  <si>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</si>
  <si>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</si>
  <si>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</si>
  <si>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</si>
  <si>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</si>
  <si>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</si>
  <si>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</si>
  <si>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</si>
  <si>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</si>
  <si>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</si>
  <si>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</si>
  <si>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</si>
  <si>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</si>
  <si>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</si>
  <si>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</si>
  <si>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</si>
  <si>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</si>
  <si>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</si>
  <si>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</si>
  <si>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</si>
  <si>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</si>
  <si>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</si>
  <si>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</si>
  <si>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</si>
  <si>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</si>
  <si>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</si>
  <si>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</si>
  <si>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</si>
  <si>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</si>
  <si>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</si>
  <si>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</si>
  <si>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</si>
  <si>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</si>
  <si>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</si>
  <si>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</si>
  <si>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</si>
  <si>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</si>
  <si>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</si>
  <si>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</si>
  <si>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</si>
  <si>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</si>
  <si>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</si>
  <si>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</si>
  <si>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</si>
  <si>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</si>
  <si>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</si>
  <si>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</si>
  <si>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</si>
  <si>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</si>
  <si>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</si>
  <si>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</si>
  <si>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</si>
  <si>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</si>
  <si>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</si>
  <si>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</si>
  <si>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</si>
  <si>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</si>
  <si>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</si>
  <si>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</si>
  <si>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</si>
  <si>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</si>
  <si>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</si>
  <si>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</si>
  <si>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</si>
  <si>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</si>
  <si>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</si>
  <si>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</si>
  <si>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</si>
  <si>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</si>
  <si>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</si>
  <si>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</si>
  <si>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</si>
  <si>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</si>
  <si>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</si>
  <si>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</si>
  <si>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</si>
  <si>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</si>
  <si>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</si>
  <si>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</si>
  <si>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</si>
  <si>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</si>
  <si>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</si>
  <si>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</si>
  <si>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</si>
  <si>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</si>
  <si>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</si>
  <si>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</si>
  <si>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</si>
  <si>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</si>
  <si>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</si>
  <si>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</si>
  <si>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</si>
  <si>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</si>
  <si>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</si>
  <si>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</si>
  <si>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</si>
  <si>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</si>
  <si>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</si>
  <si>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</si>
  <si>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</si>
  <si>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</si>
  <si>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</si>
  <si>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</si>
  <si>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</si>
  <si>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</si>
  <si>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</si>
  <si>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</si>
  <si>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</si>
  <si>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</si>
  <si>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</si>
  <si>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AAYUSH BHIMENDRA RAHANGDALE</t>
  </si>
  <si>
    <t>SPOS</t>
  </si>
  <si>
    <t>M</t>
  </si>
  <si>
    <t>A</t>
  </si>
  <si>
    <t>AHER SHREYAS KAILAS</t>
  </si>
  <si>
    <t>-</t>
  </si>
  <si>
    <t>ASHWIN SANJAY CHOPADE</t>
  </si>
  <si>
    <t>PO % Att</t>
  </si>
  <si>
    <t>BHANGE PRANAV ANIL</t>
  </si>
  <si>
    <t>BHOLE BHAKTI PRAVIN</t>
  </si>
  <si>
    <t>BHUSARE AVISHKAR SURESH</t>
  </si>
  <si>
    <t>BILDIKAR RADHEY PARIKSHIT</t>
  </si>
  <si>
    <t>PO - PSO Attainment for External SPPU Assesment</t>
  </si>
  <si>
    <t>BIRADAR RAMKRUSHNA LIMBRAJ</t>
  </si>
  <si>
    <t>PO/PSO</t>
  </si>
  <si>
    <t>BIRADAR VINIT NIVRUTTI</t>
  </si>
  <si>
    <t>% Attainment by Direct-Internal Assessment</t>
  </si>
  <si>
    <t>CHAUDHARI VARUN ANIL</t>
  </si>
  <si>
    <t xml:space="preserve"> 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</si>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</sst>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.0"/>
  </numFmts>
  <fonts count="64"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4"/>
      <color rgb="FF000000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26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theme="1"/>
      <name val="Calibri"/>
      <charset val="134"/>
    </font>
    <font>
      <sz val="22"/>
      <color theme="1"/>
      <name val="Calibri"/>
      <charset val="134"/>
    </font>
    <font>
      <sz val="12"/>
      <color theme="1"/>
      <name val="Times New Roman"/>
      <charset val="134"/>
    </font>
    <font>
      <sz val="12"/>
      <color theme="0"/>
      <name val="Calibri"/>
      <charset val="134"/>
    </font>
    <font>
      <sz val="12"/>
      <color rgb="FF000000"/>
      <name val="Times New Roman"/>
      <charset val="134"/>
    </font>
    <font>
      <sz val="11"/>
      <color theme="1"/>
      <name val="Times New Roman"/>
      <charset val="134"/>
    </font>
    <font>
      <sz val="9"/>
      <color rgb="FF000000"/>
      <name val="Arial"/>
      <charset val="134"/>
    </font>
    <font>
      <b/>
      <sz val="9"/>
      <color theme="1"/>
      <name val="Times New Roman"/>
      <charset val="134"/>
    </font>
    <font>
      <b/>
      <sz val="10"/>
      <color theme="1"/>
      <name val="Times New Roman"/>
      <charset val="134"/>
    </font>
    <font>
      <sz val="9"/>
      <color theme="1"/>
      <name val="Times New Roman"/>
      <charset val="134"/>
    </font>
    <font>
      <b/>
      <sz val="12"/>
      <color rgb="FF000000"/>
      <name val="Cambria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8"/>
      <color rgb="FF000000"/>
      <name val="Arial Black"/>
      <charset val="134"/>
    </font>
    <font>
      <sz val="14"/>
      <color rgb="FF000000"/>
      <name val="Arial Black"/>
      <charset val="134"/>
    </font>
    <font>
      <sz val="18"/>
      <color rgb="FF000000"/>
      <name val="Arial Black"/>
      <charset val="134"/>
    </font>
    <font>
      <b/>
      <sz val="14"/>
      <color theme="1"/>
      <name val="Calibri"/>
      <charset val="134"/>
    </font>
    <font>
      <b/>
      <sz val="14"/>
      <color rgb="FF000000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b/>
      <sz val="12"/>
      <color theme="1"/>
      <name val="Cambria"/>
      <charset val="134"/>
    </font>
    <font>
      <b/>
      <sz val="11"/>
      <color theme="1"/>
      <name val="Cambria"/>
      <charset val="134"/>
    </font>
    <font>
      <sz val="8"/>
      <color rgb="FF000000"/>
      <name val="Calibri"/>
      <charset val="134"/>
    </font>
    <font>
      <b/>
      <sz val="12"/>
      <color theme="1"/>
      <name val="Arial"/>
      <charset val="134"/>
    </font>
    <font>
      <sz val="9"/>
      <color rgb="FFFF0000"/>
      <name val="Calibri"/>
      <charset val="134"/>
    </font>
    <font>
      <sz val="11"/>
      <color theme="1"/>
      <name val="Cambria"/>
      <charset val="134"/>
    </font>
    <font>
      <b/>
      <sz val="14"/>
      <color theme="1"/>
      <name val="Cambria"/>
      <charset val="134"/>
    </font>
    <font>
      <sz val="14"/>
      <color theme="1"/>
      <name val="Calibri"/>
      <charset val="134"/>
    </font>
    <font>
      <sz val="14"/>
      <color theme="1"/>
      <name val="Cambria"/>
      <charset val="134"/>
    </font>
    <font>
      <sz val="11"/>
      <color rgb="FF000000"/>
      <name val="Cambria"/>
      <charset val="134"/>
    </font>
    <font>
      <sz val="10"/>
      <color theme="1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E36C09"/>
        <bgColor rgb="FFE36C09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FF6600"/>
        <bgColor rgb="FFFF6600"/>
      </patternFill>
    </fill>
    <fill>
      <patternFill patternType="solid">
        <fgColor rgb="FFE5B8B7"/>
        <bgColor rgb="FFE5B8B7"/>
      </patternFill>
    </fill>
    <fill>
      <patternFill patternType="solid">
        <fgColor rgb="FF999999"/>
        <bgColor rgb="FF999999"/>
      </patternFill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3" fillId="18" borderId="34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35" applyNumberFormat="0" applyFill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9" borderId="37" applyNumberFormat="0" applyAlignment="0" applyProtection="0">
      <alignment vertical="center"/>
    </xf>
    <xf numFmtId="0" fontId="53" fillId="20" borderId="38" applyNumberFormat="0" applyAlignment="0" applyProtection="0">
      <alignment vertical="center"/>
    </xf>
    <xf numFmtId="0" fontId="54" fillId="20" borderId="37" applyNumberFormat="0" applyAlignment="0" applyProtection="0">
      <alignment vertical="center"/>
    </xf>
    <xf numFmtId="0" fontId="55" fillId="21" borderId="39" applyNumberFormat="0" applyAlignment="0" applyProtection="0">
      <alignment vertical="center"/>
    </xf>
    <xf numFmtId="0" fontId="56" fillId="0" borderId="40" applyNumberFormat="0" applyFill="0" applyAlignment="0" applyProtection="0">
      <alignment vertical="center"/>
    </xf>
    <xf numFmtId="0" fontId="57" fillId="0" borderId="41" applyNumberFormat="0" applyFill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1" fillId="45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</cellStyleXfs>
  <cellXfs count="27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2" borderId="10" xfId="0" applyFont="1" applyFill="1" applyBorder="1" applyAlignment="1">
      <alignment horizontal="center" vertical="center" wrapText="1" readingOrder="1"/>
    </xf>
    <xf numFmtId="0" fontId="4" fillId="2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 readingOrder="1"/>
    </xf>
    <xf numFmtId="0" fontId="1" fillId="0" borderId="10" xfId="0" applyFont="1" applyBorder="1"/>
    <xf numFmtId="2" fontId="1" fillId="0" borderId="10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1" xfId="0" applyFont="1" applyFill="1" applyBorder="1" applyAlignment="1">
      <alignment horizontal="center" vertical="center" wrapText="1" readingOrder="1"/>
    </xf>
    <xf numFmtId="2" fontId="2" fillId="3" borderId="12" xfId="0" applyNumberFormat="1" applyFont="1" applyFill="1" applyBorder="1" applyAlignment="1">
      <alignment horizontal="center" vertical="center" wrapText="1" readingOrder="1"/>
    </xf>
    <xf numFmtId="0" fontId="4" fillId="0" borderId="0" xfId="0" applyFont="1"/>
    <xf numFmtId="0" fontId="5" fillId="4" borderId="0" xfId="0" applyFont="1" applyFill="1" applyBorder="1"/>
    <xf numFmtId="0" fontId="6" fillId="0" borderId="0" xfId="0" applyFont="1"/>
    <xf numFmtId="0" fontId="7" fillId="0" borderId="0" xfId="0" applyFont="1"/>
    <xf numFmtId="1" fontId="7" fillId="0" borderId="1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3" fillId="0" borderId="13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vertical="center" wrapText="1"/>
    </xf>
    <xf numFmtId="1" fontId="9" fillId="2" borderId="10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wrapText="1"/>
    </xf>
    <xf numFmtId="0" fontId="11" fillId="6" borderId="9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11" fillId="5" borderId="7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2" fontId="9" fillId="2" borderId="9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/>
    </xf>
    <xf numFmtId="0" fontId="1" fillId="0" borderId="12" xfId="0" applyFont="1" applyBorder="1"/>
    <xf numFmtId="2" fontId="5" fillId="8" borderId="0" xfId="0" applyNumberFormat="1" applyFont="1" applyFill="1" applyBorder="1" applyAlignment="1">
      <alignment horizontal="center" vertical="center" readingOrder="1"/>
    </xf>
    <xf numFmtId="0" fontId="4" fillId="8" borderId="0" xfId="0" applyFont="1" applyFill="1" applyBorder="1"/>
    <xf numFmtId="1" fontId="12" fillId="9" borderId="12" xfId="0" applyNumberFormat="1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1" fontId="9" fillId="2" borderId="1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2" fontId="9" fillId="2" borderId="12" xfId="0" applyNumberFormat="1" applyFont="1" applyFill="1" applyBorder="1" applyAlignment="1">
      <alignment horizontal="center" vertical="center" wrapText="1"/>
    </xf>
    <xf numFmtId="2" fontId="14" fillId="8" borderId="10" xfId="0" applyNumberFormat="1" applyFont="1" applyFill="1" applyBorder="1" applyAlignment="1">
      <alignment vertical="top" wrapText="1"/>
    </xf>
    <xf numFmtId="0" fontId="14" fillId="8" borderId="10" xfId="0" applyFont="1" applyFill="1" applyBorder="1" applyAlignment="1">
      <alignment vertical="top" wrapText="1"/>
    </xf>
    <xf numFmtId="0" fontId="11" fillId="5" borderId="14" xfId="0" applyFont="1" applyFill="1" applyBorder="1" applyAlignment="1">
      <alignment horizontal="right" wrapText="1"/>
    </xf>
    <xf numFmtId="0" fontId="11" fillId="6" borderId="7" xfId="0" applyFont="1" applyFill="1" applyBorder="1" applyAlignment="1">
      <alignment horizontal="right" wrapText="1"/>
    </xf>
    <xf numFmtId="0" fontId="11" fillId="5" borderId="7" xfId="0" applyFont="1" applyFill="1" applyBorder="1" applyAlignment="1">
      <alignment horizontal="right" wrapText="1"/>
    </xf>
    <xf numFmtId="0" fontId="1" fillId="4" borderId="12" xfId="0" applyFont="1" applyFill="1" applyBorder="1"/>
    <xf numFmtId="2" fontId="1" fillId="4" borderId="10" xfId="0" applyNumberFormat="1" applyFont="1" applyFill="1" applyBorder="1"/>
    <xf numFmtId="0" fontId="15" fillId="10" borderId="0" xfId="0" applyFont="1" applyFill="1"/>
    <xf numFmtId="1" fontId="1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8" borderId="0" xfId="0" applyFont="1" applyFill="1" applyBorder="1"/>
    <xf numFmtId="2" fontId="1" fillId="8" borderId="0" xfId="0" applyNumberFormat="1" applyFont="1" applyFill="1"/>
    <xf numFmtId="0" fontId="14" fillId="8" borderId="10" xfId="0" applyFont="1" applyFill="1" applyBorder="1" applyAlignment="1">
      <alignment horizontal="center" vertical="top" wrapText="1"/>
    </xf>
    <xf numFmtId="2" fontId="1" fillId="4" borderId="10" xfId="0" applyNumberFormat="1" applyFont="1" applyFill="1" applyBorder="1" applyAlignment="1"/>
    <xf numFmtId="0" fontId="1" fillId="0" borderId="10" xfId="0" applyFont="1" applyBorder="1" applyAlignment="1"/>
    <xf numFmtId="0" fontId="11" fillId="8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vertical="center" wrapText="1"/>
    </xf>
    <xf numFmtId="0" fontId="4" fillId="8" borderId="10" xfId="0" applyFont="1" applyFill="1" applyBorder="1" applyAlignment="1">
      <alignment horizontal="center" vertical="top" wrapText="1"/>
    </xf>
    <xf numFmtId="0" fontId="13" fillId="6" borderId="10" xfId="0" applyFont="1" applyFill="1" applyBorder="1" applyAlignment="1">
      <alignment horizontal="right" vertical="center" wrapText="1"/>
    </xf>
    <xf numFmtId="0" fontId="11" fillId="8" borderId="10" xfId="0" applyFont="1" applyFill="1" applyBorder="1" applyAlignment="1">
      <alignment vertical="center" wrapText="1"/>
    </xf>
    <xf numFmtId="0" fontId="1" fillId="8" borderId="0" xfId="0" applyFont="1" applyFill="1"/>
    <xf numFmtId="0" fontId="13" fillId="6" borderId="10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horizontal="right" vertical="center" wrapText="1"/>
    </xf>
    <xf numFmtId="2" fontId="1" fillId="4" borderId="10" xfId="0" applyNumberFormat="1" applyFont="1" applyFill="1" applyBorder="1" applyAlignment="1">
      <alignment horizontal="center"/>
    </xf>
    <xf numFmtId="0" fontId="1" fillId="0" borderId="9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4" borderId="8" xfId="0" applyFont="1" applyFill="1" applyBorder="1"/>
    <xf numFmtId="0" fontId="5" fillId="4" borderId="0" xfId="0" applyFont="1" applyFill="1" applyBorder="1" applyAlignment="1">
      <alignment horizontal="center"/>
    </xf>
    <xf numFmtId="0" fontId="16" fillId="0" borderId="1" xfId="0" applyFont="1" applyBorder="1"/>
    <xf numFmtId="0" fontId="16" fillId="0" borderId="2" xfId="0" applyFont="1" applyBorder="1"/>
    <xf numFmtId="0" fontId="16" fillId="0" borderId="10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4" fillId="2" borderId="14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/>
    <xf numFmtId="0" fontId="19" fillId="10" borderId="15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20" fillId="10" borderId="10" xfId="0" applyFont="1" applyFill="1" applyBorder="1" applyAlignment="1">
      <alignment horizontal="center"/>
    </xf>
    <xf numFmtId="0" fontId="4" fillId="2" borderId="14" xfId="0" applyFont="1" applyFill="1" applyBorder="1"/>
    <xf numFmtId="0" fontId="4" fillId="2" borderId="10" xfId="0" applyFont="1" applyFill="1" applyBorder="1"/>
    <xf numFmtId="0" fontId="18" fillId="10" borderId="14" xfId="0" applyFont="1" applyFill="1" applyBorder="1" applyAlignment="1">
      <alignment horizontal="center"/>
    </xf>
    <xf numFmtId="0" fontId="19" fillId="10" borderId="16" xfId="0" applyFont="1" applyFill="1" applyBorder="1" applyAlignment="1">
      <alignment horizontal="center" wrapText="1"/>
    </xf>
    <xf numFmtId="0" fontId="21" fillId="10" borderId="10" xfId="0" applyFont="1" applyFill="1" applyBorder="1" applyAlignment="1">
      <alignment horizont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12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/>
    <xf numFmtId="0" fontId="4" fillId="2" borderId="12" xfId="0" applyFont="1" applyFill="1" applyBorder="1" applyAlignment="1"/>
    <xf numFmtId="1" fontId="9" fillId="2" borderId="10" xfId="0" applyNumberFormat="1" applyFont="1" applyFill="1" applyBorder="1" applyAlignment="1">
      <alignment horizontal="center" wrapText="1"/>
    </xf>
    <xf numFmtId="1" fontId="9" fillId="2" borderId="14" xfId="0" applyNumberFormat="1" applyFont="1" applyFill="1" applyBorder="1" applyAlignment="1">
      <alignment horizontal="center" wrapText="1"/>
    </xf>
    <xf numFmtId="1" fontId="9" fillId="2" borderId="17" xfId="0" applyNumberFormat="1" applyFont="1" applyFill="1" applyBorder="1" applyAlignment="1">
      <alignment horizontal="center" wrapText="1"/>
    </xf>
    <xf numFmtId="0" fontId="22" fillId="9" borderId="0" xfId="0" applyFont="1" applyFill="1" applyBorder="1" applyAlignment="1">
      <alignment horizontal="center"/>
    </xf>
    <xf numFmtId="0" fontId="3" fillId="0" borderId="0" xfId="0" applyFont="1" applyBorder="1"/>
    <xf numFmtId="0" fontId="4" fillId="2" borderId="10" xfId="0" applyFont="1" applyFill="1" applyBorder="1" applyAlignment="1">
      <alignment horizontal="center" wrapText="1"/>
    </xf>
    <xf numFmtId="0" fontId="1" fillId="11" borderId="10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wrapText="1"/>
    </xf>
    <xf numFmtId="0" fontId="23" fillId="0" borderId="10" xfId="0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right"/>
    </xf>
    <xf numFmtId="0" fontId="24" fillId="0" borderId="0" xfId="0" applyFont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178" fontId="1" fillId="4" borderId="1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6" fillId="10" borderId="18" xfId="0" applyFont="1" applyFill="1" applyBorder="1"/>
    <xf numFmtId="0" fontId="27" fillId="10" borderId="19" xfId="0" applyFont="1" applyFill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3" fillId="0" borderId="20" xfId="0" applyFont="1" applyBorder="1"/>
    <xf numFmtId="0" fontId="1" fillId="0" borderId="5" xfId="0" applyFont="1" applyBorder="1" applyAlignment="1">
      <alignment horizontal="center"/>
    </xf>
    <xf numFmtId="0" fontId="30" fillId="13" borderId="13" xfId="0" applyFont="1" applyFill="1" applyBorder="1" applyAlignment="1">
      <alignment horizontal="center" wrapText="1"/>
    </xf>
    <xf numFmtId="0" fontId="30" fillId="13" borderId="14" xfId="0" applyFont="1" applyFill="1" applyBorder="1" applyAlignment="1">
      <alignment horizontal="center" wrapText="1"/>
    </xf>
    <xf numFmtId="0" fontId="30" fillId="13" borderId="12" xfId="0" applyFont="1" applyFill="1" applyBorder="1" applyAlignment="1">
      <alignment horizontal="center" wrapText="1"/>
    </xf>
    <xf numFmtId="0" fontId="31" fillId="0" borderId="5" xfId="0" applyFont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1" fillId="0" borderId="5" xfId="0" applyFont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textRotation="90"/>
    </xf>
    <xf numFmtId="0" fontId="16" fillId="2" borderId="1" xfId="0" applyFont="1" applyFill="1" applyBorder="1" applyAlignment="1">
      <alignment horizontal="center" vertical="center" textRotation="90" wrapText="1"/>
    </xf>
    <xf numFmtId="0" fontId="16" fillId="2" borderId="1" xfId="0" applyFont="1" applyFill="1" applyBorder="1" applyAlignment="1">
      <alignment horizontal="center" vertical="center" textRotation="90"/>
    </xf>
    <xf numFmtId="0" fontId="16" fillId="2" borderId="22" xfId="0" applyFont="1" applyFill="1" applyBorder="1" applyAlignment="1">
      <alignment horizontal="center"/>
    </xf>
    <xf numFmtId="0" fontId="3" fillId="0" borderId="22" xfId="0" applyFont="1" applyBorder="1"/>
    <xf numFmtId="0" fontId="16" fillId="2" borderId="22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wrapText="1"/>
    </xf>
    <xf numFmtId="0" fontId="31" fillId="0" borderId="9" xfId="0" applyFont="1" applyBorder="1" applyAlignment="1">
      <alignment horizontal="center"/>
    </xf>
    <xf numFmtId="0" fontId="16" fillId="2" borderId="23" xfId="0" applyFont="1" applyFill="1" applyBorder="1" applyAlignment="1">
      <alignment horizontal="center" wrapText="1"/>
    </xf>
    <xf numFmtId="0" fontId="3" fillId="0" borderId="24" xfId="0" applyFont="1" applyBorder="1"/>
    <xf numFmtId="0" fontId="31" fillId="0" borderId="10" xfId="0" applyFont="1" applyBorder="1" applyAlignment="1">
      <alignment horizontal="center"/>
    </xf>
    <xf numFmtId="0" fontId="32" fillId="8" borderId="10" xfId="0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31" fillId="0" borderId="10" xfId="0" applyFont="1" applyBorder="1" applyAlignment="1"/>
    <xf numFmtId="0" fontId="33" fillId="10" borderId="10" xfId="0" applyFont="1" applyFill="1" applyBorder="1" applyAlignment="1">
      <alignment horizontal="center"/>
    </xf>
    <xf numFmtId="0" fontId="34" fillId="14" borderId="10" xfId="0" applyFont="1" applyFill="1" applyBorder="1" applyAlignment="1">
      <alignment horizontal="center"/>
    </xf>
    <xf numFmtId="0" fontId="3" fillId="0" borderId="25" xfId="0" applyFont="1" applyBorder="1"/>
    <xf numFmtId="0" fontId="16" fillId="2" borderId="2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textRotation="90" wrapText="1"/>
    </xf>
    <xf numFmtId="0" fontId="16" fillId="2" borderId="2" xfId="0" applyFont="1" applyFill="1" applyBorder="1" applyAlignment="1">
      <alignment horizontal="center" vertical="center" textRotation="90"/>
    </xf>
    <xf numFmtId="2" fontId="32" fillId="8" borderId="10" xfId="0" applyNumberFormat="1" applyFont="1" applyFill="1" applyBorder="1" applyAlignment="1">
      <alignment horizontal="right"/>
    </xf>
    <xf numFmtId="0" fontId="31" fillId="0" borderId="10" xfId="0" applyFont="1" applyBorder="1"/>
    <xf numFmtId="0" fontId="3" fillId="0" borderId="27" xfId="0" applyFont="1" applyBorder="1"/>
    <xf numFmtId="0" fontId="35" fillId="0" borderId="0" xfId="0" applyFont="1"/>
    <xf numFmtId="0" fontId="16" fillId="2" borderId="10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textRotation="90"/>
    </xf>
    <xf numFmtId="0" fontId="16" fillId="2" borderId="28" xfId="0" applyFont="1" applyFill="1" applyBorder="1" applyAlignment="1">
      <alignment vertical="center" textRotation="90"/>
    </xf>
    <xf numFmtId="0" fontId="16" fillId="2" borderId="1" xfId="0" applyFont="1" applyFill="1" applyBorder="1" applyAlignment="1">
      <alignment horizontal="center" wrapText="1"/>
    </xf>
    <xf numFmtId="0" fontId="3" fillId="0" borderId="29" xfId="0" applyFont="1" applyBorder="1"/>
    <xf numFmtId="0" fontId="19" fillId="10" borderId="10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31" fillId="10" borderId="10" xfId="0" applyFont="1" applyFill="1" applyBorder="1"/>
    <xf numFmtId="2" fontId="16" fillId="2" borderId="28" xfId="0" applyNumberFormat="1" applyFont="1" applyFill="1" applyBorder="1" applyAlignment="1">
      <alignment horizontal="center" vertical="center" textRotation="90"/>
    </xf>
    <xf numFmtId="0" fontId="16" fillId="2" borderId="28" xfId="0" applyFont="1" applyFill="1" applyBorder="1" applyAlignment="1">
      <alignment horizontal="center" vertical="center" textRotation="90"/>
    </xf>
    <xf numFmtId="0" fontId="32" fillId="8" borderId="10" xfId="0" applyFont="1" applyFill="1" applyBorder="1"/>
    <xf numFmtId="0" fontId="1" fillId="0" borderId="10" xfId="0" applyFont="1" applyBorder="1" applyAlignment="1">
      <alignment horizont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textRotation="90"/>
    </xf>
    <xf numFmtId="0" fontId="16" fillId="2" borderId="9" xfId="0" applyFont="1" applyFill="1" applyBorder="1" applyAlignment="1">
      <alignment vertical="center" wrapText="1"/>
    </xf>
    <xf numFmtId="0" fontId="16" fillId="2" borderId="5" xfId="0" applyFont="1" applyFill="1" applyBorder="1" applyAlignment="1">
      <alignment horizontal="center" vertical="center" textRotation="90" wrapText="1"/>
    </xf>
    <xf numFmtId="0" fontId="16" fillId="2" borderId="5" xfId="0" applyFont="1" applyFill="1" applyBorder="1" applyAlignment="1">
      <alignment vertical="center" textRotation="90"/>
    </xf>
    <xf numFmtId="0" fontId="16" fillId="2" borderId="27" xfId="0" applyFont="1" applyFill="1" applyBorder="1" applyAlignment="1">
      <alignment horizontal="center" vertical="center" wrapText="1"/>
    </xf>
    <xf numFmtId="2" fontId="16" fillId="2" borderId="5" xfId="0" applyNumberFormat="1" applyFont="1" applyFill="1" applyBorder="1" applyAlignment="1">
      <alignment horizontal="center" vertical="center" textRotation="90"/>
    </xf>
    <xf numFmtId="0" fontId="16" fillId="2" borderId="30" xfId="0" applyFont="1" applyFill="1" applyBorder="1" applyAlignment="1">
      <alignment horizontal="center" vertical="center" textRotation="90"/>
    </xf>
    <xf numFmtId="0" fontId="3" fillId="0" borderId="31" xfId="0" applyFont="1" applyBorder="1"/>
    <xf numFmtId="0" fontId="33" fillId="0" borderId="10" xfId="0" applyFont="1" applyBorder="1" applyAlignment="1">
      <alignment horizontal="center"/>
    </xf>
    <xf numFmtId="0" fontId="34" fillId="10" borderId="10" xfId="0" applyFont="1" applyFill="1" applyBorder="1" applyAlignment="1">
      <alignment horizontal="center"/>
    </xf>
    <xf numFmtId="0" fontId="36" fillId="10" borderId="10" xfId="0" applyFont="1" applyFill="1" applyBorder="1" applyAlignment="1">
      <alignment horizontal="center"/>
    </xf>
    <xf numFmtId="0" fontId="31" fillId="8" borderId="10" xfId="0" applyFont="1" applyFill="1" applyBorder="1" applyAlignment="1">
      <alignment vertical="center"/>
    </xf>
    <xf numFmtId="0" fontId="31" fillId="8" borderId="9" xfId="0" applyFont="1" applyFill="1" applyBorder="1" applyAlignment="1">
      <alignment vertical="center"/>
    </xf>
    <xf numFmtId="0" fontId="31" fillId="4" borderId="5" xfId="0" applyFont="1" applyFill="1" applyBorder="1" applyAlignment="1">
      <alignment horizontal="center" vertical="center" wrapText="1"/>
    </xf>
    <xf numFmtId="0" fontId="32" fillId="4" borderId="5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31" fillId="0" borderId="0" xfId="0" applyFont="1"/>
    <xf numFmtId="0" fontId="31" fillId="4" borderId="9" xfId="0" applyFont="1" applyFill="1" applyBorder="1" applyAlignment="1">
      <alignment horizontal="center" vertical="center" wrapText="1"/>
    </xf>
    <xf numFmtId="0" fontId="32" fillId="4" borderId="9" xfId="0" applyFont="1" applyFill="1" applyBorder="1" applyAlignment="1">
      <alignment horizontal="center" wrapText="1"/>
    </xf>
    <xf numFmtId="0" fontId="31" fillId="8" borderId="0" xfId="0" applyFont="1" applyFill="1" applyBorder="1" applyAlignment="1">
      <alignment vertical="center"/>
    </xf>
    <xf numFmtId="179" fontId="31" fillId="4" borderId="10" xfId="0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horizontal="center" vertical="center" wrapText="1"/>
    </xf>
    <xf numFmtId="2" fontId="31" fillId="4" borderId="10" xfId="0" applyNumberFormat="1" applyFont="1" applyFill="1" applyBorder="1" applyAlignment="1">
      <alignment horizontal="center" vertical="center" wrapText="1"/>
    </xf>
    <xf numFmtId="0" fontId="31" fillId="4" borderId="13" xfId="0" applyFont="1" applyFill="1" applyBorder="1" applyAlignment="1">
      <alignment horizontal="center" vertical="center" wrapText="1"/>
    </xf>
    <xf numFmtId="0" fontId="31" fillId="4" borderId="1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 vertical="center" wrapText="1"/>
    </xf>
    <xf numFmtId="0" fontId="1" fillId="4" borderId="10" xfId="0" applyFont="1" applyFill="1" applyBorder="1"/>
    <xf numFmtId="0" fontId="1" fillId="4" borderId="10" xfId="0" applyFont="1" applyFill="1" applyBorder="1" applyAlignment="1">
      <alignment wrapText="1"/>
    </xf>
    <xf numFmtId="0" fontId="23" fillId="0" borderId="0" xfId="0" applyFont="1" applyAlignment="1"/>
    <xf numFmtId="0" fontId="1" fillId="0" borderId="10" xfId="0" applyFont="1" applyBorder="1" applyAlignment="1">
      <alignment wrapText="1"/>
    </xf>
    <xf numFmtId="0" fontId="31" fillId="4" borderId="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2" fillId="4" borderId="11" xfId="0" applyFont="1" applyFill="1" applyBorder="1" applyAlignment="1">
      <alignment horizontal="center" wrapText="1"/>
    </xf>
    <xf numFmtId="0" fontId="31" fillId="4" borderId="8" xfId="0" applyFont="1" applyFill="1" applyBorder="1" applyAlignment="1">
      <alignment horizontal="center" vertical="center" wrapText="1"/>
    </xf>
    <xf numFmtId="0" fontId="31" fillId="4" borderId="6" xfId="0" applyFont="1" applyFill="1" applyBorder="1" applyAlignment="1">
      <alignment horizontal="center" vertical="center" wrapText="1"/>
    </xf>
    <xf numFmtId="2" fontId="31" fillId="4" borderId="12" xfId="0" applyNumberFormat="1" applyFont="1" applyFill="1" applyBorder="1" applyAlignment="1">
      <alignment horizontal="center" vertical="center" wrapText="1"/>
    </xf>
    <xf numFmtId="0" fontId="31" fillId="4" borderId="14" xfId="0" applyFont="1" applyFill="1" applyBorder="1" applyAlignment="1">
      <alignment horizontal="center" vertical="center" wrapText="1"/>
    </xf>
    <xf numFmtId="0" fontId="37" fillId="4" borderId="10" xfId="0" applyFont="1" applyFill="1" applyBorder="1" applyAlignment="1">
      <alignment horizontal="center" wrapText="1"/>
    </xf>
    <xf numFmtId="1" fontId="37" fillId="4" borderId="10" xfId="0" applyNumberFormat="1" applyFont="1" applyFill="1" applyBorder="1" applyAlignment="1">
      <alignment vertical="center"/>
    </xf>
    <xf numFmtId="0" fontId="31" fillId="4" borderId="22" xfId="0" applyFont="1" applyFill="1" applyBorder="1" applyAlignment="1">
      <alignment horizontal="center" vertical="center" wrapText="1"/>
    </xf>
    <xf numFmtId="0" fontId="31" fillId="4" borderId="7" xfId="0" applyFont="1" applyFill="1" applyBorder="1" applyAlignment="1">
      <alignment horizontal="center" vertical="center" wrapText="1"/>
    </xf>
    <xf numFmtId="1" fontId="31" fillId="4" borderId="10" xfId="0" applyNumberFormat="1" applyFont="1" applyFill="1" applyBorder="1" applyAlignment="1">
      <alignment horizontal="center" vertical="center" wrapText="1"/>
    </xf>
    <xf numFmtId="179" fontId="31" fillId="4" borderId="14" xfId="0" applyNumberFormat="1" applyFont="1" applyFill="1" applyBorder="1" applyAlignment="1">
      <alignment horizontal="center" vertical="center" wrapText="1"/>
    </xf>
    <xf numFmtId="0" fontId="31" fillId="4" borderId="12" xfId="0" applyFont="1" applyFill="1" applyBorder="1" applyAlignment="1">
      <alignment horizontal="center" vertical="center" wrapText="1"/>
    </xf>
    <xf numFmtId="0" fontId="37" fillId="4" borderId="12" xfId="0" applyFont="1" applyFill="1" applyBorder="1" applyAlignment="1">
      <alignment horizontal="center" wrapText="1"/>
    </xf>
    <xf numFmtId="0" fontId="31" fillId="4" borderId="13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wrapText="1"/>
    </xf>
    <xf numFmtId="0" fontId="31" fillId="4" borderId="1" xfId="0" applyFont="1" applyFill="1" applyBorder="1" applyAlignment="1">
      <alignment horizontal="center" vertical="center" wrapText="1"/>
    </xf>
    <xf numFmtId="0" fontId="31" fillId="4" borderId="14" xfId="0" applyFont="1" applyFill="1" applyBorder="1" applyAlignment="1">
      <alignment horizontal="center" vertical="center"/>
    </xf>
    <xf numFmtId="0" fontId="31" fillId="4" borderId="12" xfId="0" applyFont="1" applyFill="1" applyBorder="1" applyAlignment="1">
      <alignment horizontal="center" vertical="center"/>
    </xf>
    <xf numFmtId="2" fontId="32" fillId="4" borderId="19" xfId="0" applyNumberFormat="1" applyFont="1" applyFill="1" applyBorder="1" applyAlignment="1">
      <alignment horizontal="right"/>
    </xf>
    <xf numFmtId="0" fontId="31" fillId="4" borderId="10" xfId="0" applyFont="1" applyFill="1" applyBorder="1" applyAlignment="1">
      <alignment horizontal="center" vertical="center"/>
    </xf>
    <xf numFmtId="0" fontId="38" fillId="0" borderId="0" xfId="0" applyFont="1"/>
    <xf numFmtId="0" fontId="39" fillId="0" borderId="0" xfId="0" applyFont="1" applyAlignment="1">
      <alignment horizontal="center" wrapText="1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/>
    </xf>
    <xf numFmtId="0" fontId="39" fillId="0" borderId="0" xfId="0" applyFont="1"/>
    <xf numFmtId="0" fontId="39" fillId="0" borderId="0" xfId="0" applyFont="1" applyAlignment="1">
      <alignment horizontal="center" vertical="center"/>
    </xf>
    <xf numFmtId="0" fontId="39" fillId="0" borderId="32" xfId="0" applyFont="1" applyBorder="1" applyAlignment="1">
      <alignment horizontal="center"/>
    </xf>
    <xf numFmtId="0" fontId="3" fillId="0" borderId="32" xfId="0" applyFont="1" applyBorder="1"/>
    <xf numFmtId="0" fontId="39" fillId="0" borderId="32" xfId="0" applyFont="1" applyBorder="1"/>
    <xf numFmtId="0" fontId="2" fillId="0" borderId="33" xfId="0" applyFont="1" applyBorder="1" applyAlignment="1">
      <alignment horizontal="left" vertical="top" wrapText="1" readingOrder="1"/>
    </xf>
    <xf numFmtId="0" fontId="2" fillId="0" borderId="15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10" xfId="0" applyFont="1" applyBorder="1" applyAlignment="1">
      <alignment horizontal="left" vertical="top" wrapText="1" readingOrder="1"/>
    </xf>
    <xf numFmtId="0" fontId="2" fillId="0" borderId="27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left" vertical="top" wrapText="1" readingOrder="1"/>
    </xf>
    <xf numFmtId="0" fontId="2" fillId="0" borderId="10" xfId="0" applyFont="1" applyBorder="1" applyAlignment="1">
      <alignment horizontal="left" vertical="top" readingOrder="1"/>
    </xf>
    <xf numFmtId="0" fontId="4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top" wrapText="1"/>
    </xf>
    <xf numFmtId="0" fontId="40" fillId="0" borderId="1" xfId="0" applyFont="1" applyBorder="1" applyAlignment="1">
      <alignment horizontal="center" vertical="center"/>
    </xf>
    <xf numFmtId="0" fontId="4" fillId="0" borderId="5" xfId="0" applyFont="1" applyBorder="1"/>
    <xf numFmtId="0" fontId="4" fillId="0" borderId="9" xfId="0" applyFont="1" applyBorder="1"/>
    <xf numFmtId="0" fontId="39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34" fillId="0" borderId="0" xfId="0" applyFont="1" applyAlignment="1">
      <alignment horizontal="center"/>
    </xf>
    <xf numFmtId="0" fontId="38" fillId="15" borderId="10" xfId="0" applyFont="1" applyFill="1" applyBorder="1" applyAlignment="1">
      <alignment horizontal="center" vertical="center"/>
    </xf>
    <xf numFmtId="0" fontId="38" fillId="15" borderId="10" xfId="0" applyFont="1" applyFill="1" applyBorder="1" applyAlignment="1">
      <alignment horizontal="center" vertical="center" wrapText="1"/>
    </xf>
    <xf numFmtId="0" fontId="38" fillId="15" borderId="12" xfId="0" applyFont="1" applyFill="1" applyBorder="1" applyAlignment="1">
      <alignment horizontal="center" vertical="center" wrapText="1"/>
    </xf>
    <xf numFmtId="0" fontId="38" fillId="0" borderId="10" xfId="0" applyFont="1" applyBorder="1"/>
    <xf numFmtId="0" fontId="38" fillId="0" borderId="10" xfId="0" applyFont="1" applyBorder="1" applyAlignment="1"/>
    <xf numFmtId="0" fontId="38" fillId="16" borderId="12" xfId="0" applyFont="1" applyFill="1" applyBorder="1" applyAlignment="1">
      <alignment horizontal="center"/>
    </xf>
    <xf numFmtId="0" fontId="38" fillId="17" borderId="12" xfId="0" applyFont="1" applyFill="1" applyBorder="1" applyAlignment="1">
      <alignment horizontal="center"/>
    </xf>
    <xf numFmtId="0" fontId="38" fillId="4" borderId="12" xfId="0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15" borderId="14" xfId="0" applyFont="1" applyFill="1" applyBorder="1" applyAlignment="1">
      <alignment horizontal="center" vertical="center" wrapText="1"/>
    </xf>
    <xf numFmtId="0" fontId="38" fillId="15" borderId="13" xfId="0" applyFont="1" applyFill="1" applyBorder="1" applyAlignment="1">
      <alignment horizontal="center" vertical="center" wrapText="1"/>
    </xf>
    <xf numFmtId="0" fontId="38" fillId="15" borderId="1" xfId="0" applyFont="1" applyFill="1" applyBorder="1" applyAlignment="1">
      <alignment horizontal="center" wrapText="1"/>
    </xf>
    <xf numFmtId="0" fontId="38" fillId="0" borderId="13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3" fillId="0" borderId="10" xfId="0" applyFont="1" applyBorder="1" applyAlignment="1">
      <alignment horizontal="center" vertical="center" wrapText="1"/>
    </xf>
    <xf numFmtId="0" fontId="38" fillId="16" borderId="10" xfId="0" applyFont="1" applyFill="1" applyBorder="1" applyAlignment="1">
      <alignment horizontal="center" wrapText="1"/>
    </xf>
    <xf numFmtId="0" fontId="38" fillId="16" borderId="10" xfId="0" applyFont="1" applyFill="1" applyBorder="1"/>
    <xf numFmtId="0" fontId="38" fillId="0" borderId="13" xfId="0" applyFont="1" applyBorder="1" applyAlignment="1">
      <alignment horizontal="center"/>
    </xf>
    <xf numFmtId="0" fontId="38" fillId="9" borderId="13" xfId="0" applyFont="1" applyFill="1" applyBorder="1" applyAlignment="1">
      <alignment horizontal="center"/>
    </xf>
    <xf numFmtId="0" fontId="4" fillId="0" borderId="10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D996"/>
  <sheetViews>
    <sheetView workbookViewId="0">
      <selection activeCell="C28" sqref="C28"/>
    </sheetView>
  </sheetViews>
  <sheetFormatPr defaultColWidth="14.4259259259259" defaultRowHeight="15" customHeight="1" outlineLevelCol="3"/>
  <cols>
    <col min="1" max="3" width="8" customWidth="1"/>
    <col min="4" max="4" width="38" customWidth="1"/>
    <col min="5" max="6" width="8" customWidth="1"/>
  </cols>
  <sheetData>
    <row r="5" ht="14.4" spans="3:4">
      <c r="C5" s="277" t="s">
        <v>0</v>
      </c>
      <c r="D5" s="277" t="s">
        <v>1</v>
      </c>
    </row>
    <row r="6" ht="14.4" spans="3:4">
      <c r="C6" s="90">
        <v>1</v>
      </c>
      <c r="D6" s="277" t="s">
        <v>2</v>
      </c>
    </row>
    <row r="7" ht="14.4" spans="3:4">
      <c r="C7" s="90">
        <v>2</v>
      </c>
      <c r="D7" s="277" t="s">
        <v>3</v>
      </c>
    </row>
    <row r="8" ht="14.4" spans="3:4">
      <c r="C8" s="90">
        <v>3</v>
      </c>
      <c r="D8" s="277" t="s">
        <v>4</v>
      </c>
    </row>
    <row r="9" ht="14.4" spans="3:4">
      <c r="C9" s="90">
        <v>4</v>
      </c>
      <c r="D9" s="277" t="s">
        <v>5</v>
      </c>
    </row>
    <row r="10" ht="14.4" spans="3:4">
      <c r="C10" s="90">
        <v>5</v>
      </c>
      <c r="D10" s="277" t="s">
        <v>6</v>
      </c>
    </row>
    <row r="11" ht="14.4" spans="3:4">
      <c r="C11" s="90">
        <v>6</v>
      </c>
      <c r="D11" s="277" t="s">
        <v>7</v>
      </c>
    </row>
    <row r="12" ht="14.4" spans="3:4">
      <c r="C12" s="90">
        <v>7</v>
      </c>
      <c r="D12" s="277" t="s">
        <v>8</v>
      </c>
    </row>
    <row r="13" ht="14.4" spans="3:4">
      <c r="C13" s="90">
        <v>8</v>
      </c>
      <c r="D13" s="277" t="s">
        <v>9</v>
      </c>
    </row>
    <row r="14" ht="14.4" spans="3:4">
      <c r="C14" s="90">
        <v>9</v>
      </c>
      <c r="D14" s="277" t="s">
        <v>10</v>
      </c>
    </row>
    <row r="15" ht="14.4" spans="3:4">
      <c r="C15" s="90">
        <v>10</v>
      </c>
      <c r="D15" s="277" t="s">
        <v>11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00"/>
  <sheetViews>
    <sheetView workbookViewId="0">
      <selection activeCell="E9" sqref="E9"/>
    </sheetView>
  </sheetViews>
  <sheetFormatPr defaultColWidth="14.4259259259259" defaultRowHeight="15" customHeight="1"/>
  <cols>
    <col min="1" max="5" width="8" customWidth="1"/>
    <col min="6" max="6" width="9.28703703703704" customWidth="1"/>
    <col min="7" max="7" width="8" customWidth="1"/>
    <col min="8" max="8" width="9.57407407407407" customWidth="1"/>
    <col min="9" max="9" width="8" customWidth="1"/>
    <col min="10" max="10" width="7.13888888888889" customWidth="1"/>
    <col min="11" max="12" width="6.71296296296296" customWidth="1"/>
    <col min="13" max="13" width="6" customWidth="1"/>
    <col min="14" max="14" width="6.71296296296296" customWidth="1"/>
    <col min="15" max="23" width="8" customWidth="1"/>
  </cols>
  <sheetData>
    <row r="1" ht="18" customHeight="1" spans="2:23">
      <c r="B1" s="20"/>
      <c r="C1" s="230" t="s">
        <v>12</v>
      </c>
      <c r="V1" s="231"/>
      <c r="W1" s="231"/>
    </row>
    <row r="2" ht="18" customHeight="1" spans="2:23">
      <c r="B2" s="20"/>
      <c r="C2" s="232" t="s">
        <v>13</v>
      </c>
      <c r="V2" s="233"/>
      <c r="W2" s="233"/>
    </row>
    <row r="3" ht="18" customHeight="1" spans="2:23">
      <c r="B3" s="20"/>
      <c r="C3" s="234" t="s">
        <v>14</v>
      </c>
      <c r="V3" s="254"/>
      <c r="W3" s="254"/>
    </row>
    <row r="4" ht="18" customHeight="1" spans="2:23">
      <c r="B4" s="255"/>
      <c r="C4" s="255"/>
      <c r="D4" s="255"/>
      <c r="E4" s="255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</row>
    <row r="5" ht="14.4" spans="2:23">
      <c r="B5" s="20"/>
      <c r="C5" s="256" t="s">
        <v>15</v>
      </c>
      <c r="V5" s="20"/>
      <c r="W5" s="20"/>
    </row>
    <row r="7" ht="42.75" customHeight="1" spans="2:23">
      <c r="B7" s="257" t="s">
        <v>16</v>
      </c>
      <c r="C7" s="257" t="s">
        <v>17</v>
      </c>
      <c r="D7" s="258" t="s">
        <v>18</v>
      </c>
      <c r="E7" s="259" t="s">
        <v>19</v>
      </c>
      <c r="F7" s="51"/>
      <c r="G7" s="258"/>
      <c r="H7" s="258"/>
      <c r="I7" s="259" t="s">
        <v>20</v>
      </c>
      <c r="J7" s="26"/>
      <c r="K7" s="26"/>
      <c r="L7" s="26"/>
      <c r="M7" s="26"/>
      <c r="N7" s="51"/>
      <c r="O7" s="266" t="s">
        <v>21</v>
      </c>
      <c r="P7" s="267" t="s">
        <v>22</v>
      </c>
      <c r="Q7" s="268" t="s">
        <v>23</v>
      </c>
      <c r="R7" s="258" t="s">
        <v>24</v>
      </c>
      <c r="S7" s="269"/>
      <c r="T7" s="51"/>
      <c r="U7" s="270" t="s">
        <v>24</v>
      </c>
      <c r="V7" s="271"/>
      <c r="W7" s="271"/>
    </row>
    <row r="8" ht="52.5" customHeight="1" spans="2:23">
      <c r="B8" s="257"/>
      <c r="C8" s="257"/>
      <c r="D8" s="257"/>
      <c r="E8" s="258" t="s">
        <v>25</v>
      </c>
      <c r="F8" s="258" t="s">
        <v>26</v>
      </c>
      <c r="G8" s="258" t="s">
        <v>27</v>
      </c>
      <c r="H8" s="258" t="s">
        <v>28</v>
      </c>
      <c r="I8" s="258" t="s">
        <v>29</v>
      </c>
      <c r="J8" s="258" t="s">
        <v>30</v>
      </c>
      <c r="K8" s="258" t="s">
        <v>31</v>
      </c>
      <c r="L8" s="258" t="s">
        <v>32</v>
      </c>
      <c r="M8" s="258" t="s">
        <v>33</v>
      </c>
      <c r="N8" s="258" t="s">
        <v>34</v>
      </c>
      <c r="O8" s="258">
        <v>5</v>
      </c>
      <c r="P8" s="258">
        <v>180</v>
      </c>
      <c r="Q8" s="10"/>
      <c r="R8" s="258">
        <v>238</v>
      </c>
      <c r="S8" s="272" t="s">
        <v>35</v>
      </c>
      <c r="T8" s="272" t="s">
        <v>36</v>
      </c>
      <c r="U8" s="270">
        <v>100</v>
      </c>
      <c r="V8" s="271"/>
      <c r="W8" s="271"/>
    </row>
    <row r="9" ht="14.4" spans="2:23">
      <c r="B9" s="260" t="s">
        <v>37</v>
      </c>
      <c r="C9" s="260" t="s">
        <v>38</v>
      </c>
      <c r="D9" s="260">
        <v>15</v>
      </c>
      <c r="E9" s="261">
        <v>20</v>
      </c>
      <c r="F9" s="261">
        <v>15</v>
      </c>
      <c r="G9" s="261"/>
      <c r="H9" s="261"/>
      <c r="I9" s="261">
        <v>5</v>
      </c>
      <c r="J9" s="260"/>
      <c r="K9" s="260"/>
      <c r="L9" s="260"/>
      <c r="M9" s="260"/>
      <c r="N9" s="260"/>
      <c r="O9" s="260"/>
      <c r="P9" s="261">
        <v>40</v>
      </c>
      <c r="Q9" s="260">
        <v>3</v>
      </c>
      <c r="R9" s="260">
        <f t="shared" ref="R9:R14" si="0">SUM(E9:Q9)</f>
        <v>83</v>
      </c>
      <c r="S9" s="260">
        <v>15</v>
      </c>
      <c r="T9" s="260"/>
      <c r="U9" s="260">
        <v>15</v>
      </c>
      <c r="V9" s="20"/>
      <c r="W9" s="20"/>
    </row>
    <row r="10" ht="14.4" spans="2:23">
      <c r="B10" s="260" t="s">
        <v>39</v>
      </c>
      <c r="C10" s="260" t="s">
        <v>40</v>
      </c>
      <c r="D10" s="260">
        <v>15</v>
      </c>
      <c r="E10" s="261"/>
      <c r="F10" s="261">
        <v>15</v>
      </c>
      <c r="G10" s="260"/>
      <c r="H10" s="260"/>
      <c r="I10" s="260"/>
      <c r="J10" s="261">
        <v>5</v>
      </c>
      <c r="K10" s="260"/>
      <c r="L10" s="260"/>
      <c r="M10" s="260"/>
      <c r="N10" s="260"/>
      <c r="O10" s="260"/>
      <c r="P10" s="261">
        <v>40</v>
      </c>
      <c r="Q10" s="260">
        <v>3</v>
      </c>
      <c r="R10" s="260">
        <f t="shared" si="0"/>
        <v>63</v>
      </c>
      <c r="S10" s="260">
        <v>15</v>
      </c>
      <c r="T10" s="260"/>
      <c r="U10" s="260">
        <v>15</v>
      </c>
      <c r="V10" s="20"/>
      <c r="W10" s="20"/>
    </row>
    <row r="11" ht="14.4" spans="2:23">
      <c r="B11" s="260" t="s">
        <v>41</v>
      </c>
      <c r="C11" s="229" t="s">
        <v>42</v>
      </c>
      <c r="D11" s="260">
        <v>18</v>
      </c>
      <c r="E11" s="260"/>
      <c r="F11" s="261"/>
      <c r="G11" s="260"/>
      <c r="H11" s="261">
        <v>17.5</v>
      </c>
      <c r="I11" s="260"/>
      <c r="J11" s="260"/>
      <c r="K11" s="261">
        <v>20</v>
      </c>
      <c r="L11" s="260"/>
      <c r="M11" s="260"/>
      <c r="N11" s="260"/>
      <c r="O11" s="261">
        <v>5</v>
      </c>
      <c r="P11" s="260"/>
      <c r="Q11" s="260">
        <v>3</v>
      </c>
      <c r="R11" s="260">
        <f t="shared" si="0"/>
        <v>45.5</v>
      </c>
      <c r="S11" s="260"/>
      <c r="T11" s="260">
        <v>18</v>
      </c>
      <c r="U11" s="260">
        <v>19</v>
      </c>
      <c r="V11" s="20"/>
      <c r="W11" s="20"/>
    </row>
    <row r="12" ht="14.4" spans="2:23">
      <c r="B12" s="260" t="s">
        <v>43</v>
      </c>
      <c r="C12" s="260" t="s">
        <v>44</v>
      </c>
      <c r="D12" s="260">
        <v>17</v>
      </c>
      <c r="E12" s="260"/>
      <c r="F12" s="261"/>
      <c r="G12" s="261">
        <v>20</v>
      </c>
      <c r="H12" s="261">
        <v>17.5</v>
      </c>
      <c r="I12" s="260"/>
      <c r="J12" s="260"/>
      <c r="K12" s="260"/>
      <c r="L12" s="261">
        <v>20</v>
      </c>
      <c r="M12" s="260"/>
      <c r="N12" s="260"/>
      <c r="O12" s="260"/>
      <c r="P12" s="261">
        <v>40</v>
      </c>
      <c r="Q12" s="260">
        <v>3</v>
      </c>
      <c r="R12" s="260">
        <f t="shared" si="0"/>
        <v>100.5</v>
      </c>
      <c r="S12" s="260"/>
      <c r="T12" s="260">
        <v>17</v>
      </c>
      <c r="U12" s="260">
        <v>17</v>
      </c>
      <c r="V12" s="20"/>
      <c r="W12" s="20"/>
    </row>
    <row r="13" ht="14.4" spans="2:23">
      <c r="B13" s="260" t="s">
        <v>45</v>
      </c>
      <c r="C13" s="260" t="s">
        <v>46</v>
      </c>
      <c r="D13" s="260">
        <v>18</v>
      </c>
      <c r="E13" s="260"/>
      <c r="F13" s="261"/>
      <c r="G13" s="261">
        <v>20</v>
      </c>
      <c r="H13" s="261">
        <v>17.5</v>
      </c>
      <c r="I13" s="260"/>
      <c r="J13" s="260"/>
      <c r="K13" s="260"/>
      <c r="L13" s="260"/>
      <c r="M13" s="261">
        <v>20</v>
      </c>
      <c r="N13" s="260"/>
      <c r="O13" s="260"/>
      <c r="P13" s="260"/>
      <c r="Q13" s="260">
        <v>3</v>
      </c>
      <c r="R13" s="260">
        <f t="shared" si="0"/>
        <v>60.5</v>
      </c>
      <c r="S13" s="260"/>
      <c r="T13" s="260">
        <v>18</v>
      </c>
      <c r="U13" s="260">
        <v>18</v>
      </c>
      <c r="V13" s="20"/>
      <c r="W13" s="20"/>
    </row>
    <row r="14" ht="14.4" spans="2:23">
      <c r="B14" s="260" t="s">
        <v>47</v>
      </c>
      <c r="C14" s="229" t="s">
        <v>48</v>
      </c>
      <c r="D14" s="260">
        <v>17</v>
      </c>
      <c r="E14" s="260"/>
      <c r="F14" s="261"/>
      <c r="G14" s="260"/>
      <c r="H14" s="261">
        <v>17.5</v>
      </c>
      <c r="I14" s="260"/>
      <c r="J14" s="260"/>
      <c r="K14" s="260"/>
      <c r="L14" s="260"/>
      <c r="M14" s="260"/>
      <c r="N14" s="261">
        <v>20</v>
      </c>
      <c r="O14" s="260"/>
      <c r="P14" s="261">
        <v>60</v>
      </c>
      <c r="Q14" s="260">
        <v>3</v>
      </c>
      <c r="R14" s="260">
        <f t="shared" si="0"/>
        <v>100.5</v>
      </c>
      <c r="S14" s="260"/>
      <c r="T14" s="260">
        <v>17</v>
      </c>
      <c r="U14" s="260">
        <v>17</v>
      </c>
      <c r="V14" s="20"/>
      <c r="W14" s="20"/>
    </row>
    <row r="15" ht="14.4" spans="2:23">
      <c r="B15" s="260"/>
      <c r="C15" s="260"/>
      <c r="D15" s="260">
        <v>100</v>
      </c>
      <c r="E15" s="261">
        <v>20</v>
      </c>
      <c r="F15" s="261">
        <v>30</v>
      </c>
      <c r="G15" s="261">
        <v>40</v>
      </c>
      <c r="H15" s="261">
        <v>70</v>
      </c>
      <c r="I15" s="261">
        <v>5</v>
      </c>
      <c r="J15" s="261">
        <v>5</v>
      </c>
      <c r="K15" s="261">
        <v>20</v>
      </c>
      <c r="L15" s="261">
        <v>20</v>
      </c>
      <c r="M15" s="261">
        <v>20</v>
      </c>
      <c r="N15" s="261">
        <v>20</v>
      </c>
      <c r="O15" s="261">
        <v>5</v>
      </c>
      <c r="P15" s="261">
        <v>180</v>
      </c>
      <c r="Q15" s="260">
        <v>18</v>
      </c>
      <c r="R15" s="261">
        <f>SUM(R9:R14)</f>
        <v>453</v>
      </c>
      <c r="S15" s="260">
        <v>30</v>
      </c>
      <c r="T15" s="260">
        <v>70</v>
      </c>
      <c r="U15" s="260">
        <v>100</v>
      </c>
      <c r="V15" s="20"/>
      <c r="W15" s="20"/>
    </row>
    <row r="16" ht="29.25" customHeight="1" spans="2:23">
      <c r="B16" s="262" t="s">
        <v>49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51"/>
      <c r="O16" s="262" t="s">
        <v>50</v>
      </c>
      <c r="P16" s="51"/>
      <c r="Q16" s="273" t="s">
        <v>51</v>
      </c>
      <c r="R16" s="274" t="s">
        <v>24</v>
      </c>
      <c r="S16" s="275"/>
      <c r="T16" s="26"/>
      <c r="U16" s="26"/>
      <c r="V16" s="20"/>
      <c r="W16" s="20"/>
    </row>
    <row r="17" ht="14.4" spans="2:21">
      <c r="B17" s="263" t="s">
        <v>52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51"/>
      <c r="S17" s="276" t="s">
        <v>53</v>
      </c>
      <c r="T17" s="26"/>
      <c r="U17" s="51"/>
    </row>
    <row r="18" ht="14.4" spans="2:21">
      <c r="B18" s="264" t="s">
        <v>54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51"/>
    </row>
    <row r="19" ht="14.4" spans="2:21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1" ht="15.75" customHeight="1"/>
    <row r="22" ht="15.75" customHeight="1"/>
    <row r="23" ht="15.75" customHeight="1" spans="2:3">
      <c r="B23" s="20"/>
      <c r="C23" s="265" t="s">
        <v>55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1:U1"/>
    <mergeCell ref="C2:U2"/>
    <mergeCell ref="C3:U3"/>
    <mergeCell ref="C5:U5"/>
    <mergeCell ref="E7:F7"/>
    <mergeCell ref="I7:N7"/>
    <mergeCell ref="S7:T7"/>
    <mergeCell ref="B16:N16"/>
    <mergeCell ref="O16:P16"/>
    <mergeCell ref="S16:U16"/>
    <mergeCell ref="B17:R17"/>
    <mergeCell ref="S17:U17"/>
    <mergeCell ref="B18:U18"/>
    <mergeCell ref="C23:U23"/>
    <mergeCell ref="Q7:Q8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0"/>
  <sheetViews>
    <sheetView topLeftCell="A7" workbookViewId="0">
      <selection activeCell="A1" sqref="A1"/>
    </sheetView>
  </sheetViews>
  <sheetFormatPr defaultColWidth="14.4259259259259" defaultRowHeight="15" customHeight="1"/>
  <cols>
    <col min="1" max="2" width="8" customWidth="1"/>
    <col min="3" max="3" width="41.5740740740741" customWidth="1"/>
    <col min="4" max="4" width="15.5740740740741" customWidth="1"/>
    <col min="5" max="5" width="32.5740740740741" customWidth="1"/>
    <col min="6" max="20" width="8" customWidth="1"/>
  </cols>
  <sheetData>
    <row r="1" ht="18" customHeight="1" spans="1:20">
      <c r="A1" s="229"/>
      <c r="B1" s="230" t="s">
        <v>12</v>
      </c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ht="18" customHeight="1" spans="1:20">
      <c r="A2" s="229"/>
      <c r="B2" s="232" t="s">
        <v>13</v>
      </c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</row>
    <row r="3" ht="18" customHeight="1" spans="1:20">
      <c r="A3" s="234" t="s">
        <v>56</v>
      </c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53"/>
      <c r="Q3" s="253"/>
      <c r="R3" s="253"/>
      <c r="S3" s="254"/>
      <c r="T3" s="254"/>
    </row>
    <row r="4" ht="14.4" spans="1:20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ht="18.75" customHeight="1" spans="1:20">
      <c r="A5" s="20"/>
      <c r="B5" s="235" t="s">
        <v>57</v>
      </c>
      <c r="C5" s="236"/>
      <c r="D5" s="236"/>
      <c r="E5" s="236"/>
      <c r="F5" s="237"/>
      <c r="G5" s="237"/>
      <c r="H5" s="237"/>
      <c r="I5" s="237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ht="15.75" customHeight="1" spans="1:20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ht="57" customHeight="1" spans="1:20">
      <c r="A7" s="20"/>
      <c r="B7" s="238" t="s">
        <v>58</v>
      </c>
      <c r="C7" s="238" t="s">
        <v>59</v>
      </c>
      <c r="D7" s="239" t="s">
        <v>60</v>
      </c>
      <c r="E7" s="238" t="s">
        <v>61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ht="37.5" customHeight="1" spans="1:20">
      <c r="A8" s="20"/>
      <c r="B8" s="240" t="s">
        <v>62</v>
      </c>
      <c r="C8" s="241" t="s">
        <v>63</v>
      </c>
      <c r="D8" s="242" t="s">
        <v>64</v>
      </c>
      <c r="E8" s="240" t="s">
        <v>65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ht="18.75" customHeight="1" spans="1:20">
      <c r="A9" s="20"/>
      <c r="B9" s="6"/>
      <c r="C9" s="241"/>
      <c r="E9" s="243" t="s">
        <v>66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ht="18.75" customHeight="1" spans="1:20">
      <c r="A10" s="20"/>
      <c r="B10" s="6"/>
      <c r="C10" s="241" t="s">
        <v>67</v>
      </c>
      <c r="E10" s="243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ht="18.75" customHeight="1" spans="1:20">
      <c r="A11" s="20"/>
      <c r="B11" s="6"/>
      <c r="C11" s="244" t="s">
        <v>68</v>
      </c>
      <c r="E11" s="243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ht="18.75" customHeight="1" spans="1:20">
      <c r="A12" s="20"/>
      <c r="B12" s="10"/>
      <c r="C12" s="241" t="s">
        <v>69</v>
      </c>
      <c r="E12" s="243" t="s">
        <v>70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ht="18.75" customHeight="1" spans="1:20">
      <c r="A13" s="20"/>
      <c r="B13" s="240" t="s">
        <v>71</v>
      </c>
      <c r="C13" s="241" t="s">
        <v>63</v>
      </c>
      <c r="E13" s="243" t="s">
        <v>72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ht="18.75" customHeight="1" spans="1:20">
      <c r="A14" s="20"/>
      <c r="B14" s="6"/>
      <c r="C14" s="241" t="s">
        <v>73</v>
      </c>
      <c r="E14" s="243" t="s">
        <v>74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ht="18.75" customHeight="1" spans="1:20">
      <c r="A15" s="20"/>
      <c r="B15" s="6"/>
      <c r="C15" s="241" t="s">
        <v>67</v>
      </c>
      <c r="E15" s="245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ht="18.75" customHeight="1" spans="2:5">
      <c r="B16" s="6"/>
      <c r="C16" s="244" t="s">
        <v>68</v>
      </c>
      <c r="E16" s="243"/>
    </row>
    <row r="17" ht="18.75" customHeight="1" spans="2:5">
      <c r="B17" s="10"/>
      <c r="C17" s="241" t="s">
        <v>69</v>
      </c>
      <c r="E17" s="245"/>
    </row>
    <row r="18" ht="18.75" customHeight="1" spans="2:5">
      <c r="B18" s="246" t="s">
        <v>75</v>
      </c>
      <c r="C18" s="241" t="s">
        <v>63</v>
      </c>
      <c r="D18" s="247" t="s">
        <v>76</v>
      </c>
      <c r="E18" s="245"/>
    </row>
    <row r="19" ht="18.75" customHeight="1" spans="2:5">
      <c r="B19" s="6"/>
      <c r="C19" s="241" t="s">
        <v>73</v>
      </c>
      <c r="D19" s="17"/>
      <c r="E19" s="245"/>
    </row>
    <row r="20" ht="18.75" customHeight="1" spans="2:5">
      <c r="B20" s="6"/>
      <c r="C20" s="241" t="s">
        <v>67</v>
      </c>
      <c r="D20" s="17"/>
      <c r="E20" s="245"/>
    </row>
    <row r="21" ht="18.75" customHeight="1" spans="2:5">
      <c r="B21" s="6"/>
      <c r="C21" s="244" t="s">
        <v>68</v>
      </c>
      <c r="D21" s="17"/>
      <c r="E21" s="243"/>
    </row>
    <row r="22" ht="18.75" customHeight="1" spans="2:5">
      <c r="B22" s="10"/>
      <c r="C22" s="241" t="s">
        <v>69</v>
      </c>
      <c r="D22" s="17"/>
      <c r="E22" s="245"/>
    </row>
    <row r="23" ht="18.75" customHeight="1" spans="2:5">
      <c r="B23" s="246" t="s">
        <v>77</v>
      </c>
      <c r="C23" s="241" t="s">
        <v>63</v>
      </c>
      <c r="D23" s="17"/>
      <c r="E23" s="245"/>
    </row>
    <row r="24" ht="18.75" customHeight="1" spans="2:5">
      <c r="B24" s="6"/>
      <c r="C24" s="241" t="s">
        <v>73</v>
      </c>
      <c r="D24" s="17"/>
      <c r="E24" s="245"/>
    </row>
    <row r="25" ht="18.75" customHeight="1" spans="2:5">
      <c r="B25" s="6"/>
      <c r="C25" s="244" t="s">
        <v>68</v>
      </c>
      <c r="D25" s="17"/>
      <c r="E25" s="243"/>
    </row>
    <row r="26" ht="18.75" customHeight="1" spans="2:5">
      <c r="B26" s="6"/>
      <c r="C26" s="241" t="s">
        <v>67</v>
      </c>
      <c r="D26" s="17"/>
      <c r="E26" s="245"/>
    </row>
    <row r="27" ht="18.75" customHeight="1" spans="2:5">
      <c r="B27" s="10"/>
      <c r="C27" s="241" t="s">
        <v>69</v>
      </c>
      <c r="D27" s="17"/>
      <c r="E27" s="245"/>
    </row>
    <row r="28" ht="18.75" customHeight="1" spans="2:5">
      <c r="B28" s="248" t="s">
        <v>78</v>
      </c>
      <c r="C28" s="241" t="s">
        <v>63</v>
      </c>
      <c r="D28" s="17"/>
      <c r="E28" s="245"/>
    </row>
    <row r="29" ht="18.75" customHeight="1" spans="2:5">
      <c r="B29" s="6"/>
      <c r="C29" s="241" t="s">
        <v>73</v>
      </c>
      <c r="D29" s="17"/>
      <c r="E29" s="245"/>
    </row>
    <row r="30" ht="18.75" customHeight="1" spans="2:5">
      <c r="B30" s="6"/>
      <c r="C30" s="241" t="s">
        <v>67</v>
      </c>
      <c r="D30" s="17"/>
      <c r="E30" s="245"/>
    </row>
    <row r="31" ht="18.75" customHeight="1" spans="2:5">
      <c r="B31" s="10"/>
      <c r="C31" s="241" t="s">
        <v>69</v>
      </c>
      <c r="D31" s="17"/>
      <c r="E31" s="249"/>
    </row>
    <row r="32" ht="18.75" customHeight="1" spans="2:5">
      <c r="B32" s="250" t="s">
        <v>79</v>
      </c>
      <c r="C32" s="241" t="s">
        <v>63</v>
      </c>
      <c r="D32" s="17"/>
      <c r="E32" s="245"/>
    </row>
    <row r="33" ht="18.75" customHeight="1" spans="2:5">
      <c r="B33" s="6"/>
      <c r="C33" s="241" t="s">
        <v>73</v>
      </c>
      <c r="D33" s="17"/>
      <c r="E33" s="245"/>
    </row>
    <row r="34" ht="18.75" customHeight="1" spans="2:5">
      <c r="B34" s="6"/>
      <c r="C34" s="241" t="s">
        <v>67</v>
      </c>
      <c r="D34" s="17"/>
      <c r="E34" s="251"/>
    </row>
    <row r="35" ht="18.75" customHeight="1" spans="2:5">
      <c r="B35" s="6"/>
      <c r="C35" s="241" t="s">
        <v>68</v>
      </c>
      <c r="D35" s="17"/>
      <c r="E35" s="251"/>
    </row>
    <row r="36" ht="18.75" customHeight="1" spans="2:5">
      <c r="B36" s="10"/>
      <c r="C36" s="241" t="s">
        <v>69</v>
      </c>
      <c r="D36" s="7"/>
      <c r="E36" s="25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:E1"/>
    <mergeCell ref="B2:E2"/>
    <mergeCell ref="A3:E3"/>
    <mergeCell ref="B5:E5"/>
    <mergeCell ref="B8:B12"/>
    <mergeCell ref="B13:B17"/>
    <mergeCell ref="B18:B22"/>
    <mergeCell ref="B23:B27"/>
    <mergeCell ref="B28:B31"/>
    <mergeCell ref="B32:B36"/>
    <mergeCell ref="D8:D17"/>
    <mergeCell ref="D18:D36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990"/>
  <sheetViews>
    <sheetView tabSelected="1" topLeftCell="A22" workbookViewId="0">
      <pane xSplit="3" topLeftCell="E1" activePane="topRight" state="frozen"/>
      <selection/>
      <selection pane="topRight" activeCell="H13" sqref="H13"/>
    </sheetView>
  </sheetViews>
  <sheetFormatPr defaultColWidth="14.4259259259259" defaultRowHeight="15" customHeight="1"/>
  <cols>
    <col min="1" max="1" width="3.57407407407407" customWidth="1"/>
    <col min="2" max="2" width="7" customWidth="1"/>
    <col min="3" max="3" width="27.712962962963" customWidth="1"/>
    <col min="4" max="4" width="9.86111111111111" customWidth="1"/>
    <col min="5" max="5" width="8" customWidth="1"/>
    <col min="6" max="6" width="9.28703703703704" customWidth="1"/>
    <col min="7" max="7" width="5.86111111111111" customWidth="1"/>
    <col min="8" max="8" width="4.28703703703704" customWidth="1"/>
    <col min="9" max="9" width="6.57407407407407" customWidth="1"/>
    <col min="10" max="10" width="5.71296296296296" customWidth="1"/>
    <col min="11" max="11" width="7.57407407407407" customWidth="1"/>
    <col min="12" max="12" width="5.42592592592593" customWidth="1"/>
    <col min="13" max="13" width="6" customWidth="1"/>
    <col min="14" max="14" width="8.86111111111111" customWidth="1"/>
    <col min="15" max="25" width="4.71296296296296" customWidth="1"/>
    <col min="26" max="26" width="9.57407407407407" customWidth="1"/>
    <col min="27" max="27" width="7.57407407407407" customWidth="1"/>
    <col min="28" max="30" width="5" customWidth="1"/>
    <col min="31" max="31" width="4.86111111111111" customWidth="1"/>
    <col min="32" max="32" width="4.71296296296296" customWidth="1"/>
    <col min="33" max="33" width="4.13888888888889" customWidth="1"/>
    <col min="34" max="34" width="6.13888888888889" customWidth="1"/>
    <col min="35" max="35" width="5.86111111111111" customWidth="1"/>
    <col min="36" max="36" width="6.28703703703704" customWidth="1"/>
    <col min="37" max="37" width="5.13888888888889" customWidth="1"/>
    <col min="38" max="38" width="6.57407407407407" customWidth="1"/>
    <col min="39" max="39" width="5.42592592592593" customWidth="1"/>
    <col min="40" max="40" width="6" customWidth="1"/>
    <col min="41" max="41" width="5.86111111111111" customWidth="1"/>
    <col min="42" max="42" width="5.57407407407407" customWidth="1"/>
    <col min="43" max="43" width="5.28703703703704" customWidth="1"/>
    <col min="44" max="44" width="4.57407407407407" customWidth="1"/>
    <col min="45" max="45" width="5.28703703703704" customWidth="1"/>
    <col min="46" max="46" width="5" customWidth="1"/>
    <col min="47" max="47" width="7.57407407407407" customWidth="1"/>
    <col min="48" max="49" width="8.57407407407407" customWidth="1"/>
    <col min="50" max="50" width="5.42592592592593" customWidth="1"/>
    <col min="51" max="51" width="5.57407407407407" customWidth="1"/>
    <col min="52" max="52" width="5.71296296296296" customWidth="1"/>
    <col min="53" max="53" width="5.57407407407407" customWidth="1"/>
    <col min="54" max="54" width="6.42592592592593" customWidth="1"/>
    <col min="55" max="55" width="5.28703703703704" customWidth="1"/>
    <col min="56" max="56" width="5.13888888888889" customWidth="1"/>
    <col min="57" max="57" width="7.42592592592593" customWidth="1"/>
    <col min="58" max="58" width="7.28703703703704" customWidth="1"/>
    <col min="59" max="59" width="5" customWidth="1"/>
    <col min="60" max="60" width="8.42592592592593" customWidth="1"/>
    <col min="61" max="61" width="6.71296296296296" customWidth="1"/>
    <col min="62" max="62" width="5.57407407407407" customWidth="1"/>
    <col min="63" max="63" width="7.28703703703704" customWidth="1"/>
    <col min="64" max="64" width="6" customWidth="1"/>
    <col min="65" max="65" width="6.57407407407407" customWidth="1"/>
    <col min="66" max="66" width="6" customWidth="1"/>
    <col min="67" max="67" width="6.13888888888889" customWidth="1"/>
    <col min="68" max="68" width="7" customWidth="1"/>
    <col min="69" max="69" width="7.13888888888889" customWidth="1"/>
  </cols>
  <sheetData>
    <row r="1" ht="27.6" spans="1:59">
      <c r="A1" s="1"/>
      <c r="B1" s="118"/>
      <c r="C1" s="119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ht="27.6" spans="1:59">
      <c r="A2" s="121" t="s">
        <v>80</v>
      </c>
      <c r="B2" s="122" t="s">
        <v>81</v>
      </c>
      <c r="C2" s="123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ht="44.25" customHeight="1" spans="1:59">
      <c r="A3" s="124"/>
      <c r="B3" s="125" t="s">
        <v>82</v>
      </c>
      <c r="C3" s="26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  <c r="AU3" s="161"/>
      <c r="AV3" s="161"/>
      <c r="AW3" s="161"/>
      <c r="AX3" s="161"/>
      <c r="AY3" s="161"/>
      <c r="AZ3" s="161"/>
      <c r="BA3" s="161"/>
      <c r="BB3" s="161"/>
      <c r="BC3" s="161"/>
      <c r="BD3" s="161"/>
      <c r="BE3" s="161"/>
      <c r="BF3" s="161"/>
      <c r="BG3" s="161"/>
    </row>
    <row r="4" ht="24.75" customHeight="1" spans="1:59">
      <c r="A4" s="124"/>
      <c r="B4" s="126"/>
      <c r="C4" s="127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</row>
    <row r="5" ht="40.5" customHeight="1" spans="1:69">
      <c r="A5" s="128"/>
      <c r="B5" s="129"/>
      <c r="C5" s="130" t="s">
        <v>83</v>
      </c>
      <c r="D5" s="131" t="s">
        <v>84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53"/>
      <c r="P5" s="154" t="s">
        <v>85</v>
      </c>
      <c r="Q5" s="160"/>
      <c r="R5" s="160"/>
      <c r="S5" s="160"/>
      <c r="T5" s="160"/>
      <c r="U5" s="160"/>
      <c r="V5" s="160"/>
      <c r="W5" s="160"/>
      <c r="X5" s="160"/>
      <c r="Y5" s="160"/>
      <c r="Z5" s="154" t="s">
        <v>86</v>
      </c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54" t="s">
        <v>87</v>
      </c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75" t="s">
        <v>88</v>
      </c>
      <c r="AY5" s="26"/>
      <c r="AZ5" s="26"/>
      <c r="BA5" s="26"/>
      <c r="BB5" s="26"/>
      <c r="BC5" s="26"/>
      <c r="BD5" s="26"/>
      <c r="BE5" s="26"/>
      <c r="BF5" s="26"/>
      <c r="BG5" s="51"/>
      <c r="BH5" s="181" t="s">
        <v>89</v>
      </c>
      <c r="BI5" s="160"/>
      <c r="BJ5" s="160"/>
      <c r="BK5" s="160"/>
      <c r="BL5" s="160"/>
      <c r="BM5" s="160"/>
      <c r="BN5" s="160"/>
      <c r="BO5" s="160"/>
      <c r="BP5" s="160"/>
      <c r="BQ5" s="160"/>
    </row>
    <row r="6" ht="60" customHeight="1" spans="1:69">
      <c r="A6" s="133"/>
      <c r="B6" s="134"/>
      <c r="C6" s="135" t="s">
        <v>90</v>
      </c>
      <c r="D6" s="136" t="s">
        <v>91</v>
      </c>
      <c r="E6" s="137" t="s">
        <v>92</v>
      </c>
      <c r="F6" s="138" t="s">
        <v>93</v>
      </c>
      <c r="G6" s="139" t="s">
        <v>94</v>
      </c>
      <c r="H6" s="138" t="s">
        <v>95</v>
      </c>
      <c r="I6" s="138" t="s">
        <v>96</v>
      </c>
      <c r="J6" s="155" t="s">
        <v>97</v>
      </c>
      <c r="K6" s="138" t="s">
        <v>98</v>
      </c>
      <c r="L6" s="156" t="s">
        <v>11</v>
      </c>
      <c r="M6" s="138" t="s">
        <v>99</v>
      </c>
      <c r="N6" s="138" t="s">
        <v>100</v>
      </c>
      <c r="O6" s="157" t="s">
        <v>101</v>
      </c>
      <c r="P6" s="138" t="s">
        <v>93</v>
      </c>
      <c r="Q6" s="139" t="s">
        <v>94</v>
      </c>
      <c r="R6" s="138" t="s">
        <v>102</v>
      </c>
      <c r="S6" s="138" t="s">
        <v>103</v>
      </c>
      <c r="T6" s="155" t="s">
        <v>104</v>
      </c>
      <c r="U6" s="138" t="s">
        <v>105</v>
      </c>
      <c r="V6" s="156" t="s">
        <v>11</v>
      </c>
      <c r="W6" s="138" t="s">
        <v>106</v>
      </c>
      <c r="X6" s="138" t="s">
        <v>100</v>
      </c>
      <c r="Y6" s="157" t="s">
        <v>101</v>
      </c>
      <c r="Z6" s="162" t="s">
        <v>107</v>
      </c>
      <c r="AA6" s="163" t="s">
        <v>108</v>
      </c>
      <c r="AB6" s="155" t="s">
        <v>109</v>
      </c>
      <c r="AC6" s="137" t="s">
        <v>110</v>
      </c>
      <c r="AD6" s="138" t="s">
        <v>111</v>
      </c>
      <c r="AE6" s="139" t="s">
        <v>112</v>
      </c>
      <c r="AF6" s="164" t="s">
        <v>11</v>
      </c>
      <c r="AG6" s="171" t="s">
        <v>113</v>
      </c>
      <c r="AH6" s="172" t="s">
        <v>114</v>
      </c>
      <c r="AI6" s="139" t="s">
        <v>115</v>
      </c>
      <c r="AJ6" s="172" t="s">
        <v>100</v>
      </c>
      <c r="AK6" s="157" t="s">
        <v>101</v>
      </c>
      <c r="AL6" s="162" t="s">
        <v>107</v>
      </c>
      <c r="AM6" s="163" t="s">
        <v>116</v>
      </c>
      <c r="AN6" s="155" t="s">
        <v>117</v>
      </c>
      <c r="AO6" s="137" t="s">
        <v>118</v>
      </c>
      <c r="AP6" s="138" t="s">
        <v>119</v>
      </c>
      <c r="AQ6" s="139" t="s">
        <v>120</v>
      </c>
      <c r="AR6" s="155" t="s">
        <v>121</v>
      </c>
      <c r="AS6" s="139" t="s">
        <v>122</v>
      </c>
      <c r="AT6" s="164" t="s">
        <v>11</v>
      </c>
      <c r="AU6" s="171" t="s">
        <v>123</v>
      </c>
      <c r="AV6" s="172" t="s">
        <v>100</v>
      </c>
      <c r="AW6" s="157" t="s">
        <v>101</v>
      </c>
      <c r="AX6" s="176" t="s">
        <v>107</v>
      </c>
      <c r="AY6" s="177" t="s">
        <v>124</v>
      </c>
      <c r="AZ6" s="178" t="s">
        <v>125</v>
      </c>
      <c r="BA6" s="177" t="s">
        <v>126</v>
      </c>
      <c r="BB6" s="179" t="s">
        <v>127</v>
      </c>
      <c r="BC6" s="177" t="s">
        <v>128</v>
      </c>
      <c r="BD6" s="180" t="s">
        <v>11</v>
      </c>
      <c r="BE6" s="182" t="s">
        <v>129</v>
      </c>
      <c r="BF6" s="177" t="s">
        <v>100</v>
      </c>
      <c r="BG6" s="157" t="s">
        <v>101</v>
      </c>
      <c r="BH6" s="162" t="s">
        <v>107</v>
      </c>
      <c r="BI6" s="163" t="s">
        <v>130</v>
      </c>
      <c r="BJ6" s="138" t="s">
        <v>131</v>
      </c>
      <c r="BK6" s="139" t="s">
        <v>132</v>
      </c>
      <c r="BL6" s="155" t="s">
        <v>133</v>
      </c>
      <c r="BM6" s="139" t="s">
        <v>134</v>
      </c>
      <c r="BN6" s="164" t="s">
        <v>11</v>
      </c>
      <c r="BO6" s="171" t="s">
        <v>135</v>
      </c>
      <c r="BP6" s="172" t="s">
        <v>100</v>
      </c>
      <c r="BQ6" s="183" t="s">
        <v>136</v>
      </c>
    </row>
    <row r="7" ht="36" customHeight="1" spans="1:69">
      <c r="A7" s="128"/>
      <c r="B7" s="140"/>
      <c r="C7" s="17"/>
      <c r="D7" s="6"/>
      <c r="E7" s="141"/>
      <c r="F7" s="6"/>
      <c r="G7" s="6"/>
      <c r="H7" s="6"/>
      <c r="I7" s="6"/>
      <c r="J7" s="6"/>
      <c r="K7" s="6"/>
      <c r="L7" s="6"/>
      <c r="M7" s="6"/>
      <c r="N7" s="6"/>
      <c r="O7" s="17"/>
      <c r="P7" s="6"/>
      <c r="Q7" s="6"/>
      <c r="R7" s="6"/>
      <c r="S7" s="6"/>
      <c r="T7" s="6"/>
      <c r="U7" s="6"/>
      <c r="V7" s="6"/>
      <c r="W7" s="6"/>
      <c r="X7" s="6"/>
      <c r="Y7" s="17"/>
      <c r="Z7" s="165">
        <v>17.5</v>
      </c>
      <c r="AA7" s="105"/>
      <c r="AB7" s="6"/>
      <c r="AC7" s="141"/>
      <c r="AD7" s="6"/>
      <c r="AE7" s="6"/>
      <c r="AF7" s="6"/>
      <c r="AG7" s="6"/>
      <c r="AH7" s="6"/>
      <c r="AI7" s="6"/>
      <c r="AJ7" s="6"/>
      <c r="AK7" s="17"/>
      <c r="AL7" s="165">
        <v>17.5</v>
      </c>
      <c r="AM7" s="105"/>
      <c r="AN7" s="6"/>
      <c r="AO7" s="141"/>
      <c r="AP7" s="6"/>
      <c r="AQ7" s="6"/>
      <c r="AR7" s="6"/>
      <c r="AS7" s="6"/>
      <c r="AT7" s="6"/>
      <c r="AU7" s="6"/>
      <c r="AV7" s="6"/>
      <c r="AW7" s="17"/>
      <c r="AX7" s="165">
        <v>17.5</v>
      </c>
      <c r="AY7" s="6"/>
      <c r="AZ7" s="165">
        <v>20</v>
      </c>
      <c r="BA7" s="6"/>
      <c r="BB7" s="6"/>
      <c r="BC7" s="6"/>
      <c r="BD7" s="6"/>
      <c r="BE7" s="6"/>
      <c r="BF7" s="6"/>
      <c r="BG7" s="17"/>
      <c r="BH7" s="165">
        <v>17.5</v>
      </c>
      <c r="BI7" s="105"/>
      <c r="BJ7" s="6"/>
      <c r="BK7" s="6"/>
      <c r="BL7" s="6"/>
      <c r="BM7" s="6"/>
      <c r="BN7" s="6"/>
      <c r="BO7" s="6"/>
      <c r="BP7" s="6"/>
      <c r="BQ7" s="184"/>
    </row>
    <row r="8" ht="14.4" spans="1:69">
      <c r="A8" s="128"/>
      <c r="B8" s="142"/>
      <c r="C8" s="7"/>
      <c r="D8" s="10"/>
      <c r="E8" s="141"/>
      <c r="F8" s="10"/>
      <c r="G8" s="6"/>
      <c r="H8" s="10"/>
      <c r="I8" s="6"/>
      <c r="J8" s="10"/>
      <c r="K8" s="6"/>
      <c r="L8" s="6"/>
      <c r="M8" s="6"/>
      <c r="N8" s="6"/>
      <c r="O8" s="17"/>
      <c r="P8" s="10"/>
      <c r="Q8" s="6"/>
      <c r="R8" s="10"/>
      <c r="S8" s="6"/>
      <c r="T8" s="10"/>
      <c r="U8" s="6"/>
      <c r="V8" s="6"/>
      <c r="W8" s="6"/>
      <c r="X8" s="6"/>
      <c r="Y8" s="17"/>
      <c r="Z8" s="6"/>
      <c r="AA8" s="105"/>
      <c r="AB8" s="6"/>
      <c r="AC8" s="141"/>
      <c r="AD8" s="10"/>
      <c r="AE8" s="6"/>
      <c r="AF8" s="6"/>
      <c r="AG8" s="6"/>
      <c r="AH8" s="6"/>
      <c r="AI8" s="6"/>
      <c r="AJ8" s="6"/>
      <c r="AK8" s="17"/>
      <c r="AL8" s="6"/>
      <c r="AM8" s="105"/>
      <c r="AN8" s="6"/>
      <c r="AO8" s="141"/>
      <c r="AP8" s="10"/>
      <c r="AQ8" s="6"/>
      <c r="AR8" s="10"/>
      <c r="AS8" s="6"/>
      <c r="AT8" s="6"/>
      <c r="AU8" s="6"/>
      <c r="AV8" s="6"/>
      <c r="AW8" s="17"/>
      <c r="AX8" s="6"/>
      <c r="AY8" s="6"/>
      <c r="AZ8" s="6"/>
      <c r="BA8" s="6"/>
      <c r="BB8" s="10"/>
      <c r="BC8" s="6"/>
      <c r="BD8" s="6"/>
      <c r="BE8" s="6"/>
      <c r="BF8" s="6"/>
      <c r="BG8" s="17"/>
      <c r="BH8" s="6"/>
      <c r="BI8" s="105"/>
      <c r="BJ8" s="10"/>
      <c r="BK8" s="6"/>
      <c r="BL8" s="10"/>
      <c r="BM8" s="6"/>
      <c r="BN8" s="6"/>
      <c r="BO8" s="6"/>
      <c r="BP8" s="6"/>
      <c r="BQ8" s="184"/>
    </row>
    <row r="9" ht="14.4" spans="1:69">
      <c r="A9" s="128"/>
      <c r="B9" s="143" t="s">
        <v>137</v>
      </c>
      <c r="C9" s="135" t="s">
        <v>138</v>
      </c>
      <c r="D9" s="136">
        <v>20</v>
      </c>
      <c r="E9" s="141"/>
      <c r="F9" s="136">
        <v>15</v>
      </c>
      <c r="G9" s="6"/>
      <c r="H9" s="136">
        <v>20</v>
      </c>
      <c r="I9" s="6"/>
      <c r="J9" s="155">
        <v>40</v>
      </c>
      <c r="K9" s="6"/>
      <c r="L9" s="6"/>
      <c r="M9" s="6"/>
      <c r="N9" s="6"/>
      <c r="O9" s="17"/>
      <c r="P9" s="136">
        <v>15</v>
      </c>
      <c r="Q9" s="6"/>
      <c r="R9" s="136">
        <v>20</v>
      </c>
      <c r="S9" s="6"/>
      <c r="T9" s="155">
        <v>40</v>
      </c>
      <c r="U9" s="6"/>
      <c r="V9" s="6"/>
      <c r="W9" s="6"/>
      <c r="X9" s="6"/>
      <c r="Y9" s="17"/>
      <c r="Z9" s="6"/>
      <c r="AA9" s="105"/>
      <c r="AB9" s="6"/>
      <c r="AC9" s="141"/>
      <c r="AD9" s="136">
        <v>20</v>
      </c>
      <c r="AE9" s="6"/>
      <c r="AF9" s="6"/>
      <c r="AG9" s="6"/>
      <c r="AH9" s="6"/>
      <c r="AI9" s="6"/>
      <c r="AJ9" s="6"/>
      <c r="AK9" s="17"/>
      <c r="AL9" s="6"/>
      <c r="AM9" s="105"/>
      <c r="AN9" s="6"/>
      <c r="AO9" s="141"/>
      <c r="AP9" s="136">
        <v>20</v>
      </c>
      <c r="AQ9" s="6"/>
      <c r="AR9" s="155">
        <v>80</v>
      </c>
      <c r="AS9" s="6"/>
      <c r="AT9" s="6"/>
      <c r="AU9" s="6"/>
      <c r="AV9" s="6"/>
      <c r="AW9" s="17"/>
      <c r="AX9" s="6"/>
      <c r="AY9" s="6"/>
      <c r="AZ9" s="6"/>
      <c r="BA9" s="6"/>
      <c r="BB9" s="136">
        <v>20</v>
      </c>
      <c r="BC9" s="6"/>
      <c r="BD9" s="6"/>
      <c r="BE9" s="6"/>
      <c r="BF9" s="6"/>
      <c r="BG9" s="17"/>
      <c r="BH9" s="6"/>
      <c r="BI9" s="105"/>
      <c r="BJ9" s="136">
        <v>20</v>
      </c>
      <c r="BK9" s="6"/>
      <c r="BL9" s="155">
        <v>60</v>
      </c>
      <c r="BM9" s="6"/>
      <c r="BN9" s="6"/>
      <c r="BO9" s="6"/>
      <c r="BP9" s="6"/>
      <c r="BQ9" s="184"/>
    </row>
    <row r="10" ht="14.4" spans="1:69">
      <c r="A10" s="128"/>
      <c r="B10" s="142"/>
      <c r="C10" s="17"/>
      <c r="D10" s="6"/>
      <c r="E10" s="141"/>
      <c r="F10" s="6"/>
      <c r="G10" s="6"/>
      <c r="H10" s="6"/>
      <c r="I10" s="6"/>
      <c r="J10" s="6"/>
      <c r="K10" s="6"/>
      <c r="L10" s="6"/>
      <c r="M10" s="6"/>
      <c r="N10" s="6"/>
      <c r="O10" s="17"/>
      <c r="P10" s="6"/>
      <c r="Q10" s="6"/>
      <c r="R10" s="6"/>
      <c r="S10" s="6"/>
      <c r="T10" s="6"/>
      <c r="U10" s="6"/>
      <c r="V10" s="6"/>
      <c r="W10" s="6"/>
      <c r="X10" s="6"/>
      <c r="Y10" s="17"/>
      <c r="Z10" s="6"/>
      <c r="AA10" s="105"/>
      <c r="AB10" s="6"/>
      <c r="AC10" s="141"/>
      <c r="AD10" s="6"/>
      <c r="AE10" s="6"/>
      <c r="AF10" s="6"/>
      <c r="AG10" s="6"/>
      <c r="AH10" s="6"/>
      <c r="AI10" s="6"/>
      <c r="AJ10" s="6"/>
      <c r="AK10" s="17"/>
      <c r="AL10" s="6"/>
      <c r="AM10" s="105"/>
      <c r="AN10" s="6"/>
      <c r="AO10" s="141"/>
      <c r="AP10" s="6"/>
      <c r="AQ10" s="6"/>
      <c r="AR10" s="6"/>
      <c r="AS10" s="6"/>
      <c r="AT10" s="6"/>
      <c r="AU10" s="6"/>
      <c r="AV10" s="6"/>
      <c r="AW10" s="17"/>
      <c r="AX10" s="6"/>
      <c r="AY10" s="6"/>
      <c r="AZ10" s="6"/>
      <c r="BA10" s="6"/>
      <c r="BB10" s="6"/>
      <c r="BC10" s="6"/>
      <c r="BD10" s="6"/>
      <c r="BE10" s="6"/>
      <c r="BF10" s="6"/>
      <c r="BG10" s="17"/>
      <c r="BH10" s="6"/>
      <c r="BI10" s="105"/>
      <c r="BJ10" s="6"/>
      <c r="BK10" s="6"/>
      <c r="BL10" s="6"/>
      <c r="BM10" s="6"/>
      <c r="BN10" s="6"/>
      <c r="BO10" s="6"/>
      <c r="BP10" s="6"/>
      <c r="BQ10" s="184"/>
    </row>
    <row r="11" ht="39" customHeight="1" spans="1:69">
      <c r="A11" s="144"/>
      <c r="B11" s="145"/>
      <c r="C11" s="146"/>
      <c r="D11" s="10"/>
      <c r="E11" s="8"/>
      <c r="F11" s="10"/>
      <c r="G11" s="10"/>
      <c r="H11" s="10"/>
      <c r="I11" s="10"/>
      <c r="J11" s="10"/>
      <c r="K11" s="10"/>
      <c r="L11" s="10"/>
      <c r="M11" s="10"/>
      <c r="N11" s="10"/>
      <c r="O11" s="7"/>
      <c r="P11" s="10"/>
      <c r="Q11" s="10"/>
      <c r="R11" s="10"/>
      <c r="S11" s="10"/>
      <c r="T11" s="10"/>
      <c r="U11" s="10"/>
      <c r="V11" s="10"/>
      <c r="W11" s="10"/>
      <c r="X11" s="10"/>
      <c r="Y11" s="7"/>
      <c r="Z11" s="10"/>
      <c r="AA11" s="9"/>
      <c r="AB11" s="10"/>
      <c r="AC11" s="141"/>
      <c r="AD11" s="10"/>
      <c r="AE11" s="10"/>
      <c r="AF11" s="166"/>
      <c r="AG11" s="166"/>
      <c r="AH11" s="166"/>
      <c r="AI11" s="10"/>
      <c r="AJ11" s="166"/>
      <c r="AK11" s="7"/>
      <c r="AL11" s="10"/>
      <c r="AM11" s="9"/>
      <c r="AN11" s="10"/>
      <c r="AO11" s="141"/>
      <c r="AP11" s="10"/>
      <c r="AQ11" s="10"/>
      <c r="AR11" s="10"/>
      <c r="AS11" s="10"/>
      <c r="AT11" s="166"/>
      <c r="AU11" s="166"/>
      <c r="AV11" s="166"/>
      <c r="AW11" s="7"/>
      <c r="AX11" s="10"/>
      <c r="AY11" s="10"/>
      <c r="AZ11" s="10"/>
      <c r="BA11" s="10"/>
      <c r="BB11" s="10"/>
      <c r="BC11" s="10"/>
      <c r="BD11" s="166"/>
      <c r="BE11" s="166"/>
      <c r="BF11" s="166"/>
      <c r="BG11" s="7"/>
      <c r="BH11" s="10"/>
      <c r="BI11" s="9"/>
      <c r="BJ11" s="10"/>
      <c r="BK11" s="10"/>
      <c r="BL11" s="10"/>
      <c r="BM11" s="10"/>
      <c r="BN11" s="166"/>
      <c r="BO11" s="166"/>
      <c r="BP11" s="166"/>
      <c r="BQ11" s="184"/>
    </row>
    <row r="12" ht="31.5" customHeight="1" spans="1:69">
      <c r="A12" s="147">
        <v>1</v>
      </c>
      <c r="B12" s="87"/>
      <c r="E12" s="148" t="e">
        <f>IF(VALUE(#REF!)&gt;=8,"Y","N")</f>
        <v>#REF!</v>
      </c>
      <c r="F12" s="149"/>
      <c r="G12" s="148" t="str">
        <f t="shared" ref="G12:G78" si="0">IF(VALUE(F12)&gt;=7,"Y","N")</f>
        <v>N</v>
      </c>
      <c r="H12" s="150"/>
      <c r="I12" s="148" t="str">
        <f t="shared" ref="I12:I78" si="1">IF(VALUE(H12)&gt;=18,"Y","N")</f>
        <v>N</v>
      </c>
      <c r="J12" s="148"/>
      <c r="K12" s="148" t="str">
        <f t="shared" ref="K12:K78" si="2">IF(VALUE(J12)&gt;=16,"Y","N")</f>
        <v>N</v>
      </c>
      <c r="L12" s="148">
        <v>3</v>
      </c>
      <c r="M12" s="148" t="str">
        <f t="shared" ref="M12:M78" si="3">IF(VALUE(L12)&gt;=2,"Y","N")</f>
        <v>Y</v>
      </c>
      <c r="N12" s="158" t="e">
        <f>(((#REF!+F12+H12)/3)*0.75)+(J12*0.15)+(L12*0.1)</f>
        <v>#REF!</v>
      </c>
      <c r="O12" s="159" t="e">
        <f t="shared" ref="O12:O78" si="4">IF(VALUE(N12)&gt;=12,"Y","N")</f>
        <v>#REF!</v>
      </c>
      <c r="P12" s="149"/>
      <c r="Q12" s="148" t="str">
        <f t="shared" ref="Q12:Q78" si="5">IF(VALUE(P12)&gt;=7,"Y","N")</f>
        <v>N</v>
      </c>
      <c r="R12" s="150">
        <v>20</v>
      </c>
      <c r="S12" s="148" t="str">
        <f t="shared" ref="S12:S78" si="6">IF(VALUE(R12)&gt;=18,"Y","N")</f>
        <v>Y</v>
      </c>
      <c r="T12" s="150"/>
      <c r="U12" s="148" t="str">
        <f t="shared" ref="U12:U78" si="7">IF(VALUE(T12)&gt;=15,"Y","N")</f>
        <v>N</v>
      </c>
      <c r="V12" s="150">
        <v>3</v>
      </c>
      <c r="W12" s="148" t="str">
        <f t="shared" ref="W12:W78" si="8">IF(VALUE(V12)&gt;=2,"Y","N")</f>
        <v>Y</v>
      </c>
      <c r="X12" s="158">
        <f t="shared" ref="X12:X78" si="9">(((P12+R12+T12)/3)*0.85)+(V12*0.15)</f>
        <v>6.11666666666667</v>
      </c>
      <c r="Y12" s="159" t="str">
        <f t="shared" ref="Y12:Y77" si="10">IF(VALUE(X12)&gt;=13.32,"Y","N")</f>
        <v>N</v>
      </c>
      <c r="Z12" s="167"/>
      <c r="AA12" s="148" t="str">
        <f t="shared" ref="AA12:AA78" si="11">IF(VALUE(Z12)&gt;=7,"Y","N")</f>
        <v>N</v>
      </c>
      <c r="AB12" s="168"/>
      <c r="AC12" s="169" t="str">
        <f t="shared" ref="AC12:AC28" si="12">IF(VALUE(AB12)&gt;=7,"Y","N")</f>
        <v>N</v>
      </c>
      <c r="AD12" s="159"/>
      <c r="AE12" s="148" t="str">
        <f t="shared" ref="AE12:AE78" si="13">IF(VALUE(AD12)&gt;=18,"Y","N")</f>
        <v>N</v>
      </c>
      <c r="AF12" s="148">
        <v>2</v>
      </c>
      <c r="AG12" s="148" t="str">
        <f t="shared" ref="AG12:AG78" si="14">IF(VALUE(AF12)&gt;=2,"Y","N")</f>
        <v>Y</v>
      </c>
      <c r="AH12" s="158"/>
      <c r="AI12" s="148" t="str">
        <f t="shared" ref="AI12:AI78" si="15">IF(VALUE(AH12)&gt;2,"Y","N")</f>
        <v>N</v>
      </c>
      <c r="AJ12" s="158">
        <f t="shared" ref="AJ12:AJ60" si="16">(((Z12+AD12+AH12)/3)*0.85)+(AF12*0.15)</f>
        <v>0.3</v>
      </c>
      <c r="AK12" s="173" t="str">
        <f t="shared" ref="AK12:AK78" si="17">IF(VALUE(AJ12)&gt;=8,"Y","N")</f>
        <v>N</v>
      </c>
      <c r="AL12" s="149"/>
      <c r="AM12" s="148" t="str">
        <f>IF(VALUE(AL12)&gt;=7,"Y","N")</f>
        <v>N</v>
      </c>
      <c r="AN12" s="174"/>
      <c r="AO12" s="148" t="str">
        <f t="shared" ref="AO12:AO28" si="18">IF(VALUE(AN12)&gt;=7,"Y","N")</f>
        <v>N</v>
      </c>
      <c r="AP12" s="159"/>
      <c r="AQ12" s="148" t="str">
        <f t="shared" ref="AQ12:AQ78" si="19">IF(VALUE(AP12)&gt;=16,"Y","N")</f>
        <v>N</v>
      </c>
      <c r="AR12" s="148"/>
      <c r="AS12" s="148" t="str">
        <f t="shared" ref="AS12:AS78" si="20">IF(VALUE(AR12)&gt;=20,"Y","N")</f>
        <v>N</v>
      </c>
      <c r="AT12" s="148">
        <v>3</v>
      </c>
      <c r="AU12" s="148" t="str">
        <f t="shared" ref="AU12:AU78" si="21">IF(VALUE(AT12)&gt;=2,"Y","N")</f>
        <v>Y</v>
      </c>
      <c r="AV12" s="158">
        <f t="shared" ref="AV12:AV13" si="22">(((AL12+AN12+AP12)/3)*0.75)+(AR12*0.15)+AT12*0.1</f>
        <v>0.3</v>
      </c>
      <c r="AW12" s="173" t="str">
        <f t="shared" ref="AW12:AW78" si="23">IF(VALUE(AV12)&gt;=8,"Y","N")</f>
        <v>N</v>
      </c>
      <c r="AX12" s="149"/>
      <c r="AY12" s="148" t="str">
        <f t="shared" ref="AY12:AY58" si="24">IF(VALUE(AX12)&gt;=5,"Y","N")</f>
        <v>N</v>
      </c>
      <c r="AZ12" s="174"/>
      <c r="BA12" s="148" t="str">
        <f t="shared" ref="BA12:BA28" si="25">IF(VALUE(AZ12)&gt;=7,"Y","N")</f>
        <v>N</v>
      </c>
      <c r="BB12" s="159"/>
      <c r="BC12" s="148" t="str">
        <f t="shared" ref="BC12:BC78" si="26">IF(VALUE(BB12)&gt;=16,"Y","N")</f>
        <v>N</v>
      </c>
      <c r="BD12" s="148">
        <v>3</v>
      </c>
      <c r="BE12" s="148" t="str">
        <f t="shared" ref="BE12:BE78" si="27">IF(VALUE(BD12)&gt;=2,"Y","N")</f>
        <v>Y</v>
      </c>
      <c r="BF12" s="158">
        <f t="shared" ref="BF12:BF78" si="28">(((AX12+AZ12+BB12)/3)*0.75)+BD12*0.25</f>
        <v>0.75</v>
      </c>
      <c r="BG12" s="173" t="str">
        <f t="shared" ref="BG12:BG78" si="29">IF(VALUE(BF12)&gt;=8,"Y","N")</f>
        <v>N</v>
      </c>
      <c r="BH12" s="149"/>
      <c r="BI12" s="148" t="str">
        <f t="shared" ref="BI12:BI78" si="30">IF(VALUE(BH12)&gt;=5,"Y","N")</f>
        <v>N</v>
      </c>
      <c r="BJ12" s="159"/>
      <c r="BK12" s="148" t="str">
        <f t="shared" ref="BK12:BK78" si="31">IF(VALUE(BJ12)&gt;=16,"Y","N")</f>
        <v>N</v>
      </c>
      <c r="BL12" s="148"/>
      <c r="BM12" s="148" t="str">
        <f t="shared" ref="BM12:BM17" si="32">IF(VALUE(BL12)&gt;=20,"Y","N")</f>
        <v>N</v>
      </c>
      <c r="BN12" s="148">
        <v>2</v>
      </c>
      <c r="BO12" s="148" t="str">
        <f t="shared" ref="BO12:BO78" si="33">IF(VALUE(BN12)&gt;=2,"Y","N")</f>
        <v>Y</v>
      </c>
      <c r="BP12" s="158">
        <f t="shared" ref="BP12:BP78" si="34">(((BH12+BJ12+BL12)/3)*0.85)+(BN12*0.15)</f>
        <v>0.3</v>
      </c>
      <c r="BQ12" s="173" t="str">
        <f t="shared" ref="BQ12:BQ78" si="35">IF(VALUE(BP12)&gt;=8,"Y","N")</f>
        <v>N</v>
      </c>
    </row>
    <row r="13" ht="31.5" customHeight="1" spans="1:69">
      <c r="A13" s="147">
        <v>2</v>
      </c>
      <c r="B13" s="94"/>
      <c r="C13" s="88"/>
      <c r="D13" s="151"/>
      <c r="E13" s="148" t="str">
        <f t="shared" ref="E12:E78" si="36">IF(VALUE(D13)&gt;=8,"Y","N")</f>
        <v>N</v>
      </c>
      <c r="F13" s="149"/>
      <c r="G13" s="148" t="str">
        <f t="shared" si="0"/>
        <v>N</v>
      </c>
      <c r="H13" s="150"/>
      <c r="I13" s="148" t="str">
        <f t="shared" si="1"/>
        <v>N</v>
      </c>
      <c r="J13" s="148"/>
      <c r="K13" s="148" t="str">
        <f t="shared" si="2"/>
        <v>N</v>
      </c>
      <c r="L13" s="148">
        <v>3</v>
      </c>
      <c r="M13" s="148" t="str">
        <f t="shared" si="3"/>
        <v>Y</v>
      </c>
      <c r="N13" s="158">
        <f t="shared" ref="N12:N78" si="37">(((D13+F13+H13)/3)*0.75)+(J13*0.15)+(L13*0.1)</f>
        <v>0.3</v>
      </c>
      <c r="O13" s="159" t="str">
        <f t="shared" si="4"/>
        <v>N</v>
      </c>
      <c r="P13" s="149"/>
      <c r="Q13" s="148" t="str">
        <f t="shared" si="5"/>
        <v>N</v>
      </c>
      <c r="R13" s="150">
        <v>20</v>
      </c>
      <c r="S13" s="148" t="str">
        <f t="shared" si="6"/>
        <v>Y</v>
      </c>
      <c r="T13" s="150"/>
      <c r="U13" s="148" t="str">
        <f t="shared" si="7"/>
        <v>N</v>
      </c>
      <c r="V13" s="150">
        <v>3</v>
      </c>
      <c r="W13" s="148" t="str">
        <f t="shared" si="8"/>
        <v>Y</v>
      </c>
      <c r="X13" s="158">
        <f t="shared" si="9"/>
        <v>6.11666666666667</v>
      </c>
      <c r="Y13" s="159" t="str">
        <f t="shared" si="10"/>
        <v>N</v>
      </c>
      <c r="Z13" s="167"/>
      <c r="AA13" s="148" t="str">
        <f t="shared" si="11"/>
        <v>N</v>
      </c>
      <c r="AB13" s="168"/>
      <c r="AC13" s="169" t="str">
        <f t="shared" si="12"/>
        <v>N</v>
      </c>
      <c r="AD13" s="159"/>
      <c r="AE13" s="148" t="str">
        <f t="shared" si="13"/>
        <v>N</v>
      </c>
      <c r="AF13" s="148">
        <v>3</v>
      </c>
      <c r="AG13" s="148" t="str">
        <f t="shared" si="14"/>
        <v>Y</v>
      </c>
      <c r="AH13" s="158"/>
      <c r="AI13" s="148" t="str">
        <f t="shared" si="15"/>
        <v>N</v>
      </c>
      <c r="AJ13" s="158">
        <f t="shared" si="16"/>
        <v>0.45</v>
      </c>
      <c r="AK13" s="173" t="str">
        <f t="shared" si="17"/>
        <v>N</v>
      </c>
      <c r="AL13" s="149"/>
      <c r="AM13" s="148" t="str">
        <f t="shared" ref="AM13:AM78" si="38">IF(VALUE(AL13)&gt;=5,"Y","N")</f>
        <v>N</v>
      </c>
      <c r="AN13" s="174"/>
      <c r="AO13" s="148" t="str">
        <f t="shared" si="18"/>
        <v>N</v>
      </c>
      <c r="AP13" s="159"/>
      <c r="AQ13" s="148" t="str">
        <f t="shared" si="19"/>
        <v>N</v>
      </c>
      <c r="AR13" s="148"/>
      <c r="AS13" s="148" t="str">
        <f t="shared" si="20"/>
        <v>N</v>
      </c>
      <c r="AT13" s="148">
        <v>2</v>
      </c>
      <c r="AU13" s="148" t="str">
        <f t="shared" si="21"/>
        <v>Y</v>
      </c>
      <c r="AV13" s="158">
        <f t="shared" si="22"/>
        <v>0.2</v>
      </c>
      <c r="AW13" s="173" t="str">
        <f t="shared" si="23"/>
        <v>N</v>
      </c>
      <c r="AX13" s="149"/>
      <c r="AY13" s="148" t="str">
        <f t="shared" si="24"/>
        <v>N</v>
      </c>
      <c r="AZ13" s="174"/>
      <c r="BA13" s="148" t="str">
        <f t="shared" si="25"/>
        <v>N</v>
      </c>
      <c r="BB13" s="159"/>
      <c r="BC13" s="148" t="str">
        <f t="shared" si="26"/>
        <v>N</v>
      </c>
      <c r="BD13" s="148">
        <v>3</v>
      </c>
      <c r="BE13" s="148" t="str">
        <f t="shared" si="27"/>
        <v>Y</v>
      </c>
      <c r="BF13" s="158">
        <f t="shared" si="28"/>
        <v>0.75</v>
      </c>
      <c r="BG13" s="173" t="str">
        <f t="shared" si="29"/>
        <v>N</v>
      </c>
      <c r="BH13" s="149"/>
      <c r="BI13" s="148" t="str">
        <f t="shared" si="30"/>
        <v>N</v>
      </c>
      <c r="BJ13" s="159"/>
      <c r="BK13" s="148" t="str">
        <f t="shared" si="31"/>
        <v>N</v>
      </c>
      <c r="BL13" s="148"/>
      <c r="BM13" s="148" t="str">
        <f t="shared" si="32"/>
        <v>N</v>
      </c>
      <c r="BN13" s="148">
        <v>3</v>
      </c>
      <c r="BO13" s="148" t="str">
        <f t="shared" si="33"/>
        <v>Y</v>
      </c>
      <c r="BP13" s="158">
        <f t="shared" si="34"/>
        <v>0.45</v>
      </c>
      <c r="BQ13" s="173" t="str">
        <f t="shared" si="35"/>
        <v>N</v>
      </c>
    </row>
    <row r="14" ht="31.5" customHeight="1" spans="1:69">
      <c r="A14" s="147">
        <v>3</v>
      </c>
      <c r="B14" s="94"/>
      <c r="C14" s="88"/>
      <c r="D14" s="151"/>
      <c r="E14" s="148" t="str">
        <f t="shared" si="36"/>
        <v>N</v>
      </c>
      <c r="F14" s="149"/>
      <c r="G14" s="148" t="str">
        <f t="shared" si="0"/>
        <v>N</v>
      </c>
      <c r="H14" s="150"/>
      <c r="I14" s="148" t="str">
        <f t="shared" si="1"/>
        <v>N</v>
      </c>
      <c r="J14" s="148"/>
      <c r="K14" s="148" t="str">
        <f t="shared" si="2"/>
        <v>N</v>
      </c>
      <c r="L14" s="148">
        <v>3</v>
      </c>
      <c r="M14" s="148" t="str">
        <f t="shared" si="3"/>
        <v>Y</v>
      </c>
      <c r="N14" s="158">
        <f t="shared" si="37"/>
        <v>0.3</v>
      </c>
      <c r="O14" s="159" t="str">
        <f t="shared" si="4"/>
        <v>N</v>
      </c>
      <c r="P14" s="149"/>
      <c r="Q14" s="148" t="str">
        <f t="shared" si="5"/>
        <v>N</v>
      </c>
      <c r="R14" s="150">
        <v>20</v>
      </c>
      <c r="S14" s="148" t="str">
        <f t="shared" si="6"/>
        <v>Y</v>
      </c>
      <c r="T14" s="150"/>
      <c r="U14" s="148" t="str">
        <f t="shared" si="7"/>
        <v>N</v>
      </c>
      <c r="V14" s="150">
        <v>3</v>
      </c>
      <c r="W14" s="148" t="str">
        <f t="shared" si="8"/>
        <v>Y</v>
      </c>
      <c r="X14" s="158">
        <f t="shared" si="9"/>
        <v>6.11666666666667</v>
      </c>
      <c r="Y14" s="159" t="str">
        <f t="shared" si="10"/>
        <v>N</v>
      </c>
      <c r="Z14" s="167"/>
      <c r="AA14" s="148" t="str">
        <f t="shared" si="11"/>
        <v>N</v>
      </c>
      <c r="AB14" s="168"/>
      <c r="AC14" s="169" t="str">
        <f t="shared" si="12"/>
        <v>N</v>
      </c>
      <c r="AD14" s="159"/>
      <c r="AE14" s="148" t="str">
        <f t="shared" si="13"/>
        <v>N</v>
      </c>
      <c r="AF14" s="148">
        <v>2</v>
      </c>
      <c r="AG14" s="148" t="str">
        <f t="shared" si="14"/>
        <v>Y</v>
      </c>
      <c r="AH14" s="158"/>
      <c r="AI14" s="148" t="str">
        <f t="shared" si="15"/>
        <v>N</v>
      </c>
      <c r="AJ14" s="158">
        <f t="shared" si="16"/>
        <v>0.3</v>
      </c>
      <c r="AK14" s="173" t="str">
        <f t="shared" si="17"/>
        <v>N</v>
      </c>
      <c r="AL14" s="149"/>
      <c r="AM14" s="148" t="str">
        <f t="shared" si="38"/>
        <v>N</v>
      </c>
      <c r="AN14" s="149"/>
      <c r="AO14" s="148" t="str">
        <f t="shared" si="18"/>
        <v>N</v>
      </c>
      <c r="AP14" s="159"/>
      <c r="AQ14" s="148" t="str">
        <f t="shared" si="19"/>
        <v>N</v>
      </c>
      <c r="AR14" s="148"/>
      <c r="AS14" s="148" t="str">
        <f t="shared" si="20"/>
        <v>N</v>
      </c>
      <c r="AT14" s="148">
        <v>3</v>
      </c>
      <c r="AU14" s="148" t="str">
        <f t="shared" si="21"/>
        <v>Y</v>
      </c>
      <c r="AV14" s="158">
        <v>12</v>
      </c>
      <c r="AW14" s="173" t="str">
        <f t="shared" si="23"/>
        <v>Y</v>
      </c>
      <c r="AX14" s="149"/>
      <c r="AY14" s="148" t="str">
        <f t="shared" si="24"/>
        <v>N</v>
      </c>
      <c r="AZ14" s="149"/>
      <c r="BA14" s="148" t="str">
        <f t="shared" si="25"/>
        <v>N</v>
      </c>
      <c r="BB14" s="159"/>
      <c r="BC14" s="148" t="str">
        <f t="shared" si="26"/>
        <v>N</v>
      </c>
      <c r="BD14" s="148">
        <v>3</v>
      </c>
      <c r="BE14" s="148" t="str">
        <f t="shared" si="27"/>
        <v>Y</v>
      </c>
      <c r="BF14" s="158">
        <f t="shared" si="28"/>
        <v>0.75</v>
      </c>
      <c r="BG14" s="173" t="str">
        <f t="shared" si="29"/>
        <v>N</v>
      </c>
      <c r="BH14" s="149"/>
      <c r="BI14" s="148" t="str">
        <f t="shared" si="30"/>
        <v>N</v>
      </c>
      <c r="BJ14" s="159"/>
      <c r="BK14" s="148" t="str">
        <f t="shared" si="31"/>
        <v>N</v>
      </c>
      <c r="BL14" s="148"/>
      <c r="BM14" s="148" t="str">
        <f t="shared" si="32"/>
        <v>N</v>
      </c>
      <c r="BN14" s="148">
        <v>2</v>
      </c>
      <c r="BO14" s="148" t="str">
        <f t="shared" si="33"/>
        <v>Y</v>
      </c>
      <c r="BP14" s="158">
        <f t="shared" si="34"/>
        <v>0.3</v>
      </c>
      <c r="BQ14" s="173" t="str">
        <f t="shared" si="35"/>
        <v>N</v>
      </c>
    </row>
    <row r="15" ht="31.5" customHeight="1" spans="1:69">
      <c r="A15" s="147">
        <v>4</v>
      </c>
      <c r="B15" s="94"/>
      <c r="C15" s="88"/>
      <c r="D15" s="151"/>
      <c r="E15" s="148" t="str">
        <f t="shared" si="36"/>
        <v>N</v>
      </c>
      <c r="F15" s="149"/>
      <c r="G15" s="148" t="str">
        <f t="shared" si="0"/>
        <v>N</v>
      </c>
      <c r="H15" s="150"/>
      <c r="I15" s="148" t="str">
        <f t="shared" si="1"/>
        <v>N</v>
      </c>
      <c r="J15" s="148"/>
      <c r="K15" s="148" t="str">
        <f t="shared" si="2"/>
        <v>N</v>
      </c>
      <c r="L15" s="148">
        <v>3</v>
      </c>
      <c r="M15" s="148" t="str">
        <f t="shared" si="3"/>
        <v>Y</v>
      </c>
      <c r="N15" s="158">
        <f t="shared" si="37"/>
        <v>0.3</v>
      </c>
      <c r="O15" s="159" t="str">
        <f t="shared" si="4"/>
        <v>N</v>
      </c>
      <c r="P15" s="149"/>
      <c r="Q15" s="148" t="str">
        <f t="shared" si="5"/>
        <v>N</v>
      </c>
      <c r="R15" s="150">
        <v>20</v>
      </c>
      <c r="S15" s="148" t="str">
        <f t="shared" si="6"/>
        <v>Y</v>
      </c>
      <c r="T15" s="150"/>
      <c r="U15" s="148" t="str">
        <f t="shared" si="7"/>
        <v>N</v>
      </c>
      <c r="V15" s="150">
        <v>3</v>
      </c>
      <c r="W15" s="148" t="str">
        <f t="shared" si="8"/>
        <v>Y</v>
      </c>
      <c r="X15" s="158">
        <f t="shared" si="9"/>
        <v>6.11666666666667</v>
      </c>
      <c r="Y15" s="159" t="str">
        <f t="shared" si="10"/>
        <v>N</v>
      </c>
      <c r="Z15" s="167"/>
      <c r="AA15" s="148" t="str">
        <f t="shared" si="11"/>
        <v>N</v>
      </c>
      <c r="AB15" s="168"/>
      <c r="AC15" s="169" t="str">
        <f t="shared" si="12"/>
        <v>N</v>
      </c>
      <c r="AD15" s="159"/>
      <c r="AE15" s="148" t="str">
        <f t="shared" si="13"/>
        <v>N</v>
      </c>
      <c r="AF15" s="148">
        <v>2</v>
      </c>
      <c r="AG15" s="148" t="str">
        <f t="shared" si="14"/>
        <v>Y</v>
      </c>
      <c r="AH15" s="158"/>
      <c r="AI15" s="148" t="str">
        <f t="shared" si="15"/>
        <v>N</v>
      </c>
      <c r="AJ15" s="158">
        <f t="shared" si="16"/>
        <v>0.3</v>
      </c>
      <c r="AK15" s="173" t="str">
        <f t="shared" si="17"/>
        <v>N</v>
      </c>
      <c r="AL15" s="149"/>
      <c r="AM15" s="148" t="str">
        <f t="shared" si="38"/>
        <v>N</v>
      </c>
      <c r="AN15" s="149"/>
      <c r="AO15" s="148" t="str">
        <f t="shared" si="18"/>
        <v>N</v>
      </c>
      <c r="AP15" s="159"/>
      <c r="AQ15" s="148" t="str">
        <f t="shared" si="19"/>
        <v>N</v>
      </c>
      <c r="AR15" s="148"/>
      <c r="AS15" s="148" t="str">
        <f t="shared" si="20"/>
        <v>N</v>
      </c>
      <c r="AT15" s="148">
        <v>2</v>
      </c>
      <c r="AU15" s="148" t="str">
        <f t="shared" si="21"/>
        <v>Y</v>
      </c>
      <c r="AV15" s="158">
        <f t="shared" ref="AV15:AV32" si="39">(((AL15+AN15+AP15)/3)*0.75)+(AR15*0.15)+AT15*0.1</f>
        <v>0.2</v>
      </c>
      <c r="AW15" s="173" t="str">
        <f t="shared" si="23"/>
        <v>N</v>
      </c>
      <c r="AX15" s="149"/>
      <c r="AY15" s="148" t="str">
        <f t="shared" si="24"/>
        <v>N</v>
      </c>
      <c r="AZ15" s="149"/>
      <c r="BA15" s="148" t="str">
        <f t="shared" si="25"/>
        <v>N</v>
      </c>
      <c r="BB15" s="159"/>
      <c r="BC15" s="148" t="str">
        <f t="shared" si="26"/>
        <v>N</v>
      </c>
      <c r="BD15" s="148">
        <v>3</v>
      </c>
      <c r="BE15" s="148" t="str">
        <f t="shared" si="27"/>
        <v>Y</v>
      </c>
      <c r="BF15" s="158">
        <f t="shared" si="28"/>
        <v>0.75</v>
      </c>
      <c r="BG15" s="173" t="str">
        <f t="shared" si="29"/>
        <v>N</v>
      </c>
      <c r="BH15" s="149"/>
      <c r="BI15" s="148" t="str">
        <f t="shared" si="30"/>
        <v>N</v>
      </c>
      <c r="BJ15" s="159"/>
      <c r="BK15" s="148" t="str">
        <f t="shared" si="31"/>
        <v>N</v>
      </c>
      <c r="BL15" s="148"/>
      <c r="BM15" s="148" t="str">
        <f t="shared" si="32"/>
        <v>N</v>
      </c>
      <c r="BN15" s="148">
        <v>3</v>
      </c>
      <c r="BO15" s="148" t="str">
        <f t="shared" si="33"/>
        <v>Y</v>
      </c>
      <c r="BP15" s="158">
        <f t="shared" si="34"/>
        <v>0.45</v>
      </c>
      <c r="BQ15" s="173" t="str">
        <f t="shared" si="35"/>
        <v>N</v>
      </c>
    </row>
    <row r="16" ht="16.5" customHeight="1" spans="1:69">
      <c r="A16" s="147">
        <v>5</v>
      </c>
      <c r="B16" s="94"/>
      <c r="C16" s="88"/>
      <c r="D16" s="151"/>
      <c r="E16" s="148" t="str">
        <f t="shared" si="36"/>
        <v>N</v>
      </c>
      <c r="F16" s="149"/>
      <c r="G16" s="148" t="str">
        <f t="shared" si="0"/>
        <v>N</v>
      </c>
      <c r="H16" s="150"/>
      <c r="I16" s="148" t="str">
        <f t="shared" si="1"/>
        <v>N</v>
      </c>
      <c r="J16" s="148"/>
      <c r="K16" s="148" t="str">
        <f t="shared" si="2"/>
        <v>N</v>
      </c>
      <c r="L16" s="148">
        <v>3</v>
      </c>
      <c r="M16" s="148" t="str">
        <f t="shared" si="3"/>
        <v>Y</v>
      </c>
      <c r="N16" s="158">
        <f t="shared" si="37"/>
        <v>0.3</v>
      </c>
      <c r="O16" s="159" t="str">
        <f t="shared" si="4"/>
        <v>N</v>
      </c>
      <c r="P16" s="149"/>
      <c r="Q16" s="148" t="str">
        <f t="shared" si="5"/>
        <v>N</v>
      </c>
      <c r="R16" s="150">
        <v>20</v>
      </c>
      <c r="S16" s="148" t="str">
        <f t="shared" si="6"/>
        <v>Y</v>
      </c>
      <c r="T16" s="150"/>
      <c r="U16" s="148" t="str">
        <f t="shared" si="7"/>
        <v>N</v>
      </c>
      <c r="V16" s="150">
        <v>3</v>
      </c>
      <c r="W16" s="148" t="str">
        <f t="shared" si="8"/>
        <v>Y</v>
      </c>
      <c r="X16" s="158">
        <f t="shared" si="9"/>
        <v>6.11666666666667</v>
      </c>
      <c r="Y16" s="159" t="str">
        <f t="shared" si="10"/>
        <v>N</v>
      </c>
      <c r="Z16" s="167"/>
      <c r="AA16" s="148" t="str">
        <f t="shared" si="11"/>
        <v>N</v>
      </c>
      <c r="AB16" s="168"/>
      <c r="AC16" s="169" t="str">
        <f t="shared" si="12"/>
        <v>N</v>
      </c>
      <c r="AD16" s="159"/>
      <c r="AE16" s="148" t="str">
        <f t="shared" si="13"/>
        <v>N</v>
      </c>
      <c r="AF16" s="148">
        <v>3</v>
      </c>
      <c r="AG16" s="148" t="str">
        <f t="shared" si="14"/>
        <v>Y</v>
      </c>
      <c r="AH16" s="158"/>
      <c r="AI16" s="148" t="str">
        <f t="shared" si="15"/>
        <v>N</v>
      </c>
      <c r="AJ16" s="158">
        <f t="shared" si="16"/>
        <v>0.45</v>
      </c>
      <c r="AK16" s="173" t="str">
        <f t="shared" si="17"/>
        <v>N</v>
      </c>
      <c r="AL16" s="149"/>
      <c r="AM16" s="148" t="str">
        <f t="shared" si="38"/>
        <v>N</v>
      </c>
      <c r="AN16" s="149"/>
      <c r="AO16" s="148" t="str">
        <f t="shared" si="18"/>
        <v>N</v>
      </c>
      <c r="AP16" s="159"/>
      <c r="AQ16" s="148" t="str">
        <f t="shared" si="19"/>
        <v>N</v>
      </c>
      <c r="AR16" s="148"/>
      <c r="AS16" s="148" t="str">
        <f t="shared" si="20"/>
        <v>N</v>
      </c>
      <c r="AT16" s="148">
        <v>2</v>
      </c>
      <c r="AU16" s="148" t="str">
        <f t="shared" si="21"/>
        <v>Y</v>
      </c>
      <c r="AV16" s="158">
        <f t="shared" si="39"/>
        <v>0.2</v>
      </c>
      <c r="AW16" s="173" t="str">
        <f t="shared" si="23"/>
        <v>N</v>
      </c>
      <c r="AX16" s="149"/>
      <c r="AY16" s="148" t="str">
        <f t="shared" si="24"/>
        <v>N</v>
      </c>
      <c r="AZ16" s="149"/>
      <c r="BA16" s="148" t="str">
        <f t="shared" si="25"/>
        <v>N</v>
      </c>
      <c r="BB16" s="159"/>
      <c r="BC16" s="148" t="str">
        <f t="shared" si="26"/>
        <v>N</v>
      </c>
      <c r="BD16" s="148">
        <v>3</v>
      </c>
      <c r="BE16" s="148" t="str">
        <f t="shared" si="27"/>
        <v>Y</v>
      </c>
      <c r="BF16" s="158">
        <f t="shared" si="28"/>
        <v>0.75</v>
      </c>
      <c r="BG16" s="173" t="str">
        <f t="shared" si="29"/>
        <v>N</v>
      </c>
      <c r="BH16" s="149"/>
      <c r="BI16" s="148" t="str">
        <f t="shared" si="30"/>
        <v>N</v>
      </c>
      <c r="BJ16" s="159"/>
      <c r="BK16" s="148" t="str">
        <f t="shared" si="31"/>
        <v>N</v>
      </c>
      <c r="BL16" s="148"/>
      <c r="BM16" s="148" t="str">
        <f t="shared" si="32"/>
        <v>N</v>
      </c>
      <c r="BN16" s="148">
        <v>2</v>
      </c>
      <c r="BO16" s="148" t="str">
        <f t="shared" si="33"/>
        <v>Y</v>
      </c>
      <c r="BP16" s="158">
        <f t="shared" si="34"/>
        <v>0.3</v>
      </c>
      <c r="BQ16" s="173" t="str">
        <f t="shared" si="35"/>
        <v>N</v>
      </c>
    </row>
    <row r="17" ht="31.5" customHeight="1" spans="1:69">
      <c r="A17" s="147">
        <v>6</v>
      </c>
      <c r="B17" s="94"/>
      <c r="C17" s="88"/>
      <c r="D17" s="151"/>
      <c r="E17" s="148" t="str">
        <f t="shared" si="36"/>
        <v>N</v>
      </c>
      <c r="F17" s="149"/>
      <c r="G17" s="148" t="str">
        <f t="shared" si="0"/>
        <v>N</v>
      </c>
      <c r="H17" s="150"/>
      <c r="I17" s="148" t="str">
        <f t="shared" si="1"/>
        <v>N</v>
      </c>
      <c r="J17" s="148"/>
      <c r="K17" s="148" t="str">
        <f t="shared" si="2"/>
        <v>N</v>
      </c>
      <c r="L17" s="148">
        <v>2</v>
      </c>
      <c r="M17" s="148" t="str">
        <f t="shared" si="3"/>
        <v>Y</v>
      </c>
      <c r="N17" s="158">
        <f t="shared" si="37"/>
        <v>0.2</v>
      </c>
      <c r="O17" s="159" t="str">
        <f t="shared" si="4"/>
        <v>N</v>
      </c>
      <c r="P17" s="149"/>
      <c r="Q17" s="148" t="str">
        <f t="shared" si="5"/>
        <v>N</v>
      </c>
      <c r="R17" s="150">
        <v>20</v>
      </c>
      <c r="S17" s="148" t="str">
        <f t="shared" si="6"/>
        <v>Y</v>
      </c>
      <c r="T17" s="150"/>
      <c r="U17" s="148" t="str">
        <f t="shared" si="7"/>
        <v>N</v>
      </c>
      <c r="V17" s="150">
        <v>3</v>
      </c>
      <c r="W17" s="148" t="str">
        <f t="shared" si="8"/>
        <v>Y</v>
      </c>
      <c r="X17" s="158">
        <f t="shared" si="9"/>
        <v>6.11666666666667</v>
      </c>
      <c r="Y17" s="159" t="str">
        <f t="shared" si="10"/>
        <v>N</v>
      </c>
      <c r="Z17" s="167"/>
      <c r="AA17" s="148" t="str">
        <f t="shared" si="11"/>
        <v>N</v>
      </c>
      <c r="AB17" s="168"/>
      <c r="AC17" s="169" t="str">
        <f t="shared" si="12"/>
        <v>N</v>
      </c>
      <c r="AD17" s="159"/>
      <c r="AE17" s="148" t="str">
        <f t="shared" si="13"/>
        <v>N</v>
      </c>
      <c r="AF17" s="148">
        <v>2</v>
      </c>
      <c r="AG17" s="148" t="str">
        <f t="shared" si="14"/>
        <v>Y</v>
      </c>
      <c r="AH17" s="158"/>
      <c r="AI17" s="148" t="str">
        <f t="shared" si="15"/>
        <v>N</v>
      </c>
      <c r="AJ17" s="158">
        <f t="shared" si="16"/>
        <v>0.3</v>
      </c>
      <c r="AK17" s="173" t="str">
        <f t="shared" si="17"/>
        <v>N</v>
      </c>
      <c r="AL17" s="149"/>
      <c r="AM17" s="148" t="str">
        <f t="shared" si="38"/>
        <v>N</v>
      </c>
      <c r="AN17" s="149"/>
      <c r="AO17" s="148" t="str">
        <f t="shared" si="18"/>
        <v>N</v>
      </c>
      <c r="AP17" s="159"/>
      <c r="AQ17" s="148" t="str">
        <f t="shared" si="19"/>
        <v>N</v>
      </c>
      <c r="AR17" s="148"/>
      <c r="AS17" s="148" t="str">
        <f t="shared" si="20"/>
        <v>N</v>
      </c>
      <c r="AT17" s="148">
        <v>3</v>
      </c>
      <c r="AU17" s="148" t="str">
        <f t="shared" si="21"/>
        <v>Y</v>
      </c>
      <c r="AV17" s="158">
        <f t="shared" si="39"/>
        <v>0.3</v>
      </c>
      <c r="AW17" s="173" t="str">
        <f t="shared" si="23"/>
        <v>N</v>
      </c>
      <c r="AX17" s="149"/>
      <c r="AY17" s="148" t="str">
        <f t="shared" si="24"/>
        <v>N</v>
      </c>
      <c r="AZ17" s="149"/>
      <c r="BA17" s="148" t="str">
        <f t="shared" si="25"/>
        <v>N</v>
      </c>
      <c r="BB17" s="159"/>
      <c r="BC17" s="148" t="str">
        <f t="shared" si="26"/>
        <v>N</v>
      </c>
      <c r="BD17" s="148">
        <v>3</v>
      </c>
      <c r="BE17" s="148" t="str">
        <f t="shared" si="27"/>
        <v>Y</v>
      </c>
      <c r="BF17" s="158">
        <f t="shared" si="28"/>
        <v>0.75</v>
      </c>
      <c r="BG17" s="173" t="str">
        <f t="shared" si="29"/>
        <v>N</v>
      </c>
      <c r="BH17" s="149"/>
      <c r="BI17" s="148" t="str">
        <f t="shared" si="30"/>
        <v>N</v>
      </c>
      <c r="BJ17" s="159"/>
      <c r="BK17" s="148" t="str">
        <f t="shared" si="31"/>
        <v>N</v>
      </c>
      <c r="BL17" s="148"/>
      <c r="BM17" s="148" t="str">
        <f t="shared" si="32"/>
        <v>N</v>
      </c>
      <c r="BN17" s="148">
        <v>3</v>
      </c>
      <c r="BO17" s="148" t="str">
        <f t="shared" si="33"/>
        <v>Y</v>
      </c>
      <c r="BP17" s="158">
        <f t="shared" si="34"/>
        <v>0.45</v>
      </c>
      <c r="BQ17" s="173" t="str">
        <f t="shared" si="35"/>
        <v>N</v>
      </c>
    </row>
    <row r="18" ht="31.5" customHeight="1" spans="1:69">
      <c r="A18" s="147">
        <v>7</v>
      </c>
      <c r="B18" s="94"/>
      <c r="C18" s="88"/>
      <c r="D18" s="151"/>
      <c r="E18" s="148" t="str">
        <f t="shared" si="36"/>
        <v>N</v>
      </c>
      <c r="F18" s="149"/>
      <c r="G18" s="148" t="str">
        <f t="shared" si="0"/>
        <v>N</v>
      </c>
      <c r="H18" s="150"/>
      <c r="I18" s="148" t="str">
        <f t="shared" si="1"/>
        <v>N</v>
      </c>
      <c r="J18" s="148"/>
      <c r="K18" s="148" t="str">
        <f t="shared" si="2"/>
        <v>N</v>
      </c>
      <c r="L18" s="148">
        <v>2</v>
      </c>
      <c r="M18" s="148" t="str">
        <f t="shared" si="3"/>
        <v>Y</v>
      </c>
      <c r="N18" s="158">
        <f t="shared" si="37"/>
        <v>0.2</v>
      </c>
      <c r="O18" s="159" t="str">
        <f t="shared" si="4"/>
        <v>N</v>
      </c>
      <c r="P18" s="149"/>
      <c r="Q18" s="148" t="str">
        <f t="shared" si="5"/>
        <v>N</v>
      </c>
      <c r="R18" s="150">
        <v>20</v>
      </c>
      <c r="S18" s="148" t="str">
        <f t="shared" si="6"/>
        <v>Y</v>
      </c>
      <c r="T18" s="150"/>
      <c r="U18" s="148" t="str">
        <f t="shared" si="7"/>
        <v>N</v>
      </c>
      <c r="V18" s="150">
        <v>3</v>
      </c>
      <c r="W18" s="148" t="str">
        <f t="shared" si="8"/>
        <v>Y</v>
      </c>
      <c r="X18" s="158">
        <f t="shared" si="9"/>
        <v>6.11666666666667</v>
      </c>
      <c r="Y18" s="159" t="str">
        <f t="shared" si="10"/>
        <v>N</v>
      </c>
      <c r="Z18" s="167"/>
      <c r="AA18" s="148" t="str">
        <f t="shared" si="11"/>
        <v>N</v>
      </c>
      <c r="AB18" s="168"/>
      <c r="AC18" s="169" t="str">
        <f t="shared" si="12"/>
        <v>N</v>
      </c>
      <c r="AD18" s="159"/>
      <c r="AE18" s="148" t="str">
        <f t="shared" si="13"/>
        <v>N</v>
      </c>
      <c r="AF18" s="148">
        <v>2</v>
      </c>
      <c r="AG18" s="148" t="str">
        <f t="shared" si="14"/>
        <v>Y</v>
      </c>
      <c r="AH18" s="158"/>
      <c r="AI18" s="148" t="str">
        <f t="shared" si="15"/>
        <v>N</v>
      </c>
      <c r="AJ18" s="158">
        <f t="shared" si="16"/>
        <v>0.3</v>
      </c>
      <c r="AK18" s="173" t="str">
        <f t="shared" si="17"/>
        <v>N</v>
      </c>
      <c r="AL18" s="149"/>
      <c r="AM18" s="148" t="str">
        <f t="shared" si="38"/>
        <v>N</v>
      </c>
      <c r="AN18" s="149"/>
      <c r="AO18" s="148" t="str">
        <f t="shared" si="18"/>
        <v>N</v>
      </c>
      <c r="AP18" s="159"/>
      <c r="AQ18" s="148" t="str">
        <f t="shared" si="19"/>
        <v>N</v>
      </c>
      <c r="AR18" s="148"/>
      <c r="AS18" s="148" t="str">
        <f t="shared" si="20"/>
        <v>N</v>
      </c>
      <c r="AT18" s="148">
        <v>3</v>
      </c>
      <c r="AU18" s="148" t="str">
        <f t="shared" si="21"/>
        <v>Y</v>
      </c>
      <c r="AV18" s="158">
        <f t="shared" si="39"/>
        <v>0.3</v>
      </c>
      <c r="AW18" s="173" t="str">
        <f t="shared" si="23"/>
        <v>N</v>
      </c>
      <c r="AX18" s="149"/>
      <c r="AY18" s="148" t="str">
        <f t="shared" si="24"/>
        <v>N</v>
      </c>
      <c r="AZ18" s="149"/>
      <c r="BA18" s="148" t="str">
        <f t="shared" si="25"/>
        <v>N</v>
      </c>
      <c r="BB18" s="159"/>
      <c r="BC18" s="148" t="str">
        <f t="shared" si="26"/>
        <v>N</v>
      </c>
      <c r="BD18" s="148">
        <v>3</v>
      </c>
      <c r="BE18" s="148" t="str">
        <f t="shared" si="27"/>
        <v>Y</v>
      </c>
      <c r="BF18" s="158">
        <f t="shared" si="28"/>
        <v>0.75</v>
      </c>
      <c r="BG18" s="173" t="str">
        <f t="shared" si="29"/>
        <v>N</v>
      </c>
      <c r="BH18" s="149"/>
      <c r="BI18" s="148" t="str">
        <f t="shared" si="30"/>
        <v>N</v>
      </c>
      <c r="BJ18" s="159"/>
      <c r="BK18" s="148" t="str">
        <f t="shared" si="31"/>
        <v>N</v>
      </c>
      <c r="BL18" s="148"/>
      <c r="BM18" s="148" t="str">
        <f t="shared" ref="BM18:BM27" si="40">IF(VALUE(BL35)&gt;=20,"Y","N")</f>
        <v>N</v>
      </c>
      <c r="BN18" s="148">
        <v>3</v>
      </c>
      <c r="BO18" s="148" t="str">
        <f t="shared" si="33"/>
        <v>Y</v>
      </c>
      <c r="BP18" s="158">
        <f t="shared" si="34"/>
        <v>0.45</v>
      </c>
      <c r="BQ18" s="173" t="str">
        <f t="shared" si="35"/>
        <v>N</v>
      </c>
    </row>
    <row r="19" ht="31.5" customHeight="1" spans="1:69">
      <c r="A19" s="147">
        <v>8</v>
      </c>
      <c r="B19" s="94"/>
      <c r="C19" s="88"/>
      <c r="D19" s="151"/>
      <c r="E19" s="148" t="str">
        <f t="shared" si="36"/>
        <v>N</v>
      </c>
      <c r="F19" s="149"/>
      <c r="G19" s="148" t="str">
        <f t="shared" si="0"/>
        <v>N</v>
      </c>
      <c r="H19" s="150"/>
      <c r="I19" s="148" t="str">
        <f t="shared" si="1"/>
        <v>N</v>
      </c>
      <c r="J19" s="148"/>
      <c r="K19" s="148" t="str">
        <f t="shared" si="2"/>
        <v>N</v>
      </c>
      <c r="L19" s="148">
        <v>3</v>
      </c>
      <c r="M19" s="148" t="str">
        <f t="shared" si="3"/>
        <v>Y</v>
      </c>
      <c r="N19" s="158">
        <f t="shared" si="37"/>
        <v>0.3</v>
      </c>
      <c r="O19" s="159" t="str">
        <f t="shared" si="4"/>
        <v>N</v>
      </c>
      <c r="P19" s="149"/>
      <c r="Q19" s="148" t="str">
        <f t="shared" si="5"/>
        <v>N</v>
      </c>
      <c r="R19" s="150">
        <v>20</v>
      </c>
      <c r="S19" s="148" t="str">
        <f t="shared" si="6"/>
        <v>Y</v>
      </c>
      <c r="T19" s="150"/>
      <c r="U19" s="148" t="str">
        <f t="shared" si="7"/>
        <v>N</v>
      </c>
      <c r="V19" s="150">
        <v>3</v>
      </c>
      <c r="W19" s="148" t="str">
        <f t="shared" si="8"/>
        <v>Y</v>
      </c>
      <c r="X19" s="158">
        <f t="shared" si="9"/>
        <v>6.11666666666667</v>
      </c>
      <c r="Y19" s="159" t="str">
        <f t="shared" si="10"/>
        <v>N</v>
      </c>
      <c r="Z19" s="167"/>
      <c r="AA19" s="148" t="str">
        <f t="shared" si="11"/>
        <v>N</v>
      </c>
      <c r="AB19" s="168"/>
      <c r="AC19" s="169" t="str">
        <f t="shared" si="12"/>
        <v>N</v>
      </c>
      <c r="AD19" s="159"/>
      <c r="AE19" s="148" t="str">
        <f t="shared" si="13"/>
        <v>N</v>
      </c>
      <c r="AF19" s="148">
        <v>3</v>
      </c>
      <c r="AG19" s="148" t="str">
        <f t="shared" si="14"/>
        <v>Y</v>
      </c>
      <c r="AH19" s="158"/>
      <c r="AI19" s="148" t="str">
        <f t="shared" si="15"/>
        <v>N</v>
      </c>
      <c r="AJ19" s="158">
        <f t="shared" si="16"/>
        <v>0.45</v>
      </c>
      <c r="AK19" s="173" t="str">
        <f t="shared" si="17"/>
        <v>N</v>
      </c>
      <c r="AL19" s="149"/>
      <c r="AM19" s="148" t="str">
        <f t="shared" si="38"/>
        <v>N</v>
      </c>
      <c r="AN19" s="149"/>
      <c r="AO19" s="148" t="str">
        <f t="shared" si="18"/>
        <v>N</v>
      </c>
      <c r="AP19" s="159"/>
      <c r="AQ19" s="148" t="str">
        <f t="shared" si="19"/>
        <v>N</v>
      </c>
      <c r="AR19" s="148"/>
      <c r="AS19" s="148" t="str">
        <f t="shared" si="20"/>
        <v>N</v>
      </c>
      <c r="AT19" s="148">
        <v>3</v>
      </c>
      <c r="AU19" s="148" t="str">
        <f t="shared" si="21"/>
        <v>Y</v>
      </c>
      <c r="AV19" s="158">
        <f t="shared" si="39"/>
        <v>0.3</v>
      </c>
      <c r="AW19" s="173" t="str">
        <f t="shared" si="23"/>
        <v>N</v>
      </c>
      <c r="AX19" s="149"/>
      <c r="AY19" s="148" t="str">
        <f t="shared" si="24"/>
        <v>N</v>
      </c>
      <c r="AZ19" s="149"/>
      <c r="BA19" s="148" t="str">
        <f t="shared" si="25"/>
        <v>N</v>
      </c>
      <c r="BB19" s="159"/>
      <c r="BC19" s="148" t="str">
        <f t="shared" si="26"/>
        <v>N</v>
      </c>
      <c r="BD19" s="148">
        <v>3</v>
      </c>
      <c r="BE19" s="148" t="str">
        <f t="shared" si="27"/>
        <v>Y</v>
      </c>
      <c r="BF19" s="158">
        <f t="shared" si="28"/>
        <v>0.75</v>
      </c>
      <c r="BG19" s="173" t="str">
        <f t="shared" si="29"/>
        <v>N</v>
      </c>
      <c r="BH19" s="149"/>
      <c r="BI19" s="148" t="str">
        <f t="shared" si="30"/>
        <v>N</v>
      </c>
      <c r="BJ19" s="159"/>
      <c r="BK19" s="148" t="str">
        <f t="shared" si="31"/>
        <v>N</v>
      </c>
      <c r="BL19" s="148"/>
      <c r="BM19" s="148" t="str">
        <f t="shared" si="40"/>
        <v>N</v>
      </c>
      <c r="BN19" s="148">
        <v>3</v>
      </c>
      <c r="BO19" s="148" t="str">
        <f t="shared" si="33"/>
        <v>Y</v>
      </c>
      <c r="BP19" s="158">
        <f t="shared" si="34"/>
        <v>0.45</v>
      </c>
      <c r="BQ19" s="173" t="str">
        <f t="shared" si="35"/>
        <v>N</v>
      </c>
    </row>
    <row r="20" ht="31.5" customHeight="1" spans="1:69">
      <c r="A20" s="147">
        <v>9</v>
      </c>
      <c r="B20" s="94"/>
      <c r="C20" s="88"/>
      <c r="D20" s="151"/>
      <c r="E20" s="148" t="str">
        <f t="shared" si="36"/>
        <v>N</v>
      </c>
      <c r="F20" s="149"/>
      <c r="G20" s="148" t="str">
        <f t="shared" si="0"/>
        <v>N</v>
      </c>
      <c r="H20" s="150"/>
      <c r="I20" s="148" t="str">
        <f t="shared" si="1"/>
        <v>N</v>
      </c>
      <c r="J20" s="148"/>
      <c r="K20" s="148" t="str">
        <f t="shared" si="2"/>
        <v>N</v>
      </c>
      <c r="L20" s="148">
        <v>3</v>
      </c>
      <c r="M20" s="148" t="str">
        <f t="shared" si="3"/>
        <v>Y</v>
      </c>
      <c r="N20" s="158">
        <f t="shared" si="37"/>
        <v>0.3</v>
      </c>
      <c r="O20" s="159" t="str">
        <f t="shared" si="4"/>
        <v>N</v>
      </c>
      <c r="P20" s="149"/>
      <c r="Q20" s="148" t="str">
        <f t="shared" si="5"/>
        <v>N</v>
      </c>
      <c r="R20" s="150">
        <v>20</v>
      </c>
      <c r="S20" s="148" t="str">
        <f t="shared" si="6"/>
        <v>Y</v>
      </c>
      <c r="T20" s="150"/>
      <c r="U20" s="148" t="str">
        <f t="shared" si="7"/>
        <v>N</v>
      </c>
      <c r="V20" s="150">
        <v>3</v>
      </c>
      <c r="W20" s="148" t="str">
        <f t="shared" si="8"/>
        <v>Y</v>
      </c>
      <c r="X20" s="158">
        <f t="shared" si="9"/>
        <v>6.11666666666667</v>
      </c>
      <c r="Y20" s="159" t="str">
        <f t="shared" si="10"/>
        <v>N</v>
      </c>
      <c r="Z20" s="167"/>
      <c r="AA20" s="148" t="str">
        <f t="shared" si="11"/>
        <v>N</v>
      </c>
      <c r="AB20" s="168"/>
      <c r="AC20" s="169" t="str">
        <f t="shared" si="12"/>
        <v>N</v>
      </c>
      <c r="AD20" s="159"/>
      <c r="AE20" s="148" t="str">
        <f t="shared" si="13"/>
        <v>N</v>
      </c>
      <c r="AF20" s="148">
        <v>2</v>
      </c>
      <c r="AG20" s="148" t="str">
        <f t="shared" si="14"/>
        <v>Y</v>
      </c>
      <c r="AH20" s="158"/>
      <c r="AI20" s="148" t="str">
        <f t="shared" si="15"/>
        <v>N</v>
      </c>
      <c r="AJ20" s="158">
        <f t="shared" si="16"/>
        <v>0.3</v>
      </c>
      <c r="AK20" s="173" t="str">
        <f t="shared" si="17"/>
        <v>N</v>
      </c>
      <c r="AL20" s="149"/>
      <c r="AM20" s="148" t="str">
        <f t="shared" si="38"/>
        <v>N</v>
      </c>
      <c r="AN20" s="174"/>
      <c r="AO20" s="148" t="str">
        <f t="shared" si="18"/>
        <v>N</v>
      </c>
      <c r="AP20" s="159"/>
      <c r="AQ20" s="148" t="str">
        <f t="shared" si="19"/>
        <v>N</v>
      </c>
      <c r="AR20" s="148"/>
      <c r="AS20" s="148" t="str">
        <f t="shared" si="20"/>
        <v>N</v>
      </c>
      <c r="AT20" s="148">
        <v>2</v>
      </c>
      <c r="AU20" s="148" t="str">
        <f t="shared" si="21"/>
        <v>Y</v>
      </c>
      <c r="AV20" s="158">
        <f t="shared" si="39"/>
        <v>0.2</v>
      </c>
      <c r="AW20" s="173" t="str">
        <f t="shared" si="23"/>
        <v>N</v>
      </c>
      <c r="AX20" s="149"/>
      <c r="AY20" s="148" t="str">
        <f t="shared" si="24"/>
        <v>N</v>
      </c>
      <c r="AZ20" s="174"/>
      <c r="BA20" s="148" t="str">
        <f t="shared" si="25"/>
        <v>N</v>
      </c>
      <c r="BB20" s="159"/>
      <c r="BC20" s="148" t="str">
        <f t="shared" si="26"/>
        <v>N</v>
      </c>
      <c r="BD20" s="148">
        <v>2</v>
      </c>
      <c r="BE20" s="148" t="str">
        <f t="shared" si="27"/>
        <v>Y</v>
      </c>
      <c r="BF20" s="158">
        <f t="shared" si="28"/>
        <v>0.5</v>
      </c>
      <c r="BG20" s="173" t="str">
        <f t="shared" si="29"/>
        <v>N</v>
      </c>
      <c r="BH20" s="149"/>
      <c r="BI20" s="148" t="str">
        <f t="shared" si="30"/>
        <v>N</v>
      </c>
      <c r="BJ20" s="159"/>
      <c r="BK20" s="148" t="str">
        <f t="shared" si="31"/>
        <v>N</v>
      </c>
      <c r="BL20" s="148"/>
      <c r="BM20" s="148" t="str">
        <f t="shared" si="40"/>
        <v>N</v>
      </c>
      <c r="BN20" s="148">
        <v>3</v>
      </c>
      <c r="BO20" s="148" t="str">
        <f t="shared" si="33"/>
        <v>Y</v>
      </c>
      <c r="BP20" s="158">
        <f t="shared" si="34"/>
        <v>0.45</v>
      </c>
      <c r="BQ20" s="173" t="str">
        <f t="shared" si="35"/>
        <v>N</v>
      </c>
    </row>
    <row r="21" ht="31.5" customHeight="1" spans="1:69">
      <c r="A21" s="147">
        <v>10</v>
      </c>
      <c r="B21" s="94"/>
      <c r="C21" s="88"/>
      <c r="D21" s="151"/>
      <c r="E21" s="148" t="str">
        <f t="shared" si="36"/>
        <v>N</v>
      </c>
      <c r="F21" s="149"/>
      <c r="G21" s="148" t="str">
        <f t="shared" si="0"/>
        <v>N</v>
      </c>
      <c r="H21" s="150"/>
      <c r="I21" s="148" t="str">
        <f t="shared" si="1"/>
        <v>N</v>
      </c>
      <c r="J21" s="148"/>
      <c r="K21" s="148" t="str">
        <f t="shared" si="2"/>
        <v>N</v>
      </c>
      <c r="L21" s="148">
        <v>2</v>
      </c>
      <c r="M21" s="148" t="str">
        <f t="shared" si="3"/>
        <v>Y</v>
      </c>
      <c r="N21" s="158">
        <f t="shared" si="37"/>
        <v>0.2</v>
      </c>
      <c r="O21" s="159" t="str">
        <f t="shared" si="4"/>
        <v>N</v>
      </c>
      <c r="P21" s="149"/>
      <c r="Q21" s="148" t="str">
        <f t="shared" si="5"/>
        <v>N</v>
      </c>
      <c r="R21" s="150">
        <v>20</v>
      </c>
      <c r="S21" s="148" t="str">
        <f t="shared" si="6"/>
        <v>Y</v>
      </c>
      <c r="T21" s="150"/>
      <c r="U21" s="148" t="str">
        <f t="shared" si="7"/>
        <v>N</v>
      </c>
      <c r="V21" s="150">
        <v>3</v>
      </c>
      <c r="W21" s="148" t="str">
        <f t="shared" si="8"/>
        <v>Y</v>
      </c>
      <c r="X21" s="158">
        <f t="shared" si="9"/>
        <v>6.11666666666667</v>
      </c>
      <c r="Y21" s="159" t="str">
        <f t="shared" si="10"/>
        <v>N</v>
      </c>
      <c r="Z21" s="167"/>
      <c r="AA21" s="148" t="str">
        <f t="shared" si="11"/>
        <v>N</v>
      </c>
      <c r="AB21" s="168"/>
      <c r="AC21" s="169" t="str">
        <f t="shared" si="12"/>
        <v>N</v>
      </c>
      <c r="AD21" s="159"/>
      <c r="AE21" s="148" t="str">
        <f t="shared" si="13"/>
        <v>N</v>
      </c>
      <c r="AF21" s="148">
        <v>2</v>
      </c>
      <c r="AG21" s="148" t="str">
        <f t="shared" si="14"/>
        <v>Y</v>
      </c>
      <c r="AH21" s="158"/>
      <c r="AI21" s="148" t="str">
        <f t="shared" si="15"/>
        <v>N</v>
      </c>
      <c r="AJ21" s="158">
        <f t="shared" si="16"/>
        <v>0.3</v>
      </c>
      <c r="AK21" s="173" t="str">
        <f t="shared" si="17"/>
        <v>N</v>
      </c>
      <c r="AL21" s="149"/>
      <c r="AM21" s="148" t="str">
        <f t="shared" si="38"/>
        <v>N</v>
      </c>
      <c r="AN21" s="149"/>
      <c r="AO21" s="148" t="str">
        <f t="shared" si="18"/>
        <v>N</v>
      </c>
      <c r="AP21" s="159"/>
      <c r="AQ21" s="148" t="str">
        <f t="shared" si="19"/>
        <v>N</v>
      </c>
      <c r="AR21" s="148"/>
      <c r="AS21" s="148" t="str">
        <f t="shared" si="20"/>
        <v>N</v>
      </c>
      <c r="AT21" s="148">
        <v>2</v>
      </c>
      <c r="AU21" s="148" t="str">
        <f t="shared" si="21"/>
        <v>Y</v>
      </c>
      <c r="AV21" s="158">
        <f t="shared" si="39"/>
        <v>0.2</v>
      </c>
      <c r="AW21" s="173" t="str">
        <f t="shared" si="23"/>
        <v>N</v>
      </c>
      <c r="AX21" s="149"/>
      <c r="AY21" s="148" t="str">
        <f t="shared" si="24"/>
        <v>N</v>
      </c>
      <c r="AZ21" s="149"/>
      <c r="BA21" s="148" t="str">
        <f t="shared" si="25"/>
        <v>N</v>
      </c>
      <c r="BB21" s="159"/>
      <c r="BC21" s="148" t="str">
        <f t="shared" si="26"/>
        <v>N</v>
      </c>
      <c r="BD21" s="148">
        <v>2</v>
      </c>
      <c r="BE21" s="148" t="str">
        <f t="shared" si="27"/>
        <v>Y</v>
      </c>
      <c r="BF21" s="158">
        <f t="shared" si="28"/>
        <v>0.5</v>
      </c>
      <c r="BG21" s="173" t="str">
        <f t="shared" si="29"/>
        <v>N</v>
      </c>
      <c r="BH21" s="149"/>
      <c r="BI21" s="148" t="str">
        <f t="shared" si="30"/>
        <v>N</v>
      </c>
      <c r="BJ21" s="159"/>
      <c r="BK21" s="148" t="str">
        <f t="shared" si="31"/>
        <v>N</v>
      </c>
      <c r="BL21" s="148"/>
      <c r="BM21" s="148" t="str">
        <f t="shared" si="40"/>
        <v>N</v>
      </c>
      <c r="BN21" s="148">
        <v>3</v>
      </c>
      <c r="BO21" s="148" t="str">
        <f t="shared" si="33"/>
        <v>Y</v>
      </c>
      <c r="BP21" s="158">
        <f t="shared" si="34"/>
        <v>0.45</v>
      </c>
      <c r="BQ21" s="173" t="str">
        <f t="shared" si="35"/>
        <v>N</v>
      </c>
    </row>
    <row r="22" ht="31.5" customHeight="1" spans="1:69">
      <c r="A22" s="147">
        <v>11</v>
      </c>
      <c r="B22" s="94"/>
      <c r="C22" s="88"/>
      <c r="D22" s="151"/>
      <c r="E22" s="148" t="str">
        <f t="shared" si="36"/>
        <v>N</v>
      </c>
      <c r="F22" s="152"/>
      <c r="G22" s="148" t="str">
        <f t="shared" si="0"/>
        <v>N</v>
      </c>
      <c r="H22" s="150"/>
      <c r="I22" s="148" t="str">
        <f t="shared" si="1"/>
        <v>N</v>
      </c>
      <c r="J22" s="148"/>
      <c r="K22" s="148" t="str">
        <f t="shared" si="2"/>
        <v>N</v>
      </c>
      <c r="L22" s="148">
        <v>3</v>
      </c>
      <c r="M22" s="148" t="str">
        <f t="shared" si="3"/>
        <v>Y</v>
      </c>
      <c r="N22" s="158">
        <f t="shared" si="37"/>
        <v>0.3</v>
      </c>
      <c r="O22" s="159" t="str">
        <f t="shared" si="4"/>
        <v>N</v>
      </c>
      <c r="P22" s="152"/>
      <c r="Q22" s="148" t="str">
        <f t="shared" si="5"/>
        <v>N</v>
      </c>
      <c r="R22" s="150">
        <v>20</v>
      </c>
      <c r="S22" s="148" t="str">
        <f t="shared" si="6"/>
        <v>Y</v>
      </c>
      <c r="T22" s="150"/>
      <c r="U22" s="148" t="str">
        <f t="shared" si="7"/>
        <v>N</v>
      </c>
      <c r="V22" s="150">
        <v>3</v>
      </c>
      <c r="W22" s="148" t="str">
        <f t="shared" si="8"/>
        <v>Y</v>
      </c>
      <c r="X22" s="158">
        <f t="shared" si="9"/>
        <v>6.11666666666667</v>
      </c>
      <c r="Y22" s="159" t="str">
        <f t="shared" si="10"/>
        <v>N</v>
      </c>
      <c r="Z22" s="167"/>
      <c r="AA22" s="148" t="str">
        <f t="shared" si="11"/>
        <v>N</v>
      </c>
      <c r="AB22" s="168"/>
      <c r="AC22" s="169" t="str">
        <f t="shared" si="12"/>
        <v>N</v>
      </c>
      <c r="AD22" s="159"/>
      <c r="AE22" s="148" t="str">
        <f t="shared" si="13"/>
        <v>N</v>
      </c>
      <c r="AF22" s="148">
        <v>3</v>
      </c>
      <c r="AG22" s="148" t="str">
        <f t="shared" si="14"/>
        <v>Y</v>
      </c>
      <c r="AH22" s="158"/>
      <c r="AI22" s="148" t="str">
        <f t="shared" si="15"/>
        <v>N</v>
      </c>
      <c r="AJ22" s="158">
        <f t="shared" si="16"/>
        <v>0.45</v>
      </c>
      <c r="AK22" s="173" t="str">
        <f t="shared" si="17"/>
        <v>N</v>
      </c>
      <c r="AL22" s="149"/>
      <c r="AM22" s="148" t="str">
        <f t="shared" si="38"/>
        <v>N</v>
      </c>
      <c r="AN22" s="174"/>
      <c r="AO22" s="148" t="str">
        <f t="shared" si="18"/>
        <v>N</v>
      </c>
      <c r="AP22" s="159"/>
      <c r="AQ22" s="148" t="str">
        <f t="shared" si="19"/>
        <v>N</v>
      </c>
      <c r="AR22" s="148"/>
      <c r="AS22" s="148" t="str">
        <f t="shared" si="20"/>
        <v>N</v>
      </c>
      <c r="AT22" s="148">
        <v>3</v>
      </c>
      <c r="AU22" s="148" t="str">
        <f t="shared" si="21"/>
        <v>Y</v>
      </c>
      <c r="AV22" s="158">
        <f t="shared" si="39"/>
        <v>0.3</v>
      </c>
      <c r="AW22" s="173" t="str">
        <f t="shared" si="23"/>
        <v>N</v>
      </c>
      <c r="AX22" s="149"/>
      <c r="AY22" s="148" t="str">
        <f t="shared" si="24"/>
        <v>N</v>
      </c>
      <c r="AZ22" s="174"/>
      <c r="BA22" s="148" t="str">
        <f t="shared" si="25"/>
        <v>N</v>
      </c>
      <c r="BB22" s="159"/>
      <c r="BC22" s="148" t="str">
        <f t="shared" si="26"/>
        <v>N</v>
      </c>
      <c r="BD22" s="148">
        <v>3</v>
      </c>
      <c r="BE22" s="148" t="str">
        <f t="shared" si="27"/>
        <v>Y</v>
      </c>
      <c r="BF22" s="158">
        <f t="shared" si="28"/>
        <v>0.75</v>
      </c>
      <c r="BG22" s="173" t="str">
        <f t="shared" si="29"/>
        <v>N</v>
      </c>
      <c r="BH22" s="149"/>
      <c r="BI22" s="148" t="str">
        <f t="shared" si="30"/>
        <v>N</v>
      </c>
      <c r="BJ22" s="159"/>
      <c r="BK22" s="148" t="str">
        <f t="shared" si="31"/>
        <v>N</v>
      </c>
      <c r="BL22" s="148"/>
      <c r="BM22" s="148" t="str">
        <f t="shared" si="40"/>
        <v>N</v>
      </c>
      <c r="BN22" s="148">
        <v>3</v>
      </c>
      <c r="BO22" s="148" t="str">
        <f t="shared" si="33"/>
        <v>Y</v>
      </c>
      <c r="BP22" s="158">
        <f t="shared" si="34"/>
        <v>0.45</v>
      </c>
      <c r="BQ22" s="173" t="str">
        <f t="shared" si="35"/>
        <v>N</v>
      </c>
    </row>
    <row r="23" ht="31.5" customHeight="1" spans="1:69">
      <c r="A23" s="147">
        <v>12</v>
      </c>
      <c r="B23" s="94"/>
      <c r="C23" s="88"/>
      <c r="D23" s="151"/>
      <c r="E23" s="148" t="str">
        <f t="shared" si="36"/>
        <v>N</v>
      </c>
      <c r="F23" s="149"/>
      <c r="G23" s="148" t="str">
        <f t="shared" si="0"/>
        <v>N</v>
      </c>
      <c r="H23" s="150"/>
      <c r="I23" s="148" t="str">
        <f t="shared" si="1"/>
        <v>N</v>
      </c>
      <c r="J23" s="148"/>
      <c r="K23" s="148" t="str">
        <f t="shared" si="2"/>
        <v>N</v>
      </c>
      <c r="L23" s="148">
        <v>2</v>
      </c>
      <c r="M23" s="148" t="str">
        <f t="shared" si="3"/>
        <v>Y</v>
      </c>
      <c r="N23" s="158">
        <f t="shared" si="37"/>
        <v>0.2</v>
      </c>
      <c r="O23" s="159" t="str">
        <f t="shared" si="4"/>
        <v>N</v>
      </c>
      <c r="P23" s="149"/>
      <c r="Q23" s="148" t="str">
        <f t="shared" si="5"/>
        <v>N</v>
      </c>
      <c r="R23" s="150">
        <v>20</v>
      </c>
      <c r="S23" s="148" t="str">
        <f t="shared" si="6"/>
        <v>Y</v>
      </c>
      <c r="T23" s="150"/>
      <c r="U23" s="148" t="str">
        <f t="shared" si="7"/>
        <v>N</v>
      </c>
      <c r="V23" s="150">
        <v>3</v>
      </c>
      <c r="W23" s="148" t="str">
        <f t="shared" si="8"/>
        <v>Y</v>
      </c>
      <c r="X23" s="158">
        <f t="shared" si="9"/>
        <v>6.11666666666667</v>
      </c>
      <c r="Y23" s="159" t="str">
        <f t="shared" si="10"/>
        <v>N</v>
      </c>
      <c r="Z23" s="167"/>
      <c r="AA23" s="148" t="str">
        <f t="shared" si="11"/>
        <v>N</v>
      </c>
      <c r="AB23" s="168"/>
      <c r="AC23" s="169" t="str">
        <f t="shared" si="12"/>
        <v>N</v>
      </c>
      <c r="AD23" s="159"/>
      <c r="AE23" s="148" t="str">
        <f t="shared" si="13"/>
        <v>N</v>
      </c>
      <c r="AF23" s="148">
        <v>2</v>
      </c>
      <c r="AG23" s="148" t="str">
        <f t="shared" si="14"/>
        <v>Y</v>
      </c>
      <c r="AH23" s="158"/>
      <c r="AI23" s="148" t="str">
        <f t="shared" si="15"/>
        <v>N</v>
      </c>
      <c r="AJ23" s="158">
        <f t="shared" si="16"/>
        <v>0.3</v>
      </c>
      <c r="AK23" s="173" t="str">
        <f t="shared" si="17"/>
        <v>N</v>
      </c>
      <c r="AL23" s="149"/>
      <c r="AM23" s="148" t="str">
        <f t="shared" si="38"/>
        <v>N</v>
      </c>
      <c r="AN23" s="174"/>
      <c r="AO23" s="148" t="str">
        <f t="shared" si="18"/>
        <v>N</v>
      </c>
      <c r="AP23" s="159"/>
      <c r="AQ23" s="148" t="str">
        <f t="shared" si="19"/>
        <v>N</v>
      </c>
      <c r="AR23" s="148"/>
      <c r="AS23" s="148" t="str">
        <f t="shared" si="20"/>
        <v>N</v>
      </c>
      <c r="AT23" s="148">
        <v>3</v>
      </c>
      <c r="AU23" s="148" t="str">
        <f t="shared" si="21"/>
        <v>Y</v>
      </c>
      <c r="AV23" s="158">
        <f t="shared" si="39"/>
        <v>0.3</v>
      </c>
      <c r="AW23" s="173" t="str">
        <f t="shared" si="23"/>
        <v>N</v>
      </c>
      <c r="AX23" s="149"/>
      <c r="AY23" s="148" t="str">
        <f t="shared" si="24"/>
        <v>N</v>
      </c>
      <c r="AZ23" s="174"/>
      <c r="BA23" s="148" t="str">
        <f t="shared" si="25"/>
        <v>N</v>
      </c>
      <c r="BB23" s="159"/>
      <c r="BC23" s="148" t="str">
        <f t="shared" si="26"/>
        <v>N</v>
      </c>
      <c r="BD23" s="148">
        <v>3</v>
      </c>
      <c r="BE23" s="148" t="str">
        <f t="shared" si="27"/>
        <v>Y</v>
      </c>
      <c r="BF23" s="158">
        <f t="shared" si="28"/>
        <v>0.75</v>
      </c>
      <c r="BG23" s="173" t="str">
        <f t="shared" si="29"/>
        <v>N</v>
      </c>
      <c r="BH23" s="149"/>
      <c r="BI23" s="148" t="str">
        <f t="shared" si="30"/>
        <v>N</v>
      </c>
      <c r="BJ23" s="159"/>
      <c r="BK23" s="148" t="str">
        <f t="shared" si="31"/>
        <v>N</v>
      </c>
      <c r="BL23" s="148"/>
      <c r="BM23" s="148" t="str">
        <f t="shared" si="40"/>
        <v>N</v>
      </c>
      <c r="BN23" s="148">
        <v>3</v>
      </c>
      <c r="BO23" s="148" t="str">
        <f t="shared" si="33"/>
        <v>Y</v>
      </c>
      <c r="BP23" s="158">
        <f t="shared" si="34"/>
        <v>0.45</v>
      </c>
      <c r="BQ23" s="173" t="str">
        <f t="shared" si="35"/>
        <v>N</v>
      </c>
    </row>
    <row r="24" ht="31.5" customHeight="1" spans="1:69">
      <c r="A24" s="147">
        <v>13</v>
      </c>
      <c r="B24" s="94"/>
      <c r="C24" s="88"/>
      <c r="D24" s="151"/>
      <c r="E24" s="148" t="str">
        <f t="shared" si="36"/>
        <v>N</v>
      </c>
      <c r="F24" s="152"/>
      <c r="G24" s="148" t="str">
        <f t="shared" si="0"/>
        <v>N</v>
      </c>
      <c r="H24" s="150"/>
      <c r="I24" s="148" t="str">
        <f t="shared" si="1"/>
        <v>N</v>
      </c>
      <c r="J24" s="148"/>
      <c r="K24" s="148" t="str">
        <f t="shared" si="2"/>
        <v>N</v>
      </c>
      <c r="L24" s="148">
        <v>3</v>
      </c>
      <c r="M24" s="148" t="str">
        <f t="shared" si="3"/>
        <v>Y</v>
      </c>
      <c r="N24" s="158">
        <f t="shared" si="37"/>
        <v>0.3</v>
      </c>
      <c r="O24" s="159" t="str">
        <f t="shared" si="4"/>
        <v>N</v>
      </c>
      <c r="P24" s="152"/>
      <c r="Q24" s="148" t="str">
        <f t="shared" si="5"/>
        <v>N</v>
      </c>
      <c r="R24" s="150">
        <v>20</v>
      </c>
      <c r="S24" s="148" t="str">
        <f t="shared" si="6"/>
        <v>Y</v>
      </c>
      <c r="T24" s="150"/>
      <c r="U24" s="148" t="str">
        <f t="shared" si="7"/>
        <v>N</v>
      </c>
      <c r="V24" s="150">
        <v>3</v>
      </c>
      <c r="W24" s="148" t="str">
        <f t="shared" si="8"/>
        <v>Y</v>
      </c>
      <c r="X24" s="158">
        <f t="shared" si="9"/>
        <v>6.11666666666667</v>
      </c>
      <c r="Y24" s="159" t="str">
        <f t="shared" si="10"/>
        <v>N</v>
      </c>
      <c r="Z24" s="167"/>
      <c r="AA24" s="148" t="str">
        <f t="shared" si="11"/>
        <v>N</v>
      </c>
      <c r="AB24" s="168"/>
      <c r="AC24" s="169" t="str">
        <f t="shared" si="12"/>
        <v>N</v>
      </c>
      <c r="AD24" s="159"/>
      <c r="AE24" s="148" t="str">
        <f t="shared" si="13"/>
        <v>N</v>
      </c>
      <c r="AF24" s="148">
        <v>2</v>
      </c>
      <c r="AG24" s="148" t="str">
        <f t="shared" si="14"/>
        <v>Y</v>
      </c>
      <c r="AH24" s="158"/>
      <c r="AI24" s="148" t="str">
        <f t="shared" si="15"/>
        <v>N</v>
      </c>
      <c r="AJ24" s="158">
        <f t="shared" si="16"/>
        <v>0.3</v>
      </c>
      <c r="AK24" s="173" t="str">
        <f t="shared" si="17"/>
        <v>N</v>
      </c>
      <c r="AL24" s="149"/>
      <c r="AM24" s="148" t="str">
        <f t="shared" si="38"/>
        <v>N</v>
      </c>
      <c r="AN24" s="149"/>
      <c r="AO24" s="148" t="str">
        <f t="shared" si="18"/>
        <v>N</v>
      </c>
      <c r="AP24" s="159"/>
      <c r="AQ24" s="148" t="str">
        <f t="shared" si="19"/>
        <v>N</v>
      </c>
      <c r="AR24" s="148"/>
      <c r="AS24" s="148" t="str">
        <f t="shared" si="20"/>
        <v>N</v>
      </c>
      <c r="AT24" s="148">
        <v>2</v>
      </c>
      <c r="AU24" s="148" t="str">
        <f t="shared" si="21"/>
        <v>Y</v>
      </c>
      <c r="AV24" s="158">
        <f t="shared" si="39"/>
        <v>0.2</v>
      </c>
      <c r="AW24" s="173" t="str">
        <f t="shared" si="23"/>
        <v>N</v>
      </c>
      <c r="AX24" s="149"/>
      <c r="AY24" s="148" t="str">
        <f t="shared" si="24"/>
        <v>N</v>
      </c>
      <c r="AZ24" s="149"/>
      <c r="BA24" s="148" t="str">
        <f t="shared" si="25"/>
        <v>N</v>
      </c>
      <c r="BB24" s="159"/>
      <c r="BC24" s="148" t="str">
        <f t="shared" si="26"/>
        <v>N</v>
      </c>
      <c r="BD24" s="148">
        <v>2</v>
      </c>
      <c r="BE24" s="148" t="str">
        <f t="shared" si="27"/>
        <v>Y</v>
      </c>
      <c r="BF24" s="158">
        <f t="shared" si="28"/>
        <v>0.5</v>
      </c>
      <c r="BG24" s="173" t="str">
        <f t="shared" si="29"/>
        <v>N</v>
      </c>
      <c r="BH24" s="149"/>
      <c r="BI24" s="148" t="str">
        <f t="shared" si="30"/>
        <v>N</v>
      </c>
      <c r="BJ24" s="159"/>
      <c r="BK24" s="148" t="str">
        <f t="shared" si="31"/>
        <v>N</v>
      </c>
      <c r="BL24" s="148"/>
      <c r="BM24" s="148" t="str">
        <f t="shared" si="40"/>
        <v>N</v>
      </c>
      <c r="BN24" s="148">
        <v>3</v>
      </c>
      <c r="BO24" s="148" t="str">
        <f t="shared" si="33"/>
        <v>Y</v>
      </c>
      <c r="BP24" s="158">
        <f t="shared" si="34"/>
        <v>0.45</v>
      </c>
      <c r="BQ24" s="173" t="str">
        <f t="shared" si="35"/>
        <v>N</v>
      </c>
    </row>
    <row r="25" ht="31.5" customHeight="1" spans="1:69">
      <c r="A25" s="147">
        <v>14</v>
      </c>
      <c r="B25" s="94"/>
      <c r="C25" s="88"/>
      <c r="D25" s="152"/>
      <c r="E25" s="148" t="str">
        <f t="shared" si="36"/>
        <v>N</v>
      </c>
      <c r="F25" s="149"/>
      <c r="G25" s="148" t="str">
        <f t="shared" si="0"/>
        <v>N</v>
      </c>
      <c r="H25" s="150"/>
      <c r="I25" s="148" t="str">
        <f t="shared" si="1"/>
        <v>N</v>
      </c>
      <c r="J25" s="148"/>
      <c r="K25" s="148" t="str">
        <f t="shared" si="2"/>
        <v>N</v>
      </c>
      <c r="L25" s="148">
        <v>2</v>
      </c>
      <c r="M25" s="148" t="str">
        <f t="shared" si="3"/>
        <v>Y</v>
      </c>
      <c r="N25" s="158">
        <f t="shared" si="37"/>
        <v>0.2</v>
      </c>
      <c r="O25" s="159" t="str">
        <f t="shared" si="4"/>
        <v>N</v>
      </c>
      <c r="P25" s="149"/>
      <c r="Q25" s="148" t="str">
        <f t="shared" si="5"/>
        <v>N</v>
      </c>
      <c r="R25" s="150">
        <v>20</v>
      </c>
      <c r="S25" s="148" t="str">
        <f t="shared" si="6"/>
        <v>Y</v>
      </c>
      <c r="T25" s="150"/>
      <c r="U25" s="148" t="str">
        <f t="shared" si="7"/>
        <v>N</v>
      </c>
      <c r="V25" s="150">
        <v>3</v>
      </c>
      <c r="W25" s="148" t="str">
        <f t="shared" si="8"/>
        <v>Y</v>
      </c>
      <c r="X25" s="158">
        <f t="shared" si="9"/>
        <v>6.11666666666667</v>
      </c>
      <c r="Y25" s="159" t="str">
        <f t="shared" si="10"/>
        <v>N</v>
      </c>
      <c r="Z25" s="167"/>
      <c r="AA25" s="148" t="str">
        <f t="shared" si="11"/>
        <v>N</v>
      </c>
      <c r="AB25" s="168"/>
      <c r="AC25" s="169" t="str">
        <f t="shared" si="12"/>
        <v>N</v>
      </c>
      <c r="AD25" s="159"/>
      <c r="AE25" s="148" t="str">
        <f t="shared" si="13"/>
        <v>N</v>
      </c>
      <c r="AF25" s="148">
        <v>3</v>
      </c>
      <c r="AG25" s="148" t="str">
        <f t="shared" si="14"/>
        <v>Y</v>
      </c>
      <c r="AH25" s="158"/>
      <c r="AI25" s="148" t="str">
        <f t="shared" si="15"/>
        <v>N</v>
      </c>
      <c r="AJ25" s="158">
        <f t="shared" si="16"/>
        <v>0.45</v>
      </c>
      <c r="AK25" s="173" t="str">
        <f t="shared" si="17"/>
        <v>N</v>
      </c>
      <c r="AL25" s="149"/>
      <c r="AM25" s="148" t="str">
        <f t="shared" si="38"/>
        <v>N</v>
      </c>
      <c r="AN25" s="149"/>
      <c r="AO25" s="148" t="str">
        <f t="shared" si="18"/>
        <v>N</v>
      </c>
      <c r="AP25" s="159"/>
      <c r="AQ25" s="148" t="str">
        <f t="shared" si="19"/>
        <v>N</v>
      </c>
      <c r="AR25" s="148"/>
      <c r="AS25" s="148" t="str">
        <f t="shared" si="20"/>
        <v>N</v>
      </c>
      <c r="AT25" s="148">
        <v>3</v>
      </c>
      <c r="AU25" s="148" t="str">
        <f t="shared" si="21"/>
        <v>Y</v>
      </c>
      <c r="AV25" s="158">
        <f t="shared" si="39"/>
        <v>0.3</v>
      </c>
      <c r="AW25" s="173" t="str">
        <f t="shared" si="23"/>
        <v>N</v>
      </c>
      <c r="AX25" s="149"/>
      <c r="AY25" s="148" t="str">
        <f t="shared" si="24"/>
        <v>N</v>
      </c>
      <c r="AZ25" s="149"/>
      <c r="BA25" s="148" t="str">
        <f t="shared" si="25"/>
        <v>N</v>
      </c>
      <c r="BB25" s="159"/>
      <c r="BC25" s="148" t="str">
        <f t="shared" si="26"/>
        <v>N</v>
      </c>
      <c r="BD25" s="148">
        <v>3</v>
      </c>
      <c r="BE25" s="148" t="str">
        <f t="shared" si="27"/>
        <v>Y</v>
      </c>
      <c r="BF25" s="158">
        <f t="shared" si="28"/>
        <v>0.75</v>
      </c>
      <c r="BG25" s="173" t="str">
        <f t="shared" si="29"/>
        <v>N</v>
      </c>
      <c r="BH25" s="149"/>
      <c r="BI25" s="148" t="str">
        <f t="shared" si="30"/>
        <v>N</v>
      </c>
      <c r="BJ25" s="159"/>
      <c r="BK25" s="148" t="str">
        <f t="shared" si="31"/>
        <v>N</v>
      </c>
      <c r="BL25" s="148"/>
      <c r="BM25" s="148" t="str">
        <f t="shared" si="40"/>
        <v>N</v>
      </c>
      <c r="BN25" s="148">
        <v>3</v>
      </c>
      <c r="BO25" s="148" t="str">
        <f t="shared" si="33"/>
        <v>Y</v>
      </c>
      <c r="BP25" s="158">
        <f t="shared" si="34"/>
        <v>0.45</v>
      </c>
      <c r="BQ25" s="173" t="str">
        <f t="shared" si="35"/>
        <v>N</v>
      </c>
    </row>
    <row r="26" ht="31.5" customHeight="1" spans="1:69">
      <c r="A26" s="147">
        <v>15</v>
      </c>
      <c r="B26" s="94"/>
      <c r="C26" s="88"/>
      <c r="D26" s="151"/>
      <c r="E26" s="148" t="str">
        <f t="shared" si="36"/>
        <v>N</v>
      </c>
      <c r="F26" s="149"/>
      <c r="G26" s="148" t="str">
        <f t="shared" si="0"/>
        <v>N</v>
      </c>
      <c r="H26" s="150"/>
      <c r="I26" s="148" t="str">
        <f t="shared" si="1"/>
        <v>N</v>
      </c>
      <c r="J26" s="148"/>
      <c r="K26" s="148" t="str">
        <f t="shared" si="2"/>
        <v>N</v>
      </c>
      <c r="L26" s="148">
        <v>3</v>
      </c>
      <c r="M26" s="148" t="str">
        <f t="shared" si="3"/>
        <v>Y</v>
      </c>
      <c r="N26" s="158">
        <f t="shared" si="37"/>
        <v>0.3</v>
      </c>
      <c r="O26" s="159" t="str">
        <f t="shared" si="4"/>
        <v>N</v>
      </c>
      <c r="P26" s="149"/>
      <c r="Q26" s="148" t="str">
        <f t="shared" si="5"/>
        <v>N</v>
      </c>
      <c r="R26" s="150">
        <v>20</v>
      </c>
      <c r="S26" s="148" t="str">
        <f t="shared" si="6"/>
        <v>Y</v>
      </c>
      <c r="T26" s="150"/>
      <c r="U26" s="148" t="str">
        <f t="shared" si="7"/>
        <v>N</v>
      </c>
      <c r="V26" s="150">
        <v>3</v>
      </c>
      <c r="W26" s="148" t="str">
        <f t="shared" si="8"/>
        <v>Y</v>
      </c>
      <c r="X26" s="158">
        <f t="shared" si="9"/>
        <v>6.11666666666667</v>
      </c>
      <c r="Y26" s="159" t="str">
        <f t="shared" si="10"/>
        <v>N</v>
      </c>
      <c r="Z26" s="167"/>
      <c r="AA26" s="148" t="str">
        <f t="shared" si="11"/>
        <v>N</v>
      </c>
      <c r="AB26" s="168"/>
      <c r="AC26" s="169" t="str">
        <f t="shared" si="12"/>
        <v>N</v>
      </c>
      <c r="AD26" s="159"/>
      <c r="AE26" s="148" t="str">
        <f t="shared" si="13"/>
        <v>N</v>
      </c>
      <c r="AF26" s="148">
        <v>2</v>
      </c>
      <c r="AG26" s="148" t="str">
        <f t="shared" si="14"/>
        <v>Y</v>
      </c>
      <c r="AH26" s="158"/>
      <c r="AI26" s="148" t="str">
        <f t="shared" si="15"/>
        <v>N</v>
      </c>
      <c r="AJ26" s="158">
        <f t="shared" si="16"/>
        <v>0.3</v>
      </c>
      <c r="AK26" s="173" t="str">
        <f t="shared" si="17"/>
        <v>N</v>
      </c>
      <c r="AL26" s="149"/>
      <c r="AM26" s="148" t="str">
        <f t="shared" si="38"/>
        <v>N</v>
      </c>
      <c r="AN26" s="174"/>
      <c r="AO26" s="148" t="str">
        <f t="shared" si="18"/>
        <v>N</v>
      </c>
      <c r="AP26" s="159"/>
      <c r="AQ26" s="148" t="str">
        <f t="shared" si="19"/>
        <v>N</v>
      </c>
      <c r="AR26" s="148"/>
      <c r="AS26" s="148" t="str">
        <f t="shared" si="20"/>
        <v>N</v>
      </c>
      <c r="AT26" s="148">
        <v>2</v>
      </c>
      <c r="AU26" s="148" t="str">
        <f t="shared" si="21"/>
        <v>Y</v>
      </c>
      <c r="AV26" s="158">
        <f t="shared" si="39"/>
        <v>0.2</v>
      </c>
      <c r="AW26" s="173" t="str">
        <f t="shared" si="23"/>
        <v>N</v>
      </c>
      <c r="AX26" s="149"/>
      <c r="AY26" s="148" t="str">
        <f t="shared" si="24"/>
        <v>N</v>
      </c>
      <c r="AZ26" s="174"/>
      <c r="BA26" s="148" t="str">
        <f t="shared" si="25"/>
        <v>N</v>
      </c>
      <c r="BB26" s="159"/>
      <c r="BC26" s="148" t="str">
        <f t="shared" si="26"/>
        <v>N</v>
      </c>
      <c r="BD26" s="148">
        <v>2</v>
      </c>
      <c r="BE26" s="148" t="str">
        <f t="shared" si="27"/>
        <v>Y</v>
      </c>
      <c r="BF26" s="158">
        <f t="shared" si="28"/>
        <v>0.5</v>
      </c>
      <c r="BG26" s="173" t="str">
        <f t="shared" si="29"/>
        <v>N</v>
      </c>
      <c r="BH26" s="149"/>
      <c r="BI26" s="148" t="str">
        <f t="shared" si="30"/>
        <v>N</v>
      </c>
      <c r="BJ26" s="159"/>
      <c r="BK26" s="148" t="str">
        <f t="shared" si="31"/>
        <v>N</v>
      </c>
      <c r="BL26" s="148"/>
      <c r="BM26" s="148" t="str">
        <f t="shared" si="40"/>
        <v>N</v>
      </c>
      <c r="BN26" s="148">
        <v>2</v>
      </c>
      <c r="BO26" s="148" t="str">
        <f t="shared" si="33"/>
        <v>Y</v>
      </c>
      <c r="BP26" s="158">
        <f t="shared" si="34"/>
        <v>0.3</v>
      </c>
      <c r="BQ26" s="173" t="str">
        <f t="shared" si="35"/>
        <v>N</v>
      </c>
    </row>
    <row r="27" ht="31.5" customHeight="1" spans="1:69">
      <c r="A27" s="147">
        <v>16</v>
      </c>
      <c r="B27" s="94"/>
      <c r="C27" s="88"/>
      <c r="D27" s="152"/>
      <c r="E27" s="148" t="str">
        <f t="shared" si="36"/>
        <v>N</v>
      </c>
      <c r="F27" s="149"/>
      <c r="G27" s="148" t="str">
        <f t="shared" si="0"/>
        <v>N</v>
      </c>
      <c r="H27" s="150"/>
      <c r="I27" s="148" t="str">
        <f t="shared" si="1"/>
        <v>N</v>
      </c>
      <c r="J27" s="148"/>
      <c r="K27" s="148" t="str">
        <f t="shared" si="2"/>
        <v>N</v>
      </c>
      <c r="L27" s="148">
        <v>2</v>
      </c>
      <c r="M27" s="148" t="str">
        <f t="shared" si="3"/>
        <v>Y</v>
      </c>
      <c r="N27" s="158">
        <f t="shared" si="37"/>
        <v>0.2</v>
      </c>
      <c r="O27" s="159" t="str">
        <f t="shared" si="4"/>
        <v>N</v>
      </c>
      <c r="P27" s="149"/>
      <c r="Q27" s="148" t="str">
        <f t="shared" si="5"/>
        <v>N</v>
      </c>
      <c r="R27" s="150">
        <v>20</v>
      </c>
      <c r="S27" s="148" t="str">
        <f t="shared" si="6"/>
        <v>Y</v>
      </c>
      <c r="T27" s="150"/>
      <c r="U27" s="148" t="str">
        <f t="shared" si="7"/>
        <v>N</v>
      </c>
      <c r="V27" s="150">
        <v>3</v>
      </c>
      <c r="W27" s="148" t="str">
        <f t="shared" si="8"/>
        <v>Y</v>
      </c>
      <c r="X27" s="158">
        <f t="shared" si="9"/>
        <v>6.11666666666667</v>
      </c>
      <c r="Y27" s="159" t="str">
        <f t="shared" si="10"/>
        <v>N</v>
      </c>
      <c r="Z27" s="167"/>
      <c r="AA27" s="148" t="str">
        <f t="shared" si="11"/>
        <v>N</v>
      </c>
      <c r="AB27" s="168"/>
      <c r="AC27" s="169" t="str">
        <f t="shared" si="12"/>
        <v>N</v>
      </c>
      <c r="AD27" s="159"/>
      <c r="AE27" s="148" t="str">
        <f t="shared" si="13"/>
        <v>N</v>
      </c>
      <c r="AF27" s="148">
        <v>2</v>
      </c>
      <c r="AG27" s="148" t="str">
        <f t="shared" si="14"/>
        <v>Y</v>
      </c>
      <c r="AH27" s="158"/>
      <c r="AI27" s="148" t="str">
        <f t="shared" si="15"/>
        <v>N</v>
      </c>
      <c r="AJ27" s="158">
        <f t="shared" si="16"/>
        <v>0.3</v>
      </c>
      <c r="AK27" s="173" t="str">
        <f t="shared" si="17"/>
        <v>N</v>
      </c>
      <c r="AL27" s="149"/>
      <c r="AM27" s="148" t="str">
        <f t="shared" si="38"/>
        <v>N</v>
      </c>
      <c r="AN27" s="174"/>
      <c r="AO27" s="148" t="str">
        <f t="shared" si="18"/>
        <v>N</v>
      </c>
      <c r="AP27" s="159"/>
      <c r="AQ27" s="148" t="str">
        <f t="shared" si="19"/>
        <v>N</v>
      </c>
      <c r="AR27" s="148"/>
      <c r="AS27" s="148" t="str">
        <f t="shared" si="20"/>
        <v>N</v>
      </c>
      <c r="AT27" s="148">
        <v>2</v>
      </c>
      <c r="AU27" s="148" t="str">
        <f t="shared" si="21"/>
        <v>Y</v>
      </c>
      <c r="AV27" s="158">
        <f t="shared" si="39"/>
        <v>0.2</v>
      </c>
      <c r="AW27" s="173" t="str">
        <f t="shared" si="23"/>
        <v>N</v>
      </c>
      <c r="AX27" s="149"/>
      <c r="AY27" s="148" t="str">
        <f t="shared" si="24"/>
        <v>N</v>
      </c>
      <c r="AZ27" s="174"/>
      <c r="BA27" s="148" t="str">
        <f t="shared" si="25"/>
        <v>N</v>
      </c>
      <c r="BB27" s="159"/>
      <c r="BC27" s="148" t="str">
        <f t="shared" si="26"/>
        <v>N</v>
      </c>
      <c r="BD27" s="148">
        <v>2</v>
      </c>
      <c r="BE27" s="148" t="str">
        <f t="shared" si="27"/>
        <v>Y</v>
      </c>
      <c r="BF27" s="158">
        <f t="shared" si="28"/>
        <v>0.5</v>
      </c>
      <c r="BG27" s="173" t="str">
        <f t="shared" si="29"/>
        <v>N</v>
      </c>
      <c r="BH27" s="149"/>
      <c r="BI27" s="148" t="str">
        <f t="shared" si="30"/>
        <v>N</v>
      </c>
      <c r="BJ27" s="159"/>
      <c r="BK27" s="148" t="str">
        <f t="shared" si="31"/>
        <v>N</v>
      </c>
      <c r="BL27" s="148"/>
      <c r="BM27" s="148" t="str">
        <f t="shared" si="40"/>
        <v>N</v>
      </c>
      <c r="BN27" s="148">
        <v>2</v>
      </c>
      <c r="BO27" s="148" t="str">
        <f t="shared" si="33"/>
        <v>Y</v>
      </c>
      <c r="BP27" s="158">
        <f t="shared" si="34"/>
        <v>0.3</v>
      </c>
      <c r="BQ27" s="173" t="str">
        <f t="shared" si="35"/>
        <v>N</v>
      </c>
    </row>
    <row r="28" ht="31.5" customHeight="1" spans="1:69">
      <c r="A28" s="147">
        <v>17</v>
      </c>
      <c r="B28" s="94"/>
      <c r="C28" s="88"/>
      <c r="D28" s="151"/>
      <c r="E28" s="148" t="str">
        <f t="shared" si="36"/>
        <v>N</v>
      </c>
      <c r="F28" s="149"/>
      <c r="G28" s="148" t="str">
        <f t="shared" si="0"/>
        <v>N</v>
      </c>
      <c r="H28" s="150"/>
      <c r="I28" s="148" t="str">
        <f t="shared" si="1"/>
        <v>N</v>
      </c>
      <c r="J28" s="148"/>
      <c r="K28" s="148" t="str">
        <f t="shared" si="2"/>
        <v>N</v>
      </c>
      <c r="L28" s="148">
        <v>2</v>
      </c>
      <c r="M28" s="148" t="str">
        <f t="shared" si="3"/>
        <v>Y</v>
      </c>
      <c r="N28" s="158">
        <f t="shared" si="37"/>
        <v>0.2</v>
      </c>
      <c r="O28" s="159" t="str">
        <f t="shared" si="4"/>
        <v>N</v>
      </c>
      <c r="P28" s="149"/>
      <c r="Q28" s="148" t="str">
        <f t="shared" si="5"/>
        <v>N</v>
      </c>
      <c r="R28" s="150">
        <v>20</v>
      </c>
      <c r="S28" s="148" t="str">
        <f t="shared" si="6"/>
        <v>Y</v>
      </c>
      <c r="T28" s="150"/>
      <c r="U28" s="148" t="str">
        <f t="shared" si="7"/>
        <v>N</v>
      </c>
      <c r="V28" s="150">
        <v>3</v>
      </c>
      <c r="W28" s="148" t="str">
        <f t="shared" si="8"/>
        <v>Y</v>
      </c>
      <c r="X28" s="158">
        <f t="shared" si="9"/>
        <v>6.11666666666667</v>
      </c>
      <c r="Y28" s="159" t="str">
        <f t="shared" si="10"/>
        <v>N</v>
      </c>
      <c r="Z28" s="167"/>
      <c r="AA28" s="148" t="str">
        <f t="shared" si="11"/>
        <v>N</v>
      </c>
      <c r="AB28" s="168"/>
      <c r="AC28" s="169" t="str">
        <f t="shared" si="12"/>
        <v>N</v>
      </c>
      <c r="AD28" s="159"/>
      <c r="AE28" s="148" t="str">
        <f t="shared" si="13"/>
        <v>N</v>
      </c>
      <c r="AF28" s="148">
        <v>3</v>
      </c>
      <c r="AG28" s="148" t="str">
        <f t="shared" si="14"/>
        <v>Y</v>
      </c>
      <c r="AH28" s="158"/>
      <c r="AI28" s="148" t="str">
        <f t="shared" si="15"/>
        <v>N</v>
      </c>
      <c r="AJ28" s="158">
        <f t="shared" si="16"/>
        <v>0.45</v>
      </c>
      <c r="AK28" s="173" t="str">
        <f t="shared" si="17"/>
        <v>N</v>
      </c>
      <c r="AL28" s="149"/>
      <c r="AM28" s="148" t="str">
        <f t="shared" si="38"/>
        <v>N</v>
      </c>
      <c r="AN28" s="149"/>
      <c r="AO28" s="148" t="str">
        <f t="shared" si="18"/>
        <v>N</v>
      </c>
      <c r="AP28" s="159"/>
      <c r="AQ28" s="148" t="str">
        <f t="shared" si="19"/>
        <v>N</v>
      </c>
      <c r="AR28" s="148"/>
      <c r="AS28" s="148" t="str">
        <f t="shared" si="20"/>
        <v>N</v>
      </c>
      <c r="AT28" s="148">
        <v>3</v>
      </c>
      <c r="AU28" s="148" t="str">
        <f t="shared" si="21"/>
        <v>Y</v>
      </c>
      <c r="AV28" s="158">
        <f t="shared" si="39"/>
        <v>0.3</v>
      </c>
      <c r="AW28" s="173" t="str">
        <f t="shared" si="23"/>
        <v>N</v>
      </c>
      <c r="AX28" s="149"/>
      <c r="AY28" s="148" t="str">
        <f t="shared" si="24"/>
        <v>N</v>
      </c>
      <c r="AZ28" s="149"/>
      <c r="BA28" s="148" t="str">
        <f t="shared" si="25"/>
        <v>N</v>
      </c>
      <c r="BB28" s="159"/>
      <c r="BC28" s="148" t="str">
        <f t="shared" si="26"/>
        <v>N</v>
      </c>
      <c r="BD28" s="148">
        <v>3</v>
      </c>
      <c r="BE28" s="148" t="str">
        <f t="shared" si="27"/>
        <v>Y</v>
      </c>
      <c r="BF28" s="158">
        <f t="shared" si="28"/>
        <v>0.75</v>
      </c>
      <c r="BG28" s="173" t="str">
        <f t="shared" si="29"/>
        <v>N</v>
      </c>
      <c r="BH28" s="149"/>
      <c r="BI28" s="148" t="str">
        <f t="shared" si="30"/>
        <v>N</v>
      </c>
      <c r="BJ28" s="159"/>
      <c r="BK28" s="148" t="str">
        <f t="shared" si="31"/>
        <v>N</v>
      </c>
      <c r="BL28" s="148"/>
      <c r="BM28" s="148" t="str">
        <f t="shared" ref="BM28:BM34" si="41">IF(VALUE(BL28)&gt;=20,"Y","N")</f>
        <v>N</v>
      </c>
      <c r="BN28" s="148">
        <v>3</v>
      </c>
      <c r="BO28" s="148" t="str">
        <f t="shared" si="33"/>
        <v>Y</v>
      </c>
      <c r="BP28" s="158">
        <f t="shared" si="34"/>
        <v>0.45</v>
      </c>
      <c r="BQ28" s="173" t="str">
        <f t="shared" si="35"/>
        <v>N</v>
      </c>
    </row>
    <row r="29" ht="31.5" customHeight="1" spans="1:69">
      <c r="A29" s="147">
        <v>18</v>
      </c>
      <c r="B29" s="94"/>
      <c r="C29" s="88"/>
      <c r="D29" s="151"/>
      <c r="E29" s="148" t="str">
        <f t="shared" si="36"/>
        <v>N</v>
      </c>
      <c r="F29" s="149"/>
      <c r="G29" s="148" t="str">
        <f t="shared" si="0"/>
        <v>N</v>
      </c>
      <c r="H29" s="150"/>
      <c r="I29" s="148" t="str">
        <f t="shared" si="1"/>
        <v>N</v>
      </c>
      <c r="J29" s="148"/>
      <c r="K29" s="148" t="str">
        <f t="shared" si="2"/>
        <v>N</v>
      </c>
      <c r="L29" s="148">
        <v>3</v>
      </c>
      <c r="M29" s="148" t="str">
        <f t="shared" si="3"/>
        <v>Y</v>
      </c>
      <c r="N29" s="158">
        <f t="shared" si="37"/>
        <v>0.3</v>
      </c>
      <c r="O29" s="159" t="str">
        <f t="shared" si="4"/>
        <v>N</v>
      </c>
      <c r="P29" s="149"/>
      <c r="Q29" s="148" t="str">
        <f t="shared" si="5"/>
        <v>N</v>
      </c>
      <c r="R29" s="150">
        <v>20</v>
      </c>
      <c r="S29" s="148" t="str">
        <f t="shared" si="6"/>
        <v>Y</v>
      </c>
      <c r="T29" s="150"/>
      <c r="U29" s="148" t="str">
        <f t="shared" si="7"/>
        <v>N</v>
      </c>
      <c r="V29" s="150">
        <v>3</v>
      </c>
      <c r="W29" s="148" t="str">
        <f t="shared" si="8"/>
        <v>Y</v>
      </c>
      <c r="X29" s="158">
        <f t="shared" si="9"/>
        <v>6.11666666666667</v>
      </c>
      <c r="Y29" s="159" t="str">
        <f t="shared" si="10"/>
        <v>N</v>
      </c>
      <c r="Z29" s="167"/>
      <c r="AA29" s="148" t="str">
        <f t="shared" si="11"/>
        <v>N</v>
      </c>
      <c r="AB29" s="168"/>
      <c r="AC29" s="169">
        <v>15</v>
      </c>
      <c r="AD29" s="159"/>
      <c r="AE29" s="148" t="str">
        <f t="shared" si="13"/>
        <v>N</v>
      </c>
      <c r="AF29" s="148">
        <v>2</v>
      </c>
      <c r="AG29" s="148" t="str">
        <f t="shared" si="14"/>
        <v>Y</v>
      </c>
      <c r="AH29" s="158"/>
      <c r="AI29" s="148" t="str">
        <f t="shared" si="15"/>
        <v>N</v>
      </c>
      <c r="AJ29" s="158">
        <f t="shared" si="16"/>
        <v>0.3</v>
      </c>
      <c r="AK29" s="173" t="str">
        <f t="shared" si="17"/>
        <v>N</v>
      </c>
      <c r="AL29" s="149"/>
      <c r="AM29" s="148" t="str">
        <f t="shared" si="38"/>
        <v>N</v>
      </c>
      <c r="AN29" s="174"/>
      <c r="AO29" s="148">
        <v>15</v>
      </c>
      <c r="AP29" s="159"/>
      <c r="AQ29" s="148" t="str">
        <f t="shared" si="19"/>
        <v>N</v>
      </c>
      <c r="AR29" s="148"/>
      <c r="AS29" s="148" t="str">
        <f t="shared" si="20"/>
        <v>N</v>
      </c>
      <c r="AT29" s="148">
        <v>2</v>
      </c>
      <c r="AU29" s="148" t="str">
        <f t="shared" si="21"/>
        <v>Y</v>
      </c>
      <c r="AV29" s="158">
        <f t="shared" si="39"/>
        <v>0.2</v>
      </c>
      <c r="AW29" s="173" t="str">
        <f t="shared" si="23"/>
        <v>N</v>
      </c>
      <c r="AX29" s="149"/>
      <c r="AY29" s="148" t="str">
        <f t="shared" si="24"/>
        <v>N</v>
      </c>
      <c r="AZ29" s="174"/>
      <c r="BA29" s="148">
        <v>15</v>
      </c>
      <c r="BB29" s="159"/>
      <c r="BC29" s="148" t="str">
        <f t="shared" si="26"/>
        <v>N</v>
      </c>
      <c r="BD29" s="148">
        <v>2</v>
      </c>
      <c r="BE29" s="148" t="str">
        <f t="shared" si="27"/>
        <v>Y</v>
      </c>
      <c r="BF29" s="158">
        <f t="shared" si="28"/>
        <v>0.5</v>
      </c>
      <c r="BG29" s="173" t="str">
        <f t="shared" si="29"/>
        <v>N</v>
      </c>
      <c r="BH29" s="149"/>
      <c r="BI29" s="148" t="str">
        <f t="shared" si="30"/>
        <v>N</v>
      </c>
      <c r="BJ29" s="159"/>
      <c r="BK29" s="148" t="str">
        <f t="shared" si="31"/>
        <v>N</v>
      </c>
      <c r="BL29" s="148"/>
      <c r="BM29" s="148" t="str">
        <f t="shared" si="41"/>
        <v>N</v>
      </c>
      <c r="BN29" s="148">
        <v>2</v>
      </c>
      <c r="BO29" s="148" t="str">
        <f t="shared" si="33"/>
        <v>Y</v>
      </c>
      <c r="BP29" s="158">
        <f t="shared" si="34"/>
        <v>0.3</v>
      </c>
      <c r="BQ29" s="173" t="str">
        <f t="shared" si="35"/>
        <v>N</v>
      </c>
    </row>
    <row r="30" ht="31.5" customHeight="1" spans="1:69">
      <c r="A30" s="147">
        <v>19</v>
      </c>
      <c r="B30" s="94"/>
      <c r="C30" s="88"/>
      <c r="D30" s="151"/>
      <c r="E30" s="148" t="str">
        <f t="shared" si="36"/>
        <v>N</v>
      </c>
      <c r="F30" s="149"/>
      <c r="G30" s="148" t="str">
        <f t="shared" si="0"/>
        <v>N</v>
      </c>
      <c r="H30" s="150"/>
      <c r="I30" s="148" t="str">
        <f t="shared" si="1"/>
        <v>N</v>
      </c>
      <c r="J30" s="148"/>
      <c r="K30" s="148" t="str">
        <f t="shared" si="2"/>
        <v>N</v>
      </c>
      <c r="L30" s="148">
        <v>2</v>
      </c>
      <c r="M30" s="148" t="str">
        <f t="shared" si="3"/>
        <v>Y</v>
      </c>
      <c r="N30" s="158">
        <f t="shared" si="37"/>
        <v>0.2</v>
      </c>
      <c r="O30" s="159" t="str">
        <f t="shared" si="4"/>
        <v>N</v>
      </c>
      <c r="P30" s="149"/>
      <c r="Q30" s="148" t="str">
        <f t="shared" si="5"/>
        <v>N</v>
      </c>
      <c r="R30" s="150">
        <v>20</v>
      </c>
      <c r="S30" s="148" t="str">
        <f t="shared" si="6"/>
        <v>Y</v>
      </c>
      <c r="T30" s="150"/>
      <c r="U30" s="148" t="str">
        <f t="shared" si="7"/>
        <v>N</v>
      </c>
      <c r="V30" s="150">
        <v>3</v>
      </c>
      <c r="W30" s="148" t="str">
        <f t="shared" si="8"/>
        <v>Y</v>
      </c>
      <c r="X30" s="158">
        <f t="shared" si="9"/>
        <v>6.11666666666667</v>
      </c>
      <c r="Y30" s="159" t="str">
        <f t="shared" si="10"/>
        <v>N</v>
      </c>
      <c r="Z30" s="167"/>
      <c r="AA30" s="148" t="str">
        <f t="shared" si="11"/>
        <v>N</v>
      </c>
      <c r="AB30" s="168"/>
      <c r="AC30" s="169" t="str">
        <f t="shared" ref="AC30:AC78" si="42">IF(VALUE(AB30)&gt;=7,"Y","N")</f>
        <v>N</v>
      </c>
      <c r="AD30" s="159"/>
      <c r="AE30" s="148" t="str">
        <f t="shared" si="13"/>
        <v>N</v>
      </c>
      <c r="AF30" s="148">
        <v>2</v>
      </c>
      <c r="AG30" s="148" t="str">
        <f t="shared" si="14"/>
        <v>Y</v>
      </c>
      <c r="AH30" s="158"/>
      <c r="AI30" s="148" t="str">
        <f t="shared" si="15"/>
        <v>N</v>
      </c>
      <c r="AJ30" s="158">
        <f t="shared" si="16"/>
        <v>0.3</v>
      </c>
      <c r="AK30" s="173" t="str">
        <f t="shared" si="17"/>
        <v>N</v>
      </c>
      <c r="AL30" s="149"/>
      <c r="AM30" s="148" t="str">
        <f t="shared" si="38"/>
        <v>N</v>
      </c>
      <c r="AN30" s="174"/>
      <c r="AO30" s="148" t="str">
        <f t="shared" ref="AO30:AO78" si="43">IF(VALUE(AN30)&gt;=7,"Y","N")</f>
        <v>N</v>
      </c>
      <c r="AP30" s="159"/>
      <c r="AQ30" s="148" t="str">
        <f t="shared" si="19"/>
        <v>N</v>
      </c>
      <c r="AR30" s="148"/>
      <c r="AS30" s="148" t="str">
        <f t="shared" si="20"/>
        <v>N</v>
      </c>
      <c r="AT30" s="148">
        <v>2</v>
      </c>
      <c r="AU30" s="148" t="str">
        <f t="shared" si="21"/>
        <v>Y</v>
      </c>
      <c r="AV30" s="158">
        <f t="shared" si="39"/>
        <v>0.2</v>
      </c>
      <c r="AW30" s="173" t="str">
        <f t="shared" si="23"/>
        <v>N</v>
      </c>
      <c r="AX30" s="149"/>
      <c r="AY30" s="148" t="str">
        <f t="shared" si="24"/>
        <v>N</v>
      </c>
      <c r="AZ30" s="174"/>
      <c r="BA30" s="148" t="str">
        <f t="shared" ref="BA30:BA78" si="44">IF(VALUE(AZ30)&gt;=7,"Y","N")</f>
        <v>N</v>
      </c>
      <c r="BB30" s="159"/>
      <c r="BC30" s="148" t="str">
        <f t="shared" si="26"/>
        <v>N</v>
      </c>
      <c r="BD30" s="148">
        <v>2</v>
      </c>
      <c r="BE30" s="148" t="str">
        <f t="shared" si="27"/>
        <v>Y</v>
      </c>
      <c r="BF30" s="158">
        <f t="shared" si="28"/>
        <v>0.5</v>
      </c>
      <c r="BG30" s="173" t="str">
        <f t="shared" si="29"/>
        <v>N</v>
      </c>
      <c r="BH30" s="149"/>
      <c r="BI30" s="148" t="str">
        <f t="shared" si="30"/>
        <v>N</v>
      </c>
      <c r="BJ30" s="159"/>
      <c r="BK30" s="148" t="str">
        <f t="shared" si="31"/>
        <v>N</v>
      </c>
      <c r="BL30" s="148"/>
      <c r="BM30" s="148" t="str">
        <f t="shared" si="41"/>
        <v>N</v>
      </c>
      <c r="BN30" s="148">
        <v>2</v>
      </c>
      <c r="BO30" s="148" t="str">
        <f t="shared" si="33"/>
        <v>Y</v>
      </c>
      <c r="BP30" s="158">
        <f t="shared" si="34"/>
        <v>0.3</v>
      </c>
      <c r="BQ30" s="173" t="str">
        <f t="shared" si="35"/>
        <v>N</v>
      </c>
    </row>
    <row r="31" ht="31.5" customHeight="1" spans="1:69">
      <c r="A31" s="147">
        <v>20</v>
      </c>
      <c r="B31" s="94"/>
      <c r="C31" s="88"/>
      <c r="D31" s="151"/>
      <c r="E31" s="148" t="str">
        <f t="shared" si="36"/>
        <v>N</v>
      </c>
      <c r="F31" s="149"/>
      <c r="G31" s="148" t="str">
        <f t="shared" si="0"/>
        <v>N</v>
      </c>
      <c r="H31" s="150"/>
      <c r="I31" s="148" t="str">
        <f t="shared" si="1"/>
        <v>N</v>
      </c>
      <c r="J31" s="148"/>
      <c r="K31" s="148" t="str">
        <f t="shared" si="2"/>
        <v>N</v>
      </c>
      <c r="L31" s="148">
        <v>2</v>
      </c>
      <c r="M31" s="148" t="str">
        <f t="shared" si="3"/>
        <v>Y</v>
      </c>
      <c r="N31" s="158">
        <f t="shared" si="37"/>
        <v>0.2</v>
      </c>
      <c r="O31" s="159" t="str">
        <f t="shared" si="4"/>
        <v>N</v>
      </c>
      <c r="P31" s="149"/>
      <c r="Q31" s="148" t="str">
        <f t="shared" si="5"/>
        <v>N</v>
      </c>
      <c r="R31" s="150">
        <v>20</v>
      </c>
      <c r="S31" s="148" t="str">
        <f t="shared" si="6"/>
        <v>Y</v>
      </c>
      <c r="T31" s="150"/>
      <c r="U31" s="148" t="str">
        <f t="shared" si="7"/>
        <v>N</v>
      </c>
      <c r="V31" s="150">
        <v>3</v>
      </c>
      <c r="W31" s="148" t="str">
        <f t="shared" si="8"/>
        <v>Y</v>
      </c>
      <c r="X31" s="158">
        <f t="shared" si="9"/>
        <v>6.11666666666667</v>
      </c>
      <c r="Y31" s="159" t="str">
        <f t="shared" si="10"/>
        <v>N</v>
      </c>
      <c r="Z31" s="167"/>
      <c r="AA31" s="148" t="str">
        <f t="shared" si="11"/>
        <v>N</v>
      </c>
      <c r="AB31" s="168"/>
      <c r="AC31" s="169" t="str">
        <f t="shared" si="42"/>
        <v>N</v>
      </c>
      <c r="AD31" s="159"/>
      <c r="AE31" s="148" t="str">
        <f t="shared" si="13"/>
        <v>N</v>
      </c>
      <c r="AF31" s="148">
        <v>3</v>
      </c>
      <c r="AG31" s="148" t="str">
        <f t="shared" si="14"/>
        <v>Y</v>
      </c>
      <c r="AH31" s="158"/>
      <c r="AI31" s="148" t="str">
        <f t="shared" si="15"/>
        <v>N</v>
      </c>
      <c r="AJ31" s="158">
        <f t="shared" si="16"/>
        <v>0.45</v>
      </c>
      <c r="AK31" s="173" t="str">
        <f t="shared" si="17"/>
        <v>N</v>
      </c>
      <c r="AL31" s="149"/>
      <c r="AM31" s="148" t="str">
        <f t="shared" si="38"/>
        <v>N</v>
      </c>
      <c r="AN31" s="174"/>
      <c r="AO31" s="148" t="str">
        <f t="shared" si="43"/>
        <v>N</v>
      </c>
      <c r="AP31" s="159"/>
      <c r="AQ31" s="148" t="str">
        <f t="shared" si="19"/>
        <v>N</v>
      </c>
      <c r="AR31" s="148"/>
      <c r="AS31" s="148" t="str">
        <f t="shared" si="20"/>
        <v>N</v>
      </c>
      <c r="AT31" s="148">
        <v>3</v>
      </c>
      <c r="AU31" s="148" t="str">
        <f t="shared" si="21"/>
        <v>Y</v>
      </c>
      <c r="AV31" s="158">
        <f t="shared" si="39"/>
        <v>0.3</v>
      </c>
      <c r="AW31" s="173" t="str">
        <f t="shared" si="23"/>
        <v>N</v>
      </c>
      <c r="AX31" s="149"/>
      <c r="AY31" s="148" t="str">
        <f t="shared" si="24"/>
        <v>N</v>
      </c>
      <c r="AZ31" s="174"/>
      <c r="BA31" s="148" t="str">
        <f t="shared" si="44"/>
        <v>N</v>
      </c>
      <c r="BB31" s="159"/>
      <c r="BC31" s="148" t="str">
        <f t="shared" si="26"/>
        <v>N</v>
      </c>
      <c r="BD31" s="148">
        <v>3</v>
      </c>
      <c r="BE31" s="148" t="str">
        <f t="shared" si="27"/>
        <v>Y</v>
      </c>
      <c r="BF31" s="158">
        <f t="shared" si="28"/>
        <v>0.75</v>
      </c>
      <c r="BG31" s="173" t="str">
        <f t="shared" si="29"/>
        <v>N</v>
      </c>
      <c r="BH31" s="149"/>
      <c r="BI31" s="148" t="str">
        <f t="shared" si="30"/>
        <v>N</v>
      </c>
      <c r="BJ31" s="159"/>
      <c r="BK31" s="148" t="str">
        <f t="shared" si="31"/>
        <v>N</v>
      </c>
      <c r="BL31" s="148"/>
      <c r="BM31" s="148" t="str">
        <f t="shared" si="41"/>
        <v>N</v>
      </c>
      <c r="BN31" s="148">
        <v>3</v>
      </c>
      <c r="BO31" s="148" t="str">
        <f t="shared" si="33"/>
        <v>Y</v>
      </c>
      <c r="BP31" s="158">
        <f t="shared" si="34"/>
        <v>0.45</v>
      </c>
      <c r="BQ31" s="173" t="str">
        <f t="shared" si="35"/>
        <v>N</v>
      </c>
    </row>
    <row r="32" ht="31.5" customHeight="1" spans="1:69">
      <c r="A32" s="147">
        <v>21</v>
      </c>
      <c r="B32" s="94"/>
      <c r="C32" s="88"/>
      <c r="D32" s="151"/>
      <c r="E32" s="148" t="str">
        <f t="shared" si="36"/>
        <v>N</v>
      </c>
      <c r="F32" s="149"/>
      <c r="G32" s="148" t="str">
        <f t="shared" si="0"/>
        <v>N</v>
      </c>
      <c r="H32" s="150"/>
      <c r="I32" s="148" t="str">
        <f t="shared" si="1"/>
        <v>N</v>
      </c>
      <c r="J32" s="148"/>
      <c r="K32" s="148" t="str">
        <f t="shared" si="2"/>
        <v>N</v>
      </c>
      <c r="L32" s="148">
        <v>3</v>
      </c>
      <c r="M32" s="148" t="str">
        <f t="shared" si="3"/>
        <v>Y</v>
      </c>
      <c r="N32" s="158">
        <f t="shared" si="37"/>
        <v>0.3</v>
      </c>
      <c r="O32" s="159" t="str">
        <f t="shared" si="4"/>
        <v>N</v>
      </c>
      <c r="P32" s="149"/>
      <c r="Q32" s="148" t="str">
        <f t="shared" si="5"/>
        <v>N</v>
      </c>
      <c r="R32" s="150">
        <v>20</v>
      </c>
      <c r="S32" s="148" t="str">
        <f t="shared" si="6"/>
        <v>Y</v>
      </c>
      <c r="T32" s="150"/>
      <c r="U32" s="148" t="str">
        <f t="shared" si="7"/>
        <v>N</v>
      </c>
      <c r="V32" s="150">
        <v>3</v>
      </c>
      <c r="W32" s="148" t="str">
        <f t="shared" si="8"/>
        <v>Y</v>
      </c>
      <c r="X32" s="158">
        <f t="shared" si="9"/>
        <v>6.11666666666667</v>
      </c>
      <c r="Y32" s="159" t="str">
        <f t="shared" si="10"/>
        <v>N</v>
      </c>
      <c r="Z32" s="167"/>
      <c r="AA32" s="148" t="str">
        <f t="shared" si="11"/>
        <v>N</v>
      </c>
      <c r="AB32" s="168"/>
      <c r="AC32" s="169" t="str">
        <f t="shared" si="42"/>
        <v>N</v>
      </c>
      <c r="AD32" s="159"/>
      <c r="AE32" s="148" t="str">
        <f t="shared" si="13"/>
        <v>N</v>
      </c>
      <c r="AF32" s="148">
        <v>2</v>
      </c>
      <c r="AG32" s="148" t="str">
        <f t="shared" si="14"/>
        <v>Y</v>
      </c>
      <c r="AH32" s="158"/>
      <c r="AI32" s="148" t="str">
        <f t="shared" si="15"/>
        <v>N</v>
      </c>
      <c r="AJ32" s="158">
        <f t="shared" si="16"/>
        <v>0.3</v>
      </c>
      <c r="AK32" s="173" t="str">
        <f t="shared" si="17"/>
        <v>N</v>
      </c>
      <c r="AL32" s="149"/>
      <c r="AM32" s="148" t="str">
        <f t="shared" si="38"/>
        <v>N</v>
      </c>
      <c r="AN32" s="174"/>
      <c r="AO32" s="148" t="str">
        <f t="shared" si="43"/>
        <v>N</v>
      </c>
      <c r="AP32" s="159"/>
      <c r="AQ32" s="148" t="str">
        <f t="shared" si="19"/>
        <v>N</v>
      </c>
      <c r="AR32" s="148"/>
      <c r="AS32" s="148" t="str">
        <f t="shared" si="20"/>
        <v>N</v>
      </c>
      <c r="AT32" s="148">
        <v>2</v>
      </c>
      <c r="AU32" s="148" t="str">
        <f t="shared" si="21"/>
        <v>Y</v>
      </c>
      <c r="AV32" s="158">
        <f t="shared" si="39"/>
        <v>0.2</v>
      </c>
      <c r="AW32" s="173" t="str">
        <f t="shared" si="23"/>
        <v>N</v>
      </c>
      <c r="AX32" s="149"/>
      <c r="AY32" s="148" t="str">
        <f t="shared" si="24"/>
        <v>N</v>
      </c>
      <c r="AZ32" s="174"/>
      <c r="BA32" s="148" t="str">
        <f t="shared" si="44"/>
        <v>N</v>
      </c>
      <c r="BB32" s="159"/>
      <c r="BC32" s="148" t="str">
        <f t="shared" si="26"/>
        <v>N</v>
      </c>
      <c r="BD32" s="148">
        <v>2</v>
      </c>
      <c r="BE32" s="148" t="str">
        <f t="shared" si="27"/>
        <v>Y</v>
      </c>
      <c r="BF32" s="158">
        <f t="shared" si="28"/>
        <v>0.5</v>
      </c>
      <c r="BG32" s="173" t="str">
        <f t="shared" si="29"/>
        <v>N</v>
      </c>
      <c r="BH32" s="149"/>
      <c r="BI32" s="148" t="str">
        <f t="shared" si="30"/>
        <v>N</v>
      </c>
      <c r="BJ32" s="159"/>
      <c r="BK32" s="148" t="str">
        <f t="shared" si="31"/>
        <v>N</v>
      </c>
      <c r="BL32" s="148"/>
      <c r="BM32" s="148" t="str">
        <f t="shared" si="41"/>
        <v>N</v>
      </c>
      <c r="BN32" s="148">
        <v>2</v>
      </c>
      <c r="BO32" s="148" t="str">
        <f t="shared" si="33"/>
        <v>Y</v>
      </c>
      <c r="BP32" s="158">
        <f t="shared" si="34"/>
        <v>0.3</v>
      </c>
      <c r="BQ32" s="173" t="str">
        <f t="shared" si="35"/>
        <v>N</v>
      </c>
    </row>
    <row r="33" ht="16.5" customHeight="1" spans="1:69">
      <c r="A33" s="147">
        <v>22</v>
      </c>
      <c r="B33" s="94"/>
      <c r="C33" s="88"/>
      <c r="D33" s="152"/>
      <c r="E33" s="148" t="str">
        <f t="shared" si="36"/>
        <v>N</v>
      </c>
      <c r="F33" s="149"/>
      <c r="G33" s="148" t="str">
        <f t="shared" si="0"/>
        <v>N</v>
      </c>
      <c r="H33" s="150"/>
      <c r="I33" s="148" t="str">
        <f t="shared" si="1"/>
        <v>N</v>
      </c>
      <c r="J33" s="148"/>
      <c r="K33" s="148" t="str">
        <f t="shared" si="2"/>
        <v>N</v>
      </c>
      <c r="L33" s="148">
        <v>2</v>
      </c>
      <c r="M33" s="148" t="str">
        <f t="shared" si="3"/>
        <v>Y</v>
      </c>
      <c r="N33" s="158">
        <f t="shared" si="37"/>
        <v>0.2</v>
      </c>
      <c r="O33" s="159" t="str">
        <f t="shared" si="4"/>
        <v>N</v>
      </c>
      <c r="P33" s="149"/>
      <c r="Q33" s="148" t="str">
        <f t="shared" si="5"/>
        <v>N</v>
      </c>
      <c r="R33" s="150">
        <v>20</v>
      </c>
      <c r="S33" s="148" t="str">
        <f t="shared" si="6"/>
        <v>Y</v>
      </c>
      <c r="T33" s="150"/>
      <c r="U33" s="148" t="str">
        <f t="shared" si="7"/>
        <v>N</v>
      </c>
      <c r="V33" s="150">
        <v>3</v>
      </c>
      <c r="W33" s="148" t="str">
        <f t="shared" si="8"/>
        <v>Y</v>
      </c>
      <c r="X33" s="158">
        <f t="shared" si="9"/>
        <v>6.11666666666667</v>
      </c>
      <c r="Y33" s="159" t="str">
        <f t="shared" si="10"/>
        <v>N</v>
      </c>
      <c r="Z33" s="167"/>
      <c r="AA33" s="148" t="str">
        <f t="shared" si="11"/>
        <v>N</v>
      </c>
      <c r="AB33" s="168"/>
      <c r="AC33" s="169" t="str">
        <f t="shared" si="42"/>
        <v>N</v>
      </c>
      <c r="AD33" s="159"/>
      <c r="AE33" s="148" t="str">
        <f t="shared" si="13"/>
        <v>N</v>
      </c>
      <c r="AF33" s="148">
        <v>3</v>
      </c>
      <c r="AG33" s="148" t="str">
        <f t="shared" si="14"/>
        <v>Y</v>
      </c>
      <c r="AH33" s="158"/>
      <c r="AI33" s="148" t="str">
        <f t="shared" si="15"/>
        <v>N</v>
      </c>
      <c r="AJ33" s="158">
        <f t="shared" si="16"/>
        <v>0.45</v>
      </c>
      <c r="AK33" s="173" t="str">
        <f t="shared" si="17"/>
        <v>N</v>
      </c>
      <c r="AL33" s="149"/>
      <c r="AM33" s="148" t="str">
        <f t="shared" si="38"/>
        <v>N</v>
      </c>
      <c r="AN33" s="174"/>
      <c r="AO33" s="148" t="str">
        <f t="shared" si="43"/>
        <v>N</v>
      </c>
      <c r="AP33" s="159"/>
      <c r="AQ33" s="148" t="str">
        <f t="shared" si="19"/>
        <v>N</v>
      </c>
      <c r="AR33" s="148"/>
      <c r="AS33" s="148" t="str">
        <f t="shared" si="20"/>
        <v>N</v>
      </c>
      <c r="AT33" s="148">
        <v>3</v>
      </c>
      <c r="AU33" s="148" t="str">
        <f t="shared" si="21"/>
        <v>Y</v>
      </c>
      <c r="AV33" s="158">
        <v>12</v>
      </c>
      <c r="AW33" s="173" t="str">
        <f t="shared" si="23"/>
        <v>Y</v>
      </c>
      <c r="AX33" s="149"/>
      <c r="AY33" s="148" t="str">
        <f t="shared" si="24"/>
        <v>N</v>
      </c>
      <c r="AZ33" s="174"/>
      <c r="BA33" s="148" t="str">
        <f t="shared" si="44"/>
        <v>N</v>
      </c>
      <c r="BB33" s="159"/>
      <c r="BC33" s="148" t="str">
        <f t="shared" si="26"/>
        <v>N</v>
      </c>
      <c r="BD33" s="148">
        <v>3</v>
      </c>
      <c r="BE33" s="148" t="str">
        <f t="shared" si="27"/>
        <v>Y</v>
      </c>
      <c r="BF33" s="158">
        <f t="shared" si="28"/>
        <v>0.75</v>
      </c>
      <c r="BG33" s="173" t="str">
        <f t="shared" si="29"/>
        <v>N</v>
      </c>
      <c r="BH33" s="149"/>
      <c r="BI33" s="148" t="str">
        <f t="shared" si="30"/>
        <v>N</v>
      </c>
      <c r="BJ33" s="159"/>
      <c r="BK33" s="148" t="str">
        <f t="shared" si="31"/>
        <v>N</v>
      </c>
      <c r="BL33" s="148"/>
      <c r="BM33" s="148" t="str">
        <f t="shared" si="41"/>
        <v>N</v>
      </c>
      <c r="BN33" s="148">
        <v>3</v>
      </c>
      <c r="BO33" s="148" t="str">
        <f t="shared" si="33"/>
        <v>Y</v>
      </c>
      <c r="BP33" s="158">
        <f t="shared" si="34"/>
        <v>0.45</v>
      </c>
      <c r="BQ33" s="173" t="str">
        <f t="shared" si="35"/>
        <v>N</v>
      </c>
    </row>
    <row r="34" ht="31.5" customHeight="1" spans="1:69">
      <c r="A34" s="147">
        <v>23</v>
      </c>
      <c r="B34" s="94"/>
      <c r="C34" s="88"/>
      <c r="D34" s="151"/>
      <c r="E34" s="148" t="str">
        <f t="shared" si="36"/>
        <v>N</v>
      </c>
      <c r="F34" s="149"/>
      <c r="G34" s="148" t="str">
        <f t="shared" si="0"/>
        <v>N</v>
      </c>
      <c r="H34" s="150"/>
      <c r="I34" s="148" t="str">
        <f t="shared" si="1"/>
        <v>N</v>
      </c>
      <c r="J34" s="148"/>
      <c r="K34" s="148" t="str">
        <f t="shared" si="2"/>
        <v>N</v>
      </c>
      <c r="L34" s="148">
        <v>3</v>
      </c>
      <c r="M34" s="148" t="str">
        <f t="shared" si="3"/>
        <v>Y</v>
      </c>
      <c r="N34" s="158">
        <f t="shared" si="37"/>
        <v>0.3</v>
      </c>
      <c r="O34" s="159" t="str">
        <f t="shared" si="4"/>
        <v>N</v>
      </c>
      <c r="P34" s="149"/>
      <c r="Q34" s="148" t="str">
        <f t="shared" si="5"/>
        <v>N</v>
      </c>
      <c r="R34" s="150">
        <v>20</v>
      </c>
      <c r="S34" s="148" t="str">
        <f t="shared" si="6"/>
        <v>Y</v>
      </c>
      <c r="T34" s="150"/>
      <c r="U34" s="148" t="str">
        <f t="shared" si="7"/>
        <v>N</v>
      </c>
      <c r="V34" s="150">
        <v>3</v>
      </c>
      <c r="W34" s="148" t="str">
        <f t="shared" si="8"/>
        <v>Y</v>
      </c>
      <c r="X34" s="158">
        <f t="shared" si="9"/>
        <v>6.11666666666667</v>
      </c>
      <c r="Y34" s="159" t="str">
        <f t="shared" si="10"/>
        <v>N</v>
      </c>
      <c r="Z34" s="167"/>
      <c r="AA34" s="148" t="str">
        <f t="shared" si="11"/>
        <v>N</v>
      </c>
      <c r="AB34" s="168"/>
      <c r="AC34" s="169" t="str">
        <f t="shared" si="42"/>
        <v>N</v>
      </c>
      <c r="AD34" s="159"/>
      <c r="AE34" s="148" t="str">
        <f t="shared" si="13"/>
        <v>N</v>
      </c>
      <c r="AF34" s="148">
        <v>2</v>
      </c>
      <c r="AG34" s="148" t="str">
        <f t="shared" si="14"/>
        <v>Y</v>
      </c>
      <c r="AH34" s="158"/>
      <c r="AI34" s="148" t="str">
        <f t="shared" si="15"/>
        <v>N</v>
      </c>
      <c r="AJ34" s="158">
        <f t="shared" si="16"/>
        <v>0.3</v>
      </c>
      <c r="AK34" s="173" t="str">
        <f t="shared" si="17"/>
        <v>N</v>
      </c>
      <c r="AL34" s="149"/>
      <c r="AM34" s="148" t="str">
        <f t="shared" si="38"/>
        <v>N</v>
      </c>
      <c r="AN34" s="174"/>
      <c r="AO34" s="148" t="str">
        <f t="shared" si="43"/>
        <v>N</v>
      </c>
      <c r="AP34" s="159"/>
      <c r="AQ34" s="148" t="str">
        <f t="shared" si="19"/>
        <v>N</v>
      </c>
      <c r="AR34" s="148"/>
      <c r="AS34" s="148" t="str">
        <f t="shared" si="20"/>
        <v>N</v>
      </c>
      <c r="AT34" s="148">
        <v>2</v>
      </c>
      <c r="AU34" s="148" t="str">
        <f t="shared" si="21"/>
        <v>Y</v>
      </c>
      <c r="AV34" s="158">
        <v>12</v>
      </c>
      <c r="AW34" s="173" t="str">
        <f t="shared" si="23"/>
        <v>Y</v>
      </c>
      <c r="AX34" s="149"/>
      <c r="AY34" s="148" t="str">
        <f t="shared" si="24"/>
        <v>N</v>
      </c>
      <c r="AZ34" s="174"/>
      <c r="BA34" s="148" t="str">
        <f t="shared" si="44"/>
        <v>N</v>
      </c>
      <c r="BB34" s="159"/>
      <c r="BC34" s="148" t="str">
        <f t="shared" si="26"/>
        <v>N</v>
      </c>
      <c r="BD34" s="148">
        <v>2</v>
      </c>
      <c r="BE34" s="148" t="str">
        <f t="shared" si="27"/>
        <v>Y</v>
      </c>
      <c r="BF34" s="158">
        <f t="shared" si="28"/>
        <v>0.5</v>
      </c>
      <c r="BG34" s="173" t="str">
        <f t="shared" si="29"/>
        <v>N</v>
      </c>
      <c r="BH34" s="149"/>
      <c r="BI34" s="148" t="str">
        <f t="shared" si="30"/>
        <v>N</v>
      </c>
      <c r="BJ34" s="159"/>
      <c r="BK34" s="148" t="str">
        <f t="shared" si="31"/>
        <v>N</v>
      </c>
      <c r="BL34" s="148"/>
      <c r="BM34" s="148" t="str">
        <f t="shared" si="41"/>
        <v>N</v>
      </c>
      <c r="BN34" s="148">
        <v>2</v>
      </c>
      <c r="BO34" s="148" t="str">
        <f t="shared" si="33"/>
        <v>Y</v>
      </c>
      <c r="BP34" s="158">
        <f t="shared" si="34"/>
        <v>0.3</v>
      </c>
      <c r="BQ34" s="173" t="str">
        <f t="shared" si="35"/>
        <v>N</v>
      </c>
    </row>
    <row r="35" ht="31.5" customHeight="1" spans="1:69">
      <c r="A35" s="147">
        <v>24</v>
      </c>
      <c r="B35" s="94"/>
      <c r="C35" s="88"/>
      <c r="D35" s="151"/>
      <c r="E35" s="148" t="str">
        <f t="shared" si="36"/>
        <v>N</v>
      </c>
      <c r="F35" s="149"/>
      <c r="G35" s="148" t="str">
        <f t="shared" si="0"/>
        <v>N</v>
      </c>
      <c r="H35" s="150"/>
      <c r="I35" s="148" t="str">
        <f t="shared" si="1"/>
        <v>N</v>
      </c>
      <c r="J35" s="148"/>
      <c r="K35" s="148" t="str">
        <f t="shared" si="2"/>
        <v>N</v>
      </c>
      <c r="L35" s="148">
        <v>3</v>
      </c>
      <c r="M35" s="148" t="str">
        <f t="shared" si="3"/>
        <v>Y</v>
      </c>
      <c r="N35" s="158">
        <f t="shared" si="37"/>
        <v>0.3</v>
      </c>
      <c r="O35" s="159" t="str">
        <f t="shared" si="4"/>
        <v>N</v>
      </c>
      <c r="P35" s="149"/>
      <c r="Q35" s="148" t="str">
        <f t="shared" si="5"/>
        <v>N</v>
      </c>
      <c r="R35" s="150">
        <v>20</v>
      </c>
      <c r="S35" s="148" t="str">
        <f t="shared" si="6"/>
        <v>Y</v>
      </c>
      <c r="T35" s="150"/>
      <c r="U35" s="148" t="str">
        <f t="shared" si="7"/>
        <v>N</v>
      </c>
      <c r="V35" s="150">
        <v>3</v>
      </c>
      <c r="W35" s="148" t="str">
        <f t="shared" si="8"/>
        <v>Y</v>
      </c>
      <c r="X35" s="158">
        <f t="shared" si="9"/>
        <v>6.11666666666667</v>
      </c>
      <c r="Y35" s="159" t="str">
        <f t="shared" si="10"/>
        <v>N</v>
      </c>
      <c r="Z35" s="167"/>
      <c r="AA35" s="148" t="str">
        <f t="shared" si="11"/>
        <v>N</v>
      </c>
      <c r="AB35" s="168"/>
      <c r="AC35" s="169" t="str">
        <f t="shared" si="42"/>
        <v>N</v>
      </c>
      <c r="AD35" s="159"/>
      <c r="AE35" s="148" t="str">
        <f t="shared" si="13"/>
        <v>N</v>
      </c>
      <c r="AF35" s="148">
        <v>3</v>
      </c>
      <c r="AG35" s="148" t="str">
        <f t="shared" si="14"/>
        <v>Y</v>
      </c>
      <c r="AH35" s="158"/>
      <c r="AI35" s="148" t="str">
        <f t="shared" si="15"/>
        <v>N</v>
      </c>
      <c r="AJ35" s="158">
        <f t="shared" si="16"/>
        <v>0.45</v>
      </c>
      <c r="AK35" s="173" t="str">
        <f t="shared" si="17"/>
        <v>N</v>
      </c>
      <c r="AL35" s="149"/>
      <c r="AM35" s="148" t="str">
        <f t="shared" si="38"/>
        <v>N</v>
      </c>
      <c r="AN35" s="174"/>
      <c r="AO35" s="148" t="str">
        <f t="shared" si="43"/>
        <v>N</v>
      </c>
      <c r="AP35" s="159"/>
      <c r="AQ35" s="148" t="str">
        <f t="shared" si="19"/>
        <v>N</v>
      </c>
      <c r="AR35" s="148"/>
      <c r="AS35" s="148" t="str">
        <f t="shared" si="20"/>
        <v>N</v>
      </c>
      <c r="AT35" s="148">
        <v>3</v>
      </c>
      <c r="AU35" s="148" t="str">
        <f t="shared" si="21"/>
        <v>Y</v>
      </c>
      <c r="AV35" s="158">
        <f t="shared" ref="AV35:AV45" si="45">(((AL35+AN35+AP35)/3)*0.75)+(AR35*0.15)+AT35*0.1</f>
        <v>0.3</v>
      </c>
      <c r="AW35" s="173" t="str">
        <f t="shared" si="23"/>
        <v>N</v>
      </c>
      <c r="AX35" s="149"/>
      <c r="AY35" s="148" t="str">
        <f t="shared" si="24"/>
        <v>N</v>
      </c>
      <c r="AZ35" s="174"/>
      <c r="BA35" s="148" t="str">
        <f t="shared" si="44"/>
        <v>N</v>
      </c>
      <c r="BB35" s="159"/>
      <c r="BC35" s="148" t="str">
        <f t="shared" si="26"/>
        <v>N</v>
      </c>
      <c r="BD35" s="148">
        <v>3</v>
      </c>
      <c r="BE35" s="148" t="str">
        <f t="shared" si="27"/>
        <v>Y</v>
      </c>
      <c r="BF35" s="158">
        <f t="shared" si="28"/>
        <v>0.75</v>
      </c>
      <c r="BG35" s="173" t="str">
        <f t="shared" si="29"/>
        <v>N</v>
      </c>
      <c r="BH35" s="149"/>
      <c r="BI35" s="148" t="str">
        <f t="shared" si="30"/>
        <v>N</v>
      </c>
      <c r="BJ35" s="159"/>
      <c r="BK35" s="148" t="str">
        <f t="shared" si="31"/>
        <v>N</v>
      </c>
      <c r="BL35" s="148"/>
      <c r="BM35" s="148" t="e">
        <f>IF(VALUE(#REF!)&gt;=20,"Y","N")</f>
        <v>#REF!</v>
      </c>
      <c r="BN35" s="148">
        <v>3</v>
      </c>
      <c r="BO35" s="148" t="str">
        <f t="shared" si="33"/>
        <v>Y</v>
      </c>
      <c r="BP35" s="158">
        <f t="shared" si="34"/>
        <v>0.45</v>
      </c>
      <c r="BQ35" s="173" t="str">
        <f t="shared" si="35"/>
        <v>N</v>
      </c>
    </row>
    <row r="36" ht="16.5" customHeight="1" spans="1:69">
      <c r="A36" s="147">
        <v>25</v>
      </c>
      <c r="B36" s="94"/>
      <c r="C36" s="88"/>
      <c r="D36" s="151"/>
      <c r="E36" s="148" t="str">
        <f t="shared" si="36"/>
        <v>N</v>
      </c>
      <c r="F36" s="149"/>
      <c r="G36" s="148" t="str">
        <f t="shared" si="0"/>
        <v>N</v>
      </c>
      <c r="H36" s="150"/>
      <c r="I36" s="148" t="str">
        <f t="shared" si="1"/>
        <v>N</v>
      </c>
      <c r="J36" s="148"/>
      <c r="K36" s="148" t="str">
        <f t="shared" si="2"/>
        <v>N</v>
      </c>
      <c r="L36" s="148">
        <v>3</v>
      </c>
      <c r="M36" s="148" t="str">
        <f t="shared" si="3"/>
        <v>Y</v>
      </c>
      <c r="N36" s="158">
        <f t="shared" si="37"/>
        <v>0.3</v>
      </c>
      <c r="O36" s="159" t="str">
        <f t="shared" si="4"/>
        <v>N</v>
      </c>
      <c r="P36" s="149"/>
      <c r="Q36" s="148" t="str">
        <f t="shared" si="5"/>
        <v>N</v>
      </c>
      <c r="R36" s="150">
        <v>20</v>
      </c>
      <c r="S36" s="148" t="str">
        <f t="shared" si="6"/>
        <v>Y</v>
      </c>
      <c r="T36" s="150"/>
      <c r="U36" s="148" t="str">
        <f t="shared" si="7"/>
        <v>N</v>
      </c>
      <c r="V36" s="150">
        <v>3</v>
      </c>
      <c r="W36" s="148" t="str">
        <f t="shared" si="8"/>
        <v>Y</v>
      </c>
      <c r="X36" s="158">
        <f t="shared" si="9"/>
        <v>6.11666666666667</v>
      </c>
      <c r="Y36" s="159" t="str">
        <f t="shared" si="10"/>
        <v>N</v>
      </c>
      <c r="Z36" s="167"/>
      <c r="AA36" s="148" t="str">
        <f t="shared" si="11"/>
        <v>N</v>
      </c>
      <c r="AB36" s="168"/>
      <c r="AC36" s="169" t="str">
        <f t="shared" si="42"/>
        <v>N</v>
      </c>
      <c r="AD36" s="159"/>
      <c r="AE36" s="148" t="str">
        <f t="shared" si="13"/>
        <v>N</v>
      </c>
      <c r="AF36" s="148">
        <v>2</v>
      </c>
      <c r="AG36" s="148" t="str">
        <f t="shared" si="14"/>
        <v>Y</v>
      </c>
      <c r="AH36" s="158"/>
      <c r="AI36" s="148" t="str">
        <f t="shared" si="15"/>
        <v>N</v>
      </c>
      <c r="AJ36" s="158">
        <f t="shared" si="16"/>
        <v>0.3</v>
      </c>
      <c r="AK36" s="173" t="str">
        <f t="shared" si="17"/>
        <v>N</v>
      </c>
      <c r="AL36" s="149"/>
      <c r="AM36" s="148" t="str">
        <f t="shared" si="38"/>
        <v>N</v>
      </c>
      <c r="AN36" s="149"/>
      <c r="AO36" s="148" t="str">
        <f t="shared" si="43"/>
        <v>N</v>
      </c>
      <c r="AP36" s="159"/>
      <c r="AQ36" s="148" t="str">
        <f t="shared" si="19"/>
        <v>N</v>
      </c>
      <c r="AR36" s="148"/>
      <c r="AS36" s="148" t="str">
        <f t="shared" si="20"/>
        <v>N</v>
      </c>
      <c r="AT36" s="148">
        <v>3</v>
      </c>
      <c r="AU36" s="148" t="str">
        <f t="shared" si="21"/>
        <v>Y</v>
      </c>
      <c r="AV36" s="158">
        <f t="shared" si="45"/>
        <v>0.3</v>
      </c>
      <c r="AW36" s="173" t="str">
        <f t="shared" si="23"/>
        <v>N</v>
      </c>
      <c r="AX36" s="149"/>
      <c r="AY36" s="148" t="str">
        <f t="shared" si="24"/>
        <v>N</v>
      </c>
      <c r="AZ36" s="149"/>
      <c r="BA36" s="148" t="str">
        <f t="shared" si="44"/>
        <v>N</v>
      </c>
      <c r="BB36" s="159"/>
      <c r="BC36" s="148" t="str">
        <f t="shared" si="26"/>
        <v>N</v>
      </c>
      <c r="BD36" s="148">
        <v>2</v>
      </c>
      <c r="BE36" s="148" t="str">
        <f t="shared" si="27"/>
        <v>Y</v>
      </c>
      <c r="BF36" s="158">
        <f t="shared" si="28"/>
        <v>0.5</v>
      </c>
      <c r="BG36" s="173" t="str">
        <f t="shared" si="29"/>
        <v>N</v>
      </c>
      <c r="BH36" s="149"/>
      <c r="BI36" s="148" t="str">
        <f t="shared" si="30"/>
        <v>N</v>
      </c>
      <c r="BJ36" s="159"/>
      <c r="BK36" s="148" t="str">
        <f t="shared" si="31"/>
        <v>N</v>
      </c>
      <c r="BL36" s="148"/>
      <c r="BM36" s="148" t="e">
        <f>IF(VALUE(#REF!)&gt;=20,"Y","N")</f>
        <v>#REF!</v>
      </c>
      <c r="BN36" s="148">
        <v>3</v>
      </c>
      <c r="BO36" s="148" t="str">
        <f t="shared" si="33"/>
        <v>Y</v>
      </c>
      <c r="BP36" s="158">
        <f t="shared" si="34"/>
        <v>0.45</v>
      </c>
      <c r="BQ36" s="173" t="str">
        <f t="shared" si="35"/>
        <v>N</v>
      </c>
    </row>
    <row r="37" ht="31.5" customHeight="1" spans="1:69">
      <c r="A37" s="147">
        <v>26</v>
      </c>
      <c r="B37" s="94"/>
      <c r="C37" s="88"/>
      <c r="D37" s="152"/>
      <c r="E37" s="148" t="str">
        <f t="shared" si="36"/>
        <v>N</v>
      </c>
      <c r="F37" s="149"/>
      <c r="G37" s="148" t="str">
        <f t="shared" si="0"/>
        <v>N</v>
      </c>
      <c r="H37" s="150"/>
      <c r="I37" s="148" t="str">
        <f t="shared" si="1"/>
        <v>N</v>
      </c>
      <c r="J37" s="148"/>
      <c r="K37" s="148" t="str">
        <f t="shared" si="2"/>
        <v>N</v>
      </c>
      <c r="L37" s="148">
        <v>2</v>
      </c>
      <c r="M37" s="148" t="str">
        <f t="shared" si="3"/>
        <v>Y</v>
      </c>
      <c r="N37" s="158">
        <f t="shared" si="37"/>
        <v>0.2</v>
      </c>
      <c r="O37" s="159" t="str">
        <f t="shared" si="4"/>
        <v>N</v>
      </c>
      <c r="P37" s="149"/>
      <c r="Q37" s="148" t="str">
        <f t="shared" si="5"/>
        <v>N</v>
      </c>
      <c r="R37" s="150">
        <v>20</v>
      </c>
      <c r="S37" s="148" t="str">
        <f t="shared" si="6"/>
        <v>Y</v>
      </c>
      <c r="T37" s="150"/>
      <c r="U37" s="148" t="str">
        <f t="shared" si="7"/>
        <v>N</v>
      </c>
      <c r="V37" s="150">
        <v>3</v>
      </c>
      <c r="W37" s="148" t="str">
        <f t="shared" si="8"/>
        <v>Y</v>
      </c>
      <c r="X37" s="158">
        <f t="shared" si="9"/>
        <v>6.11666666666667</v>
      </c>
      <c r="Y37" s="159" t="str">
        <f t="shared" si="10"/>
        <v>N</v>
      </c>
      <c r="Z37" s="167"/>
      <c r="AA37" s="148" t="str">
        <f t="shared" si="11"/>
        <v>N</v>
      </c>
      <c r="AB37" s="168"/>
      <c r="AC37" s="169" t="str">
        <f t="shared" si="42"/>
        <v>N</v>
      </c>
      <c r="AD37" s="159"/>
      <c r="AE37" s="148" t="str">
        <f t="shared" si="13"/>
        <v>N</v>
      </c>
      <c r="AF37" s="148">
        <v>2</v>
      </c>
      <c r="AG37" s="148" t="str">
        <f t="shared" si="14"/>
        <v>Y</v>
      </c>
      <c r="AH37" s="158"/>
      <c r="AI37" s="148" t="str">
        <f t="shared" si="15"/>
        <v>N</v>
      </c>
      <c r="AJ37" s="158">
        <f t="shared" si="16"/>
        <v>0.3</v>
      </c>
      <c r="AK37" s="173" t="str">
        <f t="shared" si="17"/>
        <v>N</v>
      </c>
      <c r="AL37" s="149"/>
      <c r="AM37" s="148" t="str">
        <f t="shared" si="38"/>
        <v>N</v>
      </c>
      <c r="AN37" s="149"/>
      <c r="AO37" s="148" t="str">
        <f t="shared" si="43"/>
        <v>N</v>
      </c>
      <c r="AP37" s="159"/>
      <c r="AQ37" s="148" t="str">
        <f t="shared" si="19"/>
        <v>N</v>
      </c>
      <c r="AR37" s="148"/>
      <c r="AS37" s="148" t="str">
        <f t="shared" si="20"/>
        <v>N</v>
      </c>
      <c r="AT37" s="148">
        <v>3</v>
      </c>
      <c r="AU37" s="148" t="str">
        <f t="shared" si="21"/>
        <v>Y</v>
      </c>
      <c r="AV37" s="158">
        <f t="shared" si="45"/>
        <v>0.3</v>
      </c>
      <c r="AW37" s="173" t="str">
        <f t="shared" si="23"/>
        <v>N</v>
      </c>
      <c r="AX37" s="149"/>
      <c r="AY37" s="148" t="str">
        <f t="shared" si="24"/>
        <v>N</v>
      </c>
      <c r="AZ37" s="149"/>
      <c r="BA37" s="148" t="str">
        <f t="shared" si="44"/>
        <v>N</v>
      </c>
      <c r="BB37" s="159"/>
      <c r="BC37" s="148" t="str">
        <f t="shared" si="26"/>
        <v>N</v>
      </c>
      <c r="BD37" s="148">
        <v>2</v>
      </c>
      <c r="BE37" s="148" t="str">
        <f t="shared" si="27"/>
        <v>Y</v>
      </c>
      <c r="BF37" s="158">
        <f t="shared" si="28"/>
        <v>0.5</v>
      </c>
      <c r="BG37" s="173" t="str">
        <f t="shared" si="29"/>
        <v>N</v>
      </c>
      <c r="BH37" s="149"/>
      <c r="BI37" s="148" t="str">
        <f t="shared" si="30"/>
        <v>N</v>
      </c>
      <c r="BJ37" s="159"/>
      <c r="BK37" s="148" t="str">
        <f t="shared" si="31"/>
        <v>N</v>
      </c>
      <c r="BL37" s="148"/>
      <c r="BM37" s="148" t="e">
        <f>IF(VALUE(#REF!)&gt;=20,"Y","N")</f>
        <v>#REF!</v>
      </c>
      <c r="BN37" s="148">
        <v>3</v>
      </c>
      <c r="BO37" s="148" t="str">
        <f t="shared" si="33"/>
        <v>Y</v>
      </c>
      <c r="BP37" s="158">
        <f t="shared" si="34"/>
        <v>0.45</v>
      </c>
      <c r="BQ37" s="173" t="str">
        <f t="shared" si="35"/>
        <v>N</v>
      </c>
    </row>
    <row r="38" ht="31.5" customHeight="1" spans="1:69">
      <c r="A38" s="147">
        <v>27</v>
      </c>
      <c r="B38" s="94"/>
      <c r="C38" s="88"/>
      <c r="D38" s="151"/>
      <c r="E38" s="148" t="str">
        <f t="shared" si="36"/>
        <v>N</v>
      </c>
      <c r="F38" s="149"/>
      <c r="G38" s="148" t="str">
        <f t="shared" si="0"/>
        <v>N</v>
      </c>
      <c r="H38" s="150"/>
      <c r="I38" s="148" t="str">
        <f t="shared" si="1"/>
        <v>N</v>
      </c>
      <c r="J38" s="148"/>
      <c r="K38" s="148" t="str">
        <f t="shared" si="2"/>
        <v>N</v>
      </c>
      <c r="L38" s="148">
        <v>3</v>
      </c>
      <c r="M38" s="148" t="str">
        <f t="shared" si="3"/>
        <v>Y</v>
      </c>
      <c r="N38" s="158">
        <f t="shared" si="37"/>
        <v>0.3</v>
      </c>
      <c r="O38" s="159" t="str">
        <f t="shared" si="4"/>
        <v>N</v>
      </c>
      <c r="P38" s="149"/>
      <c r="Q38" s="148" t="str">
        <f t="shared" si="5"/>
        <v>N</v>
      </c>
      <c r="R38" s="150">
        <v>20</v>
      </c>
      <c r="S38" s="148" t="str">
        <f t="shared" si="6"/>
        <v>Y</v>
      </c>
      <c r="T38" s="150"/>
      <c r="U38" s="148" t="str">
        <f t="shared" si="7"/>
        <v>N</v>
      </c>
      <c r="V38" s="150">
        <v>3</v>
      </c>
      <c r="W38" s="148" t="str">
        <f t="shared" si="8"/>
        <v>Y</v>
      </c>
      <c r="X38" s="158">
        <f t="shared" si="9"/>
        <v>6.11666666666667</v>
      </c>
      <c r="Y38" s="159" t="str">
        <f t="shared" si="10"/>
        <v>N</v>
      </c>
      <c r="Z38" s="167"/>
      <c r="AA38" s="148" t="str">
        <f t="shared" si="11"/>
        <v>N</v>
      </c>
      <c r="AB38" s="168"/>
      <c r="AC38" s="169" t="str">
        <f t="shared" si="42"/>
        <v>N</v>
      </c>
      <c r="AD38" s="159"/>
      <c r="AE38" s="148" t="str">
        <f t="shared" si="13"/>
        <v>N</v>
      </c>
      <c r="AF38" s="148">
        <v>3</v>
      </c>
      <c r="AG38" s="148" t="str">
        <f t="shared" si="14"/>
        <v>Y</v>
      </c>
      <c r="AH38" s="158"/>
      <c r="AI38" s="148" t="str">
        <f t="shared" si="15"/>
        <v>N</v>
      </c>
      <c r="AJ38" s="158">
        <f t="shared" si="16"/>
        <v>0.45</v>
      </c>
      <c r="AK38" s="173" t="str">
        <f t="shared" si="17"/>
        <v>N</v>
      </c>
      <c r="AL38" s="149"/>
      <c r="AM38" s="148" t="str">
        <f t="shared" si="38"/>
        <v>N</v>
      </c>
      <c r="AN38" s="174"/>
      <c r="AO38" s="148" t="str">
        <f t="shared" si="43"/>
        <v>N</v>
      </c>
      <c r="AP38" s="159"/>
      <c r="AQ38" s="148" t="str">
        <f t="shared" si="19"/>
        <v>N</v>
      </c>
      <c r="AR38" s="148"/>
      <c r="AS38" s="148" t="str">
        <f t="shared" si="20"/>
        <v>N</v>
      </c>
      <c r="AT38" s="148">
        <v>3</v>
      </c>
      <c r="AU38" s="148" t="str">
        <f t="shared" si="21"/>
        <v>Y</v>
      </c>
      <c r="AV38" s="158">
        <f t="shared" si="45"/>
        <v>0.3</v>
      </c>
      <c r="AW38" s="173" t="str">
        <f t="shared" si="23"/>
        <v>N</v>
      </c>
      <c r="AX38" s="149"/>
      <c r="AY38" s="148" t="str">
        <f t="shared" si="24"/>
        <v>N</v>
      </c>
      <c r="AZ38" s="174"/>
      <c r="BA38" s="148" t="str">
        <f t="shared" si="44"/>
        <v>N</v>
      </c>
      <c r="BB38" s="159"/>
      <c r="BC38" s="148" t="str">
        <f t="shared" si="26"/>
        <v>N</v>
      </c>
      <c r="BD38" s="148">
        <v>3</v>
      </c>
      <c r="BE38" s="148" t="str">
        <f t="shared" si="27"/>
        <v>Y</v>
      </c>
      <c r="BF38" s="158">
        <f t="shared" si="28"/>
        <v>0.75</v>
      </c>
      <c r="BG38" s="173" t="str">
        <f t="shared" si="29"/>
        <v>N</v>
      </c>
      <c r="BH38" s="149"/>
      <c r="BI38" s="148" t="str">
        <f t="shared" si="30"/>
        <v>N</v>
      </c>
      <c r="BJ38" s="159"/>
      <c r="BK38" s="148" t="str">
        <f t="shared" si="31"/>
        <v>N</v>
      </c>
      <c r="BL38" s="148"/>
      <c r="BM38" s="148" t="e">
        <f>IF(VALUE(#REF!)&gt;=20,"Y","N")</f>
        <v>#REF!</v>
      </c>
      <c r="BN38" s="148">
        <v>3</v>
      </c>
      <c r="BO38" s="148" t="str">
        <f t="shared" si="33"/>
        <v>Y</v>
      </c>
      <c r="BP38" s="158">
        <f t="shared" si="34"/>
        <v>0.45</v>
      </c>
      <c r="BQ38" s="173" t="str">
        <f t="shared" si="35"/>
        <v>N</v>
      </c>
    </row>
    <row r="39" ht="31.5" customHeight="1" spans="1:69">
      <c r="A39" s="147">
        <v>28</v>
      </c>
      <c r="B39" s="94"/>
      <c r="C39" s="88"/>
      <c r="D39" s="151"/>
      <c r="E39" s="148" t="str">
        <f t="shared" si="36"/>
        <v>N</v>
      </c>
      <c r="F39" s="149"/>
      <c r="G39" s="148" t="str">
        <f t="shared" si="0"/>
        <v>N</v>
      </c>
      <c r="H39" s="150"/>
      <c r="I39" s="148" t="str">
        <f t="shared" si="1"/>
        <v>N</v>
      </c>
      <c r="J39" s="148"/>
      <c r="K39" s="148" t="str">
        <f t="shared" si="2"/>
        <v>N</v>
      </c>
      <c r="L39" s="148">
        <v>2</v>
      </c>
      <c r="M39" s="148" t="str">
        <f t="shared" si="3"/>
        <v>Y</v>
      </c>
      <c r="N39" s="158">
        <f t="shared" si="37"/>
        <v>0.2</v>
      </c>
      <c r="O39" s="159" t="str">
        <f t="shared" si="4"/>
        <v>N</v>
      </c>
      <c r="P39" s="149"/>
      <c r="Q39" s="148" t="str">
        <f t="shared" si="5"/>
        <v>N</v>
      </c>
      <c r="R39" s="150">
        <v>20</v>
      </c>
      <c r="S39" s="148" t="str">
        <f t="shared" si="6"/>
        <v>Y</v>
      </c>
      <c r="T39" s="150"/>
      <c r="U39" s="148" t="str">
        <f t="shared" si="7"/>
        <v>N</v>
      </c>
      <c r="V39" s="150">
        <v>3</v>
      </c>
      <c r="W39" s="148" t="str">
        <f t="shared" si="8"/>
        <v>Y</v>
      </c>
      <c r="X39" s="158">
        <f t="shared" si="9"/>
        <v>6.11666666666667</v>
      </c>
      <c r="Y39" s="159" t="str">
        <f t="shared" si="10"/>
        <v>N</v>
      </c>
      <c r="Z39" s="167"/>
      <c r="AA39" s="148" t="str">
        <f t="shared" si="11"/>
        <v>N</v>
      </c>
      <c r="AB39" s="168"/>
      <c r="AC39" s="169" t="str">
        <f t="shared" si="42"/>
        <v>N</v>
      </c>
      <c r="AD39" s="159"/>
      <c r="AE39" s="148" t="str">
        <f t="shared" si="13"/>
        <v>N</v>
      </c>
      <c r="AF39" s="148">
        <v>2</v>
      </c>
      <c r="AG39" s="148" t="str">
        <f t="shared" si="14"/>
        <v>Y</v>
      </c>
      <c r="AH39" s="158"/>
      <c r="AI39" s="148" t="str">
        <f t="shared" si="15"/>
        <v>N</v>
      </c>
      <c r="AJ39" s="158">
        <f t="shared" si="16"/>
        <v>0.3</v>
      </c>
      <c r="AK39" s="173" t="str">
        <f t="shared" si="17"/>
        <v>N</v>
      </c>
      <c r="AL39" s="149"/>
      <c r="AM39" s="148" t="str">
        <f t="shared" si="38"/>
        <v>N</v>
      </c>
      <c r="AN39" s="174"/>
      <c r="AO39" s="148" t="str">
        <f t="shared" si="43"/>
        <v>N</v>
      </c>
      <c r="AP39" s="159"/>
      <c r="AQ39" s="148" t="str">
        <f t="shared" si="19"/>
        <v>N</v>
      </c>
      <c r="AR39" s="148"/>
      <c r="AS39" s="148" t="str">
        <f t="shared" si="20"/>
        <v>N</v>
      </c>
      <c r="AT39" s="148">
        <v>3</v>
      </c>
      <c r="AU39" s="148" t="str">
        <f t="shared" si="21"/>
        <v>Y</v>
      </c>
      <c r="AV39" s="158">
        <f t="shared" si="45"/>
        <v>0.3</v>
      </c>
      <c r="AW39" s="173" t="str">
        <f t="shared" si="23"/>
        <v>N</v>
      </c>
      <c r="AX39" s="149"/>
      <c r="AY39" s="148" t="str">
        <f t="shared" si="24"/>
        <v>N</v>
      </c>
      <c r="AZ39" s="174"/>
      <c r="BA39" s="148" t="str">
        <f t="shared" si="44"/>
        <v>N</v>
      </c>
      <c r="BB39" s="159"/>
      <c r="BC39" s="148" t="str">
        <f t="shared" si="26"/>
        <v>N</v>
      </c>
      <c r="BD39" s="148">
        <v>2</v>
      </c>
      <c r="BE39" s="148" t="str">
        <f t="shared" si="27"/>
        <v>Y</v>
      </c>
      <c r="BF39" s="158">
        <f t="shared" si="28"/>
        <v>0.5</v>
      </c>
      <c r="BG39" s="173" t="str">
        <f t="shared" si="29"/>
        <v>N</v>
      </c>
      <c r="BH39" s="149"/>
      <c r="BI39" s="148" t="str">
        <f t="shared" si="30"/>
        <v>N</v>
      </c>
      <c r="BJ39" s="159"/>
      <c r="BK39" s="148" t="str">
        <f t="shared" si="31"/>
        <v>N</v>
      </c>
      <c r="BL39" s="148"/>
      <c r="BM39" s="148" t="e">
        <f>IF(VALUE(#REF!)&gt;=20,"Y","N")</f>
        <v>#REF!</v>
      </c>
      <c r="BN39" s="148">
        <v>3</v>
      </c>
      <c r="BO39" s="148" t="str">
        <f t="shared" si="33"/>
        <v>Y</v>
      </c>
      <c r="BP39" s="158">
        <f t="shared" si="34"/>
        <v>0.45</v>
      </c>
      <c r="BQ39" s="173" t="str">
        <f t="shared" si="35"/>
        <v>N</v>
      </c>
    </row>
    <row r="40" ht="16.5" customHeight="1" spans="1:69">
      <c r="A40" s="147">
        <v>29</v>
      </c>
      <c r="B40" s="94"/>
      <c r="C40" s="88"/>
      <c r="D40" s="151"/>
      <c r="E40" s="148" t="str">
        <f t="shared" si="36"/>
        <v>N</v>
      </c>
      <c r="F40" s="149"/>
      <c r="G40" s="148" t="str">
        <f t="shared" si="0"/>
        <v>N</v>
      </c>
      <c r="H40" s="150"/>
      <c r="I40" s="148" t="str">
        <f t="shared" si="1"/>
        <v>N</v>
      </c>
      <c r="J40" s="148"/>
      <c r="K40" s="148" t="str">
        <f t="shared" si="2"/>
        <v>N</v>
      </c>
      <c r="L40" s="148">
        <v>3</v>
      </c>
      <c r="M40" s="148" t="str">
        <f t="shared" si="3"/>
        <v>Y</v>
      </c>
      <c r="N40" s="158">
        <f t="shared" si="37"/>
        <v>0.3</v>
      </c>
      <c r="O40" s="159" t="str">
        <f t="shared" si="4"/>
        <v>N</v>
      </c>
      <c r="P40" s="149"/>
      <c r="Q40" s="148" t="str">
        <f t="shared" si="5"/>
        <v>N</v>
      </c>
      <c r="R40" s="150">
        <v>20</v>
      </c>
      <c r="S40" s="148" t="str">
        <f t="shared" si="6"/>
        <v>Y</v>
      </c>
      <c r="T40" s="150"/>
      <c r="U40" s="148" t="str">
        <f t="shared" si="7"/>
        <v>N</v>
      </c>
      <c r="V40" s="150">
        <v>3</v>
      </c>
      <c r="W40" s="148" t="str">
        <f t="shared" si="8"/>
        <v>Y</v>
      </c>
      <c r="X40" s="158">
        <f t="shared" si="9"/>
        <v>6.11666666666667</v>
      </c>
      <c r="Y40" s="159" t="str">
        <f t="shared" si="10"/>
        <v>N</v>
      </c>
      <c r="Z40" s="167"/>
      <c r="AA40" s="148" t="str">
        <f t="shared" si="11"/>
        <v>N</v>
      </c>
      <c r="AB40" s="168"/>
      <c r="AC40" s="169" t="str">
        <f t="shared" si="42"/>
        <v>N</v>
      </c>
      <c r="AD40" s="159"/>
      <c r="AE40" s="148" t="str">
        <f t="shared" si="13"/>
        <v>N</v>
      </c>
      <c r="AF40" s="148">
        <v>2</v>
      </c>
      <c r="AG40" s="148" t="str">
        <f t="shared" si="14"/>
        <v>Y</v>
      </c>
      <c r="AH40" s="158"/>
      <c r="AI40" s="148" t="str">
        <f t="shared" si="15"/>
        <v>N</v>
      </c>
      <c r="AJ40" s="158">
        <f t="shared" si="16"/>
        <v>0.3</v>
      </c>
      <c r="AK40" s="173" t="str">
        <f t="shared" si="17"/>
        <v>N</v>
      </c>
      <c r="AL40" s="149"/>
      <c r="AM40" s="148" t="str">
        <f t="shared" si="38"/>
        <v>N</v>
      </c>
      <c r="AN40" s="149"/>
      <c r="AO40" s="148" t="str">
        <f t="shared" si="43"/>
        <v>N</v>
      </c>
      <c r="AP40" s="159"/>
      <c r="AQ40" s="148" t="str">
        <f t="shared" si="19"/>
        <v>N</v>
      </c>
      <c r="AR40" s="148"/>
      <c r="AS40" s="148" t="str">
        <f t="shared" si="20"/>
        <v>N</v>
      </c>
      <c r="AT40" s="148">
        <v>3</v>
      </c>
      <c r="AU40" s="148" t="str">
        <f t="shared" si="21"/>
        <v>Y</v>
      </c>
      <c r="AV40" s="158">
        <f t="shared" si="45"/>
        <v>0.3</v>
      </c>
      <c r="AW40" s="173" t="str">
        <f t="shared" si="23"/>
        <v>N</v>
      </c>
      <c r="AX40" s="149"/>
      <c r="AY40" s="148" t="str">
        <f t="shared" si="24"/>
        <v>N</v>
      </c>
      <c r="AZ40" s="149"/>
      <c r="BA40" s="148" t="str">
        <f t="shared" si="44"/>
        <v>N</v>
      </c>
      <c r="BB40" s="159"/>
      <c r="BC40" s="148" t="str">
        <f t="shared" si="26"/>
        <v>N</v>
      </c>
      <c r="BD40" s="148">
        <v>2</v>
      </c>
      <c r="BE40" s="148" t="str">
        <f t="shared" si="27"/>
        <v>Y</v>
      </c>
      <c r="BF40" s="158">
        <f t="shared" si="28"/>
        <v>0.5</v>
      </c>
      <c r="BG40" s="173" t="str">
        <f t="shared" si="29"/>
        <v>N</v>
      </c>
      <c r="BH40" s="149"/>
      <c r="BI40" s="148" t="str">
        <f t="shared" si="30"/>
        <v>N</v>
      </c>
      <c r="BJ40" s="159"/>
      <c r="BK40" s="148" t="str">
        <f t="shared" si="31"/>
        <v>N</v>
      </c>
      <c r="BL40" s="148"/>
      <c r="BM40" s="148" t="e">
        <f>IF(VALUE(#REF!)&gt;=20,"Y","N")</f>
        <v>#REF!</v>
      </c>
      <c r="BN40" s="148">
        <v>3</v>
      </c>
      <c r="BO40" s="148" t="str">
        <f t="shared" si="33"/>
        <v>Y</v>
      </c>
      <c r="BP40" s="158">
        <f t="shared" si="34"/>
        <v>0.45</v>
      </c>
      <c r="BQ40" s="173" t="str">
        <f t="shared" si="35"/>
        <v>N</v>
      </c>
    </row>
    <row r="41" ht="31.5" customHeight="1" spans="1:69">
      <c r="A41" s="147">
        <v>30</v>
      </c>
      <c r="B41" s="94"/>
      <c r="C41" s="88"/>
      <c r="D41" s="151"/>
      <c r="E41" s="148" t="str">
        <f t="shared" si="36"/>
        <v>N</v>
      </c>
      <c r="F41" s="149"/>
      <c r="G41" s="148" t="str">
        <f t="shared" si="0"/>
        <v>N</v>
      </c>
      <c r="H41" s="150"/>
      <c r="I41" s="148" t="str">
        <f t="shared" si="1"/>
        <v>N</v>
      </c>
      <c r="J41" s="148"/>
      <c r="K41" s="148" t="str">
        <f t="shared" si="2"/>
        <v>N</v>
      </c>
      <c r="L41" s="148">
        <v>3</v>
      </c>
      <c r="M41" s="148" t="str">
        <f t="shared" si="3"/>
        <v>Y</v>
      </c>
      <c r="N41" s="158">
        <f t="shared" si="37"/>
        <v>0.3</v>
      </c>
      <c r="O41" s="159" t="str">
        <f t="shared" si="4"/>
        <v>N</v>
      </c>
      <c r="P41" s="149"/>
      <c r="Q41" s="148" t="str">
        <f t="shared" si="5"/>
        <v>N</v>
      </c>
      <c r="R41" s="150">
        <v>20</v>
      </c>
      <c r="S41" s="148" t="str">
        <f t="shared" si="6"/>
        <v>Y</v>
      </c>
      <c r="T41" s="150"/>
      <c r="U41" s="148" t="str">
        <f t="shared" si="7"/>
        <v>N</v>
      </c>
      <c r="V41" s="150">
        <v>3</v>
      </c>
      <c r="W41" s="148" t="str">
        <f t="shared" si="8"/>
        <v>Y</v>
      </c>
      <c r="X41" s="158">
        <f t="shared" si="9"/>
        <v>6.11666666666667</v>
      </c>
      <c r="Y41" s="159" t="str">
        <f t="shared" si="10"/>
        <v>N</v>
      </c>
      <c r="Z41" s="167"/>
      <c r="AA41" s="148" t="str">
        <f t="shared" si="11"/>
        <v>N</v>
      </c>
      <c r="AB41" s="168"/>
      <c r="AC41" s="169" t="str">
        <f t="shared" si="42"/>
        <v>N</v>
      </c>
      <c r="AD41" s="159"/>
      <c r="AE41" s="148" t="str">
        <f t="shared" si="13"/>
        <v>N</v>
      </c>
      <c r="AF41" s="148">
        <v>3</v>
      </c>
      <c r="AG41" s="148" t="str">
        <f t="shared" si="14"/>
        <v>Y</v>
      </c>
      <c r="AH41" s="158"/>
      <c r="AI41" s="148" t="str">
        <f t="shared" si="15"/>
        <v>N</v>
      </c>
      <c r="AJ41" s="158">
        <f t="shared" si="16"/>
        <v>0.45</v>
      </c>
      <c r="AK41" s="173" t="str">
        <f t="shared" si="17"/>
        <v>N</v>
      </c>
      <c r="AL41" s="149"/>
      <c r="AM41" s="148" t="str">
        <f t="shared" si="38"/>
        <v>N</v>
      </c>
      <c r="AN41" s="174"/>
      <c r="AO41" s="148" t="str">
        <f t="shared" si="43"/>
        <v>N</v>
      </c>
      <c r="AP41" s="159"/>
      <c r="AQ41" s="148" t="str">
        <f t="shared" si="19"/>
        <v>N</v>
      </c>
      <c r="AR41" s="148"/>
      <c r="AS41" s="148" t="str">
        <f t="shared" si="20"/>
        <v>N</v>
      </c>
      <c r="AT41" s="148">
        <v>3</v>
      </c>
      <c r="AU41" s="148" t="str">
        <f t="shared" si="21"/>
        <v>Y</v>
      </c>
      <c r="AV41" s="158">
        <f t="shared" si="45"/>
        <v>0.3</v>
      </c>
      <c r="AW41" s="173" t="str">
        <f t="shared" si="23"/>
        <v>N</v>
      </c>
      <c r="AX41" s="149"/>
      <c r="AY41" s="148" t="str">
        <f t="shared" si="24"/>
        <v>N</v>
      </c>
      <c r="AZ41" s="174"/>
      <c r="BA41" s="148" t="str">
        <f t="shared" si="44"/>
        <v>N</v>
      </c>
      <c r="BB41" s="159"/>
      <c r="BC41" s="148" t="str">
        <f t="shared" si="26"/>
        <v>N</v>
      </c>
      <c r="BD41" s="148">
        <v>3</v>
      </c>
      <c r="BE41" s="148" t="str">
        <f t="shared" si="27"/>
        <v>Y</v>
      </c>
      <c r="BF41" s="158">
        <f t="shared" si="28"/>
        <v>0.75</v>
      </c>
      <c r="BG41" s="173" t="str">
        <f t="shared" si="29"/>
        <v>N</v>
      </c>
      <c r="BH41" s="149"/>
      <c r="BI41" s="148" t="str">
        <f t="shared" si="30"/>
        <v>N</v>
      </c>
      <c r="BJ41" s="159"/>
      <c r="BK41" s="148" t="str">
        <f t="shared" si="31"/>
        <v>N</v>
      </c>
      <c r="BL41" s="148"/>
      <c r="BM41" s="148" t="e">
        <f>IF(VALUE(#REF!)&gt;=20,"Y","N")</f>
        <v>#REF!</v>
      </c>
      <c r="BN41" s="148">
        <v>3</v>
      </c>
      <c r="BO41" s="148" t="str">
        <f t="shared" si="33"/>
        <v>Y</v>
      </c>
      <c r="BP41" s="158">
        <f t="shared" si="34"/>
        <v>0.45</v>
      </c>
      <c r="BQ41" s="173" t="str">
        <f t="shared" si="35"/>
        <v>N</v>
      </c>
    </row>
    <row r="42" ht="31.5" customHeight="1" spans="1:69">
      <c r="A42" s="147">
        <v>31</v>
      </c>
      <c r="B42" s="94"/>
      <c r="C42" s="88"/>
      <c r="D42" s="151"/>
      <c r="E42" s="148" t="str">
        <f t="shared" si="36"/>
        <v>N</v>
      </c>
      <c r="F42" s="152"/>
      <c r="G42" s="148" t="str">
        <f t="shared" si="0"/>
        <v>N</v>
      </c>
      <c r="H42" s="150"/>
      <c r="I42" s="148" t="str">
        <f t="shared" si="1"/>
        <v>N</v>
      </c>
      <c r="J42" s="148"/>
      <c r="K42" s="148" t="str">
        <f t="shared" si="2"/>
        <v>N</v>
      </c>
      <c r="L42" s="148">
        <v>2</v>
      </c>
      <c r="M42" s="148" t="str">
        <f t="shared" si="3"/>
        <v>Y</v>
      </c>
      <c r="N42" s="158">
        <f t="shared" si="37"/>
        <v>0.2</v>
      </c>
      <c r="O42" s="159" t="str">
        <f t="shared" si="4"/>
        <v>N</v>
      </c>
      <c r="P42" s="152"/>
      <c r="Q42" s="148" t="str">
        <f t="shared" si="5"/>
        <v>N</v>
      </c>
      <c r="R42" s="150">
        <v>20</v>
      </c>
      <c r="S42" s="148" t="str">
        <f t="shared" si="6"/>
        <v>Y</v>
      </c>
      <c r="T42" s="150"/>
      <c r="U42" s="148" t="str">
        <f t="shared" si="7"/>
        <v>N</v>
      </c>
      <c r="V42" s="150">
        <v>3</v>
      </c>
      <c r="W42" s="148" t="str">
        <f t="shared" si="8"/>
        <v>Y</v>
      </c>
      <c r="X42" s="158">
        <f t="shared" si="9"/>
        <v>6.11666666666667</v>
      </c>
      <c r="Y42" s="159" t="str">
        <f t="shared" si="10"/>
        <v>N</v>
      </c>
      <c r="Z42" s="167"/>
      <c r="AA42" s="148" t="str">
        <f t="shared" si="11"/>
        <v>N</v>
      </c>
      <c r="AB42" s="168"/>
      <c r="AC42" s="169" t="str">
        <f t="shared" si="42"/>
        <v>N</v>
      </c>
      <c r="AD42" s="159"/>
      <c r="AE42" s="148" t="str">
        <f t="shared" si="13"/>
        <v>N</v>
      </c>
      <c r="AF42" s="148">
        <v>2</v>
      </c>
      <c r="AG42" s="148" t="str">
        <f t="shared" si="14"/>
        <v>Y</v>
      </c>
      <c r="AH42" s="158"/>
      <c r="AI42" s="148" t="str">
        <f t="shared" si="15"/>
        <v>N</v>
      </c>
      <c r="AJ42" s="158">
        <f t="shared" si="16"/>
        <v>0.3</v>
      </c>
      <c r="AK42" s="173" t="str">
        <f t="shared" si="17"/>
        <v>N</v>
      </c>
      <c r="AL42" s="149"/>
      <c r="AM42" s="148" t="str">
        <f t="shared" si="38"/>
        <v>N</v>
      </c>
      <c r="AN42" s="149"/>
      <c r="AO42" s="148" t="str">
        <f t="shared" si="43"/>
        <v>N</v>
      </c>
      <c r="AP42" s="159"/>
      <c r="AQ42" s="148" t="str">
        <f t="shared" si="19"/>
        <v>N</v>
      </c>
      <c r="AR42" s="148"/>
      <c r="AS42" s="148" t="str">
        <f t="shared" si="20"/>
        <v>N</v>
      </c>
      <c r="AT42" s="148">
        <v>3</v>
      </c>
      <c r="AU42" s="148" t="str">
        <f t="shared" si="21"/>
        <v>Y</v>
      </c>
      <c r="AV42" s="158">
        <f t="shared" si="45"/>
        <v>0.3</v>
      </c>
      <c r="AW42" s="173" t="str">
        <f t="shared" si="23"/>
        <v>N</v>
      </c>
      <c r="AX42" s="149"/>
      <c r="AY42" s="148" t="str">
        <f t="shared" si="24"/>
        <v>N</v>
      </c>
      <c r="AZ42" s="149"/>
      <c r="BA42" s="148" t="str">
        <f t="shared" si="44"/>
        <v>N</v>
      </c>
      <c r="BB42" s="159"/>
      <c r="BC42" s="148" t="str">
        <f t="shared" si="26"/>
        <v>N</v>
      </c>
      <c r="BD42" s="148">
        <v>2</v>
      </c>
      <c r="BE42" s="148" t="str">
        <f t="shared" si="27"/>
        <v>Y</v>
      </c>
      <c r="BF42" s="158">
        <f t="shared" si="28"/>
        <v>0.5</v>
      </c>
      <c r="BG42" s="173" t="str">
        <f t="shared" si="29"/>
        <v>N</v>
      </c>
      <c r="BH42" s="149"/>
      <c r="BI42" s="148" t="str">
        <f t="shared" si="30"/>
        <v>N</v>
      </c>
      <c r="BJ42" s="159"/>
      <c r="BK42" s="148" t="str">
        <f t="shared" si="31"/>
        <v>N</v>
      </c>
      <c r="BL42" s="148"/>
      <c r="BM42" s="148" t="e">
        <f>IF(VALUE(#REF!)&gt;=20,"Y","N")</f>
        <v>#REF!</v>
      </c>
      <c r="BN42" s="148">
        <v>3</v>
      </c>
      <c r="BO42" s="148" t="str">
        <f t="shared" si="33"/>
        <v>Y</v>
      </c>
      <c r="BP42" s="158">
        <f t="shared" si="34"/>
        <v>0.45</v>
      </c>
      <c r="BQ42" s="173" t="str">
        <f t="shared" si="35"/>
        <v>N</v>
      </c>
    </row>
    <row r="43" ht="31.5" customHeight="1" spans="1:69">
      <c r="A43" s="147">
        <v>32</v>
      </c>
      <c r="B43" s="94"/>
      <c r="C43" s="88"/>
      <c r="D43" s="152"/>
      <c r="E43" s="148" t="str">
        <f t="shared" si="36"/>
        <v>N</v>
      </c>
      <c r="F43" s="149"/>
      <c r="G43" s="148" t="str">
        <f t="shared" si="0"/>
        <v>N</v>
      </c>
      <c r="H43" s="150"/>
      <c r="I43" s="148" t="str">
        <f t="shared" si="1"/>
        <v>N</v>
      </c>
      <c r="J43" s="148"/>
      <c r="K43" s="148" t="str">
        <f t="shared" si="2"/>
        <v>N</v>
      </c>
      <c r="L43" s="148">
        <v>2</v>
      </c>
      <c r="M43" s="148" t="str">
        <f t="shared" si="3"/>
        <v>Y</v>
      </c>
      <c r="N43" s="158">
        <f t="shared" si="37"/>
        <v>0.2</v>
      </c>
      <c r="O43" s="159" t="str">
        <f t="shared" si="4"/>
        <v>N</v>
      </c>
      <c r="P43" s="149"/>
      <c r="Q43" s="148" t="str">
        <f t="shared" si="5"/>
        <v>N</v>
      </c>
      <c r="R43" s="150">
        <v>10</v>
      </c>
      <c r="S43" s="148" t="str">
        <f t="shared" si="6"/>
        <v>N</v>
      </c>
      <c r="T43" s="150"/>
      <c r="U43" s="148" t="str">
        <f t="shared" si="7"/>
        <v>N</v>
      </c>
      <c r="V43" s="150">
        <v>3</v>
      </c>
      <c r="W43" s="148" t="str">
        <f t="shared" si="8"/>
        <v>Y</v>
      </c>
      <c r="X43" s="158">
        <f t="shared" si="9"/>
        <v>3.28333333333333</v>
      </c>
      <c r="Y43" s="159" t="str">
        <f t="shared" si="10"/>
        <v>N</v>
      </c>
      <c r="Z43" s="167"/>
      <c r="AA43" s="148" t="str">
        <f t="shared" si="11"/>
        <v>N</v>
      </c>
      <c r="AB43" s="168"/>
      <c r="AC43" s="169" t="str">
        <f t="shared" si="42"/>
        <v>N</v>
      </c>
      <c r="AD43" s="159"/>
      <c r="AE43" s="148" t="str">
        <f t="shared" si="13"/>
        <v>N</v>
      </c>
      <c r="AF43" s="148">
        <v>2</v>
      </c>
      <c r="AG43" s="148" t="str">
        <f t="shared" si="14"/>
        <v>Y</v>
      </c>
      <c r="AH43" s="158"/>
      <c r="AI43" s="148" t="str">
        <f t="shared" si="15"/>
        <v>N</v>
      </c>
      <c r="AJ43" s="158">
        <f t="shared" si="16"/>
        <v>0.3</v>
      </c>
      <c r="AK43" s="173" t="str">
        <f t="shared" si="17"/>
        <v>N</v>
      </c>
      <c r="AL43" s="149"/>
      <c r="AM43" s="148" t="str">
        <f t="shared" si="38"/>
        <v>N</v>
      </c>
      <c r="AN43" s="149"/>
      <c r="AO43" s="148" t="str">
        <f t="shared" si="43"/>
        <v>N</v>
      </c>
      <c r="AP43" s="159"/>
      <c r="AQ43" s="148" t="str">
        <f t="shared" si="19"/>
        <v>N</v>
      </c>
      <c r="AR43" s="148"/>
      <c r="AS43" s="148" t="str">
        <f t="shared" si="20"/>
        <v>N</v>
      </c>
      <c r="AT43" s="148">
        <v>3</v>
      </c>
      <c r="AU43" s="148" t="str">
        <f t="shared" si="21"/>
        <v>Y</v>
      </c>
      <c r="AV43" s="158">
        <f t="shared" si="45"/>
        <v>0.3</v>
      </c>
      <c r="AW43" s="173" t="str">
        <f t="shared" si="23"/>
        <v>N</v>
      </c>
      <c r="AX43" s="149"/>
      <c r="AY43" s="148" t="str">
        <f t="shared" si="24"/>
        <v>N</v>
      </c>
      <c r="AZ43" s="149"/>
      <c r="BA43" s="148" t="str">
        <f t="shared" si="44"/>
        <v>N</v>
      </c>
      <c r="BB43" s="159"/>
      <c r="BC43" s="148" t="str">
        <f t="shared" si="26"/>
        <v>N</v>
      </c>
      <c r="BD43" s="148">
        <v>2</v>
      </c>
      <c r="BE43" s="148" t="str">
        <f t="shared" si="27"/>
        <v>Y</v>
      </c>
      <c r="BF43" s="158">
        <f t="shared" si="28"/>
        <v>0.5</v>
      </c>
      <c r="BG43" s="173" t="str">
        <f t="shared" si="29"/>
        <v>N</v>
      </c>
      <c r="BH43" s="149"/>
      <c r="BI43" s="148" t="str">
        <f t="shared" si="30"/>
        <v>N</v>
      </c>
      <c r="BJ43" s="159"/>
      <c r="BK43" s="148" t="str">
        <f t="shared" si="31"/>
        <v>N</v>
      </c>
      <c r="BL43" s="148"/>
      <c r="BM43" s="148" t="e">
        <f>IF(VALUE(#REF!)&gt;=20,"Y","N")</f>
        <v>#REF!</v>
      </c>
      <c r="BN43" s="148">
        <v>3</v>
      </c>
      <c r="BO43" s="148" t="str">
        <f t="shared" si="33"/>
        <v>Y</v>
      </c>
      <c r="BP43" s="158">
        <f t="shared" si="34"/>
        <v>0.45</v>
      </c>
      <c r="BQ43" s="173" t="str">
        <f t="shared" si="35"/>
        <v>N</v>
      </c>
    </row>
    <row r="44" ht="31.5" customHeight="1" spans="1:69">
      <c r="A44" s="147">
        <v>33</v>
      </c>
      <c r="B44" s="94"/>
      <c r="C44" s="88"/>
      <c r="D44" s="152"/>
      <c r="E44" s="148" t="str">
        <f t="shared" si="36"/>
        <v>N</v>
      </c>
      <c r="F44" s="152"/>
      <c r="G44" s="148" t="str">
        <f t="shared" si="0"/>
        <v>N</v>
      </c>
      <c r="H44" s="150"/>
      <c r="I44" s="148" t="str">
        <f t="shared" si="1"/>
        <v>N</v>
      </c>
      <c r="J44" s="148"/>
      <c r="K44" s="148" t="str">
        <f t="shared" si="2"/>
        <v>N</v>
      </c>
      <c r="L44" s="148">
        <v>3</v>
      </c>
      <c r="M44" s="148" t="str">
        <f t="shared" si="3"/>
        <v>Y</v>
      </c>
      <c r="N44" s="158">
        <f t="shared" si="37"/>
        <v>0.3</v>
      </c>
      <c r="O44" s="159" t="str">
        <f t="shared" si="4"/>
        <v>N</v>
      </c>
      <c r="P44" s="152"/>
      <c r="Q44" s="148" t="str">
        <f t="shared" si="5"/>
        <v>N</v>
      </c>
      <c r="R44" s="150">
        <v>20</v>
      </c>
      <c r="S44" s="148" t="str">
        <f t="shared" si="6"/>
        <v>Y</v>
      </c>
      <c r="T44" s="150"/>
      <c r="U44" s="148" t="str">
        <f t="shared" si="7"/>
        <v>N</v>
      </c>
      <c r="V44" s="150">
        <v>3</v>
      </c>
      <c r="W44" s="148" t="str">
        <f t="shared" si="8"/>
        <v>Y</v>
      </c>
      <c r="X44" s="158">
        <f t="shared" si="9"/>
        <v>6.11666666666667</v>
      </c>
      <c r="Y44" s="159" t="str">
        <f t="shared" si="10"/>
        <v>N</v>
      </c>
      <c r="Z44" s="167"/>
      <c r="AA44" s="148" t="str">
        <f t="shared" si="11"/>
        <v>N</v>
      </c>
      <c r="AB44" s="168"/>
      <c r="AC44" s="169" t="str">
        <f t="shared" si="42"/>
        <v>N</v>
      </c>
      <c r="AD44" s="159"/>
      <c r="AE44" s="148" t="str">
        <f t="shared" si="13"/>
        <v>N</v>
      </c>
      <c r="AF44" s="148">
        <v>3</v>
      </c>
      <c r="AG44" s="148" t="str">
        <f t="shared" si="14"/>
        <v>Y</v>
      </c>
      <c r="AH44" s="158"/>
      <c r="AI44" s="148" t="str">
        <f t="shared" si="15"/>
        <v>N</v>
      </c>
      <c r="AJ44" s="158">
        <f t="shared" si="16"/>
        <v>0.45</v>
      </c>
      <c r="AK44" s="173" t="str">
        <f t="shared" si="17"/>
        <v>N</v>
      </c>
      <c r="AL44" s="149"/>
      <c r="AM44" s="148" t="str">
        <f t="shared" si="38"/>
        <v>N</v>
      </c>
      <c r="AN44" s="149"/>
      <c r="AO44" s="148" t="str">
        <f t="shared" si="43"/>
        <v>N</v>
      </c>
      <c r="AP44" s="159"/>
      <c r="AQ44" s="148" t="str">
        <f t="shared" si="19"/>
        <v>N</v>
      </c>
      <c r="AR44" s="148"/>
      <c r="AS44" s="148" t="str">
        <f t="shared" si="20"/>
        <v>N</v>
      </c>
      <c r="AT44" s="148">
        <v>3</v>
      </c>
      <c r="AU44" s="148" t="str">
        <f t="shared" si="21"/>
        <v>Y</v>
      </c>
      <c r="AV44" s="158">
        <f t="shared" si="45"/>
        <v>0.3</v>
      </c>
      <c r="AW44" s="173" t="str">
        <f t="shared" si="23"/>
        <v>N</v>
      </c>
      <c r="AX44" s="149"/>
      <c r="AY44" s="148" t="str">
        <f t="shared" si="24"/>
        <v>N</v>
      </c>
      <c r="AZ44" s="149"/>
      <c r="BA44" s="148" t="str">
        <f t="shared" si="44"/>
        <v>N</v>
      </c>
      <c r="BB44" s="159"/>
      <c r="BC44" s="148" t="str">
        <f t="shared" si="26"/>
        <v>N</v>
      </c>
      <c r="BD44" s="148">
        <v>3</v>
      </c>
      <c r="BE44" s="148" t="str">
        <f t="shared" si="27"/>
        <v>Y</v>
      </c>
      <c r="BF44" s="158">
        <f t="shared" si="28"/>
        <v>0.75</v>
      </c>
      <c r="BG44" s="173" t="str">
        <f t="shared" si="29"/>
        <v>N</v>
      </c>
      <c r="BH44" s="149"/>
      <c r="BI44" s="148" t="str">
        <f t="shared" si="30"/>
        <v>N</v>
      </c>
      <c r="BJ44" s="159"/>
      <c r="BK44" s="148" t="str">
        <f t="shared" si="31"/>
        <v>N</v>
      </c>
      <c r="BL44" s="148"/>
      <c r="BM44" s="148" t="e">
        <f>IF(VALUE(#REF!)&gt;=20,"Y","N")</f>
        <v>#REF!</v>
      </c>
      <c r="BN44" s="148">
        <v>3</v>
      </c>
      <c r="BO44" s="148" t="str">
        <f t="shared" si="33"/>
        <v>Y</v>
      </c>
      <c r="BP44" s="158">
        <f t="shared" si="34"/>
        <v>0.45</v>
      </c>
      <c r="BQ44" s="173" t="str">
        <f t="shared" si="35"/>
        <v>N</v>
      </c>
    </row>
    <row r="45" ht="16.5" customHeight="1" spans="1:69">
      <c r="A45" s="147">
        <v>34</v>
      </c>
      <c r="B45" s="94"/>
      <c r="C45" s="88"/>
      <c r="D45" s="151"/>
      <c r="E45" s="148" t="str">
        <f t="shared" si="36"/>
        <v>N</v>
      </c>
      <c r="F45" s="149"/>
      <c r="G45" s="148" t="str">
        <f t="shared" si="0"/>
        <v>N</v>
      </c>
      <c r="H45" s="150"/>
      <c r="I45" s="148" t="str">
        <f t="shared" si="1"/>
        <v>N</v>
      </c>
      <c r="J45" s="148"/>
      <c r="K45" s="148" t="str">
        <f t="shared" si="2"/>
        <v>N</v>
      </c>
      <c r="L45" s="148">
        <v>2</v>
      </c>
      <c r="M45" s="148" t="str">
        <f t="shared" si="3"/>
        <v>Y</v>
      </c>
      <c r="N45" s="158">
        <f t="shared" si="37"/>
        <v>0.2</v>
      </c>
      <c r="O45" s="159" t="str">
        <f t="shared" si="4"/>
        <v>N</v>
      </c>
      <c r="P45" s="149"/>
      <c r="Q45" s="148" t="str">
        <f t="shared" si="5"/>
        <v>N</v>
      </c>
      <c r="R45" s="150">
        <v>20</v>
      </c>
      <c r="S45" s="148" t="str">
        <f t="shared" si="6"/>
        <v>Y</v>
      </c>
      <c r="T45" s="150"/>
      <c r="U45" s="148" t="str">
        <f t="shared" si="7"/>
        <v>N</v>
      </c>
      <c r="V45" s="150">
        <v>3</v>
      </c>
      <c r="W45" s="148" t="str">
        <f t="shared" si="8"/>
        <v>Y</v>
      </c>
      <c r="X45" s="158">
        <f t="shared" si="9"/>
        <v>6.11666666666667</v>
      </c>
      <c r="Y45" s="159" t="str">
        <f t="shared" si="10"/>
        <v>N</v>
      </c>
      <c r="Z45" s="167"/>
      <c r="AA45" s="148" t="str">
        <f t="shared" si="11"/>
        <v>N</v>
      </c>
      <c r="AB45" s="168"/>
      <c r="AC45" s="169" t="str">
        <f t="shared" si="42"/>
        <v>N</v>
      </c>
      <c r="AD45" s="159"/>
      <c r="AE45" s="148" t="str">
        <f t="shared" si="13"/>
        <v>N</v>
      </c>
      <c r="AF45" s="148">
        <v>3</v>
      </c>
      <c r="AG45" s="148" t="str">
        <f t="shared" si="14"/>
        <v>Y</v>
      </c>
      <c r="AH45" s="158"/>
      <c r="AI45" s="148" t="str">
        <f t="shared" si="15"/>
        <v>N</v>
      </c>
      <c r="AJ45" s="158">
        <f t="shared" si="16"/>
        <v>0.45</v>
      </c>
      <c r="AK45" s="173" t="str">
        <f t="shared" si="17"/>
        <v>N</v>
      </c>
      <c r="AL45" s="149"/>
      <c r="AM45" s="148" t="str">
        <f t="shared" si="38"/>
        <v>N</v>
      </c>
      <c r="AN45" s="149"/>
      <c r="AO45" s="148" t="str">
        <f t="shared" si="43"/>
        <v>N</v>
      </c>
      <c r="AP45" s="159"/>
      <c r="AQ45" s="148" t="str">
        <f t="shared" si="19"/>
        <v>N</v>
      </c>
      <c r="AR45" s="148"/>
      <c r="AS45" s="148" t="str">
        <f t="shared" si="20"/>
        <v>N</v>
      </c>
      <c r="AT45" s="148">
        <v>3</v>
      </c>
      <c r="AU45" s="148" t="str">
        <f t="shared" si="21"/>
        <v>Y</v>
      </c>
      <c r="AV45" s="158">
        <f t="shared" si="45"/>
        <v>0.3</v>
      </c>
      <c r="AW45" s="173" t="str">
        <f t="shared" si="23"/>
        <v>N</v>
      </c>
      <c r="AX45" s="149"/>
      <c r="AY45" s="148" t="str">
        <f t="shared" si="24"/>
        <v>N</v>
      </c>
      <c r="AZ45" s="149"/>
      <c r="BA45" s="148" t="str">
        <f t="shared" si="44"/>
        <v>N</v>
      </c>
      <c r="BB45" s="159"/>
      <c r="BC45" s="148" t="str">
        <f t="shared" si="26"/>
        <v>N</v>
      </c>
      <c r="BD45" s="148">
        <v>3</v>
      </c>
      <c r="BE45" s="148" t="str">
        <f t="shared" si="27"/>
        <v>Y</v>
      </c>
      <c r="BF45" s="158">
        <f t="shared" si="28"/>
        <v>0.75</v>
      </c>
      <c r="BG45" s="173" t="str">
        <f t="shared" si="29"/>
        <v>N</v>
      </c>
      <c r="BH45" s="149"/>
      <c r="BI45" s="148" t="str">
        <f t="shared" si="30"/>
        <v>N</v>
      </c>
      <c r="BJ45" s="159"/>
      <c r="BK45" s="148" t="str">
        <f t="shared" si="31"/>
        <v>N</v>
      </c>
      <c r="BL45" s="148"/>
      <c r="BM45" s="148" t="str">
        <f t="shared" ref="BM45:BM78" si="46">IF(VALUE(BL45)&gt;=20,"Y","N")</f>
        <v>N</v>
      </c>
      <c r="BN45" s="148">
        <v>3</v>
      </c>
      <c r="BO45" s="148" t="str">
        <f t="shared" si="33"/>
        <v>Y</v>
      </c>
      <c r="BP45" s="158">
        <f t="shared" si="34"/>
        <v>0.45</v>
      </c>
      <c r="BQ45" s="173" t="str">
        <f t="shared" si="35"/>
        <v>N</v>
      </c>
    </row>
    <row r="46" ht="16.5" customHeight="1" spans="1:69">
      <c r="A46" s="147">
        <v>35</v>
      </c>
      <c r="B46" s="94"/>
      <c r="C46" s="88"/>
      <c r="D46" s="151"/>
      <c r="E46" s="148" t="str">
        <f t="shared" si="36"/>
        <v>N</v>
      </c>
      <c r="F46" s="149"/>
      <c r="G46" s="148" t="str">
        <f t="shared" si="0"/>
        <v>N</v>
      </c>
      <c r="H46" s="150"/>
      <c r="I46" s="148" t="str">
        <f t="shared" si="1"/>
        <v>N</v>
      </c>
      <c r="J46" s="148"/>
      <c r="K46" s="148" t="str">
        <f t="shared" si="2"/>
        <v>N</v>
      </c>
      <c r="L46" s="148">
        <v>2</v>
      </c>
      <c r="M46" s="148" t="str">
        <f t="shared" si="3"/>
        <v>Y</v>
      </c>
      <c r="N46" s="158">
        <f t="shared" si="37"/>
        <v>0.2</v>
      </c>
      <c r="O46" s="159" t="str">
        <f t="shared" si="4"/>
        <v>N</v>
      </c>
      <c r="P46" s="149"/>
      <c r="Q46" s="148" t="str">
        <f t="shared" si="5"/>
        <v>N</v>
      </c>
      <c r="R46" s="150">
        <v>20</v>
      </c>
      <c r="S46" s="148" t="str">
        <f t="shared" si="6"/>
        <v>Y</v>
      </c>
      <c r="T46" s="150"/>
      <c r="U46" s="148" t="str">
        <f t="shared" si="7"/>
        <v>N</v>
      </c>
      <c r="V46" s="150">
        <v>3</v>
      </c>
      <c r="W46" s="148" t="str">
        <f t="shared" si="8"/>
        <v>Y</v>
      </c>
      <c r="X46" s="158">
        <f t="shared" si="9"/>
        <v>6.11666666666667</v>
      </c>
      <c r="Y46" s="159" t="str">
        <f t="shared" si="10"/>
        <v>N</v>
      </c>
      <c r="Z46" s="167"/>
      <c r="AA46" s="148" t="str">
        <f t="shared" si="11"/>
        <v>N</v>
      </c>
      <c r="AB46" s="168"/>
      <c r="AC46" s="169" t="str">
        <f t="shared" si="42"/>
        <v>N</v>
      </c>
      <c r="AD46" s="159"/>
      <c r="AE46" s="148" t="str">
        <f t="shared" si="13"/>
        <v>N</v>
      </c>
      <c r="AF46" s="148">
        <v>2</v>
      </c>
      <c r="AG46" s="148" t="str">
        <f t="shared" si="14"/>
        <v>Y</v>
      </c>
      <c r="AH46" s="158"/>
      <c r="AI46" s="148" t="str">
        <f t="shared" si="15"/>
        <v>N</v>
      </c>
      <c r="AJ46" s="158">
        <f t="shared" si="16"/>
        <v>0.3</v>
      </c>
      <c r="AK46" s="173" t="str">
        <f t="shared" si="17"/>
        <v>N</v>
      </c>
      <c r="AL46" s="149"/>
      <c r="AM46" s="148" t="str">
        <f t="shared" si="38"/>
        <v>N</v>
      </c>
      <c r="AN46" s="174"/>
      <c r="AO46" s="148" t="str">
        <f t="shared" si="43"/>
        <v>N</v>
      </c>
      <c r="AP46" s="159"/>
      <c r="AQ46" s="148" t="str">
        <f t="shared" si="19"/>
        <v>N</v>
      </c>
      <c r="AR46" s="148"/>
      <c r="AS46" s="148" t="str">
        <f t="shared" si="20"/>
        <v>N</v>
      </c>
      <c r="AT46" s="148">
        <v>3</v>
      </c>
      <c r="AU46" s="148" t="str">
        <f t="shared" si="21"/>
        <v>Y</v>
      </c>
      <c r="AV46" s="158">
        <v>12</v>
      </c>
      <c r="AW46" s="173" t="str">
        <f t="shared" si="23"/>
        <v>Y</v>
      </c>
      <c r="AX46" s="149"/>
      <c r="AY46" s="148" t="str">
        <f t="shared" si="24"/>
        <v>N</v>
      </c>
      <c r="AZ46" s="174"/>
      <c r="BA46" s="148" t="str">
        <f t="shared" si="44"/>
        <v>N</v>
      </c>
      <c r="BB46" s="159"/>
      <c r="BC46" s="148" t="str">
        <f t="shared" si="26"/>
        <v>N</v>
      </c>
      <c r="BD46" s="148">
        <v>2</v>
      </c>
      <c r="BE46" s="148" t="str">
        <f t="shared" si="27"/>
        <v>Y</v>
      </c>
      <c r="BF46" s="158">
        <f t="shared" si="28"/>
        <v>0.5</v>
      </c>
      <c r="BG46" s="173" t="str">
        <f t="shared" si="29"/>
        <v>N</v>
      </c>
      <c r="BH46" s="149"/>
      <c r="BI46" s="148" t="str">
        <f t="shared" si="30"/>
        <v>N</v>
      </c>
      <c r="BJ46" s="159"/>
      <c r="BK46" s="148" t="str">
        <f t="shared" si="31"/>
        <v>N</v>
      </c>
      <c r="BL46" s="148"/>
      <c r="BM46" s="148" t="str">
        <f t="shared" si="46"/>
        <v>N</v>
      </c>
      <c r="BN46" s="148">
        <v>3</v>
      </c>
      <c r="BO46" s="148" t="str">
        <f t="shared" si="33"/>
        <v>Y</v>
      </c>
      <c r="BP46" s="158">
        <f t="shared" si="34"/>
        <v>0.45</v>
      </c>
      <c r="BQ46" s="173" t="str">
        <f t="shared" si="35"/>
        <v>N</v>
      </c>
    </row>
    <row r="47" ht="16.5" customHeight="1" spans="1:69">
      <c r="A47" s="147">
        <v>36</v>
      </c>
      <c r="B47" s="94"/>
      <c r="C47" s="88"/>
      <c r="D47" s="151"/>
      <c r="E47" s="148" t="str">
        <f t="shared" si="36"/>
        <v>N</v>
      </c>
      <c r="F47" s="149"/>
      <c r="G47" s="148" t="str">
        <f t="shared" si="0"/>
        <v>N</v>
      </c>
      <c r="H47" s="150"/>
      <c r="I47" s="148" t="str">
        <f t="shared" si="1"/>
        <v>N</v>
      </c>
      <c r="J47" s="148"/>
      <c r="K47" s="148" t="str">
        <f t="shared" si="2"/>
        <v>N</v>
      </c>
      <c r="L47" s="148">
        <v>3</v>
      </c>
      <c r="M47" s="148" t="str">
        <f t="shared" si="3"/>
        <v>Y</v>
      </c>
      <c r="N47" s="158">
        <f t="shared" si="37"/>
        <v>0.3</v>
      </c>
      <c r="O47" s="159" t="str">
        <f t="shared" si="4"/>
        <v>N</v>
      </c>
      <c r="P47" s="149"/>
      <c r="Q47" s="148" t="str">
        <f t="shared" si="5"/>
        <v>N</v>
      </c>
      <c r="R47" s="150">
        <v>20</v>
      </c>
      <c r="S47" s="148" t="str">
        <f t="shared" si="6"/>
        <v>Y</v>
      </c>
      <c r="T47" s="150"/>
      <c r="U47" s="148" t="str">
        <f t="shared" si="7"/>
        <v>N</v>
      </c>
      <c r="V47" s="150">
        <v>3</v>
      </c>
      <c r="W47" s="148" t="str">
        <f t="shared" si="8"/>
        <v>Y</v>
      </c>
      <c r="X47" s="158">
        <f t="shared" si="9"/>
        <v>6.11666666666667</v>
      </c>
      <c r="Y47" s="159" t="str">
        <f t="shared" si="10"/>
        <v>N</v>
      </c>
      <c r="Z47" s="167"/>
      <c r="AA47" s="148" t="str">
        <f t="shared" si="11"/>
        <v>N</v>
      </c>
      <c r="AB47" s="168"/>
      <c r="AC47" s="169" t="str">
        <f t="shared" si="42"/>
        <v>N</v>
      </c>
      <c r="AD47" s="159"/>
      <c r="AE47" s="148" t="str">
        <f t="shared" si="13"/>
        <v>N</v>
      </c>
      <c r="AF47" s="148">
        <v>3</v>
      </c>
      <c r="AG47" s="148" t="str">
        <f t="shared" si="14"/>
        <v>Y</v>
      </c>
      <c r="AH47" s="158"/>
      <c r="AI47" s="148" t="str">
        <f t="shared" si="15"/>
        <v>N</v>
      </c>
      <c r="AJ47" s="158">
        <f t="shared" si="16"/>
        <v>0.45</v>
      </c>
      <c r="AK47" s="173" t="str">
        <f t="shared" si="17"/>
        <v>N</v>
      </c>
      <c r="AL47" s="149"/>
      <c r="AM47" s="148" t="str">
        <f t="shared" si="38"/>
        <v>N</v>
      </c>
      <c r="AN47" s="149"/>
      <c r="AO47" s="148" t="str">
        <f t="shared" si="43"/>
        <v>N</v>
      </c>
      <c r="AP47" s="159"/>
      <c r="AQ47" s="148" t="str">
        <f t="shared" si="19"/>
        <v>N</v>
      </c>
      <c r="AR47" s="148"/>
      <c r="AS47" s="148" t="str">
        <f t="shared" si="20"/>
        <v>N</v>
      </c>
      <c r="AT47" s="148">
        <v>3</v>
      </c>
      <c r="AU47" s="148" t="str">
        <f t="shared" si="21"/>
        <v>Y</v>
      </c>
      <c r="AV47" s="158">
        <f t="shared" ref="AV47:AV53" si="47">(((AL47+AN47+AP47)/3)*0.75)+(AR47*0.15)+AT47*0.1</f>
        <v>0.3</v>
      </c>
      <c r="AW47" s="173" t="str">
        <f t="shared" si="23"/>
        <v>N</v>
      </c>
      <c r="AX47" s="149"/>
      <c r="AY47" s="148" t="str">
        <f t="shared" si="24"/>
        <v>N</v>
      </c>
      <c r="AZ47" s="149"/>
      <c r="BA47" s="148" t="str">
        <f t="shared" si="44"/>
        <v>N</v>
      </c>
      <c r="BB47" s="159"/>
      <c r="BC47" s="148" t="str">
        <f t="shared" si="26"/>
        <v>N</v>
      </c>
      <c r="BD47" s="148">
        <v>3</v>
      </c>
      <c r="BE47" s="148" t="str">
        <f t="shared" si="27"/>
        <v>Y</v>
      </c>
      <c r="BF47" s="158">
        <f t="shared" si="28"/>
        <v>0.75</v>
      </c>
      <c r="BG47" s="173" t="str">
        <f t="shared" si="29"/>
        <v>N</v>
      </c>
      <c r="BH47" s="149"/>
      <c r="BI47" s="148" t="str">
        <f t="shared" si="30"/>
        <v>N</v>
      </c>
      <c r="BJ47" s="159"/>
      <c r="BK47" s="148" t="str">
        <f t="shared" si="31"/>
        <v>N</v>
      </c>
      <c r="BL47" s="148"/>
      <c r="BM47" s="148" t="str">
        <f t="shared" si="46"/>
        <v>N</v>
      </c>
      <c r="BN47" s="148">
        <v>3</v>
      </c>
      <c r="BO47" s="148" t="str">
        <f t="shared" si="33"/>
        <v>Y</v>
      </c>
      <c r="BP47" s="158">
        <f t="shared" si="34"/>
        <v>0.45</v>
      </c>
      <c r="BQ47" s="173" t="str">
        <f t="shared" si="35"/>
        <v>N</v>
      </c>
    </row>
    <row r="48" ht="31.5" customHeight="1" spans="1:69">
      <c r="A48" s="147">
        <v>37</v>
      </c>
      <c r="B48" s="94"/>
      <c r="C48" s="88"/>
      <c r="D48" s="151"/>
      <c r="E48" s="148" t="str">
        <f t="shared" si="36"/>
        <v>N</v>
      </c>
      <c r="F48" s="149"/>
      <c r="G48" s="148" t="str">
        <f t="shared" si="0"/>
        <v>N</v>
      </c>
      <c r="H48" s="150"/>
      <c r="I48" s="148" t="str">
        <f t="shared" si="1"/>
        <v>N</v>
      </c>
      <c r="J48" s="148"/>
      <c r="K48" s="148" t="str">
        <f t="shared" si="2"/>
        <v>N</v>
      </c>
      <c r="L48" s="148">
        <v>2</v>
      </c>
      <c r="M48" s="148" t="str">
        <f t="shared" si="3"/>
        <v>Y</v>
      </c>
      <c r="N48" s="158">
        <f t="shared" si="37"/>
        <v>0.2</v>
      </c>
      <c r="O48" s="159" t="str">
        <f t="shared" si="4"/>
        <v>N</v>
      </c>
      <c r="P48" s="149"/>
      <c r="Q48" s="148" t="str">
        <f t="shared" si="5"/>
        <v>N</v>
      </c>
      <c r="R48" s="150">
        <v>20</v>
      </c>
      <c r="S48" s="148" t="str">
        <f t="shared" si="6"/>
        <v>Y</v>
      </c>
      <c r="T48" s="150"/>
      <c r="U48" s="148" t="str">
        <f t="shared" si="7"/>
        <v>N</v>
      </c>
      <c r="V48" s="150">
        <v>3</v>
      </c>
      <c r="W48" s="148" t="str">
        <f t="shared" si="8"/>
        <v>Y</v>
      </c>
      <c r="X48" s="158">
        <f t="shared" si="9"/>
        <v>6.11666666666667</v>
      </c>
      <c r="Y48" s="159" t="str">
        <f t="shared" si="10"/>
        <v>N</v>
      </c>
      <c r="Z48" s="167"/>
      <c r="AA48" s="148" t="str">
        <f t="shared" si="11"/>
        <v>N</v>
      </c>
      <c r="AB48" s="168"/>
      <c r="AC48" s="169" t="str">
        <f t="shared" si="42"/>
        <v>N</v>
      </c>
      <c r="AD48" s="159"/>
      <c r="AE48" s="148" t="str">
        <f t="shared" si="13"/>
        <v>N</v>
      </c>
      <c r="AF48" s="148">
        <v>2</v>
      </c>
      <c r="AG48" s="148" t="str">
        <f t="shared" si="14"/>
        <v>Y</v>
      </c>
      <c r="AH48" s="158"/>
      <c r="AI48" s="148" t="str">
        <f t="shared" si="15"/>
        <v>N</v>
      </c>
      <c r="AJ48" s="158">
        <f t="shared" si="16"/>
        <v>0.3</v>
      </c>
      <c r="AK48" s="173" t="str">
        <f t="shared" si="17"/>
        <v>N</v>
      </c>
      <c r="AL48" s="149"/>
      <c r="AM48" s="148" t="str">
        <f t="shared" si="38"/>
        <v>N</v>
      </c>
      <c r="AN48" s="149"/>
      <c r="AO48" s="148" t="str">
        <f t="shared" si="43"/>
        <v>N</v>
      </c>
      <c r="AP48" s="159"/>
      <c r="AQ48" s="148" t="str">
        <f t="shared" si="19"/>
        <v>N</v>
      </c>
      <c r="AR48" s="148"/>
      <c r="AS48" s="148" t="str">
        <f t="shared" si="20"/>
        <v>N</v>
      </c>
      <c r="AT48" s="148">
        <v>2</v>
      </c>
      <c r="AU48" s="148" t="str">
        <f t="shared" si="21"/>
        <v>Y</v>
      </c>
      <c r="AV48" s="158">
        <f t="shared" si="47"/>
        <v>0.2</v>
      </c>
      <c r="AW48" s="173" t="str">
        <f t="shared" si="23"/>
        <v>N</v>
      </c>
      <c r="AX48" s="149"/>
      <c r="AY48" s="148" t="str">
        <f t="shared" si="24"/>
        <v>N</v>
      </c>
      <c r="AZ48" s="149"/>
      <c r="BA48" s="148" t="str">
        <f t="shared" si="44"/>
        <v>N</v>
      </c>
      <c r="BB48" s="159"/>
      <c r="BC48" s="148" t="str">
        <f t="shared" si="26"/>
        <v>N</v>
      </c>
      <c r="BD48" s="148">
        <v>2</v>
      </c>
      <c r="BE48" s="148" t="str">
        <f t="shared" si="27"/>
        <v>Y</v>
      </c>
      <c r="BF48" s="158">
        <f t="shared" si="28"/>
        <v>0.5</v>
      </c>
      <c r="BG48" s="173" t="str">
        <f t="shared" si="29"/>
        <v>N</v>
      </c>
      <c r="BH48" s="149"/>
      <c r="BI48" s="148" t="str">
        <f t="shared" si="30"/>
        <v>N</v>
      </c>
      <c r="BJ48" s="159"/>
      <c r="BK48" s="148" t="str">
        <f t="shared" si="31"/>
        <v>N</v>
      </c>
      <c r="BL48" s="148"/>
      <c r="BM48" s="148" t="str">
        <f t="shared" si="46"/>
        <v>N</v>
      </c>
      <c r="BN48" s="148">
        <v>2</v>
      </c>
      <c r="BO48" s="148" t="str">
        <f t="shared" si="33"/>
        <v>Y</v>
      </c>
      <c r="BP48" s="158">
        <f t="shared" si="34"/>
        <v>0.3</v>
      </c>
      <c r="BQ48" s="173" t="str">
        <f t="shared" si="35"/>
        <v>N</v>
      </c>
    </row>
    <row r="49" ht="16.5" customHeight="1" spans="1:69">
      <c r="A49" s="147">
        <v>38</v>
      </c>
      <c r="B49" s="94"/>
      <c r="C49" s="88"/>
      <c r="D49" s="151"/>
      <c r="E49" s="148" t="str">
        <f t="shared" si="36"/>
        <v>N</v>
      </c>
      <c r="F49" s="149"/>
      <c r="G49" s="148" t="str">
        <f t="shared" si="0"/>
        <v>N</v>
      </c>
      <c r="H49" s="150"/>
      <c r="I49" s="148" t="str">
        <f t="shared" si="1"/>
        <v>N</v>
      </c>
      <c r="J49" s="148"/>
      <c r="K49" s="148" t="str">
        <f t="shared" si="2"/>
        <v>N</v>
      </c>
      <c r="L49" s="148">
        <v>3</v>
      </c>
      <c r="M49" s="148" t="str">
        <f t="shared" si="3"/>
        <v>Y</v>
      </c>
      <c r="N49" s="158">
        <f t="shared" si="37"/>
        <v>0.3</v>
      </c>
      <c r="O49" s="159" t="str">
        <f t="shared" si="4"/>
        <v>N</v>
      </c>
      <c r="P49" s="149"/>
      <c r="Q49" s="148" t="str">
        <f t="shared" si="5"/>
        <v>N</v>
      </c>
      <c r="R49" s="150">
        <v>20</v>
      </c>
      <c r="S49" s="148" t="str">
        <f t="shared" si="6"/>
        <v>Y</v>
      </c>
      <c r="T49" s="150"/>
      <c r="U49" s="148" t="str">
        <f t="shared" si="7"/>
        <v>N</v>
      </c>
      <c r="V49" s="150">
        <v>3</v>
      </c>
      <c r="W49" s="148" t="str">
        <f t="shared" si="8"/>
        <v>Y</v>
      </c>
      <c r="X49" s="158">
        <f t="shared" si="9"/>
        <v>6.11666666666667</v>
      </c>
      <c r="Y49" s="159" t="str">
        <f t="shared" si="10"/>
        <v>N</v>
      </c>
      <c r="Z49" s="167"/>
      <c r="AA49" s="148" t="str">
        <f t="shared" si="11"/>
        <v>N</v>
      </c>
      <c r="AB49" s="168"/>
      <c r="AC49" s="169" t="str">
        <f t="shared" si="42"/>
        <v>N</v>
      </c>
      <c r="AD49" s="159"/>
      <c r="AE49" s="148" t="str">
        <f t="shared" si="13"/>
        <v>N</v>
      </c>
      <c r="AF49" s="148">
        <v>2</v>
      </c>
      <c r="AG49" s="148" t="str">
        <f t="shared" si="14"/>
        <v>Y</v>
      </c>
      <c r="AH49" s="158"/>
      <c r="AI49" s="148" t="str">
        <f t="shared" si="15"/>
        <v>N</v>
      </c>
      <c r="AJ49" s="158">
        <f t="shared" si="16"/>
        <v>0.3</v>
      </c>
      <c r="AK49" s="173" t="str">
        <f t="shared" si="17"/>
        <v>N</v>
      </c>
      <c r="AL49" s="149"/>
      <c r="AM49" s="148" t="str">
        <f t="shared" si="38"/>
        <v>N</v>
      </c>
      <c r="AN49" s="149"/>
      <c r="AO49" s="148" t="str">
        <f t="shared" si="43"/>
        <v>N</v>
      </c>
      <c r="AP49" s="159"/>
      <c r="AQ49" s="148" t="str">
        <f t="shared" si="19"/>
        <v>N</v>
      </c>
      <c r="AR49" s="148"/>
      <c r="AS49" s="148" t="str">
        <f t="shared" si="20"/>
        <v>N</v>
      </c>
      <c r="AT49" s="148">
        <v>2</v>
      </c>
      <c r="AU49" s="148" t="str">
        <f t="shared" si="21"/>
        <v>Y</v>
      </c>
      <c r="AV49" s="158">
        <f t="shared" si="47"/>
        <v>0.2</v>
      </c>
      <c r="AW49" s="173" t="str">
        <f t="shared" si="23"/>
        <v>N</v>
      </c>
      <c r="AX49" s="149"/>
      <c r="AY49" s="148" t="str">
        <f t="shared" si="24"/>
        <v>N</v>
      </c>
      <c r="AZ49" s="149"/>
      <c r="BA49" s="148" t="str">
        <f t="shared" si="44"/>
        <v>N</v>
      </c>
      <c r="BB49" s="159"/>
      <c r="BC49" s="148" t="str">
        <f t="shared" si="26"/>
        <v>N</v>
      </c>
      <c r="BD49" s="148">
        <v>2</v>
      </c>
      <c r="BE49" s="148" t="str">
        <f t="shared" si="27"/>
        <v>Y</v>
      </c>
      <c r="BF49" s="158">
        <f t="shared" si="28"/>
        <v>0.5</v>
      </c>
      <c r="BG49" s="173" t="str">
        <f t="shared" si="29"/>
        <v>N</v>
      </c>
      <c r="BH49" s="149"/>
      <c r="BI49" s="148" t="str">
        <f t="shared" si="30"/>
        <v>N</v>
      </c>
      <c r="BJ49" s="159"/>
      <c r="BK49" s="148" t="str">
        <f t="shared" si="31"/>
        <v>N</v>
      </c>
      <c r="BL49" s="148"/>
      <c r="BM49" s="148" t="str">
        <f t="shared" si="46"/>
        <v>N</v>
      </c>
      <c r="BN49" s="148">
        <v>2</v>
      </c>
      <c r="BO49" s="148" t="str">
        <f t="shared" si="33"/>
        <v>Y</v>
      </c>
      <c r="BP49" s="158">
        <f t="shared" si="34"/>
        <v>0.3</v>
      </c>
      <c r="BQ49" s="173" t="str">
        <f t="shared" si="35"/>
        <v>N</v>
      </c>
    </row>
    <row r="50" ht="31.5" customHeight="1" spans="1:69">
      <c r="A50" s="147">
        <v>39</v>
      </c>
      <c r="B50" s="94"/>
      <c r="C50" s="88"/>
      <c r="D50" s="151"/>
      <c r="E50" s="148" t="str">
        <f t="shared" si="36"/>
        <v>N</v>
      </c>
      <c r="F50" s="149"/>
      <c r="G50" s="148" t="str">
        <f t="shared" si="0"/>
        <v>N</v>
      </c>
      <c r="H50" s="150"/>
      <c r="I50" s="148" t="str">
        <f t="shared" si="1"/>
        <v>N</v>
      </c>
      <c r="J50" s="148"/>
      <c r="K50" s="148" t="str">
        <f t="shared" si="2"/>
        <v>N</v>
      </c>
      <c r="L50" s="148">
        <v>2</v>
      </c>
      <c r="M50" s="148" t="str">
        <f t="shared" si="3"/>
        <v>Y</v>
      </c>
      <c r="N50" s="158">
        <f t="shared" si="37"/>
        <v>0.2</v>
      </c>
      <c r="O50" s="159" t="str">
        <f t="shared" si="4"/>
        <v>N</v>
      </c>
      <c r="P50" s="149"/>
      <c r="Q50" s="148" t="str">
        <f t="shared" si="5"/>
        <v>N</v>
      </c>
      <c r="R50" s="150">
        <v>20</v>
      </c>
      <c r="S50" s="148" t="str">
        <f t="shared" si="6"/>
        <v>Y</v>
      </c>
      <c r="T50" s="150"/>
      <c r="U50" s="148" t="str">
        <f t="shared" si="7"/>
        <v>N</v>
      </c>
      <c r="V50" s="150">
        <v>3</v>
      </c>
      <c r="W50" s="148" t="str">
        <f t="shared" si="8"/>
        <v>Y</v>
      </c>
      <c r="X50" s="158">
        <f t="shared" si="9"/>
        <v>6.11666666666667</v>
      </c>
      <c r="Y50" s="159" t="str">
        <f t="shared" si="10"/>
        <v>N</v>
      </c>
      <c r="Z50" s="167"/>
      <c r="AA50" s="148" t="str">
        <f t="shared" si="11"/>
        <v>N</v>
      </c>
      <c r="AB50" s="168"/>
      <c r="AC50" s="169" t="str">
        <f t="shared" si="42"/>
        <v>N</v>
      </c>
      <c r="AD50" s="159"/>
      <c r="AE50" s="148" t="str">
        <f t="shared" si="13"/>
        <v>N</v>
      </c>
      <c r="AF50" s="148">
        <v>3</v>
      </c>
      <c r="AG50" s="148" t="str">
        <f t="shared" si="14"/>
        <v>Y</v>
      </c>
      <c r="AH50" s="158"/>
      <c r="AI50" s="148" t="str">
        <f t="shared" si="15"/>
        <v>N</v>
      </c>
      <c r="AJ50" s="158">
        <f t="shared" si="16"/>
        <v>0.45</v>
      </c>
      <c r="AK50" s="173" t="str">
        <f t="shared" si="17"/>
        <v>N</v>
      </c>
      <c r="AL50" s="149"/>
      <c r="AM50" s="148" t="str">
        <f t="shared" si="38"/>
        <v>N</v>
      </c>
      <c r="AN50" s="174"/>
      <c r="AO50" s="148" t="str">
        <f t="shared" si="43"/>
        <v>N</v>
      </c>
      <c r="AP50" s="159"/>
      <c r="AQ50" s="148" t="str">
        <f t="shared" si="19"/>
        <v>N</v>
      </c>
      <c r="AR50" s="148"/>
      <c r="AS50" s="148" t="str">
        <f t="shared" si="20"/>
        <v>N</v>
      </c>
      <c r="AT50" s="148">
        <v>3</v>
      </c>
      <c r="AU50" s="148" t="str">
        <f t="shared" si="21"/>
        <v>Y</v>
      </c>
      <c r="AV50" s="158">
        <f t="shared" si="47"/>
        <v>0.3</v>
      </c>
      <c r="AW50" s="173" t="str">
        <f t="shared" si="23"/>
        <v>N</v>
      </c>
      <c r="AX50" s="149"/>
      <c r="AY50" s="148" t="str">
        <f t="shared" si="24"/>
        <v>N</v>
      </c>
      <c r="AZ50" s="174"/>
      <c r="BA50" s="148" t="str">
        <f t="shared" si="44"/>
        <v>N</v>
      </c>
      <c r="BB50" s="159"/>
      <c r="BC50" s="148" t="str">
        <f t="shared" si="26"/>
        <v>N</v>
      </c>
      <c r="BD50" s="148">
        <v>3</v>
      </c>
      <c r="BE50" s="148" t="str">
        <f t="shared" si="27"/>
        <v>Y</v>
      </c>
      <c r="BF50" s="158">
        <f t="shared" si="28"/>
        <v>0.75</v>
      </c>
      <c r="BG50" s="173" t="str">
        <f t="shared" si="29"/>
        <v>N</v>
      </c>
      <c r="BH50" s="149"/>
      <c r="BI50" s="148" t="str">
        <f t="shared" si="30"/>
        <v>N</v>
      </c>
      <c r="BJ50" s="159"/>
      <c r="BK50" s="148" t="str">
        <f t="shared" si="31"/>
        <v>N</v>
      </c>
      <c r="BL50" s="148"/>
      <c r="BM50" s="148" t="str">
        <f t="shared" si="46"/>
        <v>N</v>
      </c>
      <c r="BN50" s="148">
        <v>3</v>
      </c>
      <c r="BO50" s="148" t="str">
        <f t="shared" si="33"/>
        <v>Y</v>
      </c>
      <c r="BP50" s="158">
        <f t="shared" si="34"/>
        <v>0.45</v>
      </c>
      <c r="BQ50" s="173" t="str">
        <f t="shared" si="35"/>
        <v>N</v>
      </c>
    </row>
    <row r="51" ht="31.5" customHeight="1" spans="1:69">
      <c r="A51" s="147">
        <v>40</v>
      </c>
      <c r="B51" s="94"/>
      <c r="C51" s="88"/>
      <c r="D51" s="151"/>
      <c r="E51" s="148" t="str">
        <f t="shared" si="36"/>
        <v>N</v>
      </c>
      <c r="F51" s="149"/>
      <c r="G51" s="148" t="str">
        <f t="shared" si="0"/>
        <v>N</v>
      </c>
      <c r="H51" s="150"/>
      <c r="I51" s="148" t="str">
        <f t="shared" si="1"/>
        <v>N</v>
      </c>
      <c r="J51" s="148"/>
      <c r="K51" s="148" t="str">
        <f t="shared" si="2"/>
        <v>N</v>
      </c>
      <c r="L51" s="148">
        <v>2</v>
      </c>
      <c r="M51" s="148" t="str">
        <f t="shared" si="3"/>
        <v>Y</v>
      </c>
      <c r="N51" s="158">
        <f t="shared" si="37"/>
        <v>0.2</v>
      </c>
      <c r="O51" s="159" t="str">
        <f t="shared" si="4"/>
        <v>N</v>
      </c>
      <c r="P51" s="149"/>
      <c r="Q51" s="148" t="str">
        <f t="shared" si="5"/>
        <v>N</v>
      </c>
      <c r="R51" s="150">
        <v>20</v>
      </c>
      <c r="S51" s="148" t="str">
        <f t="shared" si="6"/>
        <v>Y</v>
      </c>
      <c r="T51" s="150"/>
      <c r="U51" s="148" t="str">
        <f t="shared" si="7"/>
        <v>N</v>
      </c>
      <c r="V51" s="150">
        <v>3</v>
      </c>
      <c r="W51" s="148" t="str">
        <f t="shared" si="8"/>
        <v>Y</v>
      </c>
      <c r="X51" s="158">
        <f t="shared" si="9"/>
        <v>6.11666666666667</v>
      </c>
      <c r="Y51" s="159" t="str">
        <f t="shared" si="10"/>
        <v>N</v>
      </c>
      <c r="Z51" s="167"/>
      <c r="AA51" s="148" t="str">
        <f t="shared" si="11"/>
        <v>N</v>
      </c>
      <c r="AB51" s="168"/>
      <c r="AC51" s="169" t="str">
        <f t="shared" si="42"/>
        <v>N</v>
      </c>
      <c r="AD51" s="159"/>
      <c r="AE51" s="148" t="str">
        <f t="shared" si="13"/>
        <v>N</v>
      </c>
      <c r="AF51" s="148">
        <v>2</v>
      </c>
      <c r="AG51" s="148" t="str">
        <f t="shared" si="14"/>
        <v>Y</v>
      </c>
      <c r="AH51" s="158"/>
      <c r="AI51" s="148" t="str">
        <f t="shared" si="15"/>
        <v>N</v>
      </c>
      <c r="AJ51" s="158">
        <f t="shared" si="16"/>
        <v>0.3</v>
      </c>
      <c r="AK51" s="173" t="str">
        <f t="shared" si="17"/>
        <v>N</v>
      </c>
      <c r="AL51" s="149"/>
      <c r="AM51" s="148" t="str">
        <f t="shared" si="38"/>
        <v>N</v>
      </c>
      <c r="AN51" s="149"/>
      <c r="AO51" s="148" t="str">
        <f t="shared" si="43"/>
        <v>N</v>
      </c>
      <c r="AP51" s="147"/>
      <c r="AQ51" s="148" t="str">
        <f t="shared" si="19"/>
        <v>N</v>
      </c>
      <c r="AR51" s="148"/>
      <c r="AS51" s="148" t="str">
        <f t="shared" si="20"/>
        <v>N</v>
      </c>
      <c r="AT51" s="148">
        <v>2</v>
      </c>
      <c r="AU51" s="148" t="str">
        <f t="shared" si="21"/>
        <v>Y</v>
      </c>
      <c r="AV51" s="158">
        <f t="shared" si="47"/>
        <v>0.2</v>
      </c>
      <c r="AW51" s="173" t="str">
        <f t="shared" si="23"/>
        <v>N</v>
      </c>
      <c r="AX51" s="149"/>
      <c r="AY51" s="148" t="str">
        <f t="shared" si="24"/>
        <v>N</v>
      </c>
      <c r="AZ51" s="149"/>
      <c r="BA51" s="148" t="str">
        <f t="shared" si="44"/>
        <v>N</v>
      </c>
      <c r="BB51" s="159"/>
      <c r="BC51" s="148" t="str">
        <f t="shared" si="26"/>
        <v>N</v>
      </c>
      <c r="BD51" s="148">
        <v>2</v>
      </c>
      <c r="BE51" s="148" t="str">
        <f t="shared" si="27"/>
        <v>Y</v>
      </c>
      <c r="BF51" s="158">
        <f t="shared" si="28"/>
        <v>0.5</v>
      </c>
      <c r="BG51" s="173" t="str">
        <f t="shared" si="29"/>
        <v>N</v>
      </c>
      <c r="BH51" s="149"/>
      <c r="BI51" s="148" t="str">
        <f t="shared" si="30"/>
        <v>N</v>
      </c>
      <c r="BJ51" s="147"/>
      <c r="BK51" s="148" t="str">
        <f t="shared" si="31"/>
        <v>N</v>
      </c>
      <c r="BL51" s="148"/>
      <c r="BM51" s="148" t="str">
        <f t="shared" si="46"/>
        <v>N</v>
      </c>
      <c r="BN51" s="148">
        <v>2</v>
      </c>
      <c r="BO51" s="148" t="str">
        <f t="shared" si="33"/>
        <v>Y</v>
      </c>
      <c r="BP51" s="158">
        <f t="shared" si="34"/>
        <v>0.3</v>
      </c>
      <c r="BQ51" s="173" t="str">
        <f t="shared" si="35"/>
        <v>N</v>
      </c>
    </row>
    <row r="52" ht="16.5" customHeight="1" spans="1:69">
      <c r="A52" s="147">
        <v>41</v>
      </c>
      <c r="B52" s="94"/>
      <c r="C52" s="88"/>
      <c r="D52" s="151"/>
      <c r="E52" s="148" t="str">
        <f t="shared" si="36"/>
        <v>N</v>
      </c>
      <c r="F52" s="152"/>
      <c r="G52" s="148" t="str">
        <f t="shared" si="0"/>
        <v>N</v>
      </c>
      <c r="H52" s="150"/>
      <c r="I52" s="148" t="str">
        <f t="shared" si="1"/>
        <v>N</v>
      </c>
      <c r="J52" s="148"/>
      <c r="K52" s="148" t="str">
        <f t="shared" si="2"/>
        <v>N</v>
      </c>
      <c r="L52" s="148">
        <v>3</v>
      </c>
      <c r="M52" s="148" t="str">
        <f t="shared" si="3"/>
        <v>Y</v>
      </c>
      <c r="N52" s="158">
        <f t="shared" si="37"/>
        <v>0.3</v>
      </c>
      <c r="O52" s="159" t="str">
        <f t="shared" si="4"/>
        <v>N</v>
      </c>
      <c r="P52" s="152"/>
      <c r="Q52" s="148" t="str">
        <f t="shared" si="5"/>
        <v>N</v>
      </c>
      <c r="R52" s="150">
        <v>20</v>
      </c>
      <c r="S52" s="148" t="str">
        <f t="shared" si="6"/>
        <v>Y</v>
      </c>
      <c r="T52" s="150"/>
      <c r="U52" s="148" t="str">
        <f t="shared" si="7"/>
        <v>N</v>
      </c>
      <c r="V52" s="150">
        <v>3</v>
      </c>
      <c r="W52" s="148" t="str">
        <f t="shared" si="8"/>
        <v>Y</v>
      </c>
      <c r="X52" s="158">
        <f t="shared" si="9"/>
        <v>6.11666666666667</v>
      </c>
      <c r="Y52" s="159" t="str">
        <f t="shared" si="10"/>
        <v>N</v>
      </c>
      <c r="Z52" s="167"/>
      <c r="AA52" s="148" t="str">
        <f t="shared" si="11"/>
        <v>N</v>
      </c>
      <c r="AB52" s="168"/>
      <c r="AC52" s="169" t="str">
        <f t="shared" si="42"/>
        <v>N</v>
      </c>
      <c r="AD52" s="159"/>
      <c r="AE52" s="148" t="str">
        <f t="shared" si="13"/>
        <v>N</v>
      </c>
      <c r="AF52" s="148">
        <v>2</v>
      </c>
      <c r="AG52" s="148" t="str">
        <f t="shared" si="14"/>
        <v>Y</v>
      </c>
      <c r="AH52" s="158"/>
      <c r="AI52" s="148" t="str">
        <f t="shared" si="15"/>
        <v>N</v>
      </c>
      <c r="AJ52" s="158">
        <f t="shared" si="16"/>
        <v>0.3</v>
      </c>
      <c r="AK52" s="173" t="str">
        <f t="shared" si="17"/>
        <v>N</v>
      </c>
      <c r="AL52" s="149"/>
      <c r="AM52" s="148" t="str">
        <f t="shared" si="38"/>
        <v>N</v>
      </c>
      <c r="AN52" s="149"/>
      <c r="AO52" s="148" t="str">
        <f t="shared" si="43"/>
        <v>N</v>
      </c>
      <c r="AP52" s="159"/>
      <c r="AQ52" s="148" t="str">
        <f t="shared" si="19"/>
        <v>N</v>
      </c>
      <c r="AR52" s="148"/>
      <c r="AS52" s="148" t="str">
        <f t="shared" si="20"/>
        <v>N</v>
      </c>
      <c r="AT52" s="148">
        <v>2</v>
      </c>
      <c r="AU52" s="148" t="str">
        <f t="shared" si="21"/>
        <v>Y</v>
      </c>
      <c r="AV52" s="158">
        <f t="shared" si="47"/>
        <v>0.2</v>
      </c>
      <c r="AW52" s="173" t="str">
        <f t="shared" si="23"/>
        <v>N</v>
      </c>
      <c r="AX52" s="149"/>
      <c r="AY52" s="148" t="str">
        <f t="shared" si="24"/>
        <v>N</v>
      </c>
      <c r="AZ52" s="149"/>
      <c r="BA52" s="148" t="str">
        <f t="shared" si="44"/>
        <v>N</v>
      </c>
      <c r="BB52" s="159"/>
      <c r="BC52" s="148" t="str">
        <f t="shared" si="26"/>
        <v>N</v>
      </c>
      <c r="BD52" s="148">
        <v>2</v>
      </c>
      <c r="BE52" s="148" t="str">
        <f t="shared" si="27"/>
        <v>Y</v>
      </c>
      <c r="BF52" s="158">
        <f t="shared" si="28"/>
        <v>0.5</v>
      </c>
      <c r="BG52" s="173" t="str">
        <f t="shared" si="29"/>
        <v>N</v>
      </c>
      <c r="BH52" s="149"/>
      <c r="BI52" s="148" t="str">
        <f t="shared" si="30"/>
        <v>N</v>
      </c>
      <c r="BJ52" s="159"/>
      <c r="BK52" s="148" t="str">
        <f t="shared" si="31"/>
        <v>N</v>
      </c>
      <c r="BL52" s="148"/>
      <c r="BM52" s="148" t="str">
        <f t="shared" si="46"/>
        <v>N</v>
      </c>
      <c r="BN52" s="148">
        <v>2</v>
      </c>
      <c r="BO52" s="148" t="str">
        <f t="shared" si="33"/>
        <v>Y</v>
      </c>
      <c r="BP52" s="158">
        <f t="shared" si="34"/>
        <v>0.3</v>
      </c>
      <c r="BQ52" s="173" t="str">
        <f t="shared" si="35"/>
        <v>N</v>
      </c>
    </row>
    <row r="53" ht="31.5" customHeight="1" spans="1:69">
      <c r="A53" s="147">
        <v>42</v>
      </c>
      <c r="B53" s="94"/>
      <c r="C53" s="88"/>
      <c r="D53" s="151"/>
      <c r="E53" s="148" t="str">
        <f t="shared" si="36"/>
        <v>N</v>
      </c>
      <c r="F53" s="149"/>
      <c r="G53" s="148" t="str">
        <f t="shared" si="0"/>
        <v>N</v>
      </c>
      <c r="H53" s="150"/>
      <c r="I53" s="148" t="str">
        <f t="shared" si="1"/>
        <v>N</v>
      </c>
      <c r="J53" s="148"/>
      <c r="K53" s="148" t="str">
        <f t="shared" si="2"/>
        <v>N</v>
      </c>
      <c r="L53" s="148">
        <v>2</v>
      </c>
      <c r="M53" s="148" t="str">
        <f t="shared" si="3"/>
        <v>Y</v>
      </c>
      <c r="N53" s="158">
        <f t="shared" si="37"/>
        <v>0.2</v>
      </c>
      <c r="O53" s="159" t="str">
        <f t="shared" si="4"/>
        <v>N</v>
      </c>
      <c r="P53" s="149"/>
      <c r="Q53" s="148" t="str">
        <f t="shared" si="5"/>
        <v>N</v>
      </c>
      <c r="R53" s="150">
        <v>20</v>
      </c>
      <c r="S53" s="148" t="str">
        <f t="shared" si="6"/>
        <v>Y</v>
      </c>
      <c r="T53" s="150"/>
      <c r="U53" s="148" t="str">
        <f t="shared" si="7"/>
        <v>N</v>
      </c>
      <c r="V53" s="150">
        <v>3</v>
      </c>
      <c r="W53" s="148" t="str">
        <f t="shared" si="8"/>
        <v>Y</v>
      </c>
      <c r="X53" s="158">
        <f t="shared" si="9"/>
        <v>6.11666666666667</v>
      </c>
      <c r="Y53" s="159" t="str">
        <f t="shared" si="10"/>
        <v>N</v>
      </c>
      <c r="Z53" s="167"/>
      <c r="AA53" s="148" t="str">
        <f t="shared" si="11"/>
        <v>N</v>
      </c>
      <c r="AB53" s="168"/>
      <c r="AC53" s="169" t="str">
        <f t="shared" si="42"/>
        <v>N</v>
      </c>
      <c r="AD53" s="159"/>
      <c r="AE53" s="148" t="str">
        <f t="shared" si="13"/>
        <v>N</v>
      </c>
      <c r="AF53" s="148">
        <v>3</v>
      </c>
      <c r="AG53" s="148" t="str">
        <f t="shared" si="14"/>
        <v>Y</v>
      </c>
      <c r="AH53" s="158"/>
      <c r="AI53" s="148" t="str">
        <f t="shared" si="15"/>
        <v>N</v>
      </c>
      <c r="AJ53" s="158">
        <f t="shared" si="16"/>
        <v>0.45</v>
      </c>
      <c r="AK53" s="173" t="str">
        <f t="shared" si="17"/>
        <v>N</v>
      </c>
      <c r="AL53" s="149"/>
      <c r="AM53" s="148" t="str">
        <f t="shared" si="38"/>
        <v>N</v>
      </c>
      <c r="AN53" s="149"/>
      <c r="AO53" s="148" t="str">
        <f t="shared" si="43"/>
        <v>N</v>
      </c>
      <c r="AP53" s="159"/>
      <c r="AQ53" s="148" t="str">
        <f t="shared" si="19"/>
        <v>N</v>
      </c>
      <c r="AR53" s="148"/>
      <c r="AS53" s="148" t="str">
        <f t="shared" si="20"/>
        <v>N</v>
      </c>
      <c r="AT53" s="148">
        <v>3</v>
      </c>
      <c r="AU53" s="148" t="str">
        <f t="shared" si="21"/>
        <v>Y</v>
      </c>
      <c r="AV53" s="158">
        <f t="shared" si="47"/>
        <v>0.3</v>
      </c>
      <c r="AW53" s="173" t="str">
        <f t="shared" si="23"/>
        <v>N</v>
      </c>
      <c r="AX53" s="149"/>
      <c r="AY53" s="148" t="str">
        <f t="shared" si="24"/>
        <v>N</v>
      </c>
      <c r="AZ53" s="149"/>
      <c r="BA53" s="148" t="str">
        <f t="shared" si="44"/>
        <v>N</v>
      </c>
      <c r="BB53" s="159"/>
      <c r="BC53" s="148" t="str">
        <f t="shared" si="26"/>
        <v>N</v>
      </c>
      <c r="BD53" s="148">
        <v>3</v>
      </c>
      <c r="BE53" s="148" t="str">
        <f t="shared" si="27"/>
        <v>Y</v>
      </c>
      <c r="BF53" s="158">
        <f t="shared" si="28"/>
        <v>0.75</v>
      </c>
      <c r="BG53" s="173" t="str">
        <f t="shared" si="29"/>
        <v>N</v>
      </c>
      <c r="BH53" s="149"/>
      <c r="BI53" s="148" t="str">
        <f t="shared" si="30"/>
        <v>N</v>
      </c>
      <c r="BJ53" s="159"/>
      <c r="BK53" s="148" t="str">
        <f t="shared" si="31"/>
        <v>N</v>
      </c>
      <c r="BL53" s="148"/>
      <c r="BM53" s="148" t="str">
        <f t="shared" si="46"/>
        <v>N</v>
      </c>
      <c r="BN53" s="148">
        <v>3</v>
      </c>
      <c r="BO53" s="148" t="str">
        <f t="shared" si="33"/>
        <v>Y</v>
      </c>
      <c r="BP53" s="158">
        <f t="shared" si="34"/>
        <v>0.45</v>
      </c>
      <c r="BQ53" s="173" t="str">
        <f t="shared" si="35"/>
        <v>N</v>
      </c>
    </row>
    <row r="54" ht="16.5" customHeight="1" spans="1:69">
      <c r="A54" s="147">
        <v>43</v>
      </c>
      <c r="B54" s="94"/>
      <c r="C54" s="88"/>
      <c r="D54" s="151"/>
      <c r="E54" s="148" t="str">
        <f t="shared" si="36"/>
        <v>N</v>
      </c>
      <c r="F54" s="149"/>
      <c r="G54" s="148" t="str">
        <f t="shared" si="0"/>
        <v>N</v>
      </c>
      <c r="H54" s="150"/>
      <c r="I54" s="148" t="str">
        <f t="shared" si="1"/>
        <v>N</v>
      </c>
      <c r="J54" s="148"/>
      <c r="K54" s="148" t="str">
        <f t="shared" si="2"/>
        <v>N</v>
      </c>
      <c r="L54" s="148">
        <v>2</v>
      </c>
      <c r="M54" s="148" t="str">
        <f t="shared" si="3"/>
        <v>Y</v>
      </c>
      <c r="N54" s="158">
        <f t="shared" si="37"/>
        <v>0.2</v>
      </c>
      <c r="O54" s="159" t="str">
        <f t="shared" si="4"/>
        <v>N</v>
      </c>
      <c r="P54" s="149"/>
      <c r="Q54" s="148" t="str">
        <f t="shared" si="5"/>
        <v>N</v>
      </c>
      <c r="R54" s="150">
        <v>20</v>
      </c>
      <c r="S54" s="148" t="str">
        <f t="shared" si="6"/>
        <v>Y</v>
      </c>
      <c r="T54" s="150"/>
      <c r="U54" s="148" t="str">
        <f t="shared" si="7"/>
        <v>N</v>
      </c>
      <c r="V54" s="150">
        <v>3</v>
      </c>
      <c r="W54" s="148" t="str">
        <f t="shared" si="8"/>
        <v>Y</v>
      </c>
      <c r="X54" s="158">
        <f t="shared" si="9"/>
        <v>6.11666666666667</v>
      </c>
      <c r="Y54" s="159" t="str">
        <f t="shared" si="10"/>
        <v>N</v>
      </c>
      <c r="Z54" s="167"/>
      <c r="AA54" s="148" t="str">
        <f t="shared" si="11"/>
        <v>N</v>
      </c>
      <c r="AB54" s="168"/>
      <c r="AC54" s="169" t="str">
        <f t="shared" si="42"/>
        <v>N</v>
      </c>
      <c r="AD54" s="159"/>
      <c r="AE54" s="148" t="str">
        <f t="shared" si="13"/>
        <v>N</v>
      </c>
      <c r="AF54" s="148">
        <v>2</v>
      </c>
      <c r="AG54" s="148" t="str">
        <f t="shared" si="14"/>
        <v>Y</v>
      </c>
      <c r="AH54" s="158"/>
      <c r="AI54" s="148" t="str">
        <f t="shared" si="15"/>
        <v>N</v>
      </c>
      <c r="AJ54" s="158">
        <f t="shared" si="16"/>
        <v>0.3</v>
      </c>
      <c r="AK54" s="173" t="str">
        <f t="shared" si="17"/>
        <v>N</v>
      </c>
      <c r="AL54" s="149"/>
      <c r="AM54" s="148" t="str">
        <f t="shared" si="38"/>
        <v>N</v>
      </c>
      <c r="AN54" s="174"/>
      <c r="AO54" s="148" t="str">
        <f t="shared" si="43"/>
        <v>N</v>
      </c>
      <c r="AP54" s="159"/>
      <c r="AQ54" s="148" t="str">
        <f t="shared" si="19"/>
        <v>N</v>
      </c>
      <c r="AR54" s="148"/>
      <c r="AS54" s="148" t="str">
        <f t="shared" si="20"/>
        <v>N</v>
      </c>
      <c r="AT54" s="148">
        <v>3</v>
      </c>
      <c r="AU54" s="148" t="str">
        <f t="shared" si="21"/>
        <v>Y</v>
      </c>
      <c r="AV54" s="158">
        <v>12</v>
      </c>
      <c r="AW54" s="173" t="str">
        <f t="shared" si="23"/>
        <v>Y</v>
      </c>
      <c r="AX54" s="149"/>
      <c r="AY54" s="148" t="str">
        <f t="shared" si="24"/>
        <v>N</v>
      </c>
      <c r="AZ54" s="174"/>
      <c r="BA54" s="148" t="str">
        <f t="shared" si="44"/>
        <v>N</v>
      </c>
      <c r="BB54" s="159"/>
      <c r="BC54" s="148" t="str">
        <f t="shared" si="26"/>
        <v>N</v>
      </c>
      <c r="BD54" s="148">
        <v>2</v>
      </c>
      <c r="BE54" s="148" t="str">
        <f t="shared" si="27"/>
        <v>Y</v>
      </c>
      <c r="BF54" s="158">
        <f t="shared" si="28"/>
        <v>0.5</v>
      </c>
      <c r="BG54" s="173" t="str">
        <f t="shared" si="29"/>
        <v>N</v>
      </c>
      <c r="BH54" s="149"/>
      <c r="BI54" s="148" t="str">
        <f t="shared" si="30"/>
        <v>N</v>
      </c>
      <c r="BJ54" s="159"/>
      <c r="BK54" s="148" t="str">
        <f t="shared" si="31"/>
        <v>N</v>
      </c>
      <c r="BL54" s="148"/>
      <c r="BM54" s="148" t="str">
        <f t="shared" si="46"/>
        <v>N</v>
      </c>
      <c r="BN54" s="148">
        <v>3</v>
      </c>
      <c r="BO54" s="148" t="str">
        <f t="shared" si="33"/>
        <v>Y</v>
      </c>
      <c r="BP54" s="158">
        <f t="shared" si="34"/>
        <v>0.45</v>
      </c>
      <c r="BQ54" s="173" t="str">
        <f t="shared" si="35"/>
        <v>N</v>
      </c>
    </row>
    <row r="55" ht="31.5" customHeight="1" spans="1:69">
      <c r="A55" s="147">
        <v>44</v>
      </c>
      <c r="B55" s="94"/>
      <c r="C55" s="88"/>
      <c r="D55" s="152"/>
      <c r="E55" s="148" t="str">
        <f t="shared" si="36"/>
        <v>N</v>
      </c>
      <c r="F55" s="149"/>
      <c r="G55" s="148" t="str">
        <f t="shared" si="0"/>
        <v>N</v>
      </c>
      <c r="H55" s="150"/>
      <c r="I55" s="148" t="str">
        <f t="shared" si="1"/>
        <v>N</v>
      </c>
      <c r="J55" s="148"/>
      <c r="K55" s="148" t="str">
        <f t="shared" si="2"/>
        <v>N</v>
      </c>
      <c r="L55" s="148">
        <v>3</v>
      </c>
      <c r="M55" s="148" t="str">
        <f t="shared" si="3"/>
        <v>Y</v>
      </c>
      <c r="N55" s="158">
        <f t="shared" si="37"/>
        <v>0.3</v>
      </c>
      <c r="O55" s="159" t="str">
        <f t="shared" si="4"/>
        <v>N</v>
      </c>
      <c r="P55" s="149"/>
      <c r="Q55" s="148" t="str">
        <f t="shared" si="5"/>
        <v>N</v>
      </c>
      <c r="R55" s="150">
        <v>20</v>
      </c>
      <c r="S55" s="148" t="str">
        <f t="shared" si="6"/>
        <v>Y</v>
      </c>
      <c r="T55" s="150"/>
      <c r="U55" s="148" t="str">
        <f t="shared" si="7"/>
        <v>N</v>
      </c>
      <c r="V55" s="150">
        <v>3</v>
      </c>
      <c r="W55" s="148" t="str">
        <f t="shared" si="8"/>
        <v>Y</v>
      </c>
      <c r="X55" s="158">
        <f t="shared" si="9"/>
        <v>6.11666666666667</v>
      </c>
      <c r="Y55" s="159" t="str">
        <f t="shared" si="10"/>
        <v>N</v>
      </c>
      <c r="Z55" s="167"/>
      <c r="AA55" s="148" t="str">
        <f t="shared" si="11"/>
        <v>N</v>
      </c>
      <c r="AB55" s="168"/>
      <c r="AC55" s="169" t="str">
        <f t="shared" si="42"/>
        <v>N</v>
      </c>
      <c r="AD55" s="170"/>
      <c r="AE55" s="148" t="str">
        <f t="shared" si="13"/>
        <v>N</v>
      </c>
      <c r="AF55" s="148">
        <v>2</v>
      </c>
      <c r="AG55" s="148" t="str">
        <f t="shared" si="14"/>
        <v>Y</v>
      </c>
      <c r="AH55" s="158"/>
      <c r="AI55" s="148" t="str">
        <f t="shared" si="15"/>
        <v>N</v>
      </c>
      <c r="AJ55" s="158">
        <f t="shared" si="16"/>
        <v>0.3</v>
      </c>
      <c r="AK55" s="173" t="str">
        <f t="shared" si="17"/>
        <v>N</v>
      </c>
      <c r="AL55" s="149"/>
      <c r="AM55" s="148" t="str">
        <f t="shared" si="38"/>
        <v>N</v>
      </c>
      <c r="AN55" s="149"/>
      <c r="AO55" s="148" t="str">
        <f t="shared" si="43"/>
        <v>N</v>
      </c>
      <c r="AP55" s="170"/>
      <c r="AQ55" s="148" t="str">
        <f t="shared" si="19"/>
        <v>N</v>
      </c>
      <c r="AR55" s="148"/>
      <c r="AS55" s="148" t="str">
        <f t="shared" si="20"/>
        <v>N</v>
      </c>
      <c r="AT55" s="148">
        <v>2</v>
      </c>
      <c r="AU55" s="148" t="str">
        <f t="shared" si="21"/>
        <v>Y</v>
      </c>
      <c r="AV55" s="158">
        <f t="shared" ref="AV55:AV60" si="48">(((AL55+AN55+AP55)/3)*0.75)+(AR55*0.15)+AT55*0.1</f>
        <v>0.2</v>
      </c>
      <c r="AW55" s="173" t="str">
        <f t="shared" si="23"/>
        <v>N</v>
      </c>
      <c r="AX55" s="149"/>
      <c r="AY55" s="148" t="str">
        <f t="shared" si="24"/>
        <v>N</v>
      </c>
      <c r="AZ55" s="149"/>
      <c r="BA55" s="148" t="str">
        <f t="shared" si="44"/>
        <v>N</v>
      </c>
      <c r="BB55" s="159"/>
      <c r="BC55" s="148" t="str">
        <f t="shared" si="26"/>
        <v>N</v>
      </c>
      <c r="BD55" s="148">
        <v>2</v>
      </c>
      <c r="BE55" s="148" t="str">
        <f t="shared" si="27"/>
        <v>Y</v>
      </c>
      <c r="BF55" s="158">
        <f t="shared" si="28"/>
        <v>0.5</v>
      </c>
      <c r="BG55" s="173" t="str">
        <f t="shared" si="29"/>
        <v>N</v>
      </c>
      <c r="BH55" s="149"/>
      <c r="BI55" s="148" t="str">
        <f t="shared" si="30"/>
        <v>N</v>
      </c>
      <c r="BJ55" s="170"/>
      <c r="BK55" s="148" t="str">
        <f t="shared" si="31"/>
        <v>N</v>
      </c>
      <c r="BL55" s="148"/>
      <c r="BM55" s="148" t="str">
        <f t="shared" si="46"/>
        <v>N</v>
      </c>
      <c r="BN55" s="148">
        <v>2</v>
      </c>
      <c r="BO55" s="148" t="str">
        <f t="shared" si="33"/>
        <v>Y</v>
      </c>
      <c r="BP55" s="158">
        <f t="shared" si="34"/>
        <v>0.3</v>
      </c>
      <c r="BQ55" s="173" t="str">
        <f t="shared" si="35"/>
        <v>N</v>
      </c>
    </row>
    <row r="56" ht="16.5" customHeight="1" spans="1:69">
      <c r="A56" s="147">
        <v>45</v>
      </c>
      <c r="B56" s="94"/>
      <c r="C56" s="88"/>
      <c r="D56" s="152"/>
      <c r="E56" s="148" t="str">
        <f t="shared" si="36"/>
        <v>N</v>
      </c>
      <c r="F56" s="149"/>
      <c r="G56" s="148" t="str">
        <f t="shared" si="0"/>
        <v>N</v>
      </c>
      <c r="H56" s="150"/>
      <c r="I56" s="148" t="str">
        <f t="shared" si="1"/>
        <v>N</v>
      </c>
      <c r="J56" s="148"/>
      <c r="K56" s="148" t="str">
        <f t="shared" si="2"/>
        <v>N</v>
      </c>
      <c r="L56" s="148">
        <v>2</v>
      </c>
      <c r="M56" s="148" t="str">
        <f t="shared" si="3"/>
        <v>Y</v>
      </c>
      <c r="N56" s="158">
        <f t="shared" si="37"/>
        <v>0.2</v>
      </c>
      <c r="O56" s="159" t="str">
        <f t="shared" si="4"/>
        <v>N</v>
      </c>
      <c r="P56" s="149"/>
      <c r="Q56" s="148" t="str">
        <f t="shared" si="5"/>
        <v>N</v>
      </c>
      <c r="R56" s="150">
        <v>20</v>
      </c>
      <c r="S56" s="148" t="str">
        <f t="shared" si="6"/>
        <v>Y</v>
      </c>
      <c r="T56" s="150"/>
      <c r="U56" s="148" t="str">
        <f t="shared" si="7"/>
        <v>N</v>
      </c>
      <c r="V56" s="150">
        <v>3</v>
      </c>
      <c r="W56" s="148" t="str">
        <f t="shared" si="8"/>
        <v>Y</v>
      </c>
      <c r="X56" s="158">
        <f t="shared" si="9"/>
        <v>6.11666666666667</v>
      </c>
      <c r="Y56" s="159" t="str">
        <f t="shared" si="10"/>
        <v>N</v>
      </c>
      <c r="Z56" s="167"/>
      <c r="AA56" s="148" t="str">
        <f t="shared" si="11"/>
        <v>N</v>
      </c>
      <c r="AB56" s="168"/>
      <c r="AC56" s="169" t="str">
        <f t="shared" si="42"/>
        <v>N</v>
      </c>
      <c r="AD56" s="159"/>
      <c r="AE56" s="148" t="str">
        <f t="shared" si="13"/>
        <v>N</v>
      </c>
      <c r="AF56" s="148">
        <v>3</v>
      </c>
      <c r="AG56" s="148" t="str">
        <f t="shared" si="14"/>
        <v>Y</v>
      </c>
      <c r="AH56" s="158"/>
      <c r="AI56" s="148" t="str">
        <f t="shared" si="15"/>
        <v>N</v>
      </c>
      <c r="AJ56" s="158">
        <f t="shared" si="16"/>
        <v>0.45</v>
      </c>
      <c r="AK56" s="173" t="str">
        <f t="shared" si="17"/>
        <v>N</v>
      </c>
      <c r="AL56" s="149"/>
      <c r="AM56" s="148" t="str">
        <f t="shared" si="38"/>
        <v>N</v>
      </c>
      <c r="AN56" s="174"/>
      <c r="AO56" s="148" t="str">
        <f t="shared" si="43"/>
        <v>N</v>
      </c>
      <c r="AP56" s="159"/>
      <c r="AQ56" s="148" t="str">
        <f t="shared" si="19"/>
        <v>N</v>
      </c>
      <c r="AR56" s="148"/>
      <c r="AS56" s="148" t="str">
        <f t="shared" si="20"/>
        <v>N</v>
      </c>
      <c r="AT56" s="148">
        <v>3</v>
      </c>
      <c r="AU56" s="148" t="str">
        <f t="shared" si="21"/>
        <v>Y</v>
      </c>
      <c r="AV56" s="158">
        <f t="shared" si="48"/>
        <v>0.3</v>
      </c>
      <c r="AW56" s="173" t="str">
        <f t="shared" si="23"/>
        <v>N</v>
      </c>
      <c r="AX56" s="149"/>
      <c r="AY56" s="148" t="str">
        <f t="shared" si="24"/>
        <v>N</v>
      </c>
      <c r="AZ56" s="174"/>
      <c r="BA56" s="148" t="str">
        <f t="shared" si="44"/>
        <v>N</v>
      </c>
      <c r="BB56" s="159"/>
      <c r="BC56" s="148" t="str">
        <f t="shared" si="26"/>
        <v>N</v>
      </c>
      <c r="BD56" s="148">
        <v>3</v>
      </c>
      <c r="BE56" s="148" t="str">
        <f t="shared" si="27"/>
        <v>Y</v>
      </c>
      <c r="BF56" s="158">
        <f t="shared" si="28"/>
        <v>0.75</v>
      </c>
      <c r="BG56" s="173" t="str">
        <f t="shared" si="29"/>
        <v>N</v>
      </c>
      <c r="BH56" s="149"/>
      <c r="BI56" s="148" t="str">
        <f t="shared" si="30"/>
        <v>N</v>
      </c>
      <c r="BJ56" s="159"/>
      <c r="BK56" s="148" t="str">
        <f t="shared" si="31"/>
        <v>N</v>
      </c>
      <c r="BL56" s="148"/>
      <c r="BM56" s="148" t="str">
        <f t="shared" si="46"/>
        <v>N</v>
      </c>
      <c r="BN56" s="148">
        <v>3</v>
      </c>
      <c r="BO56" s="148" t="str">
        <f t="shared" si="33"/>
        <v>Y</v>
      </c>
      <c r="BP56" s="158">
        <f t="shared" si="34"/>
        <v>0.45</v>
      </c>
      <c r="BQ56" s="173" t="str">
        <f t="shared" si="35"/>
        <v>N</v>
      </c>
    </row>
    <row r="57" ht="31.5" customHeight="1" spans="1:69">
      <c r="A57" s="147">
        <v>46</v>
      </c>
      <c r="B57" s="94"/>
      <c r="C57" s="88"/>
      <c r="D57" s="151"/>
      <c r="E57" s="148" t="str">
        <f t="shared" si="36"/>
        <v>N</v>
      </c>
      <c r="F57" s="149"/>
      <c r="G57" s="148" t="str">
        <f t="shared" si="0"/>
        <v>N</v>
      </c>
      <c r="H57" s="150"/>
      <c r="I57" s="148" t="str">
        <f t="shared" si="1"/>
        <v>N</v>
      </c>
      <c r="J57" s="148"/>
      <c r="K57" s="148" t="str">
        <f t="shared" si="2"/>
        <v>N</v>
      </c>
      <c r="L57" s="148">
        <v>2</v>
      </c>
      <c r="M57" s="148" t="str">
        <f t="shared" si="3"/>
        <v>Y</v>
      </c>
      <c r="N57" s="158">
        <f t="shared" si="37"/>
        <v>0.2</v>
      </c>
      <c r="O57" s="159" t="str">
        <f t="shared" si="4"/>
        <v>N</v>
      </c>
      <c r="P57" s="149"/>
      <c r="Q57" s="148" t="str">
        <f t="shared" si="5"/>
        <v>N</v>
      </c>
      <c r="R57" s="150">
        <v>20</v>
      </c>
      <c r="S57" s="148" t="str">
        <f t="shared" si="6"/>
        <v>Y</v>
      </c>
      <c r="T57" s="150"/>
      <c r="U57" s="148" t="str">
        <f t="shared" si="7"/>
        <v>N</v>
      </c>
      <c r="V57" s="150">
        <v>3</v>
      </c>
      <c r="W57" s="148" t="str">
        <f t="shared" si="8"/>
        <v>Y</v>
      </c>
      <c r="X57" s="158">
        <f t="shared" si="9"/>
        <v>6.11666666666667</v>
      </c>
      <c r="Y57" s="159" t="str">
        <f t="shared" si="10"/>
        <v>N</v>
      </c>
      <c r="Z57" s="167"/>
      <c r="AA57" s="148" t="str">
        <f t="shared" si="11"/>
        <v>N</v>
      </c>
      <c r="AB57" s="168"/>
      <c r="AC57" s="169" t="str">
        <f t="shared" si="42"/>
        <v>N</v>
      </c>
      <c r="AD57" s="159"/>
      <c r="AE57" s="148" t="str">
        <f t="shared" si="13"/>
        <v>N</v>
      </c>
      <c r="AF57" s="148">
        <v>2</v>
      </c>
      <c r="AG57" s="148" t="str">
        <f t="shared" si="14"/>
        <v>Y</v>
      </c>
      <c r="AH57" s="158"/>
      <c r="AI57" s="148" t="str">
        <f t="shared" si="15"/>
        <v>N</v>
      </c>
      <c r="AJ57" s="158">
        <f t="shared" si="16"/>
        <v>0.3</v>
      </c>
      <c r="AK57" s="173" t="str">
        <f t="shared" si="17"/>
        <v>N</v>
      </c>
      <c r="AL57" s="149"/>
      <c r="AM57" s="148" t="str">
        <f t="shared" si="38"/>
        <v>N</v>
      </c>
      <c r="AN57" s="149"/>
      <c r="AO57" s="148" t="str">
        <f t="shared" si="43"/>
        <v>N</v>
      </c>
      <c r="AP57" s="159"/>
      <c r="AQ57" s="148" t="str">
        <f t="shared" si="19"/>
        <v>N</v>
      </c>
      <c r="AR57" s="148"/>
      <c r="AS57" s="148" t="str">
        <f t="shared" si="20"/>
        <v>N</v>
      </c>
      <c r="AT57" s="148">
        <v>2</v>
      </c>
      <c r="AU57" s="148" t="str">
        <f t="shared" si="21"/>
        <v>Y</v>
      </c>
      <c r="AV57" s="158">
        <f t="shared" si="48"/>
        <v>0.2</v>
      </c>
      <c r="AW57" s="173" t="str">
        <f t="shared" si="23"/>
        <v>N</v>
      </c>
      <c r="AX57" s="149"/>
      <c r="AY57" s="148" t="str">
        <f t="shared" si="24"/>
        <v>N</v>
      </c>
      <c r="AZ57" s="149"/>
      <c r="BA57" s="148" t="str">
        <f t="shared" si="44"/>
        <v>N</v>
      </c>
      <c r="BB57" s="159"/>
      <c r="BC57" s="148" t="str">
        <f t="shared" si="26"/>
        <v>N</v>
      </c>
      <c r="BD57" s="148">
        <v>2</v>
      </c>
      <c r="BE57" s="148" t="str">
        <f t="shared" si="27"/>
        <v>Y</v>
      </c>
      <c r="BF57" s="158">
        <f t="shared" si="28"/>
        <v>0.5</v>
      </c>
      <c r="BG57" s="173" t="str">
        <f t="shared" si="29"/>
        <v>N</v>
      </c>
      <c r="BH57" s="149"/>
      <c r="BI57" s="148" t="str">
        <f t="shared" si="30"/>
        <v>N</v>
      </c>
      <c r="BJ57" s="159"/>
      <c r="BK57" s="148" t="str">
        <f t="shared" si="31"/>
        <v>N</v>
      </c>
      <c r="BL57" s="148"/>
      <c r="BM57" s="148" t="str">
        <f t="shared" si="46"/>
        <v>N</v>
      </c>
      <c r="BN57" s="148">
        <v>2</v>
      </c>
      <c r="BO57" s="148" t="str">
        <f t="shared" si="33"/>
        <v>Y</v>
      </c>
      <c r="BP57" s="158">
        <f t="shared" si="34"/>
        <v>0.3</v>
      </c>
      <c r="BQ57" s="173" t="str">
        <f t="shared" si="35"/>
        <v>N</v>
      </c>
    </row>
    <row r="58" ht="16.5" customHeight="1" spans="1:69">
      <c r="A58" s="147">
        <v>47</v>
      </c>
      <c r="B58" s="94"/>
      <c r="C58" s="88"/>
      <c r="D58" s="151"/>
      <c r="E58" s="148" t="str">
        <f t="shared" si="36"/>
        <v>N</v>
      </c>
      <c r="F58" s="149"/>
      <c r="G58" s="148" t="str">
        <f t="shared" si="0"/>
        <v>N</v>
      </c>
      <c r="H58" s="150"/>
      <c r="I58" s="148" t="str">
        <f t="shared" si="1"/>
        <v>N</v>
      </c>
      <c r="J58" s="148"/>
      <c r="K58" s="148" t="str">
        <f t="shared" si="2"/>
        <v>N</v>
      </c>
      <c r="L58" s="148">
        <v>3</v>
      </c>
      <c r="M58" s="148" t="str">
        <f t="shared" si="3"/>
        <v>Y</v>
      </c>
      <c r="N58" s="158">
        <f t="shared" si="37"/>
        <v>0.3</v>
      </c>
      <c r="O58" s="159" t="str">
        <f t="shared" si="4"/>
        <v>N</v>
      </c>
      <c r="P58" s="149"/>
      <c r="Q58" s="148" t="str">
        <f t="shared" si="5"/>
        <v>N</v>
      </c>
      <c r="R58" s="150">
        <v>20</v>
      </c>
      <c r="S58" s="148" t="str">
        <f t="shared" si="6"/>
        <v>Y</v>
      </c>
      <c r="T58" s="150"/>
      <c r="U58" s="148" t="str">
        <f t="shared" si="7"/>
        <v>N</v>
      </c>
      <c r="V58" s="150">
        <v>3</v>
      </c>
      <c r="W58" s="148" t="str">
        <f t="shared" si="8"/>
        <v>Y</v>
      </c>
      <c r="X58" s="158">
        <f t="shared" si="9"/>
        <v>6.11666666666667</v>
      </c>
      <c r="Y58" s="159" t="str">
        <f t="shared" si="10"/>
        <v>N</v>
      </c>
      <c r="Z58" s="167"/>
      <c r="AA58" s="148" t="str">
        <f t="shared" si="11"/>
        <v>N</v>
      </c>
      <c r="AB58" s="168"/>
      <c r="AC58" s="169" t="str">
        <f t="shared" si="42"/>
        <v>N</v>
      </c>
      <c r="AD58" s="159"/>
      <c r="AE58" s="148" t="str">
        <f t="shared" si="13"/>
        <v>N</v>
      </c>
      <c r="AF58" s="148">
        <v>3</v>
      </c>
      <c r="AG58" s="148" t="str">
        <f t="shared" si="14"/>
        <v>Y</v>
      </c>
      <c r="AH58" s="158"/>
      <c r="AI58" s="148" t="str">
        <f t="shared" si="15"/>
        <v>N</v>
      </c>
      <c r="AJ58" s="158">
        <f t="shared" si="16"/>
        <v>0.45</v>
      </c>
      <c r="AK58" s="173" t="str">
        <f t="shared" si="17"/>
        <v>N</v>
      </c>
      <c r="AL58" s="149"/>
      <c r="AM58" s="148" t="str">
        <f t="shared" si="38"/>
        <v>N</v>
      </c>
      <c r="AN58" s="149"/>
      <c r="AO58" s="148" t="str">
        <f t="shared" si="43"/>
        <v>N</v>
      </c>
      <c r="AP58" s="159"/>
      <c r="AQ58" s="148" t="str">
        <f t="shared" si="19"/>
        <v>N</v>
      </c>
      <c r="AR58" s="148"/>
      <c r="AS58" s="148" t="str">
        <f t="shared" si="20"/>
        <v>N</v>
      </c>
      <c r="AT58" s="148">
        <v>3</v>
      </c>
      <c r="AU58" s="148" t="str">
        <f t="shared" si="21"/>
        <v>Y</v>
      </c>
      <c r="AV58" s="158">
        <f t="shared" si="48"/>
        <v>0.3</v>
      </c>
      <c r="AW58" s="173" t="str">
        <f t="shared" si="23"/>
        <v>N</v>
      </c>
      <c r="AX58" s="149"/>
      <c r="AY58" s="148" t="str">
        <f t="shared" si="24"/>
        <v>N</v>
      </c>
      <c r="AZ58" s="149"/>
      <c r="BA58" s="148" t="str">
        <f t="shared" si="44"/>
        <v>N</v>
      </c>
      <c r="BB58" s="159"/>
      <c r="BC58" s="148" t="str">
        <f t="shared" si="26"/>
        <v>N</v>
      </c>
      <c r="BD58" s="148">
        <v>3</v>
      </c>
      <c r="BE58" s="148" t="str">
        <f t="shared" si="27"/>
        <v>Y</v>
      </c>
      <c r="BF58" s="158">
        <f t="shared" si="28"/>
        <v>0.75</v>
      </c>
      <c r="BG58" s="173" t="str">
        <f t="shared" si="29"/>
        <v>N</v>
      </c>
      <c r="BH58" s="149"/>
      <c r="BI58" s="148" t="str">
        <f t="shared" si="30"/>
        <v>N</v>
      </c>
      <c r="BJ58" s="159"/>
      <c r="BK58" s="148" t="str">
        <f t="shared" si="31"/>
        <v>N</v>
      </c>
      <c r="BL58" s="148"/>
      <c r="BM58" s="148" t="str">
        <f t="shared" si="46"/>
        <v>N</v>
      </c>
      <c r="BN58" s="148">
        <v>3</v>
      </c>
      <c r="BO58" s="148" t="str">
        <f t="shared" si="33"/>
        <v>Y</v>
      </c>
      <c r="BP58" s="158">
        <f t="shared" si="34"/>
        <v>0.45</v>
      </c>
      <c r="BQ58" s="173" t="str">
        <f t="shared" si="35"/>
        <v>N</v>
      </c>
    </row>
    <row r="59" ht="31.5" customHeight="1" spans="1:69">
      <c r="A59" s="147">
        <v>48</v>
      </c>
      <c r="B59" s="94"/>
      <c r="C59" s="88"/>
      <c r="D59" s="152"/>
      <c r="E59" s="148" t="str">
        <f t="shared" si="36"/>
        <v>N</v>
      </c>
      <c r="F59" s="149"/>
      <c r="G59" s="148" t="str">
        <f t="shared" si="0"/>
        <v>N</v>
      </c>
      <c r="H59" s="150"/>
      <c r="I59" s="148" t="str">
        <f t="shared" si="1"/>
        <v>N</v>
      </c>
      <c r="J59" s="148"/>
      <c r="K59" s="148" t="str">
        <f t="shared" si="2"/>
        <v>N</v>
      </c>
      <c r="L59" s="148">
        <v>2</v>
      </c>
      <c r="M59" s="148" t="str">
        <f t="shared" si="3"/>
        <v>Y</v>
      </c>
      <c r="N59" s="158">
        <f t="shared" si="37"/>
        <v>0.2</v>
      </c>
      <c r="O59" s="159" t="str">
        <f t="shared" si="4"/>
        <v>N</v>
      </c>
      <c r="P59" s="149"/>
      <c r="Q59" s="148" t="str">
        <f t="shared" si="5"/>
        <v>N</v>
      </c>
      <c r="R59" s="150">
        <v>20</v>
      </c>
      <c r="S59" s="148" t="str">
        <f t="shared" si="6"/>
        <v>Y</v>
      </c>
      <c r="T59" s="150"/>
      <c r="U59" s="148" t="str">
        <f t="shared" si="7"/>
        <v>N</v>
      </c>
      <c r="V59" s="150">
        <v>3</v>
      </c>
      <c r="W59" s="148" t="str">
        <f t="shared" si="8"/>
        <v>Y</v>
      </c>
      <c r="X59" s="158">
        <f t="shared" si="9"/>
        <v>6.11666666666667</v>
      </c>
      <c r="Y59" s="159" t="str">
        <f t="shared" si="10"/>
        <v>N</v>
      </c>
      <c r="Z59" s="167"/>
      <c r="AA59" s="148" t="str">
        <f t="shared" si="11"/>
        <v>N</v>
      </c>
      <c r="AB59" s="168"/>
      <c r="AC59" s="169" t="str">
        <f t="shared" si="42"/>
        <v>N</v>
      </c>
      <c r="AD59" s="159"/>
      <c r="AE59" s="148" t="str">
        <f t="shared" si="13"/>
        <v>N</v>
      </c>
      <c r="AF59" s="148">
        <v>1</v>
      </c>
      <c r="AG59" s="148" t="str">
        <f t="shared" si="14"/>
        <v>N</v>
      </c>
      <c r="AH59" s="158"/>
      <c r="AI59" s="148" t="str">
        <f t="shared" si="15"/>
        <v>N</v>
      </c>
      <c r="AJ59" s="158">
        <f t="shared" si="16"/>
        <v>0.15</v>
      </c>
      <c r="AK59" s="173" t="str">
        <f t="shared" si="17"/>
        <v>N</v>
      </c>
      <c r="AL59" s="174"/>
      <c r="AM59" s="148" t="str">
        <f t="shared" si="38"/>
        <v>N</v>
      </c>
      <c r="AN59" s="174"/>
      <c r="AO59" s="148" t="str">
        <f t="shared" si="43"/>
        <v>N</v>
      </c>
      <c r="AP59" s="159"/>
      <c r="AQ59" s="148" t="str">
        <f t="shared" si="19"/>
        <v>N</v>
      </c>
      <c r="AR59" s="148"/>
      <c r="AS59" s="148" t="str">
        <f t="shared" si="20"/>
        <v>N</v>
      </c>
      <c r="AT59" s="148">
        <v>3</v>
      </c>
      <c r="AU59" s="148" t="str">
        <f t="shared" si="21"/>
        <v>Y</v>
      </c>
      <c r="AV59" s="158">
        <f t="shared" si="48"/>
        <v>0.3</v>
      </c>
      <c r="AW59" s="173" t="str">
        <f t="shared" si="23"/>
        <v>N</v>
      </c>
      <c r="AX59" s="174"/>
      <c r="AY59" s="148">
        <v>0</v>
      </c>
      <c r="AZ59" s="174"/>
      <c r="BA59" s="148" t="str">
        <f t="shared" si="44"/>
        <v>N</v>
      </c>
      <c r="BB59" s="159"/>
      <c r="BC59" s="148" t="str">
        <f t="shared" si="26"/>
        <v>N</v>
      </c>
      <c r="BD59" s="148">
        <v>1</v>
      </c>
      <c r="BE59" s="148" t="str">
        <f t="shared" si="27"/>
        <v>N</v>
      </c>
      <c r="BF59" s="158">
        <f t="shared" si="28"/>
        <v>0.25</v>
      </c>
      <c r="BG59" s="173" t="str">
        <f t="shared" si="29"/>
        <v>N</v>
      </c>
      <c r="BH59" s="174"/>
      <c r="BI59" s="148" t="str">
        <f t="shared" si="30"/>
        <v>N</v>
      </c>
      <c r="BJ59" s="159"/>
      <c r="BK59" s="148" t="str">
        <f t="shared" si="31"/>
        <v>N</v>
      </c>
      <c r="BL59" s="148"/>
      <c r="BM59" s="148" t="str">
        <f t="shared" si="46"/>
        <v>N</v>
      </c>
      <c r="BN59" s="148">
        <v>3</v>
      </c>
      <c r="BO59" s="148" t="str">
        <f t="shared" si="33"/>
        <v>Y</v>
      </c>
      <c r="BP59" s="158">
        <f t="shared" si="34"/>
        <v>0.45</v>
      </c>
      <c r="BQ59" s="173" t="str">
        <f t="shared" si="35"/>
        <v>N</v>
      </c>
    </row>
    <row r="60" ht="31.5" customHeight="1" spans="1:69">
      <c r="A60" s="147">
        <v>49</v>
      </c>
      <c r="B60" s="94"/>
      <c r="C60" s="88"/>
      <c r="D60" s="151"/>
      <c r="E60" s="148" t="str">
        <f t="shared" si="36"/>
        <v>N</v>
      </c>
      <c r="F60" s="149"/>
      <c r="G60" s="148" t="str">
        <f t="shared" si="0"/>
        <v>N</v>
      </c>
      <c r="H60" s="150"/>
      <c r="I60" s="148" t="str">
        <f t="shared" si="1"/>
        <v>N</v>
      </c>
      <c r="J60" s="148"/>
      <c r="K60" s="148" t="str">
        <f t="shared" si="2"/>
        <v>N</v>
      </c>
      <c r="L60" s="148">
        <v>3</v>
      </c>
      <c r="M60" s="148" t="str">
        <f t="shared" si="3"/>
        <v>Y</v>
      </c>
      <c r="N60" s="158">
        <f t="shared" si="37"/>
        <v>0.3</v>
      </c>
      <c r="O60" s="159" t="str">
        <f t="shared" si="4"/>
        <v>N</v>
      </c>
      <c r="P60" s="149"/>
      <c r="Q60" s="148" t="str">
        <f t="shared" si="5"/>
        <v>N</v>
      </c>
      <c r="R60" s="150">
        <v>20</v>
      </c>
      <c r="S60" s="148" t="str">
        <f t="shared" si="6"/>
        <v>Y</v>
      </c>
      <c r="T60" s="150"/>
      <c r="U60" s="148" t="str">
        <f t="shared" si="7"/>
        <v>N</v>
      </c>
      <c r="V60" s="150">
        <v>3</v>
      </c>
      <c r="W60" s="148" t="str">
        <f t="shared" si="8"/>
        <v>Y</v>
      </c>
      <c r="X60" s="158">
        <f t="shared" si="9"/>
        <v>6.11666666666667</v>
      </c>
      <c r="Y60" s="159" t="str">
        <f t="shared" si="10"/>
        <v>N</v>
      </c>
      <c r="Z60" s="167"/>
      <c r="AA60" s="148" t="str">
        <f t="shared" si="11"/>
        <v>N</v>
      </c>
      <c r="AB60" s="168"/>
      <c r="AC60" s="169" t="str">
        <f t="shared" si="42"/>
        <v>N</v>
      </c>
      <c r="AD60" s="159"/>
      <c r="AE60" s="148" t="str">
        <f t="shared" si="13"/>
        <v>N</v>
      </c>
      <c r="AF60" s="148">
        <v>3</v>
      </c>
      <c r="AG60" s="148" t="str">
        <f t="shared" si="14"/>
        <v>Y</v>
      </c>
      <c r="AH60" s="158"/>
      <c r="AI60" s="148" t="str">
        <f t="shared" si="15"/>
        <v>N</v>
      </c>
      <c r="AJ60" s="158">
        <f t="shared" si="16"/>
        <v>0.45</v>
      </c>
      <c r="AK60" s="173" t="str">
        <f t="shared" si="17"/>
        <v>N</v>
      </c>
      <c r="AL60" s="149"/>
      <c r="AM60" s="148" t="str">
        <f t="shared" si="38"/>
        <v>N</v>
      </c>
      <c r="AN60" s="149"/>
      <c r="AO60" s="148" t="str">
        <f t="shared" si="43"/>
        <v>N</v>
      </c>
      <c r="AP60" s="159"/>
      <c r="AQ60" s="148" t="str">
        <f t="shared" si="19"/>
        <v>N</v>
      </c>
      <c r="AR60" s="148"/>
      <c r="AS60" s="148" t="str">
        <f t="shared" si="20"/>
        <v>N</v>
      </c>
      <c r="AT60" s="148">
        <v>3</v>
      </c>
      <c r="AU60" s="148" t="str">
        <f t="shared" si="21"/>
        <v>Y</v>
      </c>
      <c r="AV60" s="158">
        <f t="shared" si="48"/>
        <v>0.3</v>
      </c>
      <c r="AW60" s="173" t="str">
        <f t="shared" si="23"/>
        <v>N</v>
      </c>
      <c r="AX60" s="149"/>
      <c r="AY60" s="148" t="str">
        <f t="shared" ref="AY60:AY78" si="49">IF(VALUE(AX60)&gt;=5,"Y","N")</f>
        <v>N</v>
      </c>
      <c r="AZ60" s="149"/>
      <c r="BA60" s="148" t="str">
        <f t="shared" si="44"/>
        <v>N</v>
      </c>
      <c r="BB60" s="159"/>
      <c r="BC60" s="148" t="str">
        <f t="shared" si="26"/>
        <v>N</v>
      </c>
      <c r="BD60" s="148">
        <v>3</v>
      </c>
      <c r="BE60" s="148" t="str">
        <f t="shared" si="27"/>
        <v>Y</v>
      </c>
      <c r="BF60" s="158">
        <f t="shared" si="28"/>
        <v>0.75</v>
      </c>
      <c r="BG60" s="173" t="str">
        <f t="shared" si="29"/>
        <v>N</v>
      </c>
      <c r="BH60" s="149"/>
      <c r="BI60" s="148" t="str">
        <f t="shared" si="30"/>
        <v>N</v>
      </c>
      <c r="BJ60" s="159"/>
      <c r="BK60" s="148" t="str">
        <f t="shared" si="31"/>
        <v>N</v>
      </c>
      <c r="BL60" s="148"/>
      <c r="BM60" s="148" t="str">
        <f t="shared" si="46"/>
        <v>N</v>
      </c>
      <c r="BN60" s="148">
        <v>3</v>
      </c>
      <c r="BO60" s="148" t="str">
        <f t="shared" si="33"/>
        <v>Y</v>
      </c>
      <c r="BP60" s="158">
        <f t="shared" si="34"/>
        <v>0.45</v>
      </c>
      <c r="BQ60" s="173" t="str">
        <f t="shared" si="35"/>
        <v>N</v>
      </c>
    </row>
    <row r="61" ht="16.5" customHeight="1" spans="1:69">
      <c r="A61" s="147">
        <v>50</v>
      </c>
      <c r="B61" s="94"/>
      <c r="C61" s="88"/>
      <c r="D61" s="152"/>
      <c r="E61" s="148" t="str">
        <f t="shared" si="36"/>
        <v>N</v>
      </c>
      <c r="F61" s="152"/>
      <c r="G61" s="148" t="str">
        <f t="shared" si="0"/>
        <v>N</v>
      </c>
      <c r="H61" s="150"/>
      <c r="I61" s="148" t="str">
        <f t="shared" si="1"/>
        <v>N</v>
      </c>
      <c r="J61" s="148"/>
      <c r="K61" s="148" t="str">
        <f t="shared" si="2"/>
        <v>N</v>
      </c>
      <c r="L61" s="148">
        <v>2</v>
      </c>
      <c r="M61" s="148" t="str">
        <f t="shared" si="3"/>
        <v>Y</v>
      </c>
      <c r="N61" s="158">
        <f t="shared" si="37"/>
        <v>0.2</v>
      </c>
      <c r="O61" s="159" t="str">
        <f t="shared" si="4"/>
        <v>N</v>
      </c>
      <c r="P61" s="152"/>
      <c r="Q61" s="148" t="str">
        <f t="shared" si="5"/>
        <v>N</v>
      </c>
      <c r="R61" s="150">
        <v>20</v>
      </c>
      <c r="S61" s="148" t="str">
        <f t="shared" si="6"/>
        <v>Y</v>
      </c>
      <c r="T61" s="150"/>
      <c r="U61" s="148" t="str">
        <f t="shared" si="7"/>
        <v>N</v>
      </c>
      <c r="V61" s="150">
        <v>3</v>
      </c>
      <c r="W61" s="148" t="str">
        <f t="shared" si="8"/>
        <v>Y</v>
      </c>
      <c r="X61" s="158">
        <f t="shared" si="9"/>
        <v>6.11666666666667</v>
      </c>
      <c r="Y61" s="159" t="str">
        <f t="shared" si="10"/>
        <v>N</v>
      </c>
      <c r="Z61" s="167"/>
      <c r="AA61" s="148" t="str">
        <f t="shared" si="11"/>
        <v>N</v>
      </c>
      <c r="AB61" s="168"/>
      <c r="AC61" s="169" t="str">
        <f t="shared" si="42"/>
        <v>N</v>
      </c>
      <c r="AD61" s="159"/>
      <c r="AE61" s="148" t="str">
        <f t="shared" si="13"/>
        <v>N</v>
      </c>
      <c r="AF61" s="148">
        <v>3</v>
      </c>
      <c r="AG61" s="148" t="str">
        <f t="shared" si="14"/>
        <v>Y</v>
      </c>
      <c r="AH61" s="158"/>
      <c r="AI61" s="148" t="str">
        <f t="shared" si="15"/>
        <v>N</v>
      </c>
      <c r="AJ61" s="158">
        <v>8</v>
      </c>
      <c r="AK61" s="173" t="str">
        <f t="shared" si="17"/>
        <v>Y</v>
      </c>
      <c r="AL61" s="149"/>
      <c r="AM61" s="148" t="str">
        <f t="shared" si="38"/>
        <v>N</v>
      </c>
      <c r="AN61" s="174"/>
      <c r="AO61" s="148" t="str">
        <f t="shared" si="43"/>
        <v>N</v>
      </c>
      <c r="AP61" s="159"/>
      <c r="AQ61" s="148" t="str">
        <f t="shared" si="19"/>
        <v>N</v>
      </c>
      <c r="AR61" s="148"/>
      <c r="AS61" s="148" t="str">
        <f t="shared" si="20"/>
        <v>N</v>
      </c>
      <c r="AT61" s="148">
        <v>3</v>
      </c>
      <c r="AU61" s="148" t="str">
        <f t="shared" si="21"/>
        <v>Y</v>
      </c>
      <c r="AV61" s="158">
        <v>12</v>
      </c>
      <c r="AW61" s="173" t="str">
        <f t="shared" si="23"/>
        <v>Y</v>
      </c>
      <c r="AX61" s="149"/>
      <c r="AY61" s="148" t="str">
        <f t="shared" si="49"/>
        <v>N</v>
      </c>
      <c r="AZ61" s="174"/>
      <c r="BA61" s="148" t="str">
        <f t="shared" si="44"/>
        <v>N</v>
      </c>
      <c r="BB61" s="159"/>
      <c r="BC61" s="148" t="str">
        <f t="shared" si="26"/>
        <v>N</v>
      </c>
      <c r="BD61" s="148">
        <v>3</v>
      </c>
      <c r="BE61" s="148" t="str">
        <f t="shared" si="27"/>
        <v>Y</v>
      </c>
      <c r="BF61" s="158">
        <f t="shared" si="28"/>
        <v>0.75</v>
      </c>
      <c r="BG61" s="173" t="str">
        <f t="shared" si="29"/>
        <v>N</v>
      </c>
      <c r="BH61" s="149"/>
      <c r="BI61" s="148" t="str">
        <f t="shared" si="30"/>
        <v>N</v>
      </c>
      <c r="BJ61" s="159"/>
      <c r="BK61" s="148" t="str">
        <f t="shared" si="31"/>
        <v>N</v>
      </c>
      <c r="BL61" s="148"/>
      <c r="BM61" s="148" t="str">
        <f t="shared" si="46"/>
        <v>N</v>
      </c>
      <c r="BN61" s="148">
        <v>3</v>
      </c>
      <c r="BO61" s="148" t="str">
        <f t="shared" si="33"/>
        <v>Y</v>
      </c>
      <c r="BP61" s="158">
        <f t="shared" si="34"/>
        <v>0.45</v>
      </c>
      <c r="BQ61" s="173" t="str">
        <f t="shared" si="35"/>
        <v>N</v>
      </c>
    </row>
    <row r="62" ht="31.5" customHeight="1" spans="1:69">
      <c r="A62" s="147">
        <v>51</v>
      </c>
      <c r="B62" s="94"/>
      <c r="C62" s="88"/>
      <c r="D62" s="151"/>
      <c r="E62" s="148" t="str">
        <f t="shared" si="36"/>
        <v>N</v>
      </c>
      <c r="F62" s="149"/>
      <c r="G62" s="148" t="str">
        <f t="shared" si="0"/>
        <v>N</v>
      </c>
      <c r="H62" s="150"/>
      <c r="I62" s="148" t="str">
        <f t="shared" si="1"/>
        <v>N</v>
      </c>
      <c r="J62" s="148"/>
      <c r="K62" s="148" t="str">
        <f t="shared" si="2"/>
        <v>N</v>
      </c>
      <c r="L62" s="148">
        <v>2</v>
      </c>
      <c r="M62" s="148" t="str">
        <f t="shared" si="3"/>
        <v>Y</v>
      </c>
      <c r="N62" s="158">
        <f t="shared" si="37"/>
        <v>0.2</v>
      </c>
      <c r="O62" s="159" t="str">
        <f t="shared" si="4"/>
        <v>N</v>
      </c>
      <c r="P62" s="149"/>
      <c r="Q62" s="148" t="str">
        <f t="shared" si="5"/>
        <v>N</v>
      </c>
      <c r="R62" s="150">
        <v>20</v>
      </c>
      <c r="S62" s="148" t="str">
        <f t="shared" si="6"/>
        <v>Y</v>
      </c>
      <c r="T62" s="150"/>
      <c r="U62" s="148" t="str">
        <f t="shared" si="7"/>
        <v>N</v>
      </c>
      <c r="V62" s="150">
        <v>3</v>
      </c>
      <c r="W62" s="148" t="str">
        <f t="shared" si="8"/>
        <v>Y</v>
      </c>
      <c r="X62" s="158">
        <f t="shared" si="9"/>
        <v>6.11666666666667</v>
      </c>
      <c r="Y62" s="159" t="str">
        <f t="shared" si="10"/>
        <v>N</v>
      </c>
      <c r="Z62" s="167"/>
      <c r="AA62" s="148" t="str">
        <f t="shared" si="11"/>
        <v>N</v>
      </c>
      <c r="AB62" s="168"/>
      <c r="AC62" s="169" t="str">
        <f t="shared" si="42"/>
        <v>N</v>
      </c>
      <c r="AD62" s="159"/>
      <c r="AE62" s="148" t="str">
        <f t="shared" si="13"/>
        <v>N</v>
      </c>
      <c r="AF62" s="148">
        <v>2</v>
      </c>
      <c r="AG62" s="148" t="str">
        <f t="shared" si="14"/>
        <v>Y</v>
      </c>
      <c r="AH62" s="158"/>
      <c r="AI62" s="148" t="str">
        <f t="shared" si="15"/>
        <v>N</v>
      </c>
      <c r="AJ62" s="158">
        <f t="shared" ref="AJ62:AJ66" si="50">(((Z62+AD62+AH62)/3)*0.85)+(AF62*0.15)</f>
        <v>0.3</v>
      </c>
      <c r="AK62" s="173" t="str">
        <f t="shared" si="17"/>
        <v>N</v>
      </c>
      <c r="AL62" s="149"/>
      <c r="AM62" s="148" t="str">
        <f t="shared" si="38"/>
        <v>N</v>
      </c>
      <c r="AN62" s="174"/>
      <c r="AO62" s="148" t="str">
        <f t="shared" si="43"/>
        <v>N</v>
      </c>
      <c r="AP62" s="159"/>
      <c r="AQ62" s="148" t="str">
        <f t="shared" si="19"/>
        <v>N</v>
      </c>
      <c r="AR62" s="148"/>
      <c r="AS62" s="148" t="str">
        <f t="shared" si="20"/>
        <v>N</v>
      </c>
      <c r="AT62" s="148">
        <v>3</v>
      </c>
      <c r="AU62" s="148" t="str">
        <f t="shared" si="21"/>
        <v>Y</v>
      </c>
      <c r="AV62" s="158">
        <f t="shared" ref="AV62:AV66" si="51">(((AL62+AN62+AP62)/3)*0.75)+(AR62*0.15)+AT62*0.1</f>
        <v>0.3</v>
      </c>
      <c r="AW62" s="173" t="str">
        <f t="shared" si="23"/>
        <v>N</v>
      </c>
      <c r="AX62" s="149"/>
      <c r="AY62" s="148" t="str">
        <f t="shared" si="49"/>
        <v>N</v>
      </c>
      <c r="AZ62" s="174"/>
      <c r="BA62" s="148" t="str">
        <f t="shared" si="44"/>
        <v>N</v>
      </c>
      <c r="BB62" s="159"/>
      <c r="BC62" s="148" t="str">
        <f t="shared" si="26"/>
        <v>N</v>
      </c>
      <c r="BD62" s="148">
        <v>2</v>
      </c>
      <c r="BE62" s="148" t="str">
        <f t="shared" si="27"/>
        <v>Y</v>
      </c>
      <c r="BF62" s="158">
        <f t="shared" si="28"/>
        <v>0.5</v>
      </c>
      <c r="BG62" s="173" t="str">
        <f t="shared" si="29"/>
        <v>N</v>
      </c>
      <c r="BH62" s="149"/>
      <c r="BI62" s="148" t="str">
        <f t="shared" si="30"/>
        <v>N</v>
      </c>
      <c r="BJ62" s="159"/>
      <c r="BK62" s="148" t="str">
        <f t="shared" si="31"/>
        <v>N</v>
      </c>
      <c r="BL62" s="148"/>
      <c r="BM62" s="148" t="str">
        <f t="shared" si="46"/>
        <v>N</v>
      </c>
      <c r="BN62" s="148">
        <v>3</v>
      </c>
      <c r="BO62" s="148" t="str">
        <f t="shared" si="33"/>
        <v>Y</v>
      </c>
      <c r="BP62" s="158">
        <f t="shared" si="34"/>
        <v>0.45</v>
      </c>
      <c r="BQ62" s="173" t="str">
        <f t="shared" si="35"/>
        <v>N</v>
      </c>
    </row>
    <row r="63" ht="16.5" customHeight="1" spans="1:69">
      <c r="A63" s="147">
        <v>52</v>
      </c>
      <c r="B63" s="94"/>
      <c r="C63" s="88"/>
      <c r="D63" s="152"/>
      <c r="E63" s="148" t="str">
        <f t="shared" si="36"/>
        <v>N</v>
      </c>
      <c r="F63" s="149"/>
      <c r="G63" s="148" t="str">
        <f t="shared" si="0"/>
        <v>N</v>
      </c>
      <c r="H63" s="150"/>
      <c r="I63" s="148" t="str">
        <f t="shared" si="1"/>
        <v>N</v>
      </c>
      <c r="J63" s="148"/>
      <c r="K63" s="148" t="str">
        <f t="shared" si="2"/>
        <v>N</v>
      </c>
      <c r="L63" s="148">
        <v>3</v>
      </c>
      <c r="M63" s="148" t="str">
        <f t="shared" si="3"/>
        <v>Y</v>
      </c>
      <c r="N63" s="158">
        <f t="shared" si="37"/>
        <v>0.3</v>
      </c>
      <c r="O63" s="159" t="str">
        <f t="shared" si="4"/>
        <v>N</v>
      </c>
      <c r="P63" s="149"/>
      <c r="Q63" s="148" t="str">
        <f t="shared" si="5"/>
        <v>N</v>
      </c>
      <c r="R63" s="150">
        <v>20</v>
      </c>
      <c r="S63" s="148" t="str">
        <f t="shared" si="6"/>
        <v>Y</v>
      </c>
      <c r="T63" s="150"/>
      <c r="U63" s="148" t="str">
        <f t="shared" si="7"/>
        <v>N</v>
      </c>
      <c r="V63" s="150">
        <v>3</v>
      </c>
      <c r="W63" s="148" t="str">
        <f t="shared" si="8"/>
        <v>Y</v>
      </c>
      <c r="X63" s="158">
        <f t="shared" si="9"/>
        <v>6.11666666666667</v>
      </c>
      <c r="Y63" s="159" t="str">
        <f t="shared" si="10"/>
        <v>N</v>
      </c>
      <c r="Z63" s="167"/>
      <c r="AA63" s="148" t="str">
        <f t="shared" si="11"/>
        <v>N</v>
      </c>
      <c r="AB63" s="168"/>
      <c r="AC63" s="169" t="str">
        <f t="shared" si="42"/>
        <v>N</v>
      </c>
      <c r="AD63" s="159"/>
      <c r="AE63" s="148" t="str">
        <f t="shared" si="13"/>
        <v>N</v>
      </c>
      <c r="AF63" s="148">
        <v>2</v>
      </c>
      <c r="AG63" s="148" t="str">
        <f t="shared" si="14"/>
        <v>Y</v>
      </c>
      <c r="AH63" s="158"/>
      <c r="AI63" s="148" t="str">
        <f t="shared" si="15"/>
        <v>N</v>
      </c>
      <c r="AJ63" s="158">
        <f t="shared" si="50"/>
        <v>0.3</v>
      </c>
      <c r="AK63" s="173" t="str">
        <f t="shared" si="17"/>
        <v>N</v>
      </c>
      <c r="AL63" s="149"/>
      <c r="AM63" s="148" t="str">
        <f t="shared" si="38"/>
        <v>N</v>
      </c>
      <c r="AN63" s="174"/>
      <c r="AO63" s="148" t="str">
        <f t="shared" si="43"/>
        <v>N</v>
      </c>
      <c r="AP63" s="159"/>
      <c r="AQ63" s="148" t="str">
        <f t="shared" si="19"/>
        <v>N</v>
      </c>
      <c r="AR63" s="148"/>
      <c r="AS63" s="148" t="str">
        <f t="shared" si="20"/>
        <v>N</v>
      </c>
      <c r="AT63" s="148">
        <v>3</v>
      </c>
      <c r="AU63" s="148" t="str">
        <f t="shared" si="21"/>
        <v>Y</v>
      </c>
      <c r="AV63" s="158">
        <f t="shared" si="51"/>
        <v>0.3</v>
      </c>
      <c r="AW63" s="173" t="str">
        <f t="shared" si="23"/>
        <v>N</v>
      </c>
      <c r="AX63" s="149"/>
      <c r="AY63" s="148" t="str">
        <f t="shared" si="49"/>
        <v>N</v>
      </c>
      <c r="AZ63" s="174"/>
      <c r="BA63" s="148" t="str">
        <f t="shared" si="44"/>
        <v>N</v>
      </c>
      <c r="BB63" s="159"/>
      <c r="BC63" s="148" t="str">
        <f t="shared" si="26"/>
        <v>N</v>
      </c>
      <c r="BD63" s="148">
        <v>2</v>
      </c>
      <c r="BE63" s="148" t="str">
        <f t="shared" si="27"/>
        <v>Y</v>
      </c>
      <c r="BF63" s="158">
        <f t="shared" si="28"/>
        <v>0.5</v>
      </c>
      <c r="BG63" s="173" t="str">
        <f t="shared" si="29"/>
        <v>N</v>
      </c>
      <c r="BH63" s="149"/>
      <c r="BI63" s="148" t="str">
        <f t="shared" si="30"/>
        <v>N</v>
      </c>
      <c r="BJ63" s="159"/>
      <c r="BK63" s="148" t="str">
        <f t="shared" si="31"/>
        <v>N</v>
      </c>
      <c r="BL63" s="148"/>
      <c r="BM63" s="148" t="str">
        <f t="shared" si="46"/>
        <v>N</v>
      </c>
      <c r="BN63" s="148">
        <v>3</v>
      </c>
      <c r="BO63" s="148" t="str">
        <f t="shared" si="33"/>
        <v>Y</v>
      </c>
      <c r="BP63" s="158">
        <f t="shared" si="34"/>
        <v>0.45</v>
      </c>
      <c r="BQ63" s="173" t="str">
        <f t="shared" si="35"/>
        <v>N</v>
      </c>
    </row>
    <row r="64" ht="31.5" customHeight="1" spans="1:69">
      <c r="A64" s="147">
        <v>53</v>
      </c>
      <c r="B64" s="94"/>
      <c r="C64" s="88"/>
      <c r="D64" s="151"/>
      <c r="E64" s="148" t="str">
        <f t="shared" si="36"/>
        <v>N</v>
      </c>
      <c r="F64" s="149"/>
      <c r="G64" s="148" t="str">
        <f t="shared" si="0"/>
        <v>N</v>
      </c>
      <c r="H64" s="150"/>
      <c r="I64" s="148" t="str">
        <f t="shared" si="1"/>
        <v>N</v>
      </c>
      <c r="J64" s="148"/>
      <c r="K64" s="148" t="str">
        <f t="shared" si="2"/>
        <v>N</v>
      </c>
      <c r="L64" s="148">
        <v>2</v>
      </c>
      <c r="M64" s="148" t="str">
        <f t="shared" si="3"/>
        <v>Y</v>
      </c>
      <c r="N64" s="158">
        <f t="shared" si="37"/>
        <v>0.2</v>
      </c>
      <c r="O64" s="159" t="str">
        <f t="shared" si="4"/>
        <v>N</v>
      </c>
      <c r="P64" s="149"/>
      <c r="Q64" s="148" t="str">
        <f t="shared" si="5"/>
        <v>N</v>
      </c>
      <c r="R64" s="150">
        <v>20</v>
      </c>
      <c r="S64" s="148" t="str">
        <f t="shared" si="6"/>
        <v>Y</v>
      </c>
      <c r="T64" s="150"/>
      <c r="U64" s="148" t="str">
        <f t="shared" si="7"/>
        <v>N</v>
      </c>
      <c r="V64" s="150">
        <v>3</v>
      </c>
      <c r="W64" s="148" t="str">
        <f t="shared" si="8"/>
        <v>Y</v>
      </c>
      <c r="X64" s="158">
        <f t="shared" si="9"/>
        <v>6.11666666666667</v>
      </c>
      <c r="Y64" s="159" t="str">
        <f t="shared" si="10"/>
        <v>N</v>
      </c>
      <c r="Z64" s="167"/>
      <c r="AA64" s="148" t="str">
        <f t="shared" si="11"/>
        <v>N</v>
      </c>
      <c r="AB64" s="168"/>
      <c r="AC64" s="169" t="str">
        <f t="shared" si="42"/>
        <v>N</v>
      </c>
      <c r="AD64" s="159"/>
      <c r="AE64" s="148" t="str">
        <f t="shared" si="13"/>
        <v>N</v>
      </c>
      <c r="AF64" s="148">
        <v>3</v>
      </c>
      <c r="AG64" s="148" t="str">
        <f t="shared" si="14"/>
        <v>Y</v>
      </c>
      <c r="AH64" s="158"/>
      <c r="AI64" s="148" t="str">
        <f t="shared" si="15"/>
        <v>N</v>
      </c>
      <c r="AJ64" s="158">
        <f t="shared" si="50"/>
        <v>0.45</v>
      </c>
      <c r="AK64" s="173" t="str">
        <f t="shared" si="17"/>
        <v>N</v>
      </c>
      <c r="AL64" s="149"/>
      <c r="AM64" s="148" t="str">
        <f t="shared" si="38"/>
        <v>N</v>
      </c>
      <c r="AN64" s="149"/>
      <c r="AO64" s="148" t="str">
        <f t="shared" si="43"/>
        <v>N</v>
      </c>
      <c r="AP64" s="159"/>
      <c r="AQ64" s="148" t="str">
        <f t="shared" si="19"/>
        <v>N</v>
      </c>
      <c r="AR64" s="148"/>
      <c r="AS64" s="148" t="str">
        <f t="shared" si="20"/>
        <v>N</v>
      </c>
      <c r="AT64" s="148">
        <v>3</v>
      </c>
      <c r="AU64" s="148" t="str">
        <f t="shared" si="21"/>
        <v>Y</v>
      </c>
      <c r="AV64" s="158">
        <f t="shared" si="51"/>
        <v>0.3</v>
      </c>
      <c r="AW64" s="173" t="str">
        <f t="shared" si="23"/>
        <v>N</v>
      </c>
      <c r="AX64" s="149"/>
      <c r="AY64" s="148" t="str">
        <f t="shared" si="49"/>
        <v>N</v>
      </c>
      <c r="AZ64" s="149"/>
      <c r="BA64" s="148" t="str">
        <f t="shared" si="44"/>
        <v>N</v>
      </c>
      <c r="BB64" s="159"/>
      <c r="BC64" s="148" t="str">
        <f t="shared" si="26"/>
        <v>N</v>
      </c>
      <c r="BD64" s="148">
        <v>3</v>
      </c>
      <c r="BE64" s="148" t="str">
        <f t="shared" si="27"/>
        <v>Y</v>
      </c>
      <c r="BF64" s="158">
        <f t="shared" si="28"/>
        <v>0.75</v>
      </c>
      <c r="BG64" s="173" t="str">
        <f t="shared" si="29"/>
        <v>N</v>
      </c>
      <c r="BH64" s="149"/>
      <c r="BI64" s="148" t="str">
        <f t="shared" si="30"/>
        <v>N</v>
      </c>
      <c r="BJ64" s="159"/>
      <c r="BK64" s="148" t="str">
        <f t="shared" si="31"/>
        <v>N</v>
      </c>
      <c r="BL64" s="148"/>
      <c r="BM64" s="148" t="str">
        <f t="shared" si="46"/>
        <v>N</v>
      </c>
      <c r="BN64" s="148">
        <v>3</v>
      </c>
      <c r="BO64" s="148" t="str">
        <f t="shared" si="33"/>
        <v>Y</v>
      </c>
      <c r="BP64" s="158">
        <f t="shared" si="34"/>
        <v>0.45</v>
      </c>
      <c r="BQ64" s="173" t="str">
        <f t="shared" si="35"/>
        <v>N</v>
      </c>
    </row>
    <row r="65" ht="15.75" customHeight="1" spans="1:69">
      <c r="A65" s="147">
        <v>54</v>
      </c>
      <c r="B65" s="94"/>
      <c r="C65" s="88"/>
      <c r="D65" s="151"/>
      <c r="E65" s="148" t="str">
        <f t="shared" si="36"/>
        <v>N</v>
      </c>
      <c r="F65" s="149"/>
      <c r="G65" s="148" t="str">
        <f t="shared" si="0"/>
        <v>N</v>
      </c>
      <c r="H65" s="150"/>
      <c r="I65" s="148" t="str">
        <f t="shared" si="1"/>
        <v>N</v>
      </c>
      <c r="J65" s="148"/>
      <c r="K65" s="148" t="str">
        <f t="shared" si="2"/>
        <v>N</v>
      </c>
      <c r="L65" s="148">
        <v>2</v>
      </c>
      <c r="M65" s="148" t="str">
        <f t="shared" si="3"/>
        <v>Y</v>
      </c>
      <c r="N65" s="158">
        <f t="shared" si="37"/>
        <v>0.2</v>
      </c>
      <c r="O65" s="159" t="str">
        <f t="shared" si="4"/>
        <v>N</v>
      </c>
      <c r="P65" s="149"/>
      <c r="Q65" s="148" t="str">
        <f t="shared" si="5"/>
        <v>N</v>
      </c>
      <c r="R65" s="150">
        <v>20</v>
      </c>
      <c r="S65" s="148" t="str">
        <f t="shared" si="6"/>
        <v>Y</v>
      </c>
      <c r="T65" s="150"/>
      <c r="U65" s="148" t="str">
        <f t="shared" si="7"/>
        <v>N</v>
      </c>
      <c r="V65" s="150">
        <v>3</v>
      </c>
      <c r="W65" s="148" t="str">
        <f t="shared" si="8"/>
        <v>Y</v>
      </c>
      <c r="X65" s="158">
        <f t="shared" si="9"/>
        <v>6.11666666666667</v>
      </c>
      <c r="Y65" s="159" t="str">
        <f t="shared" si="10"/>
        <v>N</v>
      </c>
      <c r="Z65" s="167"/>
      <c r="AA65" s="148" t="str">
        <f t="shared" si="11"/>
        <v>N</v>
      </c>
      <c r="AB65" s="168"/>
      <c r="AC65" s="169" t="str">
        <f t="shared" si="42"/>
        <v>N</v>
      </c>
      <c r="AD65" s="159"/>
      <c r="AE65" s="148" t="str">
        <f t="shared" si="13"/>
        <v>N</v>
      </c>
      <c r="AF65" s="148">
        <v>3</v>
      </c>
      <c r="AG65" s="148" t="str">
        <f t="shared" si="14"/>
        <v>Y</v>
      </c>
      <c r="AH65" s="158"/>
      <c r="AI65" s="148" t="str">
        <f t="shared" si="15"/>
        <v>N</v>
      </c>
      <c r="AJ65" s="158">
        <f t="shared" si="50"/>
        <v>0.45</v>
      </c>
      <c r="AK65" s="173" t="str">
        <f t="shared" si="17"/>
        <v>N</v>
      </c>
      <c r="AL65" s="149"/>
      <c r="AM65" s="148" t="str">
        <f t="shared" si="38"/>
        <v>N</v>
      </c>
      <c r="AN65" s="174"/>
      <c r="AO65" s="148" t="str">
        <f t="shared" si="43"/>
        <v>N</v>
      </c>
      <c r="AP65" s="159"/>
      <c r="AQ65" s="148" t="str">
        <f t="shared" si="19"/>
        <v>N</v>
      </c>
      <c r="AR65" s="148"/>
      <c r="AS65" s="148" t="str">
        <f t="shared" si="20"/>
        <v>N</v>
      </c>
      <c r="AT65" s="148">
        <v>3</v>
      </c>
      <c r="AU65" s="148" t="str">
        <f t="shared" si="21"/>
        <v>Y</v>
      </c>
      <c r="AV65" s="158">
        <f t="shared" si="51"/>
        <v>0.3</v>
      </c>
      <c r="AW65" s="173" t="str">
        <f t="shared" si="23"/>
        <v>N</v>
      </c>
      <c r="AX65" s="149"/>
      <c r="AY65" s="148" t="str">
        <f t="shared" si="49"/>
        <v>N</v>
      </c>
      <c r="AZ65" s="174"/>
      <c r="BA65" s="148" t="str">
        <f t="shared" si="44"/>
        <v>N</v>
      </c>
      <c r="BB65" s="159"/>
      <c r="BC65" s="148" t="str">
        <f t="shared" si="26"/>
        <v>N</v>
      </c>
      <c r="BD65" s="148">
        <v>3</v>
      </c>
      <c r="BE65" s="148" t="str">
        <f t="shared" si="27"/>
        <v>Y</v>
      </c>
      <c r="BF65" s="158">
        <f t="shared" si="28"/>
        <v>0.75</v>
      </c>
      <c r="BG65" s="173" t="str">
        <f t="shared" si="29"/>
        <v>N</v>
      </c>
      <c r="BH65" s="149"/>
      <c r="BI65" s="148" t="str">
        <f t="shared" si="30"/>
        <v>N</v>
      </c>
      <c r="BJ65" s="159"/>
      <c r="BK65" s="148" t="str">
        <f t="shared" si="31"/>
        <v>N</v>
      </c>
      <c r="BL65" s="148"/>
      <c r="BM65" s="148" t="str">
        <f t="shared" si="46"/>
        <v>N</v>
      </c>
      <c r="BN65" s="148">
        <v>3</v>
      </c>
      <c r="BO65" s="148" t="str">
        <f t="shared" si="33"/>
        <v>Y</v>
      </c>
      <c r="BP65" s="158">
        <f t="shared" si="34"/>
        <v>0.45</v>
      </c>
      <c r="BQ65" s="173" t="str">
        <f t="shared" si="35"/>
        <v>N</v>
      </c>
    </row>
    <row r="66" ht="31.5" customHeight="1" spans="1:69">
      <c r="A66" s="147">
        <v>55</v>
      </c>
      <c r="B66" s="94"/>
      <c r="C66" s="88"/>
      <c r="D66" s="185"/>
      <c r="E66" s="148" t="str">
        <f t="shared" si="36"/>
        <v>N</v>
      </c>
      <c r="F66" s="149"/>
      <c r="G66" s="148" t="str">
        <f t="shared" si="0"/>
        <v>N</v>
      </c>
      <c r="H66" s="150"/>
      <c r="I66" s="148" t="str">
        <f t="shared" si="1"/>
        <v>N</v>
      </c>
      <c r="J66" s="148"/>
      <c r="K66" s="148" t="str">
        <f t="shared" si="2"/>
        <v>N</v>
      </c>
      <c r="L66" s="148">
        <v>3</v>
      </c>
      <c r="M66" s="148" t="str">
        <f t="shared" si="3"/>
        <v>Y</v>
      </c>
      <c r="N66" s="158">
        <f t="shared" si="37"/>
        <v>0.3</v>
      </c>
      <c r="O66" s="159" t="str">
        <f t="shared" si="4"/>
        <v>N</v>
      </c>
      <c r="P66" s="149"/>
      <c r="Q66" s="148" t="str">
        <f t="shared" si="5"/>
        <v>N</v>
      </c>
      <c r="R66" s="150">
        <v>20</v>
      </c>
      <c r="S66" s="148" t="str">
        <f t="shared" si="6"/>
        <v>Y</v>
      </c>
      <c r="T66" s="150"/>
      <c r="U66" s="148" t="str">
        <f t="shared" si="7"/>
        <v>N</v>
      </c>
      <c r="V66" s="150">
        <v>3</v>
      </c>
      <c r="W66" s="148" t="str">
        <f t="shared" si="8"/>
        <v>Y</v>
      </c>
      <c r="X66" s="158">
        <f t="shared" si="9"/>
        <v>6.11666666666667</v>
      </c>
      <c r="Y66" s="159" t="str">
        <f t="shared" si="10"/>
        <v>N</v>
      </c>
      <c r="Z66" s="167"/>
      <c r="AA66" s="148" t="str">
        <f t="shared" si="11"/>
        <v>N</v>
      </c>
      <c r="AB66" s="168"/>
      <c r="AC66" s="169" t="str">
        <f t="shared" si="42"/>
        <v>N</v>
      </c>
      <c r="AD66" s="159"/>
      <c r="AE66" s="148" t="str">
        <f t="shared" si="13"/>
        <v>N</v>
      </c>
      <c r="AF66" s="148">
        <v>3</v>
      </c>
      <c r="AG66" s="148" t="str">
        <f t="shared" si="14"/>
        <v>Y</v>
      </c>
      <c r="AH66" s="158"/>
      <c r="AI66" s="148" t="str">
        <f t="shared" si="15"/>
        <v>N</v>
      </c>
      <c r="AJ66" s="158">
        <f t="shared" si="50"/>
        <v>0.45</v>
      </c>
      <c r="AK66" s="173" t="str">
        <f t="shared" si="17"/>
        <v>N</v>
      </c>
      <c r="AL66" s="149"/>
      <c r="AM66" s="148" t="str">
        <f t="shared" si="38"/>
        <v>N</v>
      </c>
      <c r="AN66" s="174"/>
      <c r="AO66" s="148" t="str">
        <f t="shared" si="43"/>
        <v>N</v>
      </c>
      <c r="AP66" s="159"/>
      <c r="AQ66" s="148" t="str">
        <f t="shared" si="19"/>
        <v>N</v>
      </c>
      <c r="AR66" s="148"/>
      <c r="AS66" s="148" t="str">
        <f t="shared" si="20"/>
        <v>N</v>
      </c>
      <c r="AT66" s="148">
        <v>3</v>
      </c>
      <c r="AU66" s="148" t="str">
        <f t="shared" si="21"/>
        <v>Y</v>
      </c>
      <c r="AV66" s="158">
        <f t="shared" si="51"/>
        <v>0.3</v>
      </c>
      <c r="AW66" s="173" t="str">
        <f t="shared" si="23"/>
        <v>N</v>
      </c>
      <c r="AX66" s="149"/>
      <c r="AY66" s="148" t="str">
        <f t="shared" si="49"/>
        <v>N</v>
      </c>
      <c r="AZ66" s="174"/>
      <c r="BA66" s="148" t="str">
        <f t="shared" si="44"/>
        <v>N</v>
      </c>
      <c r="BB66" s="159"/>
      <c r="BC66" s="148" t="str">
        <f t="shared" si="26"/>
        <v>N</v>
      </c>
      <c r="BD66" s="148">
        <v>3</v>
      </c>
      <c r="BE66" s="148" t="str">
        <f t="shared" si="27"/>
        <v>Y</v>
      </c>
      <c r="BF66" s="158">
        <f t="shared" si="28"/>
        <v>0.75</v>
      </c>
      <c r="BG66" s="173" t="str">
        <f t="shared" si="29"/>
        <v>N</v>
      </c>
      <c r="BH66" s="149"/>
      <c r="BI66" s="148" t="str">
        <f t="shared" si="30"/>
        <v>N</v>
      </c>
      <c r="BJ66" s="159"/>
      <c r="BK66" s="148" t="str">
        <f t="shared" si="31"/>
        <v>N</v>
      </c>
      <c r="BL66" s="148"/>
      <c r="BM66" s="148" t="str">
        <f t="shared" si="46"/>
        <v>N</v>
      </c>
      <c r="BN66" s="148">
        <v>3</v>
      </c>
      <c r="BO66" s="148" t="str">
        <f t="shared" si="33"/>
        <v>Y</v>
      </c>
      <c r="BP66" s="158">
        <f t="shared" si="34"/>
        <v>0.45</v>
      </c>
      <c r="BQ66" s="173" t="str">
        <f t="shared" si="35"/>
        <v>N</v>
      </c>
    </row>
    <row r="67" ht="31.5" customHeight="1" spans="1:69">
      <c r="A67" s="147">
        <v>56</v>
      </c>
      <c r="B67" s="94"/>
      <c r="C67" s="88"/>
      <c r="D67" s="185"/>
      <c r="E67" s="148" t="str">
        <f t="shared" si="36"/>
        <v>N</v>
      </c>
      <c r="F67" s="149"/>
      <c r="G67" s="148" t="str">
        <f t="shared" si="0"/>
        <v>N</v>
      </c>
      <c r="H67" s="150"/>
      <c r="I67" s="148" t="str">
        <f t="shared" si="1"/>
        <v>N</v>
      </c>
      <c r="J67" s="148"/>
      <c r="K67" s="148" t="str">
        <f t="shared" si="2"/>
        <v>N</v>
      </c>
      <c r="L67" s="148">
        <v>2</v>
      </c>
      <c r="M67" s="148" t="str">
        <f t="shared" si="3"/>
        <v>Y</v>
      </c>
      <c r="N67" s="158">
        <f t="shared" si="37"/>
        <v>0.2</v>
      </c>
      <c r="O67" s="159" t="str">
        <f t="shared" si="4"/>
        <v>N</v>
      </c>
      <c r="P67" s="149"/>
      <c r="Q67" s="148" t="str">
        <f t="shared" si="5"/>
        <v>N</v>
      </c>
      <c r="R67" s="150">
        <v>20</v>
      </c>
      <c r="S67" s="148" t="str">
        <f t="shared" si="6"/>
        <v>Y</v>
      </c>
      <c r="T67" s="150"/>
      <c r="U67" s="148" t="str">
        <f t="shared" si="7"/>
        <v>N</v>
      </c>
      <c r="V67" s="150">
        <v>3</v>
      </c>
      <c r="W67" s="148" t="str">
        <f t="shared" si="8"/>
        <v>Y</v>
      </c>
      <c r="X67" s="158">
        <f t="shared" si="9"/>
        <v>6.11666666666667</v>
      </c>
      <c r="Y67" s="159" t="str">
        <f t="shared" si="10"/>
        <v>N</v>
      </c>
      <c r="Z67" s="167"/>
      <c r="AA67" s="148" t="str">
        <f t="shared" si="11"/>
        <v>N</v>
      </c>
      <c r="AB67" s="168"/>
      <c r="AC67" s="169" t="str">
        <f t="shared" si="42"/>
        <v>N</v>
      </c>
      <c r="AD67" s="159"/>
      <c r="AE67" s="148" t="str">
        <f t="shared" si="13"/>
        <v>N</v>
      </c>
      <c r="AF67" s="148">
        <v>2</v>
      </c>
      <c r="AG67" s="148" t="str">
        <f t="shared" si="14"/>
        <v>Y</v>
      </c>
      <c r="AH67" s="158"/>
      <c r="AI67" s="148" t="str">
        <f t="shared" si="15"/>
        <v>N</v>
      </c>
      <c r="AJ67" s="158">
        <v>8</v>
      </c>
      <c r="AK67" s="173" t="str">
        <f t="shared" si="17"/>
        <v>Y</v>
      </c>
      <c r="AL67" s="149"/>
      <c r="AM67" s="148" t="str">
        <f t="shared" si="38"/>
        <v>N</v>
      </c>
      <c r="AN67" s="174"/>
      <c r="AO67" s="148" t="str">
        <f t="shared" si="43"/>
        <v>N</v>
      </c>
      <c r="AP67" s="159"/>
      <c r="AQ67" s="148" t="str">
        <f t="shared" si="19"/>
        <v>N</v>
      </c>
      <c r="AR67" s="148"/>
      <c r="AS67" s="148" t="str">
        <f t="shared" si="20"/>
        <v>N</v>
      </c>
      <c r="AT67" s="148">
        <v>3</v>
      </c>
      <c r="AU67" s="148" t="str">
        <f t="shared" si="21"/>
        <v>Y</v>
      </c>
      <c r="AV67" s="158">
        <v>12</v>
      </c>
      <c r="AW67" s="173" t="str">
        <f t="shared" si="23"/>
        <v>Y</v>
      </c>
      <c r="AX67" s="149"/>
      <c r="AY67" s="148" t="str">
        <f t="shared" si="49"/>
        <v>N</v>
      </c>
      <c r="AZ67" s="174"/>
      <c r="BA67" s="148" t="str">
        <f t="shared" si="44"/>
        <v>N</v>
      </c>
      <c r="BB67" s="159"/>
      <c r="BC67" s="148" t="str">
        <f t="shared" si="26"/>
        <v>N</v>
      </c>
      <c r="BD67" s="148">
        <v>2</v>
      </c>
      <c r="BE67" s="148" t="str">
        <f t="shared" si="27"/>
        <v>Y</v>
      </c>
      <c r="BF67" s="158">
        <f t="shared" si="28"/>
        <v>0.5</v>
      </c>
      <c r="BG67" s="173" t="str">
        <f t="shared" si="29"/>
        <v>N</v>
      </c>
      <c r="BH67" s="149"/>
      <c r="BI67" s="148" t="str">
        <f t="shared" si="30"/>
        <v>N</v>
      </c>
      <c r="BJ67" s="159"/>
      <c r="BK67" s="148" t="str">
        <f t="shared" si="31"/>
        <v>N</v>
      </c>
      <c r="BL67" s="148"/>
      <c r="BM67" s="148" t="str">
        <f t="shared" si="46"/>
        <v>N</v>
      </c>
      <c r="BN67" s="148">
        <v>3</v>
      </c>
      <c r="BO67" s="148" t="str">
        <f t="shared" si="33"/>
        <v>Y</v>
      </c>
      <c r="BP67" s="158">
        <f t="shared" si="34"/>
        <v>0.45</v>
      </c>
      <c r="BQ67" s="173" t="str">
        <f t="shared" si="35"/>
        <v>N</v>
      </c>
    </row>
    <row r="68" ht="16.5" customHeight="1" spans="1:69">
      <c r="A68" s="147">
        <v>57</v>
      </c>
      <c r="B68" s="94"/>
      <c r="C68" s="88"/>
      <c r="D68" s="151"/>
      <c r="E68" s="148" t="str">
        <f t="shared" si="36"/>
        <v>N</v>
      </c>
      <c r="F68" s="149"/>
      <c r="G68" s="148" t="str">
        <f t="shared" si="0"/>
        <v>N</v>
      </c>
      <c r="H68" s="150"/>
      <c r="I68" s="148" t="str">
        <f t="shared" si="1"/>
        <v>N</v>
      </c>
      <c r="J68" s="148"/>
      <c r="K68" s="148" t="str">
        <f t="shared" si="2"/>
        <v>N</v>
      </c>
      <c r="L68" s="148">
        <v>3</v>
      </c>
      <c r="M68" s="148" t="str">
        <f t="shared" si="3"/>
        <v>Y</v>
      </c>
      <c r="N68" s="158">
        <f t="shared" si="37"/>
        <v>0.3</v>
      </c>
      <c r="O68" s="159" t="str">
        <f t="shared" si="4"/>
        <v>N</v>
      </c>
      <c r="P68" s="149"/>
      <c r="Q68" s="148" t="str">
        <f t="shared" si="5"/>
        <v>N</v>
      </c>
      <c r="R68" s="150">
        <v>20</v>
      </c>
      <c r="S68" s="148" t="str">
        <f t="shared" si="6"/>
        <v>Y</v>
      </c>
      <c r="T68" s="150"/>
      <c r="U68" s="148" t="str">
        <f t="shared" si="7"/>
        <v>N</v>
      </c>
      <c r="V68" s="150">
        <v>3</v>
      </c>
      <c r="W68" s="148" t="str">
        <f t="shared" si="8"/>
        <v>Y</v>
      </c>
      <c r="X68" s="158">
        <f t="shared" si="9"/>
        <v>6.11666666666667</v>
      </c>
      <c r="Y68" s="159" t="str">
        <f t="shared" si="10"/>
        <v>N</v>
      </c>
      <c r="Z68" s="167"/>
      <c r="AA68" s="148" t="str">
        <f t="shared" si="11"/>
        <v>N</v>
      </c>
      <c r="AB68" s="168"/>
      <c r="AC68" s="169" t="str">
        <f t="shared" si="42"/>
        <v>N</v>
      </c>
      <c r="AD68" s="159"/>
      <c r="AE68" s="148" t="str">
        <f t="shared" si="13"/>
        <v>N</v>
      </c>
      <c r="AF68" s="148">
        <v>3</v>
      </c>
      <c r="AG68" s="148" t="str">
        <f t="shared" si="14"/>
        <v>Y</v>
      </c>
      <c r="AH68" s="158"/>
      <c r="AI68" s="148" t="str">
        <f t="shared" si="15"/>
        <v>N</v>
      </c>
      <c r="AJ68" s="158">
        <f t="shared" ref="AJ68:AJ78" si="52">(((Z68+AD68+AH68)/3)*0.85)+(AF68*0.15)</f>
        <v>0.45</v>
      </c>
      <c r="AK68" s="173" t="str">
        <f t="shared" si="17"/>
        <v>N</v>
      </c>
      <c r="AL68" s="149"/>
      <c r="AM68" s="148" t="str">
        <f t="shared" si="38"/>
        <v>N</v>
      </c>
      <c r="AN68" s="149"/>
      <c r="AO68" s="148" t="str">
        <f t="shared" si="43"/>
        <v>N</v>
      </c>
      <c r="AP68" s="159"/>
      <c r="AQ68" s="148" t="str">
        <f t="shared" si="19"/>
        <v>N</v>
      </c>
      <c r="AR68" s="148"/>
      <c r="AS68" s="148" t="str">
        <f t="shared" si="20"/>
        <v>N</v>
      </c>
      <c r="AT68" s="148">
        <v>3</v>
      </c>
      <c r="AU68" s="148" t="str">
        <f t="shared" si="21"/>
        <v>Y</v>
      </c>
      <c r="AV68" s="158">
        <f t="shared" ref="AV68:AV78" si="53">(((AL68+AN68+AP68)/3)*0.75)+(AR68*0.15)+AT68*0.1</f>
        <v>0.3</v>
      </c>
      <c r="AW68" s="173" t="str">
        <f t="shared" si="23"/>
        <v>N</v>
      </c>
      <c r="AX68" s="149"/>
      <c r="AY68" s="148" t="str">
        <f t="shared" si="49"/>
        <v>N</v>
      </c>
      <c r="AZ68" s="149"/>
      <c r="BA68" s="148" t="str">
        <f t="shared" si="44"/>
        <v>N</v>
      </c>
      <c r="BB68" s="159"/>
      <c r="BC68" s="148" t="str">
        <f t="shared" si="26"/>
        <v>N</v>
      </c>
      <c r="BD68" s="148">
        <v>3</v>
      </c>
      <c r="BE68" s="148" t="str">
        <f t="shared" si="27"/>
        <v>Y</v>
      </c>
      <c r="BF68" s="158">
        <f t="shared" si="28"/>
        <v>0.75</v>
      </c>
      <c r="BG68" s="173" t="str">
        <f t="shared" si="29"/>
        <v>N</v>
      </c>
      <c r="BH68" s="149"/>
      <c r="BI68" s="148" t="str">
        <f t="shared" si="30"/>
        <v>N</v>
      </c>
      <c r="BJ68" s="159"/>
      <c r="BK68" s="148" t="str">
        <f t="shared" si="31"/>
        <v>N</v>
      </c>
      <c r="BL68" s="148"/>
      <c r="BM68" s="148" t="str">
        <f t="shared" si="46"/>
        <v>N</v>
      </c>
      <c r="BN68" s="148">
        <v>3</v>
      </c>
      <c r="BO68" s="148" t="str">
        <f t="shared" si="33"/>
        <v>Y</v>
      </c>
      <c r="BP68" s="158">
        <f t="shared" si="34"/>
        <v>0.45</v>
      </c>
      <c r="BQ68" s="173" t="str">
        <f t="shared" si="35"/>
        <v>N</v>
      </c>
    </row>
    <row r="69" ht="31.5" customHeight="1" spans="1:69">
      <c r="A69" s="147">
        <v>58</v>
      </c>
      <c r="B69" s="94"/>
      <c r="C69" s="88"/>
      <c r="D69" s="151"/>
      <c r="E69" s="148" t="str">
        <f t="shared" si="36"/>
        <v>N</v>
      </c>
      <c r="F69" s="149"/>
      <c r="G69" s="148" t="str">
        <f t="shared" si="0"/>
        <v>N</v>
      </c>
      <c r="H69" s="150"/>
      <c r="I69" s="148" t="str">
        <f t="shared" si="1"/>
        <v>N</v>
      </c>
      <c r="J69" s="148"/>
      <c r="K69" s="148" t="str">
        <f t="shared" si="2"/>
        <v>N</v>
      </c>
      <c r="L69" s="148">
        <v>2</v>
      </c>
      <c r="M69" s="148" t="str">
        <f t="shared" si="3"/>
        <v>Y</v>
      </c>
      <c r="N69" s="158">
        <f t="shared" si="37"/>
        <v>0.2</v>
      </c>
      <c r="O69" s="159" t="str">
        <f t="shared" si="4"/>
        <v>N</v>
      </c>
      <c r="P69" s="149"/>
      <c r="Q69" s="148" t="str">
        <f t="shared" si="5"/>
        <v>N</v>
      </c>
      <c r="R69" s="150">
        <v>20</v>
      </c>
      <c r="S69" s="148" t="str">
        <f t="shared" si="6"/>
        <v>Y</v>
      </c>
      <c r="T69" s="150"/>
      <c r="U69" s="148" t="str">
        <f t="shared" si="7"/>
        <v>N</v>
      </c>
      <c r="V69" s="150">
        <v>3</v>
      </c>
      <c r="W69" s="148" t="str">
        <f t="shared" si="8"/>
        <v>Y</v>
      </c>
      <c r="X69" s="158">
        <f t="shared" si="9"/>
        <v>6.11666666666667</v>
      </c>
      <c r="Y69" s="159" t="str">
        <f t="shared" si="10"/>
        <v>N</v>
      </c>
      <c r="Z69" s="167"/>
      <c r="AA69" s="148" t="str">
        <f t="shared" si="11"/>
        <v>N</v>
      </c>
      <c r="AB69" s="168"/>
      <c r="AC69" s="169" t="str">
        <f t="shared" si="42"/>
        <v>N</v>
      </c>
      <c r="AD69" s="159"/>
      <c r="AE69" s="148" t="str">
        <f t="shared" si="13"/>
        <v>N</v>
      </c>
      <c r="AF69" s="148">
        <v>3</v>
      </c>
      <c r="AG69" s="148" t="str">
        <f t="shared" si="14"/>
        <v>Y</v>
      </c>
      <c r="AH69" s="158"/>
      <c r="AI69" s="148" t="str">
        <f t="shared" si="15"/>
        <v>N</v>
      </c>
      <c r="AJ69" s="158">
        <f t="shared" si="52"/>
        <v>0.45</v>
      </c>
      <c r="AK69" s="173" t="str">
        <f t="shared" si="17"/>
        <v>N</v>
      </c>
      <c r="AL69" s="149"/>
      <c r="AM69" s="148" t="str">
        <f t="shared" si="38"/>
        <v>N</v>
      </c>
      <c r="AN69" s="149"/>
      <c r="AO69" s="148" t="str">
        <f t="shared" si="43"/>
        <v>N</v>
      </c>
      <c r="AP69" s="159"/>
      <c r="AQ69" s="148" t="str">
        <f t="shared" si="19"/>
        <v>N</v>
      </c>
      <c r="AR69" s="148"/>
      <c r="AS69" s="148" t="str">
        <f t="shared" si="20"/>
        <v>N</v>
      </c>
      <c r="AT69" s="148">
        <v>3</v>
      </c>
      <c r="AU69" s="148" t="str">
        <f t="shared" si="21"/>
        <v>Y</v>
      </c>
      <c r="AV69" s="158">
        <f t="shared" si="53"/>
        <v>0.3</v>
      </c>
      <c r="AW69" s="173" t="str">
        <f t="shared" si="23"/>
        <v>N</v>
      </c>
      <c r="AX69" s="149"/>
      <c r="AY69" s="148" t="str">
        <f t="shared" si="49"/>
        <v>N</v>
      </c>
      <c r="AZ69" s="149"/>
      <c r="BA69" s="148" t="str">
        <f t="shared" si="44"/>
        <v>N</v>
      </c>
      <c r="BB69" s="159"/>
      <c r="BC69" s="148" t="str">
        <f t="shared" si="26"/>
        <v>N</v>
      </c>
      <c r="BD69" s="148">
        <v>3</v>
      </c>
      <c r="BE69" s="148" t="str">
        <f t="shared" si="27"/>
        <v>Y</v>
      </c>
      <c r="BF69" s="158">
        <f t="shared" si="28"/>
        <v>0.75</v>
      </c>
      <c r="BG69" s="173" t="str">
        <f t="shared" si="29"/>
        <v>N</v>
      </c>
      <c r="BH69" s="149"/>
      <c r="BI69" s="148" t="str">
        <f t="shared" si="30"/>
        <v>N</v>
      </c>
      <c r="BJ69" s="159"/>
      <c r="BK69" s="148" t="str">
        <f t="shared" si="31"/>
        <v>N</v>
      </c>
      <c r="BL69" s="148"/>
      <c r="BM69" s="148" t="str">
        <f t="shared" si="46"/>
        <v>N</v>
      </c>
      <c r="BN69" s="148">
        <v>3</v>
      </c>
      <c r="BO69" s="148" t="str">
        <f t="shared" si="33"/>
        <v>Y</v>
      </c>
      <c r="BP69" s="158">
        <f t="shared" si="34"/>
        <v>0.45</v>
      </c>
      <c r="BQ69" s="173" t="str">
        <f t="shared" si="35"/>
        <v>N</v>
      </c>
    </row>
    <row r="70" ht="31.5" customHeight="1" spans="1:69">
      <c r="A70" s="147">
        <v>59</v>
      </c>
      <c r="B70" s="94"/>
      <c r="C70" s="88"/>
      <c r="D70" s="151"/>
      <c r="E70" s="148" t="str">
        <f t="shared" si="36"/>
        <v>N</v>
      </c>
      <c r="F70" s="149"/>
      <c r="G70" s="148" t="str">
        <f t="shared" si="0"/>
        <v>N</v>
      </c>
      <c r="H70" s="150"/>
      <c r="I70" s="148" t="str">
        <f t="shared" si="1"/>
        <v>N</v>
      </c>
      <c r="J70" s="148"/>
      <c r="K70" s="148" t="str">
        <f t="shared" si="2"/>
        <v>N</v>
      </c>
      <c r="L70" s="148">
        <v>2</v>
      </c>
      <c r="M70" s="148" t="str">
        <f t="shared" si="3"/>
        <v>Y</v>
      </c>
      <c r="N70" s="158">
        <f t="shared" si="37"/>
        <v>0.2</v>
      </c>
      <c r="O70" s="159" t="str">
        <f t="shared" si="4"/>
        <v>N</v>
      </c>
      <c r="P70" s="149"/>
      <c r="Q70" s="148" t="str">
        <f t="shared" si="5"/>
        <v>N</v>
      </c>
      <c r="R70" s="150">
        <v>20</v>
      </c>
      <c r="S70" s="148" t="str">
        <f t="shared" si="6"/>
        <v>Y</v>
      </c>
      <c r="T70" s="150"/>
      <c r="U70" s="148" t="str">
        <f t="shared" si="7"/>
        <v>N</v>
      </c>
      <c r="V70" s="150">
        <v>3</v>
      </c>
      <c r="W70" s="148" t="str">
        <f t="shared" si="8"/>
        <v>Y</v>
      </c>
      <c r="X70" s="158">
        <f t="shared" si="9"/>
        <v>6.11666666666667</v>
      </c>
      <c r="Y70" s="159" t="str">
        <f t="shared" si="10"/>
        <v>N</v>
      </c>
      <c r="Z70" s="167"/>
      <c r="AA70" s="148" t="str">
        <f t="shared" si="11"/>
        <v>N</v>
      </c>
      <c r="AB70" s="168"/>
      <c r="AC70" s="169" t="str">
        <f t="shared" si="42"/>
        <v>N</v>
      </c>
      <c r="AD70" s="159"/>
      <c r="AE70" s="148" t="str">
        <f t="shared" si="13"/>
        <v>N</v>
      </c>
      <c r="AF70" s="148">
        <v>2</v>
      </c>
      <c r="AG70" s="148" t="str">
        <f t="shared" si="14"/>
        <v>Y</v>
      </c>
      <c r="AH70" s="158"/>
      <c r="AI70" s="148" t="str">
        <f t="shared" si="15"/>
        <v>N</v>
      </c>
      <c r="AJ70" s="158">
        <f t="shared" si="52"/>
        <v>0.3</v>
      </c>
      <c r="AK70" s="173" t="str">
        <f t="shared" si="17"/>
        <v>N</v>
      </c>
      <c r="AL70" s="149"/>
      <c r="AM70" s="148" t="str">
        <f t="shared" si="38"/>
        <v>N</v>
      </c>
      <c r="AN70" s="149"/>
      <c r="AO70" s="148" t="str">
        <f t="shared" si="43"/>
        <v>N</v>
      </c>
      <c r="AP70" s="159"/>
      <c r="AQ70" s="148" t="str">
        <f t="shared" si="19"/>
        <v>N</v>
      </c>
      <c r="AR70" s="148"/>
      <c r="AS70" s="148" t="str">
        <f t="shared" si="20"/>
        <v>N</v>
      </c>
      <c r="AT70" s="148">
        <v>3</v>
      </c>
      <c r="AU70" s="148" t="str">
        <f t="shared" si="21"/>
        <v>Y</v>
      </c>
      <c r="AV70" s="158">
        <f t="shared" si="53"/>
        <v>0.3</v>
      </c>
      <c r="AW70" s="173" t="str">
        <f t="shared" si="23"/>
        <v>N</v>
      </c>
      <c r="AX70" s="149"/>
      <c r="AY70" s="148" t="str">
        <f t="shared" si="49"/>
        <v>N</v>
      </c>
      <c r="AZ70" s="149"/>
      <c r="BA70" s="148" t="str">
        <f t="shared" si="44"/>
        <v>N</v>
      </c>
      <c r="BB70" s="159"/>
      <c r="BC70" s="148" t="str">
        <f t="shared" si="26"/>
        <v>N</v>
      </c>
      <c r="BD70" s="148">
        <v>2</v>
      </c>
      <c r="BE70" s="148" t="str">
        <f t="shared" si="27"/>
        <v>Y</v>
      </c>
      <c r="BF70" s="158">
        <f t="shared" si="28"/>
        <v>0.5</v>
      </c>
      <c r="BG70" s="173" t="str">
        <f t="shared" si="29"/>
        <v>N</v>
      </c>
      <c r="BH70" s="149"/>
      <c r="BI70" s="148" t="str">
        <f t="shared" si="30"/>
        <v>N</v>
      </c>
      <c r="BJ70" s="159"/>
      <c r="BK70" s="148" t="str">
        <f t="shared" si="31"/>
        <v>N</v>
      </c>
      <c r="BL70" s="148"/>
      <c r="BM70" s="148" t="str">
        <f t="shared" si="46"/>
        <v>N</v>
      </c>
      <c r="BN70" s="148">
        <v>3</v>
      </c>
      <c r="BO70" s="148" t="str">
        <f t="shared" si="33"/>
        <v>Y</v>
      </c>
      <c r="BP70" s="158">
        <f t="shared" si="34"/>
        <v>0.45</v>
      </c>
      <c r="BQ70" s="173" t="str">
        <f t="shared" si="35"/>
        <v>N</v>
      </c>
    </row>
    <row r="71" ht="31.5" customHeight="1" spans="1:69">
      <c r="A71" s="147">
        <v>60</v>
      </c>
      <c r="B71" s="94"/>
      <c r="C71" s="88"/>
      <c r="D71" s="186"/>
      <c r="E71" s="148" t="str">
        <f t="shared" si="36"/>
        <v>N</v>
      </c>
      <c r="F71" s="149"/>
      <c r="G71" s="148" t="str">
        <f t="shared" si="0"/>
        <v>N</v>
      </c>
      <c r="H71" s="150"/>
      <c r="I71" s="148" t="str">
        <f t="shared" si="1"/>
        <v>N</v>
      </c>
      <c r="J71" s="148"/>
      <c r="K71" s="148" t="str">
        <f t="shared" si="2"/>
        <v>N</v>
      </c>
      <c r="L71" s="148">
        <v>3</v>
      </c>
      <c r="M71" s="148" t="str">
        <f t="shared" si="3"/>
        <v>Y</v>
      </c>
      <c r="N71" s="158">
        <f t="shared" si="37"/>
        <v>0.3</v>
      </c>
      <c r="O71" s="159" t="str">
        <f t="shared" si="4"/>
        <v>N</v>
      </c>
      <c r="P71" s="149"/>
      <c r="Q71" s="148" t="str">
        <f t="shared" si="5"/>
        <v>N</v>
      </c>
      <c r="R71" s="150">
        <v>20</v>
      </c>
      <c r="S71" s="148" t="str">
        <f t="shared" si="6"/>
        <v>Y</v>
      </c>
      <c r="T71" s="150"/>
      <c r="U71" s="148" t="str">
        <f t="shared" si="7"/>
        <v>N</v>
      </c>
      <c r="V71" s="150">
        <v>3</v>
      </c>
      <c r="W71" s="148" t="str">
        <f t="shared" si="8"/>
        <v>Y</v>
      </c>
      <c r="X71" s="158">
        <f t="shared" si="9"/>
        <v>6.11666666666667</v>
      </c>
      <c r="Y71" s="159" t="str">
        <f t="shared" si="10"/>
        <v>N</v>
      </c>
      <c r="Z71" s="167"/>
      <c r="AA71" s="148" t="str">
        <f t="shared" si="11"/>
        <v>N</v>
      </c>
      <c r="AB71" s="168"/>
      <c r="AC71" s="169" t="str">
        <f t="shared" si="42"/>
        <v>N</v>
      </c>
      <c r="AD71" s="159"/>
      <c r="AE71" s="148" t="str">
        <f t="shared" si="13"/>
        <v>N</v>
      </c>
      <c r="AF71" s="148">
        <v>3</v>
      </c>
      <c r="AG71" s="148" t="str">
        <f t="shared" si="14"/>
        <v>Y</v>
      </c>
      <c r="AH71" s="158"/>
      <c r="AI71" s="148" t="str">
        <f t="shared" si="15"/>
        <v>N</v>
      </c>
      <c r="AJ71" s="158">
        <f t="shared" si="52"/>
        <v>0.45</v>
      </c>
      <c r="AK71" s="173" t="str">
        <f t="shared" si="17"/>
        <v>N</v>
      </c>
      <c r="AL71" s="149"/>
      <c r="AM71" s="148" t="str">
        <f t="shared" si="38"/>
        <v>N</v>
      </c>
      <c r="AN71" s="149"/>
      <c r="AO71" s="148" t="str">
        <f t="shared" si="43"/>
        <v>N</v>
      </c>
      <c r="AP71" s="159"/>
      <c r="AQ71" s="148" t="str">
        <f t="shared" si="19"/>
        <v>N</v>
      </c>
      <c r="AR71" s="148"/>
      <c r="AS71" s="148" t="str">
        <f t="shared" si="20"/>
        <v>N</v>
      </c>
      <c r="AT71" s="148">
        <v>3</v>
      </c>
      <c r="AU71" s="148" t="str">
        <f t="shared" si="21"/>
        <v>Y</v>
      </c>
      <c r="AV71" s="158">
        <f t="shared" si="53"/>
        <v>0.3</v>
      </c>
      <c r="AW71" s="173" t="str">
        <f t="shared" si="23"/>
        <v>N</v>
      </c>
      <c r="AX71" s="149"/>
      <c r="AY71" s="148" t="str">
        <f t="shared" si="49"/>
        <v>N</v>
      </c>
      <c r="AZ71" s="149"/>
      <c r="BA71" s="148" t="str">
        <f t="shared" si="44"/>
        <v>N</v>
      </c>
      <c r="BB71" s="159"/>
      <c r="BC71" s="148" t="str">
        <f t="shared" si="26"/>
        <v>N</v>
      </c>
      <c r="BD71" s="148">
        <v>3</v>
      </c>
      <c r="BE71" s="148" t="str">
        <f t="shared" si="27"/>
        <v>Y</v>
      </c>
      <c r="BF71" s="158">
        <f t="shared" si="28"/>
        <v>0.75</v>
      </c>
      <c r="BG71" s="173" t="str">
        <f t="shared" si="29"/>
        <v>N</v>
      </c>
      <c r="BH71" s="149"/>
      <c r="BI71" s="148" t="str">
        <f t="shared" si="30"/>
        <v>N</v>
      </c>
      <c r="BJ71" s="159"/>
      <c r="BK71" s="148" t="str">
        <f t="shared" si="31"/>
        <v>N</v>
      </c>
      <c r="BL71" s="148"/>
      <c r="BM71" s="148" t="str">
        <f t="shared" si="46"/>
        <v>N</v>
      </c>
      <c r="BN71" s="148">
        <v>3</v>
      </c>
      <c r="BO71" s="148" t="str">
        <f t="shared" si="33"/>
        <v>Y</v>
      </c>
      <c r="BP71" s="158">
        <f t="shared" si="34"/>
        <v>0.45</v>
      </c>
      <c r="BQ71" s="173" t="str">
        <f t="shared" si="35"/>
        <v>N</v>
      </c>
    </row>
    <row r="72" ht="31.5" customHeight="1" spans="1:69">
      <c r="A72" s="147">
        <v>61</v>
      </c>
      <c r="B72" s="94"/>
      <c r="C72" s="88"/>
      <c r="D72" s="186"/>
      <c r="E72" s="148" t="str">
        <f t="shared" si="36"/>
        <v>N</v>
      </c>
      <c r="F72" s="149"/>
      <c r="G72" s="148" t="str">
        <f t="shared" si="0"/>
        <v>N</v>
      </c>
      <c r="H72" s="150"/>
      <c r="I72" s="148" t="str">
        <f t="shared" si="1"/>
        <v>N</v>
      </c>
      <c r="J72" s="148"/>
      <c r="K72" s="148" t="str">
        <f t="shared" si="2"/>
        <v>N</v>
      </c>
      <c r="L72" s="148">
        <v>2</v>
      </c>
      <c r="M72" s="148" t="str">
        <f t="shared" si="3"/>
        <v>Y</v>
      </c>
      <c r="N72" s="158">
        <f t="shared" si="37"/>
        <v>0.2</v>
      </c>
      <c r="O72" s="159" t="str">
        <f t="shared" si="4"/>
        <v>N</v>
      </c>
      <c r="P72" s="149"/>
      <c r="Q72" s="148" t="str">
        <f t="shared" si="5"/>
        <v>N</v>
      </c>
      <c r="R72" s="150">
        <v>20</v>
      </c>
      <c r="S72" s="148" t="str">
        <f t="shared" si="6"/>
        <v>Y</v>
      </c>
      <c r="T72" s="150"/>
      <c r="U72" s="148" t="str">
        <f t="shared" si="7"/>
        <v>N</v>
      </c>
      <c r="V72" s="150">
        <v>3</v>
      </c>
      <c r="W72" s="148" t="str">
        <f t="shared" si="8"/>
        <v>Y</v>
      </c>
      <c r="X72" s="158">
        <f t="shared" si="9"/>
        <v>6.11666666666667</v>
      </c>
      <c r="Y72" s="159" t="str">
        <f t="shared" si="10"/>
        <v>N</v>
      </c>
      <c r="Z72" s="167"/>
      <c r="AA72" s="148" t="str">
        <f t="shared" si="11"/>
        <v>N</v>
      </c>
      <c r="AB72" s="168"/>
      <c r="AC72" s="169" t="str">
        <f t="shared" si="42"/>
        <v>N</v>
      </c>
      <c r="AD72" s="159"/>
      <c r="AE72" s="148" t="str">
        <f t="shared" si="13"/>
        <v>N</v>
      </c>
      <c r="AF72" s="148">
        <v>3</v>
      </c>
      <c r="AG72" s="148" t="str">
        <f t="shared" si="14"/>
        <v>Y</v>
      </c>
      <c r="AH72" s="158"/>
      <c r="AI72" s="148" t="str">
        <f t="shared" si="15"/>
        <v>N</v>
      </c>
      <c r="AJ72" s="158">
        <f t="shared" si="52"/>
        <v>0.45</v>
      </c>
      <c r="AK72" s="173" t="str">
        <f t="shared" si="17"/>
        <v>N</v>
      </c>
      <c r="AL72" s="149"/>
      <c r="AM72" s="148" t="str">
        <f t="shared" si="38"/>
        <v>N</v>
      </c>
      <c r="AN72" s="174"/>
      <c r="AO72" s="148" t="str">
        <f t="shared" si="43"/>
        <v>N</v>
      </c>
      <c r="AP72" s="159"/>
      <c r="AQ72" s="148" t="str">
        <f t="shared" si="19"/>
        <v>N</v>
      </c>
      <c r="AR72" s="148"/>
      <c r="AS72" s="148" t="str">
        <f t="shared" si="20"/>
        <v>N</v>
      </c>
      <c r="AT72" s="148">
        <v>3</v>
      </c>
      <c r="AU72" s="148" t="str">
        <f t="shared" si="21"/>
        <v>Y</v>
      </c>
      <c r="AV72" s="158">
        <f t="shared" si="53"/>
        <v>0.3</v>
      </c>
      <c r="AW72" s="173" t="str">
        <f t="shared" si="23"/>
        <v>N</v>
      </c>
      <c r="AX72" s="149"/>
      <c r="AY72" s="148" t="str">
        <f t="shared" si="49"/>
        <v>N</v>
      </c>
      <c r="AZ72" s="174"/>
      <c r="BA72" s="148" t="str">
        <f t="shared" si="44"/>
        <v>N</v>
      </c>
      <c r="BB72" s="159"/>
      <c r="BC72" s="148" t="str">
        <f t="shared" si="26"/>
        <v>N</v>
      </c>
      <c r="BD72" s="148">
        <v>3</v>
      </c>
      <c r="BE72" s="148" t="str">
        <f t="shared" si="27"/>
        <v>Y</v>
      </c>
      <c r="BF72" s="158">
        <f t="shared" si="28"/>
        <v>0.75</v>
      </c>
      <c r="BG72" s="173" t="str">
        <f t="shared" si="29"/>
        <v>N</v>
      </c>
      <c r="BH72" s="149"/>
      <c r="BI72" s="148" t="str">
        <f t="shared" si="30"/>
        <v>N</v>
      </c>
      <c r="BJ72" s="159"/>
      <c r="BK72" s="148" t="str">
        <f t="shared" si="31"/>
        <v>N</v>
      </c>
      <c r="BL72" s="148"/>
      <c r="BM72" s="148" t="str">
        <f t="shared" si="46"/>
        <v>N</v>
      </c>
      <c r="BN72" s="148">
        <v>3</v>
      </c>
      <c r="BO72" s="148" t="str">
        <f t="shared" si="33"/>
        <v>Y</v>
      </c>
      <c r="BP72" s="158">
        <f t="shared" si="34"/>
        <v>0.45</v>
      </c>
      <c r="BQ72" s="173" t="str">
        <f t="shared" si="35"/>
        <v>N</v>
      </c>
    </row>
    <row r="73" ht="15.75" customHeight="1" spans="1:69">
      <c r="A73" s="147">
        <v>62</v>
      </c>
      <c r="B73" s="94"/>
      <c r="C73" s="88"/>
      <c r="D73" s="186"/>
      <c r="E73" s="148" t="str">
        <f t="shared" si="36"/>
        <v>N</v>
      </c>
      <c r="F73" s="149"/>
      <c r="G73" s="148" t="str">
        <f t="shared" si="0"/>
        <v>N</v>
      </c>
      <c r="H73" s="150"/>
      <c r="I73" s="148" t="str">
        <f t="shared" si="1"/>
        <v>N</v>
      </c>
      <c r="J73" s="148"/>
      <c r="K73" s="148" t="str">
        <f t="shared" si="2"/>
        <v>N</v>
      </c>
      <c r="L73" s="148">
        <v>2</v>
      </c>
      <c r="M73" s="148" t="str">
        <f t="shared" si="3"/>
        <v>Y</v>
      </c>
      <c r="N73" s="158">
        <f t="shared" si="37"/>
        <v>0.2</v>
      </c>
      <c r="O73" s="159" t="str">
        <f t="shared" si="4"/>
        <v>N</v>
      </c>
      <c r="P73" s="149"/>
      <c r="Q73" s="148" t="str">
        <f t="shared" si="5"/>
        <v>N</v>
      </c>
      <c r="R73" s="150">
        <v>20</v>
      </c>
      <c r="S73" s="148" t="str">
        <f t="shared" si="6"/>
        <v>Y</v>
      </c>
      <c r="T73" s="150"/>
      <c r="U73" s="148" t="str">
        <f t="shared" si="7"/>
        <v>N</v>
      </c>
      <c r="V73" s="150">
        <v>3</v>
      </c>
      <c r="W73" s="148" t="str">
        <f t="shared" si="8"/>
        <v>Y</v>
      </c>
      <c r="X73" s="158">
        <f t="shared" si="9"/>
        <v>6.11666666666667</v>
      </c>
      <c r="Y73" s="159" t="str">
        <f t="shared" si="10"/>
        <v>N</v>
      </c>
      <c r="Z73" s="167"/>
      <c r="AA73" s="148" t="str">
        <f t="shared" si="11"/>
        <v>N</v>
      </c>
      <c r="AB73" s="168"/>
      <c r="AC73" s="169" t="str">
        <f t="shared" si="42"/>
        <v>N</v>
      </c>
      <c r="AD73" s="159"/>
      <c r="AE73" s="148" t="str">
        <f t="shared" si="13"/>
        <v>N</v>
      </c>
      <c r="AF73" s="148">
        <v>2</v>
      </c>
      <c r="AG73" s="148" t="str">
        <f t="shared" si="14"/>
        <v>Y</v>
      </c>
      <c r="AH73" s="158"/>
      <c r="AI73" s="148" t="str">
        <f t="shared" si="15"/>
        <v>N</v>
      </c>
      <c r="AJ73" s="158">
        <f t="shared" si="52"/>
        <v>0.3</v>
      </c>
      <c r="AK73" s="173" t="str">
        <f t="shared" si="17"/>
        <v>N</v>
      </c>
      <c r="AL73" s="149"/>
      <c r="AM73" s="148" t="str">
        <f t="shared" si="38"/>
        <v>N</v>
      </c>
      <c r="AN73" s="174"/>
      <c r="AO73" s="148" t="str">
        <f t="shared" si="43"/>
        <v>N</v>
      </c>
      <c r="AP73" s="159"/>
      <c r="AQ73" s="148" t="str">
        <f t="shared" si="19"/>
        <v>N</v>
      </c>
      <c r="AR73" s="148"/>
      <c r="AS73" s="148" t="str">
        <f t="shared" si="20"/>
        <v>N</v>
      </c>
      <c r="AT73" s="148">
        <v>2</v>
      </c>
      <c r="AU73" s="148" t="str">
        <f t="shared" si="21"/>
        <v>Y</v>
      </c>
      <c r="AV73" s="158">
        <f t="shared" si="53"/>
        <v>0.2</v>
      </c>
      <c r="AW73" s="173" t="str">
        <f t="shared" si="23"/>
        <v>N</v>
      </c>
      <c r="AX73" s="149"/>
      <c r="AY73" s="148" t="str">
        <f t="shared" si="49"/>
        <v>N</v>
      </c>
      <c r="AZ73" s="174"/>
      <c r="BA73" s="148" t="str">
        <f t="shared" si="44"/>
        <v>N</v>
      </c>
      <c r="BB73" s="159"/>
      <c r="BC73" s="148" t="str">
        <f t="shared" si="26"/>
        <v>N</v>
      </c>
      <c r="BD73" s="148">
        <v>2</v>
      </c>
      <c r="BE73" s="148" t="str">
        <f t="shared" si="27"/>
        <v>Y</v>
      </c>
      <c r="BF73" s="158">
        <f t="shared" si="28"/>
        <v>0.5</v>
      </c>
      <c r="BG73" s="173" t="str">
        <f t="shared" si="29"/>
        <v>N</v>
      </c>
      <c r="BH73" s="149"/>
      <c r="BI73" s="148" t="str">
        <f t="shared" si="30"/>
        <v>N</v>
      </c>
      <c r="BJ73" s="159"/>
      <c r="BK73" s="148" t="str">
        <f t="shared" si="31"/>
        <v>N</v>
      </c>
      <c r="BL73" s="148"/>
      <c r="BM73" s="148" t="str">
        <f t="shared" si="46"/>
        <v>N</v>
      </c>
      <c r="BN73" s="148">
        <v>2</v>
      </c>
      <c r="BO73" s="148" t="str">
        <f t="shared" si="33"/>
        <v>Y</v>
      </c>
      <c r="BP73" s="158">
        <f t="shared" si="34"/>
        <v>0.3</v>
      </c>
      <c r="BQ73" s="173" t="str">
        <f t="shared" si="35"/>
        <v>N</v>
      </c>
    </row>
    <row r="74" ht="16.5" customHeight="1" spans="1:69">
      <c r="A74" s="147">
        <v>63</v>
      </c>
      <c r="B74" s="94"/>
      <c r="C74" s="88"/>
      <c r="D74" s="186"/>
      <c r="E74" s="148" t="str">
        <f t="shared" si="36"/>
        <v>N</v>
      </c>
      <c r="F74" s="149"/>
      <c r="G74" s="148" t="str">
        <f t="shared" si="0"/>
        <v>N</v>
      </c>
      <c r="H74" s="150"/>
      <c r="I74" s="148" t="str">
        <f t="shared" si="1"/>
        <v>N</v>
      </c>
      <c r="J74" s="148"/>
      <c r="K74" s="148" t="str">
        <f t="shared" si="2"/>
        <v>N</v>
      </c>
      <c r="L74" s="148">
        <v>2</v>
      </c>
      <c r="M74" s="148" t="str">
        <f t="shared" si="3"/>
        <v>Y</v>
      </c>
      <c r="N74" s="158">
        <f t="shared" si="37"/>
        <v>0.2</v>
      </c>
      <c r="O74" s="159" t="str">
        <f t="shared" si="4"/>
        <v>N</v>
      </c>
      <c r="P74" s="149"/>
      <c r="Q74" s="148" t="str">
        <f t="shared" si="5"/>
        <v>N</v>
      </c>
      <c r="R74" s="150">
        <v>20</v>
      </c>
      <c r="S74" s="148" t="str">
        <f t="shared" si="6"/>
        <v>Y</v>
      </c>
      <c r="T74" s="150"/>
      <c r="U74" s="148" t="str">
        <f t="shared" si="7"/>
        <v>N</v>
      </c>
      <c r="V74" s="150">
        <v>3</v>
      </c>
      <c r="W74" s="148" t="str">
        <f t="shared" si="8"/>
        <v>Y</v>
      </c>
      <c r="X74" s="158">
        <f t="shared" si="9"/>
        <v>6.11666666666667</v>
      </c>
      <c r="Y74" s="159" t="str">
        <f t="shared" si="10"/>
        <v>N</v>
      </c>
      <c r="Z74" s="167"/>
      <c r="AA74" s="148" t="str">
        <f t="shared" si="11"/>
        <v>N</v>
      </c>
      <c r="AB74" s="168"/>
      <c r="AC74" s="169" t="str">
        <f t="shared" si="42"/>
        <v>N</v>
      </c>
      <c r="AD74" s="159"/>
      <c r="AE74" s="148" t="str">
        <f t="shared" si="13"/>
        <v>N</v>
      </c>
      <c r="AF74" s="148">
        <v>3</v>
      </c>
      <c r="AG74" s="148" t="str">
        <f t="shared" si="14"/>
        <v>Y</v>
      </c>
      <c r="AH74" s="158"/>
      <c r="AI74" s="148" t="str">
        <f t="shared" si="15"/>
        <v>N</v>
      </c>
      <c r="AJ74" s="158">
        <f t="shared" si="52"/>
        <v>0.45</v>
      </c>
      <c r="AK74" s="173" t="str">
        <f t="shared" si="17"/>
        <v>N</v>
      </c>
      <c r="AL74" s="149"/>
      <c r="AM74" s="148" t="str">
        <f t="shared" si="38"/>
        <v>N</v>
      </c>
      <c r="AN74" s="149"/>
      <c r="AO74" s="148" t="str">
        <f t="shared" si="43"/>
        <v>N</v>
      </c>
      <c r="AP74" s="159"/>
      <c r="AQ74" s="148" t="str">
        <f t="shared" si="19"/>
        <v>N</v>
      </c>
      <c r="AR74" s="148"/>
      <c r="AS74" s="148" t="str">
        <f t="shared" si="20"/>
        <v>N</v>
      </c>
      <c r="AT74" s="148">
        <v>3</v>
      </c>
      <c r="AU74" s="148" t="str">
        <f t="shared" si="21"/>
        <v>Y</v>
      </c>
      <c r="AV74" s="158">
        <f t="shared" si="53"/>
        <v>0.3</v>
      </c>
      <c r="AW74" s="173" t="str">
        <f t="shared" si="23"/>
        <v>N</v>
      </c>
      <c r="AX74" s="149"/>
      <c r="AY74" s="148" t="str">
        <f t="shared" si="49"/>
        <v>N</v>
      </c>
      <c r="AZ74" s="149"/>
      <c r="BA74" s="148" t="str">
        <f t="shared" si="44"/>
        <v>N</v>
      </c>
      <c r="BB74" s="159"/>
      <c r="BC74" s="148" t="str">
        <f t="shared" si="26"/>
        <v>N</v>
      </c>
      <c r="BD74" s="148">
        <v>3</v>
      </c>
      <c r="BE74" s="148" t="str">
        <f t="shared" si="27"/>
        <v>Y</v>
      </c>
      <c r="BF74" s="158">
        <f t="shared" si="28"/>
        <v>0.75</v>
      </c>
      <c r="BG74" s="173" t="str">
        <f t="shared" si="29"/>
        <v>N</v>
      </c>
      <c r="BH74" s="149"/>
      <c r="BI74" s="148" t="str">
        <f t="shared" si="30"/>
        <v>N</v>
      </c>
      <c r="BJ74" s="159"/>
      <c r="BK74" s="148" t="str">
        <f t="shared" si="31"/>
        <v>N</v>
      </c>
      <c r="BL74" s="148"/>
      <c r="BM74" s="148" t="str">
        <f t="shared" si="46"/>
        <v>N</v>
      </c>
      <c r="BN74" s="148">
        <v>3</v>
      </c>
      <c r="BO74" s="148" t="str">
        <f t="shared" si="33"/>
        <v>Y</v>
      </c>
      <c r="BP74" s="158">
        <f t="shared" si="34"/>
        <v>0.45</v>
      </c>
      <c r="BQ74" s="173" t="str">
        <f t="shared" si="35"/>
        <v>N</v>
      </c>
    </row>
    <row r="75" ht="17.25" customHeight="1" spans="1:69">
      <c r="A75" s="147">
        <v>64</v>
      </c>
      <c r="B75" s="94"/>
      <c r="C75" s="88"/>
      <c r="D75" s="187"/>
      <c r="E75" s="148" t="str">
        <f t="shared" si="36"/>
        <v>N</v>
      </c>
      <c r="F75" s="149"/>
      <c r="G75" s="148" t="str">
        <f t="shared" si="0"/>
        <v>N</v>
      </c>
      <c r="H75" s="150"/>
      <c r="I75" s="148" t="str">
        <f t="shared" si="1"/>
        <v>N</v>
      </c>
      <c r="J75" s="148"/>
      <c r="K75" s="148" t="str">
        <f t="shared" si="2"/>
        <v>N</v>
      </c>
      <c r="L75" s="148">
        <v>2</v>
      </c>
      <c r="M75" s="148" t="str">
        <f t="shared" si="3"/>
        <v>Y</v>
      </c>
      <c r="N75" s="158">
        <f t="shared" si="37"/>
        <v>0.2</v>
      </c>
      <c r="O75" s="159" t="str">
        <f t="shared" si="4"/>
        <v>N</v>
      </c>
      <c r="P75" s="149"/>
      <c r="Q75" s="148" t="str">
        <f t="shared" si="5"/>
        <v>N</v>
      </c>
      <c r="R75" s="150">
        <v>20</v>
      </c>
      <c r="S75" s="148" t="str">
        <f t="shared" si="6"/>
        <v>Y</v>
      </c>
      <c r="T75" s="150"/>
      <c r="U75" s="148" t="str">
        <f t="shared" si="7"/>
        <v>N</v>
      </c>
      <c r="V75" s="150">
        <v>3</v>
      </c>
      <c r="W75" s="148" t="str">
        <f t="shared" si="8"/>
        <v>Y</v>
      </c>
      <c r="X75" s="158">
        <f t="shared" si="9"/>
        <v>6.11666666666667</v>
      </c>
      <c r="Y75" s="159" t="str">
        <f t="shared" si="10"/>
        <v>N</v>
      </c>
      <c r="Z75" s="167"/>
      <c r="AA75" s="148" t="str">
        <f t="shared" si="11"/>
        <v>N</v>
      </c>
      <c r="AB75" s="168"/>
      <c r="AC75" s="169" t="str">
        <f t="shared" si="42"/>
        <v>N</v>
      </c>
      <c r="AD75" s="159"/>
      <c r="AE75" s="148" t="str">
        <f t="shared" si="13"/>
        <v>N</v>
      </c>
      <c r="AF75" s="148">
        <v>2</v>
      </c>
      <c r="AG75" s="148" t="str">
        <f t="shared" si="14"/>
        <v>Y</v>
      </c>
      <c r="AH75" s="158"/>
      <c r="AI75" s="148" t="str">
        <f t="shared" si="15"/>
        <v>N</v>
      </c>
      <c r="AJ75" s="158">
        <f t="shared" si="52"/>
        <v>0.3</v>
      </c>
      <c r="AK75" s="173" t="str">
        <f t="shared" si="17"/>
        <v>N</v>
      </c>
      <c r="AL75" s="149"/>
      <c r="AM75" s="148" t="str">
        <f t="shared" si="38"/>
        <v>N</v>
      </c>
      <c r="AN75" s="149"/>
      <c r="AO75" s="148" t="str">
        <f t="shared" si="43"/>
        <v>N</v>
      </c>
      <c r="AP75" s="159"/>
      <c r="AQ75" s="148" t="str">
        <f t="shared" si="19"/>
        <v>N</v>
      </c>
      <c r="AR75" s="148"/>
      <c r="AS75" s="148" t="str">
        <f t="shared" si="20"/>
        <v>N</v>
      </c>
      <c r="AT75" s="148">
        <v>2</v>
      </c>
      <c r="AU75" s="148" t="str">
        <f t="shared" si="21"/>
        <v>Y</v>
      </c>
      <c r="AV75" s="158">
        <f t="shared" si="53"/>
        <v>0.2</v>
      </c>
      <c r="AW75" s="173" t="str">
        <f t="shared" si="23"/>
        <v>N</v>
      </c>
      <c r="AX75" s="149"/>
      <c r="AY75" s="148" t="str">
        <f t="shared" si="49"/>
        <v>N</v>
      </c>
      <c r="AZ75" s="149"/>
      <c r="BA75" s="148" t="str">
        <f t="shared" si="44"/>
        <v>N</v>
      </c>
      <c r="BB75" s="159"/>
      <c r="BC75" s="148" t="str">
        <f t="shared" si="26"/>
        <v>N</v>
      </c>
      <c r="BD75" s="148">
        <v>2</v>
      </c>
      <c r="BE75" s="148" t="str">
        <f t="shared" si="27"/>
        <v>Y</v>
      </c>
      <c r="BF75" s="158">
        <f t="shared" si="28"/>
        <v>0.5</v>
      </c>
      <c r="BG75" s="173" t="str">
        <f t="shared" si="29"/>
        <v>N</v>
      </c>
      <c r="BH75" s="149"/>
      <c r="BI75" s="148" t="str">
        <f t="shared" si="30"/>
        <v>N</v>
      </c>
      <c r="BJ75" s="159"/>
      <c r="BK75" s="148" t="str">
        <f t="shared" si="31"/>
        <v>N</v>
      </c>
      <c r="BL75" s="148"/>
      <c r="BM75" s="148" t="str">
        <f t="shared" si="46"/>
        <v>N</v>
      </c>
      <c r="BN75" s="148">
        <v>2</v>
      </c>
      <c r="BO75" s="148" t="str">
        <f t="shared" si="33"/>
        <v>Y</v>
      </c>
      <c r="BP75" s="158">
        <f t="shared" si="34"/>
        <v>0.3</v>
      </c>
      <c r="BQ75" s="173" t="str">
        <f t="shared" si="35"/>
        <v>N</v>
      </c>
    </row>
    <row r="76" ht="15.75" customHeight="1" spans="1:69">
      <c r="A76" s="147">
        <v>65</v>
      </c>
      <c r="B76" s="87"/>
      <c r="C76" s="88"/>
      <c r="D76" s="152"/>
      <c r="E76" s="148" t="str">
        <f t="shared" si="36"/>
        <v>N</v>
      </c>
      <c r="F76" s="149"/>
      <c r="G76" s="148" t="str">
        <f t="shared" si="0"/>
        <v>N</v>
      </c>
      <c r="H76" s="150"/>
      <c r="I76" s="148" t="str">
        <f t="shared" si="1"/>
        <v>N</v>
      </c>
      <c r="J76" s="148"/>
      <c r="K76" s="148" t="str">
        <f t="shared" si="2"/>
        <v>N</v>
      </c>
      <c r="L76" s="148">
        <v>3</v>
      </c>
      <c r="M76" s="148" t="str">
        <f t="shared" si="3"/>
        <v>Y</v>
      </c>
      <c r="N76" s="158">
        <f t="shared" si="37"/>
        <v>0.3</v>
      </c>
      <c r="O76" s="159" t="str">
        <f t="shared" si="4"/>
        <v>N</v>
      </c>
      <c r="P76" s="149"/>
      <c r="Q76" s="148" t="str">
        <f t="shared" si="5"/>
        <v>N</v>
      </c>
      <c r="R76" s="150">
        <v>20</v>
      </c>
      <c r="S76" s="148" t="str">
        <f t="shared" si="6"/>
        <v>Y</v>
      </c>
      <c r="T76" s="150"/>
      <c r="U76" s="148" t="str">
        <f t="shared" si="7"/>
        <v>N</v>
      </c>
      <c r="V76" s="150">
        <v>3</v>
      </c>
      <c r="W76" s="148" t="str">
        <f t="shared" si="8"/>
        <v>Y</v>
      </c>
      <c r="X76" s="158">
        <f t="shared" si="9"/>
        <v>6.11666666666667</v>
      </c>
      <c r="Y76" s="159" t="str">
        <f t="shared" si="10"/>
        <v>N</v>
      </c>
      <c r="Z76" s="167"/>
      <c r="AA76" s="148" t="str">
        <f t="shared" si="11"/>
        <v>N</v>
      </c>
      <c r="AB76" s="168"/>
      <c r="AC76" s="169" t="str">
        <f t="shared" si="42"/>
        <v>N</v>
      </c>
      <c r="AD76" s="159"/>
      <c r="AE76" s="148" t="str">
        <f t="shared" si="13"/>
        <v>N</v>
      </c>
      <c r="AF76" s="148">
        <v>2</v>
      </c>
      <c r="AG76" s="148" t="str">
        <f t="shared" si="14"/>
        <v>Y</v>
      </c>
      <c r="AH76" s="158"/>
      <c r="AI76" s="148" t="str">
        <f t="shared" si="15"/>
        <v>N</v>
      </c>
      <c r="AJ76" s="158">
        <f t="shared" si="52"/>
        <v>0.3</v>
      </c>
      <c r="AK76" s="173" t="str">
        <f t="shared" si="17"/>
        <v>N</v>
      </c>
      <c r="AL76" s="149"/>
      <c r="AM76" s="148" t="str">
        <f t="shared" si="38"/>
        <v>N</v>
      </c>
      <c r="AN76" s="149"/>
      <c r="AO76" s="148" t="str">
        <f t="shared" si="43"/>
        <v>N</v>
      </c>
      <c r="AP76" s="159"/>
      <c r="AQ76" s="148" t="str">
        <f t="shared" si="19"/>
        <v>N</v>
      </c>
      <c r="AR76" s="148"/>
      <c r="AS76" s="148" t="str">
        <f t="shared" si="20"/>
        <v>N</v>
      </c>
      <c r="AT76" s="148">
        <v>2</v>
      </c>
      <c r="AU76" s="148" t="str">
        <f t="shared" si="21"/>
        <v>Y</v>
      </c>
      <c r="AV76" s="158">
        <f t="shared" si="53"/>
        <v>0.2</v>
      </c>
      <c r="AW76" s="173" t="str">
        <f t="shared" si="23"/>
        <v>N</v>
      </c>
      <c r="AX76" s="149"/>
      <c r="AY76" s="148" t="str">
        <f t="shared" si="49"/>
        <v>N</v>
      </c>
      <c r="AZ76" s="149"/>
      <c r="BA76" s="148" t="str">
        <f t="shared" si="44"/>
        <v>N</v>
      </c>
      <c r="BB76" s="159"/>
      <c r="BC76" s="148" t="str">
        <f t="shared" si="26"/>
        <v>N</v>
      </c>
      <c r="BD76" s="148">
        <v>2</v>
      </c>
      <c r="BE76" s="148" t="str">
        <f t="shared" si="27"/>
        <v>Y</v>
      </c>
      <c r="BF76" s="158">
        <f t="shared" si="28"/>
        <v>0.5</v>
      </c>
      <c r="BG76" s="173" t="str">
        <f t="shared" si="29"/>
        <v>N</v>
      </c>
      <c r="BH76" s="149"/>
      <c r="BI76" s="148" t="str">
        <f t="shared" si="30"/>
        <v>N</v>
      </c>
      <c r="BJ76" s="159"/>
      <c r="BK76" s="148" t="str">
        <f t="shared" si="31"/>
        <v>N</v>
      </c>
      <c r="BL76" s="148"/>
      <c r="BM76" s="148" t="str">
        <f t="shared" si="46"/>
        <v>N</v>
      </c>
      <c r="BN76" s="148">
        <v>2</v>
      </c>
      <c r="BO76" s="148" t="str">
        <f t="shared" si="33"/>
        <v>Y</v>
      </c>
      <c r="BP76" s="158">
        <f t="shared" si="34"/>
        <v>0.3</v>
      </c>
      <c r="BQ76" s="173" t="str">
        <f t="shared" si="35"/>
        <v>N</v>
      </c>
    </row>
    <row r="77" ht="31.5" customHeight="1" spans="1:69">
      <c r="A77" s="147">
        <v>66</v>
      </c>
      <c r="B77" s="87"/>
      <c r="C77" s="88"/>
      <c r="D77" s="152"/>
      <c r="E77" s="148" t="str">
        <f t="shared" si="36"/>
        <v>N</v>
      </c>
      <c r="F77" s="149"/>
      <c r="G77" s="148" t="str">
        <f t="shared" si="0"/>
        <v>N</v>
      </c>
      <c r="H77" s="150"/>
      <c r="I77" s="148" t="str">
        <f t="shared" si="1"/>
        <v>N</v>
      </c>
      <c r="J77" s="148"/>
      <c r="K77" s="148" t="str">
        <f t="shared" si="2"/>
        <v>N</v>
      </c>
      <c r="L77" s="148">
        <v>3</v>
      </c>
      <c r="M77" s="148" t="str">
        <f t="shared" si="3"/>
        <v>Y</v>
      </c>
      <c r="N77" s="158">
        <f t="shared" si="37"/>
        <v>0.3</v>
      </c>
      <c r="O77" s="159" t="str">
        <f t="shared" si="4"/>
        <v>N</v>
      </c>
      <c r="P77" s="149"/>
      <c r="Q77" s="148" t="str">
        <f t="shared" si="5"/>
        <v>N</v>
      </c>
      <c r="R77" s="150">
        <v>10</v>
      </c>
      <c r="S77" s="148" t="str">
        <f t="shared" si="6"/>
        <v>N</v>
      </c>
      <c r="T77" s="150"/>
      <c r="U77" s="148" t="str">
        <f t="shared" si="7"/>
        <v>N</v>
      </c>
      <c r="V77" s="150">
        <v>3</v>
      </c>
      <c r="W77" s="148" t="str">
        <f t="shared" si="8"/>
        <v>Y</v>
      </c>
      <c r="X77" s="158">
        <f t="shared" si="9"/>
        <v>3.28333333333333</v>
      </c>
      <c r="Y77" s="159" t="str">
        <f t="shared" si="10"/>
        <v>N</v>
      </c>
      <c r="Z77" s="167"/>
      <c r="AA77" s="148" t="str">
        <f t="shared" si="11"/>
        <v>N</v>
      </c>
      <c r="AB77" s="168"/>
      <c r="AC77" s="169" t="str">
        <f t="shared" si="42"/>
        <v>N</v>
      </c>
      <c r="AD77" s="159"/>
      <c r="AE77" s="148" t="str">
        <f t="shared" si="13"/>
        <v>N</v>
      </c>
      <c r="AF77" s="148">
        <v>3</v>
      </c>
      <c r="AG77" s="148" t="str">
        <f t="shared" si="14"/>
        <v>Y</v>
      </c>
      <c r="AH77" s="158"/>
      <c r="AI77" s="148" t="str">
        <f t="shared" si="15"/>
        <v>N</v>
      </c>
      <c r="AJ77" s="158">
        <f t="shared" si="52"/>
        <v>0.45</v>
      </c>
      <c r="AK77" s="173" t="str">
        <f t="shared" si="17"/>
        <v>N</v>
      </c>
      <c r="AL77" s="149"/>
      <c r="AM77" s="148" t="str">
        <f t="shared" si="38"/>
        <v>N</v>
      </c>
      <c r="AN77" s="174"/>
      <c r="AO77" s="148" t="str">
        <f t="shared" si="43"/>
        <v>N</v>
      </c>
      <c r="AP77" s="159"/>
      <c r="AQ77" s="148" t="str">
        <f t="shared" si="19"/>
        <v>N</v>
      </c>
      <c r="AR77" s="148"/>
      <c r="AS77" s="148" t="str">
        <f t="shared" si="20"/>
        <v>N</v>
      </c>
      <c r="AT77" s="148">
        <v>3</v>
      </c>
      <c r="AU77" s="148" t="str">
        <f t="shared" si="21"/>
        <v>Y</v>
      </c>
      <c r="AV77" s="158">
        <f t="shared" si="53"/>
        <v>0.3</v>
      </c>
      <c r="AW77" s="173" t="str">
        <f t="shared" si="23"/>
        <v>N</v>
      </c>
      <c r="AX77" s="149"/>
      <c r="AY77" s="148" t="str">
        <f t="shared" si="49"/>
        <v>N</v>
      </c>
      <c r="AZ77" s="174"/>
      <c r="BA77" s="148" t="str">
        <f t="shared" si="44"/>
        <v>N</v>
      </c>
      <c r="BB77" s="159"/>
      <c r="BC77" s="148" t="str">
        <f t="shared" si="26"/>
        <v>N</v>
      </c>
      <c r="BD77" s="148">
        <v>3</v>
      </c>
      <c r="BE77" s="148" t="str">
        <f t="shared" si="27"/>
        <v>Y</v>
      </c>
      <c r="BF77" s="158">
        <f t="shared" si="28"/>
        <v>0.75</v>
      </c>
      <c r="BG77" s="173" t="str">
        <f t="shared" si="29"/>
        <v>N</v>
      </c>
      <c r="BH77" s="149"/>
      <c r="BI77" s="148" t="str">
        <f t="shared" si="30"/>
        <v>N</v>
      </c>
      <c r="BJ77" s="159"/>
      <c r="BK77" s="148" t="str">
        <f t="shared" si="31"/>
        <v>N</v>
      </c>
      <c r="BL77" s="148"/>
      <c r="BM77" s="148" t="str">
        <f t="shared" si="46"/>
        <v>N</v>
      </c>
      <c r="BN77" s="148">
        <v>3</v>
      </c>
      <c r="BO77" s="148" t="str">
        <f t="shared" si="33"/>
        <v>Y</v>
      </c>
      <c r="BP77" s="158">
        <f t="shared" si="34"/>
        <v>0.45</v>
      </c>
      <c r="BQ77" s="173" t="str">
        <f t="shared" si="35"/>
        <v>N</v>
      </c>
    </row>
    <row r="78" ht="15.75" customHeight="1" spans="1:69">
      <c r="A78" s="147">
        <v>67</v>
      </c>
      <c r="B78" s="87"/>
      <c r="C78" s="88"/>
      <c r="D78" s="152"/>
      <c r="E78" s="148" t="str">
        <f t="shared" si="36"/>
        <v>N</v>
      </c>
      <c r="F78" s="149"/>
      <c r="G78" s="148" t="str">
        <f t="shared" si="0"/>
        <v>N</v>
      </c>
      <c r="H78" s="150"/>
      <c r="I78" s="148" t="str">
        <f t="shared" si="1"/>
        <v>N</v>
      </c>
      <c r="J78" s="148"/>
      <c r="K78" s="148" t="str">
        <f t="shared" si="2"/>
        <v>N</v>
      </c>
      <c r="L78" s="148">
        <v>2</v>
      </c>
      <c r="M78" s="148" t="str">
        <f t="shared" si="3"/>
        <v>Y</v>
      </c>
      <c r="N78" s="158">
        <f t="shared" si="37"/>
        <v>0.2</v>
      </c>
      <c r="O78" s="159" t="str">
        <f t="shared" si="4"/>
        <v>N</v>
      </c>
      <c r="P78" s="149"/>
      <c r="Q78" s="148" t="str">
        <f t="shared" si="5"/>
        <v>N</v>
      </c>
      <c r="R78" s="150">
        <v>20</v>
      </c>
      <c r="S78" s="148" t="str">
        <f t="shared" si="6"/>
        <v>Y</v>
      </c>
      <c r="T78" s="150"/>
      <c r="U78" s="148" t="str">
        <f t="shared" si="7"/>
        <v>N</v>
      </c>
      <c r="V78" s="150">
        <v>3</v>
      </c>
      <c r="W78" s="148" t="str">
        <f t="shared" si="8"/>
        <v>Y</v>
      </c>
      <c r="X78" s="158">
        <f t="shared" si="9"/>
        <v>6.11666666666667</v>
      </c>
      <c r="Y78" s="159" t="str">
        <f>IF(VALUE(X78)&gt;=16,"Y","N")</f>
        <v>N</v>
      </c>
      <c r="Z78" s="167"/>
      <c r="AA78" s="148" t="str">
        <f t="shared" si="11"/>
        <v>N</v>
      </c>
      <c r="AB78" s="168"/>
      <c r="AC78" s="169" t="str">
        <f t="shared" si="42"/>
        <v>N</v>
      </c>
      <c r="AD78" s="159"/>
      <c r="AE78" s="148" t="str">
        <f t="shared" si="13"/>
        <v>N</v>
      </c>
      <c r="AF78" s="148">
        <v>2</v>
      </c>
      <c r="AG78" s="148" t="str">
        <f t="shared" si="14"/>
        <v>Y</v>
      </c>
      <c r="AH78" s="158"/>
      <c r="AI78" s="148" t="str">
        <f t="shared" si="15"/>
        <v>N</v>
      </c>
      <c r="AJ78" s="158">
        <f t="shared" si="52"/>
        <v>0.3</v>
      </c>
      <c r="AK78" s="173" t="str">
        <f t="shared" si="17"/>
        <v>N</v>
      </c>
      <c r="AL78" s="149"/>
      <c r="AM78" s="148" t="str">
        <f t="shared" si="38"/>
        <v>N</v>
      </c>
      <c r="AN78" s="174"/>
      <c r="AO78" s="148" t="str">
        <f t="shared" si="43"/>
        <v>N</v>
      </c>
      <c r="AP78" s="159"/>
      <c r="AQ78" s="148" t="str">
        <f t="shared" si="19"/>
        <v>N</v>
      </c>
      <c r="AR78" s="148"/>
      <c r="AS78" s="148" t="str">
        <f t="shared" si="20"/>
        <v>N</v>
      </c>
      <c r="AT78" s="148">
        <v>2</v>
      </c>
      <c r="AU78" s="148" t="str">
        <f t="shared" si="21"/>
        <v>Y</v>
      </c>
      <c r="AV78" s="158">
        <f t="shared" si="53"/>
        <v>0.2</v>
      </c>
      <c r="AW78" s="173" t="str">
        <f t="shared" si="23"/>
        <v>N</v>
      </c>
      <c r="AX78" s="149"/>
      <c r="AY78" s="148" t="str">
        <f t="shared" si="49"/>
        <v>N</v>
      </c>
      <c r="AZ78" s="174"/>
      <c r="BA78" s="148" t="str">
        <f t="shared" si="44"/>
        <v>N</v>
      </c>
      <c r="BB78" s="159"/>
      <c r="BC78" s="148" t="str">
        <f t="shared" si="26"/>
        <v>N</v>
      </c>
      <c r="BD78" s="148">
        <v>2</v>
      </c>
      <c r="BE78" s="148" t="str">
        <f t="shared" si="27"/>
        <v>Y</v>
      </c>
      <c r="BF78" s="158">
        <f t="shared" si="28"/>
        <v>0.5</v>
      </c>
      <c r="BG78" s="173" t="str">
        <f t="shared" si="29"/>
        <v>N</v>
      </c>
      <c r="BH78" s="149"/>
      <c r="BI78" s="148" t="str">
        <f t="shared" si="30"/>
        <v>N</v>
      </c>
      <c r="BJ78" s="159"/>
      <c r="BK78" s="148" t="str">
        <f t="shared" si="31"/>
        <v>N</v>
      </c>
      <c r="BL78" s="148"/>
      <c r="BM78" s="148" t="str">
        <f t="shared" si="46"/>
        <v>N</v>
      </c>
      <c r="BN78" s="148">
        <v>2</v>
      </c>
      <c r="BO78" s="148" t="str">
        <f t="shared" si="33"/>
        <v>Y</v>
      </c>
      <c r="BP78" s="158">
        <f t="shared" si="34"/>
        <v>0.3</v>
      </c>
      <c r="BQ78" s="173" t="str">
        <f t="shared" si="35"/>
        <v>N</v>
      </c>
    </row>
    <row r="79" ht="27" customHeight="1" spans="1:69">
      <c r="A79" s="188"/>
      <c r="B79" s="189"/>
      <c r="C79" s="188" t="s">
        <v>139</v>
      </c>
      <c r="D79" s="190"/>
      <c r="E79" s="191"/>
      <c r="F79" s="192"/>
      <c r="G79" s="191"/>
      <c r="H79" s="190"/>
      <c r="I79" s="191"/>
      <c r="J79" s="190"/>
      <c r="K79" s="191"/>
      <c r="L79" s="207"/>
      <c r="M79" s="191"/>
      <c r="N79" s="208"/>
      <c r="O79" s="209"/>
      <c r="P79" s="192"/>
      <c r="Q79" s="191"/>
      <c r="R79" s="190"/>
      <c r="S79" s="191"/>
      <c r="T79" s="190"/>
      <c r="U79" s="191"/>
      <c r="V79" s="207"/>
      <c r="W79" s="191"/>
      <c r="X79" s="208"/>
      <c r="Y79" s="209"/>
      <c r="Z79" s="216"/>
      <c r="AA79" s="209"/>
      <c r="AB79" s="208"/>
      <c r="AC79" s="208"/>
      <c r="AD79" s="190"/>
      <c r="AE79" s="191"/>
      <c r="AF79" s="216"/>
      <c r="AG79" s="191"/>
      <c r="AH79" s="208"/>
      <c r="AI79" s="208"/>
      <c r="AJ79" s="208"/>
      <c r="AK79" s="209"/>
      <c r="AL79" s="190" t="s">
        <v>140</v>
      </c>
      <c r="AM79" s="209"/>
      <c r="AN79" s="209"/>
      <c r="AO79" s="209"/>
      <c r="AP79" s="190"/>
      <c r="AQ79" s="191"/>
      <c r="AR79" s="216"/>
      <c r="AS79" s="216"/>
      <c r="AT79" s="191"/>
      <c r="AU79" s="208"/>
      <c r="AV79" s="209"/>
      <c r="AW79" s="223"/>
      <c r="AX79" s="207"/>
      <c r="AY79" s="207"/>
      <c r="AZ79" s="207"/>
      <c r="BA79" s="207"/>
      <c r="BB79" s="195"/>
      <c r="BC79" s="216"/>
      <c r="BD79" s="195"/>
      <c r="BE79" s="216"/>
      <c r="BF79" s="195"/>
      <c r="BG79" s="216"/>
      <c r="BH79" s="216"/>
      <c r="BI79" s="209"/>
      <c r="BJ79" s="190"/>
      <c r="BK79" s="191"/>
      <c r="BL79" s="216"/>
      <c r="BM79" s="216"/>
      <c r="BN79" s="191"/>
      <c r="BO79" s="208"/>
      <c r="BP79" s="209"/>
      <c r="BQ79" s="223"/>
    </row>
    <row r="80" ht="27" customHeight="1" spans="1:69">
      <c r="A80" s="188"/>
      <c r="B80" s="188"/>
      <c r="C80" s="193"/>
      <c r="D80" s="194" t="s">
        <v>140</v>
      </c>
      <c r="E80" s="195" t="s">
        <v>141</v>
      </c>
      <c r="F80" s="194" t="s">
        <v>140</v>
      </c>
      <c r="G80" s="195" t="s">
        <v>141</v>
      </c>
      <c r="H80" s="194" t="s">
        <v>140</v>
      </c>
      <c r="I80" s="195" t="s">
        <v>141</v>
      </c>
      <c r="J80" s="194" t="s">
        <v>140</v>
      </c>
      <c r="K80" s="195" t="s">
        <v>141</v>
      </c>
      <c r="L80" s="210" t="s">
        <v>140</v>
      </c>
      <c r="M80" s="195" t="s">
        <v>141</v>
      </c>
      <c r="N80" s="211" t="s">
        <v>140</v>
      </c>
      <c r="O80" s="195" t="s">
        <v>141</v>
      </c>
      <c r="P80" s="194" t="s">
        <v>140</v>
      </c>
      <c r="Q80" s="195" t="s">
        <v>141</v>
      </c>
      <c r="R80" s="194" t="s">
        <v>140</v>
      </c>
      <c r="S80" s="195" t="s">
        <v>141</v>
      </c>
      <c r="T80" s="194" t="s">
        <v>140</v>
      </c>
      <c r="U80" s="195" t="s">
        <v>141</v>
      </c>
      <c r="V80" s="210" t="s">
        <v>140</v>
      </c>
      <c r="W80" s="195" t="s">
        <v>141</v>
      </c>
      <c r="X80" s="211" t="s">
        <v>140</v>
      </c>
      <c r="Y80" s="195" t="s">
        <v>141</v>
      </c>
      <c r="Z80" s="194" t="s">
        <v>140</v>
      </c>
      <c r="AA80" s="195" t="s">
        <v>141</v>
      </c>
      <c r="AB80" s="194"/>
      <c r="AC80" s="194"/>
      <c r="AD80" s="194" t="s">
        <v>140</v>
      </c>
      <c r="AE80" s="195" t="s">
        <v>141</v>
      </c>
      <c r="AF80" s="217" t="s">
        <v>140</v>
      </c>
      <c r="AG80" s="195" t="s">
        <v>141</v>
      </c>
      <c r="AH80" s="217" t="s">
        <v>140</v>
      </c>
      <c r="AI80" s="195" t="s">
        <v>141</v>
      </c>
      <c r="AJ80" s="194" t="s">
        <v>140</v>
      </c>
      <c r="AK80" s="195" t="s">
        <v>141</v>
      </c>
      <c r="AL80" s="10"/>
      <c r="AM80" s="195" t="s">
        <v>141</v>
      </c>
      <c r="AN80" s="194" t="s">
        <v>140</v>
      </c>
      <c r="AO80" s="195" t="s">
        <v>141</v>
      </c>
      <c r="AP80" s="194" t="s">
        <v>140</v>
      </c>
      <c r="AQ80" s="195" t="s">
        <v>141</v>
      </c>
      <c r="AR80" s="217" t="s">
        <v>140</v>
      </c>
      <c r="AS80" s="195" t="s">
        <v>141</v>
      </c>
      <c r="AT80" s="217" t="s">
        <v>140</v>
      </c>
      <c r="AU80" s="195" t="s">
        <v>141</v>
      </c>
      <c r="AV80" s="217" t="s">
        <v>140</v>
      </c>
      <c r="AW80" s="195" t="s">
        <v>141</v>
      </c>
      <c r="AX80" s="217" t="s">
        <v>140</v>
      </c>
      <c r="AY80" s="195" t="s">
        <v>141</v>
      </c>
      <c r="AZ80" s="211" t="s">
        <v>140</v>
      </c>
      <c r="BA80" s="195" t="s">
        <v>141</v>
      </c>
      <c r="BB80" s="217" t="s">
        <v>140</v>
      </c>
      <c r="BC80" s="195" t="s">
        <v>141</v>
      </c>
      <c r="BD80" s="217" t="s">
        <v>140</v>
      </c>
      <c r="BE80" s="195" t="s">
        <v>141</v>
      </c>
      <c r="BF80" s="217" t="s">
        <v>140</v>
      </c>
      <c r="BG80" s="195" t="s">
        <v>141</v>
      </c>
      <c r="BH80" s="194" t="s">
        <v>140</v>
      </c>
      <c r="BI80" s="195" t="s">
        <v>141</v>
      </c>
      <c r="BJ80" s="194" t="s">
        <v>140</v>
      </c>
      <c r="BK80" s="195" t="s">
        <v>141</v>
      </c>
      <c r="BL80" s="217" t="s">
        <v>140</v>
      </c>
      <c r="BM80" s="195" t="s">
        <v>141</v>
      </c>
      <c r="BN80" s="217" t="s">
        <v>140</v>
      </c>
      <c r="BO80" s="195" t="s">
        <v>141</v>
      </c>
      <c r="BP80" s="217" t="s">
        <v>140</v>
      </c>
      <c r="BQ80" s="195" t="s">
        <v>141</v>
      </c>
    </row>
    <row r="81" ht="15.75" customHeight="1" spans="1:69">
      <c r="A81" s="196"/>
      <c r="B81" s="196"/>
      <c r="C81" s="196"/>
      <c r="D81" s="197" t="e">
        <f>AVERAGE(D12:D78)</f>
        <v>#DIV/0!</v>
      </c>
      <c r="E81" s="198">
        <f>COUNTIF(E12:E78,"Y")</f>
        <v>0</v>
      </c>
      <c r="F81" s="197" t="e">
        <f>AVERAGE(F12:F78)</f>
        <v>#DIV/0!</v>
      </c>
      <c r="G81" s="198">
        <f>COUNTIF(G12:G78,"Y")</f>
        <v>0</v>
      </c>
      <c r="H81" s="197" t="e">
        <f>AVERAGE(H12:H78)</f>
        <v>#DIV/0!</v>
      </c>
      <c r="I81" s="198">
        <f>COUNTIF(I12:I78,"Y")</f>
        <v>0</v>
      </c>
      <c r="J81" s="197" t="e">
        <f>AVERAGE(J12:J78)</f>
        <v>#DIV/0!</v>
      </c>
      <c r="K81" s="198">
        <f>COUNTIF(K12:K78,"Y")</f>
        <v>0</v>
      </c>
      <c r="L81" s="200">
        <f>AVERAGE(L15:L78)</f>
        <v>2.4375</v>
      </c>
      <c r="M81" s="198">
        <f>COUNTIF(M12:M78,"Y")</f>
        <v>67</v>
      </c>
      <c r="N81" s="212" t="e">
        <f>AVERAGE(N12:N78)</f>
        <v>#REF!</v>
      </c>
      <c r="O81" s="198">
        <f>COUNTIF(O12:O78,"Y")</f>
        <v>0</v>
      </c>
      <c r="P81" s="197" t="e">
        <f>AVERAGE(P12:P78)</f>
        <v>#DIV/0!</v>
      </c>
      <c r="Q81" s="198">
        <f>COUNTIF(Q12:Q78,"Y")</f>
        <v>0</v>
      </c>
      <c r="R81" s="197">
        <f>AVERAGE(R12:R78)</f>
        <v>19.7014925373134</v>
      </c>
      <c r="S81" s="198">
        <f>COUNTIF(S12:S78,"Y")</f>
        <v>65</v>
      </c>
      <c r="T81" s="197" t="e">
        <f>AVERAGE(T12:T78)</f>
        <v>#DIV/0!</v>
      </c>
      <c r="U81" s="198">
        <f>COUNTIF(U12:U78,"Y")</f>
        <v>0</v>
      </c>
      <c r="V81" s="200">
        <f>AVERAGE(V15:V78)</f>
        <v>3</v>
      </c>
      <c r="W81" s="198">
        <f>COUNTIF(W12:W78,"Y")</f>
        <v>67</v>
      </c>
      <c r="X81" s="212">
        <f>AVERAGE(X12:X78)</f>
        <v>6.03208955223881</v>
      </c>
      <c r="Y81" s="198">
        <f>COUNTIF(Y12:Y78,"Y")</f>
        <v>0</v>
      </c>
      <c r="Z81" s="198" t="e">
        <f>AVERAGE(Z15:Z78)</f>
        <v>#DIV/0!</v>
      </c>
      <c r="AA81" s="198">
        <f>COUNTIF(AA12:AA78,"Y")</f>
        <v>0</v>
      </c>
      <c r="AB81" s="218"/>
      <c r="AC81" s="218"/>
      <c r="AD81" s="218" t="e">
        <f>AVERAGE(AD15:AD78)</f>
        <v>#DIV/0!</v>
      </c>
      <c r="AE81" s="198">
        <f>COUNTIF(AE12:AE78,"Y")</f>
        <v>0</v>
      </c>
      <c r="AF81" s="219">
        <f>AVERAGE(AF12:AF78)</f>
        <v>2.41791044776119</v>
      </c>
      <c r="AG81" s="198">
        <f>COUNTIF(AG12:AG78,"Y")</f>
        <v>66</v>
      </c>
      <c r="AH81" s="219" t="e">
        <f>AVERAGE(AH12:AH78)</f>
        <v>#DIV/0!</v>
      </c>
      <c r="AI81" s="198">
        <f>COUNTIF(AI12:AI78,"Y")</f>
        <v>0</v>
      </c>
      <c r="AJ81" s="219">
        <f>AVERAGE(AJ12:AJ78)</f>
        <v>0.590298507462687</v>
      </c>
      <c r="AK81" s="198">
        <f>COUNTIF(AK12:AK78,"Y")</f>
        <v>2</v>
      </c>
      <c r="AL81" s="219" t="e">
        <f>AVERAGE(AL12:AL78)</f>
        <v>#DIV/0!</v>
      </c>
      <c r="AM81" s="198">
        <f>COUNTIF(AM12:AM78,"Y")</f>
        <v>0</v>
      </c>
      <c r="AN81" s="219" t="e">
        <f>AVERAGE(AN12:AN78)</f>
        <v>#DIV/0!</v>
      </c>
      <c r="AO81" s="198">
        <f>COUNTIF(AO12:AO78,"Y")</f>
        <v>0</v>
      </c>
      <c r="AP81" s="218" t="e">
        <f>AVERAGE(AP15:AP78)</f>
        <v>#DIV/0!</v>
      </c>
      <c r="AQ81" s="198">
        <f>COUNTIF(AQ12:AQ78,"Y")</f>
        <v>0</v>
      </c>
      <c r="AR81" s="219" t="e">
        <f>AVERAGE(AR12:AR78)</f>
        <v>#DIV/0!</v>
      </c>
      <c r="AS81" s="198">
        <f>COUNTIF(AS12:AS78,"Y")</f>
        <v>0</v>
      </c>
      <c r="AT81" s="219">
        <f>AVERAGE(AT12:AT78)</f>
        <v>2.67164179104478</v>
      </c>
      <c r="AU81" s="198">
        <f>COUNTIF(AU12:AU78,"Y")</f>
        <v>67</v>
      </c>
      <c r="AV81" s="219">
        <f>AVERAGE(AV12:AV78)</f>
        <v>1.4910447761194</v>
      </c>
      <c r="AW81" s="224">
        <f>COUNTIF(AW12:AW78,"Y")</f>
        <v>7</v>
      </c>
      <c r="AX81" s="219" t="e">
        <f>AVERAGE(AX12:AX78)</f>
        <v>#DIV/0!</v>
      </c>
      <c r="AY81" s="198">
        <f>COUNTIF(AY12:AY78,"Y")</f>
        <v>0</v>
      </c>
      <c r="AZ81" s="219" t="e">
        <f>AVERAGE(AZ12:AZ78)</f>
        <v>#DIV/0!</v>
      </c>
      <c r="BA81" s="198">
        <f>COUNTIF(BA12:BA78,"Y")</f>
        <v>0</v>
      </c>
      <c r="BB81" s="219" t="e">
        <f>AVERAGE(BB12:BB78)</f>
        <v>#DIV/0!</v>
      </c>
      <c r="BC81" s="198">
        <f>COUNTIF(BC12:BC78,"Y")</f>
        <v>0</v>
      </c>
      <c r="BD81" s="219">
        <f>AVERAGE(BD12:BD78)</f>
        <v>2.50746268656716</v>
      </c>
      <c r="BE81" s="198">
        <f>COUNTIF(BE12:BE78,"Y")</f>
        <v>66</v>
      </c>
      <c r="BF81" s="219">
        <f>AVERAGE(BF12:BF78)</f>
        <v>0.626865671641791</v>
      </c>
      <c r="BG81" s="198">
        <f>COUNTIF(BG12:BG78,"Y")</f>
        <v>0</v>
      </c>
      <c r="BH81" s="198" t="e">
        <f>AVERAGE(BH15:BH78)</f>
        <v>#DIV/0!</v>
      </c>
      <c r="BI81" s="198">
        <f>COUNTIF(BI12:BI78,"Y")</f>
        <v>0</v>
      </c>
      <c r="BJ81" s="218" t="e">
        <f>AVERAGE(BJ15:BJ75)</f>
        <v>#DIV/0!</v>
      </c>
      <c r="BK81" s="198">
        <f>COUNTIF(BK12:BK78,"Y")</f>
        <v>0</v>
      </c>
      <c r="BL81" s="219" t="e">
        <f>AVERAGE(BL12:BL78)</f>
        <v>#DIV/0!</v>
      </c>
      <c r="BM81" s="198">
        <f>COUNTIF(BM12:BM78,"Y")</f>
        <v>0</v>
      </c>
      <c r="BN81" s="219">
        <f>AVERAGE(BN12:BN78)</f>
        <v>2.71641791044776</v>
      </c>
      <c r="BO81" s="198">
        <f>COUNTIF(BO12:BO78,"Y")</f>
        <v>67</v>
      </c>
      <c r="BP81" s="219">
        <f>AVERAGE(BP12:BP78)</f>
        <v>0.407462686567164</v>
      </c>
      <c r="BQ81" s="198">
        <f>COUNTIF(BQ12:BQ78,"Y")</f>
        <v>0</v>
      </c>
    </row>
    <row r="82" ht="53.25" customHeight="1" spans="1:69">
      <c r="A82" s="196"/>
      <c r="B82" s="196"/>
      <c r="C82" s="196"/>
      <c r="D82" s="198" t="s">
        <v>142</v>
      </c>
      <c r="E82" s="199">
        <f>E81/67*100</f>
        <v>0</v>
      </c>
      <c r="F82" s="198" t="s">
        <v>142</v>
      </c>
      <c r="G82" s="199">
        <f>G81/67*100</f>
        <v>0</v>
      </c>
      <c r="H82" s="198" t="s">
        <v>142</v>
      </c>
      <c r="I82" s="199">
        <f>I81/67*100</f>
        <v>0</v>
      </c>
      <c r="J82" s="198" t="s">
        <v>142</v>
      </c>
      <c r="K82" s="199">
        <f>K81/67*100</f>
        <v>0</v>
      </c>
      <c r="L82" s="213" t="s">
        <v>142</v>
      </c>
      <c r="M82" s="199">
        <f>M81/67*100</f>
        <v>100</v>
      </c>
      <c r="N82" s="214" t="s">
        <v>143</v>
      </c>
      <c r="O82" s="215">
        <f>(((E82+G82+I82)/3)*0.75)+K82*0.15+M82*0.1</f>
        <v>10</v>
      </c>
      <c r="P82" s="198" t="s">
        <v>142</v>
      </c>
      <c r="Q82" s="199">
        <f>Q81/67*100</f>
        <v>0</v>
      </c>
      <c r="R82" s="198" t="s">
        <v>142</v>
      </c>
      <c r="S82" s="199">
        <f>S81/67*100</f>
        <v>97.0149253731343</v>
      </c>
      <c r="T82" s="198" t="s">
        <v>142</v>
      </c>
      <c r="U82" s="199">
        <f>U81/67*100</f>
        <v>0</v>
      </c>
      <c r="V82" s="213" t="s">
        <v>142</v>
      </c>
      <c r="W82" s="199">
        <f>W81/67*100</f>
        <v>100</v>
      </c>
      <c r="X82" s="214" t="s">
        <v>144</v>
      </c>
      <c r="Y82" s="215">
        <f>(((O82+Q82+S82)/3)*0.75)+U82*0.15+W82*0.1</f>
        <v>36.7537313432836</v>
      </c>
      <c r="Z82" s="198" t="s">
        <v>142</v>
      </c>
      <c r="AA82" s="199">
        <f>AA81/67*100</f>
        <v>0</v>
      </c>
      <c r="AB82" s="198"/>
      <c r="AC82" s="198"/>
      <c r="AD82" s="198" t="s">
        <v>142</v>
      </c>
      <c r="AE82" s="199">
        <f>AE81/67*100</f>
        <v>0</v>
      </c>
      <c r="AF82" s="213" t="s">
        <v>142</v>
      </c>
      <c r="AG82" s="199">
        <f>AG81/67*100</f>
        <v>98.5074626865672</v>
      </c>
      <c r="AH82" s="213" t="s">
        <v>142</v>
      </c>
      <c r="AI82" s="199">
        <f>AI81/67*100</f>
        <v>0</v>
      </c>
      <c r="AJ82" s="214" t="s">
        <v>145</v>
      </c>
      <c r="AK82" s="199">
        <f>(((AA82+AE82+AI82)/3)*0.85)+(AG82*0.15)</f>
        <v>14.7761194029851</v>
      </c>
      <c r="AL82" s="213" t="s">
        <v>142</v>
      </c>
      <c r="AM82" s="199">
        <f>AM81/67*100</f>
        <v>0</v>
      </c>
      <c r="AN82" s="213" t="s">
        <v>142</v>
      </c>
      <c r="AO82" s="199">
        <f>AO81/67*100</f>
        <v>0</v>
      </c>
      <c r="AP82" s="198" t="s">
        <v>142</v>
      </c>
      <c r="AQ82" s="197">
        <f>AQ81/67*100</f>
        <v>0</v>
      </c>
      <c r="AR82" s="213" t="s">
        <v>142</v>
      </c>
      <c r="AS82" s="197">
        <f>AS81/67*100</f>
        <v>0</v>
      </c>
      <c r="AT82" s="213" t="s">
        <v>142</v>
      </c>
      <c r="AU82" s="197">
        <f>AU81/67*100</f>
        <v>100</v>
      </c>
      <c r="AV82" s="221" t="s">
        <v>146</v>
      </c>
      <c r="AW82" s="199">
        <f>(((AO82+AQ82+AU82)/3)*0.85)+(AS82*0.15)</f>
        <v>28.3333333333333</v>
      </c>
      <c r="AX82" s="213" t="s">
        <v>142</v>
      </c>
      <c r="AY82" s="197">
        <f>AY81/67*100</f>
        <v>0</v>
      </c>
      <c r="AZ82" s="213" t="s">
        <v>142</v>
      </c>
      <c r="BA82" s="197">
        <f>BA81/67*100</f>
        <v>0</v>
      </c>
      <c r="BB82" s="213" t="s">
        <v>142</v>
      </c>
      <c r="BC82" s="197">
        <f>BC81/67*100</f>
        <v>0</v>
      </c>
      <c r="BD82" s="213" t="s">
        <v>142</v>
      </c>
      <c r="BE82" s="197">
        <f>BE81/67*100</f>
        <v>98.5074626865672</v>
      </c>
      <c r="BF82" s="214" t="s">
        <v>147</v>
      </c>
      <c r="BG82" s="227">
        <f>(((AY82+BA82+BC82)/3)*0.85)+BE82*0.15</f>
        <v>14.7761194029851</v>
      </c>
      <c r="BH82" s="198" t="s">
        <v>142</v>
      </c>
      <c r="BI82" s="197">
        <f>BI81/67*100</f>
        <v>0</v>
      </c>
      <c r="BJ82" s="198" t="s">
        <v>142</v>
      </c>
      <c r="BK82" s="197">
        <f>BK81/67*100</f>
        <v>0</v>
      </c>
      <c r="BL82" s="213" t="s">
        <v>142</v>
      </c>
      <c r="BM82" s="197">
        <f>BM81/67*100</f>
        <v>0</v>
      </c>
      <c r="BN82" s="213" t="s">
        <v>142</v>
      </c>
      <c r="BO82" s="197">
        <f>BO81/67*100</f>
        <v>100</v>
      </c>
      <c r="BP82" s="214" t="s">
        <v>148</v>
      </c>
      <c r="BQ82" s="228">
        <f>(((BI82+BK82+BM82)/3)*0.85)+(BO82*0.15)</f>
        <v>15</v>
      </c>
    </row>
    <row r="83" ht="40.5" customHeight="1" spans="1:69">
      <c r="A83" s="196"/>
      <c r="B83" s="196"/>
      <c r="C83" s="196"/>
      <c r="D83" s="200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51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20" t="s">
        <v>86</v>
      </c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20" t="s">
        <v>87</v>
      </c>
      <c r="AM83" s="26"/>
      <c r="AN83" s="26"/>
      <c r="AO83" s="26"/>
      <c r="AP83" s="26"/>
      <c r="AQ83" s="26"/>
      <c r="AR83" s="26"/>
      <c r="AS83" s="26"/>
      <c r="AT83" s="26"/>
      <c r="AU83" s="26"/>
      <c r="AV83" s="222"/>
      <c r="AW83" s="225"/>
      <c r="AX83" s="226" t="s">
        <v>88</v>
      </c>
      <c r="AY83" s="26"/>
      <c r="AZ83" s="26"/>
      <c r="BA83" s="26"/>
      <c r="BB83" s="26"/>
      <c r="BC83" s="26"/>
      <c r="BD83" s="26"/>
      <c r="BE83" s="26"/>
      <c r="BF83" s="26"/>
      <c r="BG83" s="51"/>
      <c r="BH83" s="226" t="s">
        <v>89</v>
      </c>
      <c r="BI83" s="26"/>
      <c r="BJ83" s="26"/>
      <c r="BK83" s="26"/>
      <c r="BL83" s="26"/>
      <c r="BM83" s="26"/>
      <c r="BN83" s="26"/>
      <c r="BO83" s="26"/>
      <c r="BP83" s="26"/>
      <c r="BQ83" s="51"/>
    </row>
    <row r="84" ht="15.75" customHeight="1" spans="1:69">
      <c r="A84" s="196"/>
      <c r="B84" s="196"/>
      <c r="C84" s="196"/>
      <c r="D84" s="201" t="s">
        <v>149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51"/>
      <c r="P84" s="201" t="s">
        <v>150</v>
      </c>
      <c r="Q84" s="26"/>
      <c r="R84" s="26"/>
      <c r="S84" s="26"/>
      <c r="T84" s="26"/>
      <c r="U84" s="26"/>
      <c r="V84" s="26"/>
      <c r="W84" s="26"/>
      <c r="X84" s="26"/>
      <c r="Y84" s="51"/>
      <c r="Z84" s="201" t="s">
        <v>151</v>
      </c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51"/>
      <c r="AL84" s="201" t="s">
        <v>152</v>
      </c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01" t="s">
        <v>153</v>
      </c>
      <c r="AY84" s="26"/>
      <c r="AZ84" s="26"/>
      <c r="BA84" s="26"/>
      <c r="BB84" s="26"/>
      <c r="BC84" s="26"/>
      <c r="BD84" s="26"/>
      <c r="BE84" s="26"/>
      <c r="BF84" s="26"/>
      <c r="BG84" s="26"/>
      <c r="BH84" s="201" t="s">
        <v>154</v>
      </c>
      <c r="BI84" s="26"/>
      <c r="BJ84" s="26"/>
      <c r="BK84" s="26"/>
      <c r="BL84" s="26"/>
      <c r="BM84" s="26"/>
      <c r="BN84" s="26"/>
      <c r="BO84" s="26"/>
      <c r="BP84" s="26"/>
      <c r="BQ84" s="26"/>
    </row>
    <row r="85" ht="15.75" customHeight="1" spans="1:59">
      <c r="A85" s="196"/>
      <c r="B85" s="196"/>
      <c r="C85" s="196"/>
      <c r="D85" s="202"/>
      <c r="E85" s="202"/>
      <c r="F85" s="202"/>
      <c r="G85" s="202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</row>
    <row r="86" ht="15.75" customHeight="1" spans="1:5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ht="15.75" customHeight="1" spans="1:5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ht="30" customHeight="1" spans="1:59">
      <c r="A88" s="1"/>
      <c r="B88" s="1"/>
      <c r="C88" s="1"/>
      <c r="D88" s="1"/>
      <c r="E88" s="203" t="s">
        <v>16</v>
      </c>
      <c r="F88" s="204" t="s">
        <v>142</v>
      </c>
      <c r="G88" s="203" t="s">
        <v>155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ht="15.75" customHeight="1" spans="1:59">
      <c r="A89" s="1"/>
      <c r="B89" s="1"/>
      <c r="C89" s="1"/>
      <c r="D89" s="1"/>
      <c r="E89" s="14" t="s">
        <v>156</v>
      </c>
      <c r="F89" s="67">
        <v>91</v>
      </c>
      <c r="G89" s="14">
        <v>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ht="15.75" customHeight="1" spans="1:59">
      <c r="A90" s="1"/>
      <c r="B90" s="1"/>
      <c r="C90" s="1"/>
      <c r="D90" s="1"/>
      <c r="E90" s="14" t="s">
        <v>157</v>
      </c>
      <c r="F90" s="14">
        <v>87</v>
      </c>
      <c r="G90" s="14">
        <v>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ht="15.75" customHeight="1" spans="1:59">
      <c r="A91" s="1"/>
      <c r="B91" s="1"/>
      <c r="C91" s="1"/>
      <c r="D91" s="1"/>
      <c r="E91" s="14" t="s">
        <v>158</v>
      </c>
      <c r="F91" s="14">
        <v>71.44</v>
      </c>
      <c r="G91" s="14">
        <v>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ht="15.75" customHeight="1" spans="1:59">
      <c r="A92" s="1"/>
      <c r="B92" s="1"/>
      <c r="C92" s="1"/>
      <c r="D92" s="1"/>
      <c r="E92" s="14" t="s">
        <v>159</v>
      </c>
      <c r="F92" s="205">
        <v>81.39</v>
      </c>
      <c r="G92" s="14">
        <v>3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ht="15.75" customHeight="1" spans="1:59">
      <c r="A93" s="1"/>
      <c r="B93" s="1"/>
      <c r="C93" s="1"/>
      <c r="D93" s="1"/>
      <c r="E93" s="14" t="s">
        <v>160</v>
      </c>
      <c r="F93" s="67">
        <v>79.9</v>
      </c>
      <c r="G93" s="14">
        <v>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ht="15.75" customHeight="1" spans="1:59">
      <c r="A94" s="1"/>
      <c r="B94" s="1"/>
      <c r="C94" s="1"/>
      <c r="D94" s="1"/>
      <c r="E94" s="14" t="s">
        <v>161</v>
      </c>
      <c r="F94" s="67">
        <v>89.42</v>
      </c>
      <c r="G94" s="14">
        <v>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ht="15.75" customHeight="1" spans="1:59">
      <c r="A95" s="1"/>
      <c r="B95" s="1"/>
      <c r="C95" s="1"/>
      <c r="D95" s="1"/>
      <c r="E95" s="1"/>
      <c r="F95" s="1">
        <f>AVERAGE(F89:F94)</f>
        <v>83.3583333333333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ht="15.75" customHeight="1" spans="1:5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C96" s="1"/>
      <c r="BD96" s="1"/>
      <c r="BE96" s="1"/>
      <c r="BF96" s="1"/>
      <c r="BG96" s="1"/>
    </row>
    <row r="97" ht="15.75" customHeight="1" spans="1:5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ht="30" customHeight="1" spans="1:59">
      <c r="A98" s="1"/>
      <c r="B98" s="1"/>
      <c r="C98" s="1"/>
      <c r="D98" s="1"/>
      <c r="E98" s="206" t="s">
        <v>162</v>
      </c>
      <c r="F98" s="67" t="s">
        <v>163</v>
      </c>
      <c r="G98" s="14">
        <v>3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ht="15.75" customHeight="1" spans="1:59">
      <c r="A99" s="1"/>
      <c r="B99" s="1"/>
      <c r="C99" s="1"/>
      <c r="D99" s="1"/>
      <c r="E99" s="14"/>
      <c r="F99" s="67" t="s">
        <v>164</v>
      </c>
      <c r="G99" s="14">
        <v>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ht="15.75" customHeight="1" spans="1:59">
      <c r="A100" s="1"/>
      <c r="B100" s="1"/>
      <c r="C100" s="1"/>
      <c r="D100" s="1"/>
      <c r="E100" s="14"/>
      <c r="F100" s="67" t="s">
        <v>165</v>
      </c>
      <c r="G100" s="14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ht="15.75" customHeight="1" spans="1:5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ht="15.75" customHeight="1" spans="1:5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ht="15.75" customHeight="1" spans="1:5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ht="15.75" customHeight="1" spans="1:5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ht="15.75" customHeight="1" spans="1:5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ht="15.75" customHeight="1" spans="1:5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ht="15.75" customHeight="1" spans="1:5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ht="15.75" customHeight="1" spans="1:5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ht="15.75" customHeight="1" spans="1:5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ht="15.75" customHeight="1" spans="1:5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ht="15.75" customHeight="1" spans="1:5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ht="15.75" customHeight="1" spans="1:5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ht="15.75" customHeight="1" spans="1:5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ht="15.75" customHeight="1" spans="1:5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ht="15.75" customHeight="1" spans="1:5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ht="15.75" customHeight="1" spans="1:5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ht="15.75" customHeight="1" spans="1:5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ht="15.75" customHeight="1" spans="1:5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ht="15.75" customHeight="1" spans="1:5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ht="15.75" customHeight="1" spans="1:5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ht="15.75" customHeight="1" spans="1:5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ht="15.75" customHeight="1" spans="1:5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ht="15.75" customHeight="1" spans="1:5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ht="15.75" customHeight="1" spans="1:5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ht="15.75" customHeight="1" spans="1:5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ht="15.75" customHeight="1" spans="1:5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ht="15.75" customHeight="1" spans="1:5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ht="15.75" customHeight="1" spans="1:5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ht="15.75" customHeight="1" spans="1:5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ht="15.75" customHeight="1" spans="1:5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ht="15.75" customHeight="1" spans="1:5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ht="15.75" customHeight="1" spans="1:5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ht="15.75" customHeight="1" spans="1:5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ht="15.75" customHeight="1" spans="1:5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ht="15.75" customHeight="1" spans="1:5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ht="15.75" customHeight="1" spans="1:5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ht="15.75" customHeight="1" spans="1:5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ht="15.75" customHeight="1" spans="1:5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ht="15.75" customHeight="1" spans="1:5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ht="15.75" customHeight="1" spans="1:5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ht="15.75" customHeight="1" spans="1:5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ht="15.75" customHeight="1" spans="1:5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ht="15.75" customHeight="1" spans="1:5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ht="15.75" customHeight="1" spans="1:5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ht="15.75" customHeight="1" spans="1:5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ht="15.75" customHeight="1" spans="1:5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ht="15.75" customHeight="1" spans="1:5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ht="15.75" customHeight="1" spans="1:5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ht="15.75" customHeight="1" spans="1:5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ht="15.75" customHeight="1" spans="1:5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ht="15.75" customHeight="1" spans="1:5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ht="15.75" customHeight="1" spans="1:5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ht="15.75" customHeight="1" spans="1:5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ht="15.75" customHeight="1" spans="1:5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ht="15.75" customHeight="1" spans="1:5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ht="15.75" customHeight="1" spans="1:5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ht="15.75" customHeight="1" spans="1:5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ht="15.75" customHeight="1" spans="1:5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ht="15.75" customHeight="1" spans="1: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ht="15.75" customHeight="1" spans="1:5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ht="15.75" customHeight="1" spans="1:5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ht="15.75" customHeight="1" spans="1:5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ht="15.75" customHeight="1" spans="1:5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ht="15.75" customHeight="1" spans="1:5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ht="15.75" customHeight="1" spans="1:5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ht="15.75" customHeight="1" spans="1:5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ht="15.75" customHeight="1" spans="1:5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ht="15.75" customHeight="1" spans="1:5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ht="15.75" customHeight="1" spans="1:5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ht="15.75" customHeight="1" spans="1:5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ht="15.75" customHeight="1" spans="1:5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ht="15.75" customHeight="1" spans="1:5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ht="15.75" customHeight="1" spans="1:5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ht="15.75" customHeight="1" spans="1:5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ht="15.75" customHeight="1" spans="1:5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ht="15.75" customHeight="1" spans="1:5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ht="15.75" customHeight="1" spans="1:5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ht="15.75" customHeight="1" spans="1:5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ht="15.75" customHeight="1" spans="1:5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ht="15.75" customHeight="1" spans="1:5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ht="15.75" customHeight="1" spans="1:5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ht="15.75" customHeight="1" spans="1:5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ht="15.75" customHeight="1" spans="1:5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ht="15.75" customHeight="1" spans="1:5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ht="15.75" customHeight="1" spans="1:5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ht="15.75" customHeight="1" spans="1:5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ht="15.75" customHeight="1" spans="1:5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ht="15.75" customHeight="1" spans="1:5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ht="15.75" customHeight="1" spans="1:5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ht="15.75" customHeight="1" spans="1:5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ht="15.75" customHeight="1" spans="1:5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ht="15.75" customHeight="1" spans="1:5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ht="15.75" customHeight="1" spans="1:5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ht="15.75" customHeight="1" spans="1:5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ht="15.75" customHeight="1" spans="1:5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ht="15.75" customHeight="1" spans="1:5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ht="15.75" customHeight="1" spans="1:5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ht="15.75" customHeight="1" spans="1:5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ht="15.75" customHeight="1" spans="1:5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ht="15.75" customHeight="1" spans="1:5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ht="15.75" customHeight="1" spans="1:5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ht="15.75" customHeight="1" spans="1:5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ht="15.75" customHeight="1" spans="1:5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ht="15.75" customHeight="1" spans="1:5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ht="15.75" customHeight="1" spans="1:5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ht="15.75" customHeight="1" spans="1:5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ht="15.75" customHeight="1" spans="1:5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ht="15.75" customHeight="1" spans="1:5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ht="15.75" customHeight="1" spans="1:5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ht="15.75" customHeight="1" spans="1:5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ht="15.75" customHeight="1" spans="1:5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ht="15.75" customHeight="1" spans="1:5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ht="15.75" customHeight="1" spans="1:5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ht="15.75" customHeight="1" spans="1:5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ht="15.75" customHeight="1" spans="1:5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ht="15.75" customHeight="1" spans="1:5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ht="15.75" customHeight="1" spans="1:5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ht="15.75" customHeight="1" spans="1:5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ht="15.75" customHeight="1" spans="1:5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ht="15.75" customHeight="1" spans="1:5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ht="15.75" customHeight="1" spans="1:5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ht="15.75" customHeight="1" spans="1:5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ht="15.75" customHeight="1" spans="1:5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ht="15.75" customHeight="1" spans="1:5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ht="15.75" customHeight="1" spans="1:5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ht="15.75" customHeight="1" spans="1:5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ht="15.75" customHeight="1" spans="1:5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ht="15.75" customHeight="1" spans="1:5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ht="15.75" customHeight="1" spans="1:5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ht="15.75" customHeight="1" spans="1:5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ht="15.75" customHeight="1" spans="1:5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ht="15.75" customHeight="1" spans="1:5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ht="15.75" customHeight="1" spans="1:5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ht="15.75" customHeight="1" spans="1:5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ht="15.75" customHeight="1" spans="1:5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ht="15.75" customHeight="1" spans="1:5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ht="15.75" customHeight="1" spans="1:5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ht="15.75" customHeight="1" spans="1:5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ht="15.75" customHeight="1" spans="1:5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ht="15.75" customHeight="1" spans="1:5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ht="15.75" customHeight="1" spans="1:5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ht="15.75" customHeight="1" spans="1:5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ht="15.75" customHeight="1" spans="1:5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ht="15.75" customHeight="1" spans="1:5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ht="15.75" customHeight="1" spans="1:5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ht="15.75" customHeight="1" spans="1:5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ht="15.75" customHeight="1" spans="1:5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ht="15.75" customHeight="1" spans="1:5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ht="15.75" customHeight="1" spans="1:5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ht="15.75" customHeight="1" spans="1:5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ht="15.75" customHeight="1" spans="1:5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ht="15.75" customHeight="1" spans="1:5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ht="15.75" customHeight="1" spans="1:5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ht="15.75" customHeight="1" spans="1:5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ht="15.75" customHeight="1" spans="1:5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ht="15.75" customHeight="1" spans="1:5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ht="15.75" customHeight="1" spans="1:5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ht="15.75" customHeight="1" spans="1:5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ht="15.75" customHeight="1" spans="1: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ht="15.75" customHeight="1" spans="1:5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ht="15.75" customHeight="1" spans="1:5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ht="15.75" customHeight="1" spans="1:5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ht="15.75" customHeight="1" spans="1:5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ht="15.75" customHeight="1" spans="1:5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ht="15.75" customHeight="1" spans="1:5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ht="15.75" customHeight="1" spans="1:5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ht="15.75" customHeight="1" spans="1:5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ht="15.75" customHeight="1" spans="1:5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ht="15.75" customHeight="1" spans="1:5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ht="15.75" customHeight="1" spans="1:5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ht="15.75" customHeight="1" spans="1:5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ht="15.75" customHeight="1" spans="1:5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ht="15.75" customHeight="1" spans="1:5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ht="15.75" customHeight="1" spans="1:5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ht="15.75" customHeight="1" spans="1:5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ht="15.75" customHeight="1" spans="1:5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ht="15.75" customHeight="1" spans="1:5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ht="15.75" customHeight="1" spans="1:5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ht="15.75" customHeight="1" spans="1:5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ht="15.75" customHeight="1" spans="1:5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ht="15.75" customHeight="1" spans="1:5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ht="15.75" customHeight="1" spans="1:5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ht="15.75" customHeight="1" spans="1:5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ht="15.75" customHeight="1" spans="1:5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ht="15.75" customHeight="1" spans="1:5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ht="15.75" customHeight="1" spans="1:5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ht="15.75" customHeight="1" spans="1:5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ht="15.75" customHeight="1" spans="1:5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ht="15.75" customHeight="1" spans="1:5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ht="15.75" customHeight="1" spans="1:5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ht="15.75" customHeight="1" spans="1:5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ht="15.75" customHeight="1" spans="1:5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ht="15.75" customHeight="1" spans="1:5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ht="15.75" customHeight="1" spans="1:5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ht="15.75" customHeight="1" spans="1:5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ht="15.75" customHeight="1" spans="1:5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ht="15.75" customHeight="1" spans="1:5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ht="15.75" customHeight="1" spans="1:5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ht="15.75" customHeight="1" spans="1:5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ht="15.75" customHeight="1" spans="1:5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ht="15.75" customHeight="1" spans="4:49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S301" s="1"/>
      <c r="AW301" s="1"/>
    </row>
    <row r="302" ht="15.75" customHeight="1" spans="4:49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S302" s="1"/>
      <c r="AW302" s="1"/>
    </row>
    <row r="303" ht="15.75" customHeight="1" spans="4:49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S303" s="1"/>
      <c r="AW303" s="1"/>
    </row>
    <row r="304" ht="15.75" customHeight="1" spans="4:49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S304" s="1"/>
      <c r="AW304" s="1"/>
    </row>
    <row r="305" ht="15.75" customHeight="1" spans="4:49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S305" s="1"/>
      <c r="AW305" s="1"/>
    </row>
    <row r="306" ht="15.75" customHeight="1" spans="4:49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S306" s="1"/>
      <c r="AW306" s="1"/>
    </row>
    <row r="307" ht="15.75" customHeight="1" spans="4:49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S307" s="1"/>
      <c r="AW307" s="1"/>
    </row>
    <row r="308" ht="15.75" customHeight="1" spans="4:49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S308" s="1"/>
      <c r="AW308" s="1"/>
    </row>
    <row r="309" ht="15.75" customHeight="1" spans="4:49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S309" s="1"/>
      <c r="AW309" s="1"/>
    </row>
    <row r="310" ht="15.75" customHeight="1" spans="4:49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S310" s="1"/>
      <c r="AW310" s="1"/>
    </row>
    <row r="311" ht="15.75" customHeight="1" spans="4:49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S311" s="1"/>
      <c r="AW311" s="1"/>
    </row>
    <row r="312" ht="15.75" customHeight="1" spans="4:49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S312" s="1"/>
      <c r="AW312" s="1"/>
    </row>
    <row r="313" ht="15.75" customHeight="1" spans="4:49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S313" s="1"/>
      <c r="AW313" s="1"/>
    </row>
    <row r="314" ht="15.75" customHeight="1" spans="4:49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S314" s="1"/>
      <c r="AW314" s="1"/>
    </row>
    <row r="315" ht="15.75" customHeight="1" spans="4:49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S315" s="1"/>
      <c r="AW315" s="1"/>
    </row>
    <row r="316" ht="15.75" customHeight="1" spans="4:49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S316" s="1"/>
      <c r="AW316" s="1"/>
    </row>
    <row r="317" ht="15.75" customHeight="1" spans="4:49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S317" s="1"/>
      <c r="AW317" s="1"/>
    </row>
    <row r="318" ht="15.75" customHeight="1" spans="4:49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S318" s="1"/>
      <c r="AW318" s="1"/>
    </row>
    <row r="319" ht="15.75" customHeight="1" spans="4:49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S319" s="1"/>
      <c r="AW319" s="1"/>
    </row>
    <row r="320" ht="15.75" customHeight="1" spans="4:49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S320" s="1"/>
      <c r="AW320" s="1"/>
    </row>
    <row r="321" ht="15.75" customHeight="1" spans="4:49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S321" s="1"/>
      <c r="AW321" s="1"/>
    </row>
    <row r="322" ht="15.75" customHeight="1" spans="4:49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S322" s="1"/>
      <c r="AW322" s="1"/>
    </row>
    <row r="323" ht="15.75" customHeight="1" spans="4:49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S323" s="1"/>
      <c r="AW323" s="1"/>
    </row>
    <row r="324" ht="15.75" customHeight="1" spans="4:49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S324" s="1"/>
      <c r="AW324" s="1"/>
    </row>
    <row r="325" ht="15.75" customHeight="1" spans="4:49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S325" s="1"/>
      <c r="AW325" s="1"/>
    </row>
    <row r="326" ht="15.75" customHeight="1" spans="4:49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S326" s="1"/>
      <c r="AW326" s="1"/>
    </row>
    <row r="327" ht="15.75" customHeight="1" spans="4:49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S327" s="1"/>
      <c r="AW327" s="1"/>
    </row>
    <row r="328" ht="15.75" customHeight="1" spans="4:49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S328" s="1"/>
      <c r="AW328" s="1"/>
    </row>
    <row r="329" ht="15.75" customHeight="1" spans="4:49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S329" s="1"/>
      <c r="AW329" s="1"/>
    </row>
    <row r="330" ht="15.75" customHeight="1" spans="4:49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S330" s="1"/>
      <c r="AW330" s="1"/>
    </row>
    <row r="331" ht="15.75" customHeight="1" spans="4:49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S331" s="1"/>
      <c r="AW331" s="1"/>
    </row>
    <row r="332" ht="15.75" customHeight="1" spans="4:49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S332" s="1"/>
      <c r="AW332" s="1"/>
    </row>
    <row r="333" ht="15.75" customHeight="1" spans="4:49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S333" s="1"/>
      <c r="AW333" s="1"/>
    </row>
    <row r="334" ht="15.75" customHeight="1" spans="4:49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S334" s="1"/>
      <c r="AW334" s="1"/>
    </row>
    <row r="335" ht="15.75" customHeight="1" spans="4:49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S335" s="1"/>
      <c r="AW335" s="1"/>
    </row>
    <row r="336" ht="15.75" customHeight="1" spans="4:49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S336" s="1"/>
      <c r="AW336" s="1"/>
    </row>
    <row r="337" ht="15.75" customHeight="1" spans="4:49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S337" s="1"/>
      <c r="AW337" s="1"/>
    </row>
    <row r="338" ht="15.75" customHeight="1" spans="4:49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S338" s="1"/>
      <c r="AW338" s="1"/>
    </row>
    <row r="339" ht="15.75" customHeight="1" spans="4:49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S339" s="1"/>
      <c r="AW339" s="1"/>
    </row>
    <row r="340" ht="15.75" customHeight="1" spans="4:49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S340" s="1"/>
      <c r="AW340" s="1"/>
    </row>
    <row r="341" ht="15.75" customHeight="1" spans="4:49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S341" s="1"/>
      <c r="AW341" s="1"/>
    </row>
    <row r="342" ht="15.75" customHeight="1" spans="4:49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S342" s="1"/>
      <c r="AW342" s="1"/>
    </row>
    <row r="343" ht="15.75" customHeight="1" spans="4:49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S343" s="1"/>
      <c r="AW343" s="1"/>
    </row>
    <row r="344" ht="15.75" customHeight="1" spans="4:49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S344" s="1"/>
      <c r="AW344" s="1"/>
    </row>
    <row r="345" ht="15.75" customHeight="1" spans="4:49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S345" s="1"/>
      <c r="AW345" s="1"/>
    </row>
    <row r="346" ht="15.75" customHeight="1" spans="4:49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S346" s="1"/>
      <c r="AW346" s="1"/>
    </row>
    <row r="347" ht="15.75" customHeight="1" spans="4:49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S347" s="1"/>
      <c r="AW347" s="1"/>
    </row>
    <row r="348" ht="15.75" customHeight="1" spans="4:49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S348" s="1"/>
      <c r="AW348" s="1"/>
    </row>
    <row r="349" ht="15.75" customHeight="1" spans="4:49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S349" s="1"/>
      <c r="AW349" s="1"/>
    </row>
    <row r="350" ht="15.75" customHeight="1" spans="4:49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S350" s="1"/>
      <c r="AW350" s="1"/>
    </row>
    <row r="351" ht="15.75" customHeight="1" spans="4:49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S351" s="1"/>
      <c r="AW351" s="1"/>
    </row>
    <row r="352" ht="15.75" customHeight="1" spans="4:49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S352" s="1"/>
      <c r="AW352" s="1"/>
    </row>
    <row r="353" ht="15.75" customHeight="1" spans="4:49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S353" s="1"/>
      <c r="AW353" s="1"/>
    </row>
    <row r="354" ht="15.75" customHeight="1" spans="4:49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S354" s="1"/>
      <c r="AW354" s="1"/>
    </row>
    <row r="355" ht="15.75" customHeight="1" spans="4:49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S355" s="1"/>
      <c r="AW355" s="1"/>
    </row>
    <row r="356" ht="15.75" customHeight="1" spans="4:49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S356" s="1"/>
      <c r="AW356" s="1"/>
    </row>
    <row r="357" ht="15.75" customHeight="1" spans="4:49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S357" s="1"/>
      <c r="AW357" s="1"/>
    </row>
    <row r="358" ht="15.75" customHeight="1" spans="4:49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S358" s="1"/>
      <c r="AW358" s="1"/>
    </row>
    <row r="359" ht="15.75" customHeight="1" spans="4:49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S359" s="1"/>
      <c r="AW359" s="1"/>
    </row>
    <row r="360" ht="15.75" customHeight="1" spans="4:49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S360" s="1"/>
      <c r="AW360" s="1"/>
    </row>
    <row r="361" ht="15.75" customHeight="1" spans="4:49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S361" s="1"/>
      <c r="AW361" s="1"/>
    </row>
    <row r="362" ht="15.75" customHeight="1" spans="4:49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S362" s="1"/>
      <c r="AW362" s="1"/>
    </row>
    <row r="363" ht="15.75" customHeight="1" spans="4:49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S363" s="1"/>
      <c r="AW363" s="1"/>
    </row>
    <row r="364" ht="15.75" customHeight="1" spans="4:49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S364" s="1"/>
      <c r="AW364" s="1"/>
    </row>
    <row r="365" ht="15.75" customHeight="1" spans="4:49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S365" s="1"/>
      <c r="AW365" s="1"/>
    </row>
    <row r="366" ht="15.75" customHeight="1" spans="4:49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S366" s="1"/>
      <c r="AW366" s="1"/>
    </row>
    <row r="367" ht="15.75" customHeight="1" spans="4:49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S367" s="1"/>
      <c r="AW367" s="1"/>
    </row>
    <row r="368" ht="15.75" customHeight="1" spans="4:49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S368" s="1"/>
      <c r="AW368" s="1"/>
    </row>
    <row r="369" ht="15.75" customHeight="1" spans="4:49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S369" s="1"/>
      <c r="AW369" s="1"/>
    </row>
    <row r="370" ht="15.75" customHeight="1" spans="4:49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S370" s="1"/>
      <c r="AW370" s="1"/>
    </row>
    <row r="371" ht="15.75" customHeight="1" spans="4:49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S371" s="1"/>
      <c r="AW371" s="1"/>
    </row>
    <row r="372" ht="15.75" customHeight="1" spans="4:49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S372" s="1"/>
      <c r="AW372" s="1"/>
    </row>
    <row r="373" ht="15.75" customHeight="1" spans="4:49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S373" s="1"/>
      <c r="AW373" s="1"/>
    </row>
    <row r="374" ht="15.75" customHeight="1" spans="4:49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S374" s="1"/>
      <c r="AW374" s="1"/>
    </row>
    <row r="375" ht="15.75" customHeight="1" spans="4:49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S375" s="1"/>
      <c r="AW375" s="1"/>
    </row>
    <row r="376" ht="15.75" customHeight="1" spans="4:49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S376" s="1"/>
      <c r="AW376" s="1"/>
    </row>
    <row r="377" ht="15.75" customHeight="1" spans="4:49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S377" s="1"/>
      <c r="AW377" s="1"/>
    </row>
    <row r="378" ht="15.75" customHeight="1" spans="4:49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S378" s="1"/>
      <c r="AW378" s="1"/>
    </row>
    <row r="379" ht="15.75" customHeight="1" spans="4:49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S379" s="1"/>
      <c r="AW379" s="1"/>
    </row>
    <row r="380" ht="15.75" customHeight="1" spans="4:49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S380" s="1"/>
      <c r="AW380" s="1"/>
    </row>
    <row r="381" ht="15.75" customHeight="1" spans="4:49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S381" s="1"/>
      <c r="AW381" s="1"/>
    </row>
    <row r="382" ht="15.75" customHeight="1" spans="4:49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S382" s="1"/>
      <c r="AW382" s="1"/>
    </row>
    <row r="383" ht="15.75" customHeight="1" spans="4:49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S383" s="1"/>
      <c r="AW383" s="1"/>
    </row>
    <row r="384" ht="15.75" customHeight="1" spans="4:49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S384" s="1"/>
      <c r="AW384" s="1"/>
    </row>
    <row r="385" ht="15.75" customHeight="1" spans="4:49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S385" s="1"/>
      <c r="AW385" s="1"/>
    </row>
    <row r="386" ht="15.75" customHeight="1" spans="4:49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S386" s="1"/>
      <c r="AW386" s="1"/>
    </row>
    <row r="387" ht="15.75" customHeight="1" spans="4:49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S387" s="1"/>
      <c r="AW387" s="1"/>
    </row>
    <row r="388" ht="15.75" customHeight="1" spans="4:49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S388" s="1"/>
      <c r="AW388" s="1"/>
    </row>
    <row r="389" ht="15.75" customHeight="1" spans="4:49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S389" s="1"/>
      <c r="AW389" s="1"/>
    </row>
    <row r="390" ht="15.75" customHeight="1" spans="4:49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S390" s="1"/>
      <c r="AW390" s="1"/>
    </row>
    <row r="391" ht="15.75" customHeight="1" spans="4:49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S391" s="1"/>
      <c r="AW391" s="1"/>
    </row>
    <row r="392" ht="15.75" customHeight="1" spans="4:49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S392" s="1"/>
      <c r="AW392" s="1"/>
    </row>
    <row r="393" ht="15.75" customHeight="1" spans="4:49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S393" s="1"/>
      <c r="AW393" s="1"/>
    </row>
    <row r="394" ht="15.75" customHeight="1" spans="4:49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S394" s="1"/>
      <c r="AW394" s="1"/>
    </row>
    <row r="395" ht="15.75" customHeight="1" spans="4:49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S395" s="1"/>
      <c r="AW395" s="1"/>
    </row>
    <row r="396" ht="15.75" customHeight="1" spans="4:49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S396" s="1"/>
      <c r="AW396" s="1"/>
    </row>
    <row r="397" ht="15.75" customHeight="1" spans="4:49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S397" s="1"/>
      <c r="AW397" s="1"/>
    </row>
    <row r="398" ht="15.75" customHeight="1" spans="4:49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S398" s="1"/>
      <c r="AW398" s="1"/>
    </row>
    <row r="399" ht="15.75" customHeight="1" spans="4:49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S399" s="1"/>
      <c r="AW399" s="1"/>
    </row>
    <row r="400" ht="15.75" customHeight="1" spans="4:49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S400" s="1"/>
      <c r="AW400" s="1"/>
    </row>
    <row r="401" ht="15.75" customHeight="1" spans="4:49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S401" s="1"/>
      <c r="AW401" s="1"/>
    </row>
    <row r="402" ht="15.75" customHeight="1" spans="4:49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S402" s="1"/>
      <c r="AW402" s="1"/>
    </row>
    <row r="403" ht="15.75" customHeight="1" spans="4:49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S403" s="1"/>
      <c r="AW403" s="1"/>
    </row>
    <row r="404" ht="15.75" customHeight="1" spans="4:49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S404" s="1"/>
      <c r="AW404" s="1"/>
    </row>
    <row r="405" ht="15.75" customHeight="1" spans="4:49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S405" s="1"/>
      <c r="AW405" s="1"/>
    </row>
    <row r="406" ht="15.75" customHeight="1" spans="4:49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S406" s="1"/>
      <c r="AW406" s="1"/>
    </row>
    <row r="407" ht="15.75" customHeight="1" spans="4:49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S407" s="1"/>
      <c r="AW407" s="1"/>
    </row>
    <row r="408" ht="15.75" customHeight="1" spans="4:49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S408" s="1"/>
      <c r="AW408" s="1"/>
    </row>
    <row r="409" ht="15.75" customHeight="1" spans="4:49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S409" s="1"/>
      <c r="AW409" s="1"/>
    </row>
    <row r="410" ht="15.75" customHeight="1" spans="4:49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S410" s="1"/>
      <c r="AW410" s="1"/>
    </row>
    <row r="411" ht="15.75" customHeight="1" spans="4:49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S411" s="1"/>
      <c r="AW411" s="1"/>
    </row>
    <row r="412" ht="15.75" customHeight="1" spans="4:49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S412" s="1"/>
      <c r="AW412" s="1"/>
    </row>
    <row r="413" ht="15.75" customHeight="1" spans="4:49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S413" s="1"/>
      <c r="AW413" s="1"/>
    </row>
    <row r="414" ht="15.75" customHeight="1" spans="4:49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S414" s="1"/>
      <c r="AW414" s="1"/>
    </row>
    <row r="415" ht="15.75" customHeight="1" spans="4:49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S415" s="1"/>
      <c r="AW415" s="1"/>
    </row>
    <row r="416" ht="15.75" customHeight="1" spans="4:49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S416" s="1"/>
      <c r="AW416" s="1"/>
    </row>
    <row r="417" ht="15.75" customHeight="1" spans="4:49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S417" s="1"/>
      <c r="AW417" s="1"/>
    </row>
    <row r="418" ht="15.75" customHeight="1" spans="4:49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S418" s="1"/>
      <c r="AW418" s="1"/>
    </row>
    <row r="419" ht="15.75" customHeight="1" spans="4:49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S419" s="1"/>
      <c r="AW419" s="1"/>
    </row>
    <row r="420" ht="15.75" customHeight="1" spans="4:49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S420" s="1"/>
      <c r="AW420" s="1"/>
    </row>
    <row r="421" ht="15.75" customHeight="1" spans="4:49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S421" s="1"/>
      <c r="AW421" s="1"/>
    </row>
    <row r="422" ht="15.75" customHeight="1" spans="4:49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S422" s="1"/>
      <c r="AW422" s="1"/>
    </row>
    <row r="423" ht="15.75" customHeight="1" spans="4:49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S423" s="1"/>
      <c r="AW423" s="1"/>
    </row>
    <row r="424" ht="15.75" customHeight="1" spans="4:49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S424" s="1"/>
      <c r="AW424" s="1"/>
    </row>
    <row r="425" ht="15.75" customHeight="1" spans="4:49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S425" s="1"/>
      <c r="AW425" s="1"/>
    </row>
    <row r="426" ht="15.75" customHeight="1" spans="4:49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S426" s="1"/>
      <c r="AW426" s="1"/>
    </row>
    <row r="427" ht="15.75" customHeight="1" spans="4:49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S427" s="1"/>
      <c r="AW427" s="1"/>
    </row>
    <row r="428" ht="15.75" customHeight="1" spans="4:49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S428" s="1"/>
      <c r="AW428" s="1"/>
    </row>
    <row r="429" ht="15.75" customHeight="1" spans="4:49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S429" s="1"/>
      <c r="AW429" s="1"/>
    </row>
    <row r="430" ht="15.75" customHeight="1" spans="4:49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S430" s="1"/>
      <c r="AW430" s="1"/>
    </row>
    <row r="431" ht="15.75" customHeight="1" spans="4:49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S431" s="1"/>
      <c r="AW431" s="1"/>
    </row>
    <row r="432" ht="15.75" customHeight="1" spans="4:49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S432" s="1"/>
      <c r="AW432" s="1"/>
    </row>
    <row r="433" ht="15.75" customHeight="1" spans="4:49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S433" s="1"/>
      <c r="AW433" s="1"/>
    </row>
    <row r="434" ht="15.75" customHeight="1" spans="4:49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S434" s="1"/>
      <c r="AW434" s="1"/>
    </row>
    <row r="435" ht="15.75" customHeight="1" spans="4:49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S435" s="1"/>
      <c r="AW435" s="1"/>
    </row>
    <row r="436" ht="15.75" customHeight="1" spans="4:49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S436" s="1"/>
      <c r="AW436" s="1"/>
    </row>
    <row r="437" ht="15.75" customHeight="1" spans="4:49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S437" s="1"/>
      <c r="AW437" s="1"/>
    </row>
    <row r="438" ht="15.75" customHeight="1" spans="4:49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S438" s="1"/>
      <c r="AW438" s="1"/>
    </row>
    <row r="439" ht="15.75" customHeight="1" spans="4:49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S439" s="1"/>
      <c r="AW439" s="1"/>
    </row>
    <row r="440" ht="15.75" customHeight="1" spans="4:49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S440" s="1"/>
      <c r="AW440" s="1"/>
    </row>
    <row r="441" ht="15.75" customHeight="1" spans="4:49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S441" s="1"/>
      <c r="AW441" s="1"/>
    </row>
    <row r="442" ht="15.75" customHeight="1" spans="4:49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S442" s="1"/>
      <c r="AW442" s="1"/>
    </row>
    <row r="443" ht="15.75" customHeight="1" spans="4:49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S443" s="1"/>
      <c r="AW443" s="1"/>
    </row>
    <row r="444" ht="15.75" customHeight="1" spans="4:49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S444" s="1"/>
      <c r="AW444" s="1"/>
    </row>
    <row r="445" ht="15.75" customHeight="1" spans="4:49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S445" s="1"/>
      <c r="AW445" s="1"/>
    </row>
    <row r="446" ht="15.75" customHeight="1" spans="4:49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S446" s="1"/>
      <c r="AW446" s="1"/>
    </row>
    <row r="447" ht="15.75" customHeight="1" spans="4:49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S447" s="1"/>
      <c r="AW447" s="1"/>
    </row>
    <row r="448" ht="15.75" customHeight="1" spans="4:49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S448" s="1"/>
      <c r="AW448" s="1"/>
    </row>
    <row r="449" ht="15.75" customHeight="1" spans="4:49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S449" s="1"/>
      <c r="AW449" s="1"/>
    </row>
    <row r="450" ht="15.75" customHeight="1" spans="4:49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S450" s="1"/>
      <c r="AW450" s="1"/>
    </row>
    <row r="451" ht="15.75" customHeight="1" spans="4:49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S451" s="1"/>
      <c r="AW451" s="1"/>
    </row>
    <row r="452" ht="15.75" customHeight="1" spans="4:49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S452" s="1"/>
      <c r="AW452" s="1"/>
    </row>
    <row r="453" ht="15.75" customHeight="1" spans="4:49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S453" s="1"/>
      <c r="AW453" s="1"/>
    </row>
    <row r="454" ht="15.75" customHeight="1" spans="4:49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S454" s="1"/>
      <c r="AW454" s="1"/>
    </row>
    <row r="455" ht="15.75" customHeight="1" spans="4:49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S455" s="1"/>
      <c r="AW455" s="1"/>
    </row>
    <row r="456" ht="15.75" customHeight="1" spans="4:49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S456" s="1"/>
      <c r="AW456" s="1"/>
    </row>
    <row r="457" ht="15.75" customHeight="1" spans="4:49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S457" s="1"/>
      <c r="AW457" s="1"/>
    </row>
    <row r="458" ht="15.75" customHeight="1" spans="4:49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S458" s="1"/>
      <c r="AW458" s="1"/>
    </row>
    <row r="459" ht="15.75" customHeight="1" spans="4:49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S459" s="1"/>
      <c r="AW459" s="1"/>
    </row>
    <row r="460" ht="15.75" customHeight="1" spans="4:49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S460" s="1"/>
      <c r="AW460" s="1"/>
    </row>
    <row r="461" ht="15.75" customHeight="1" spans="4:49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S461" s="1"/>
      <c r="AW461" s="1"/>
    </row>
    <row r="462" ht="15.75" customHeight="1" spans="4:49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S462" s="1"/>
      <c r="AW462" s="1"/>
    </row>
    <row r="463" ht="15.75" customHeight="1" spans="4:49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S463" s="1"/>
      <c r="AW463" s="1"/>
    </row>
    <row r="464" ht="15.75" customHeight="1" spans="4:49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S464" s="1"/>
      <c r="AW464" s="1"/>
    </row>
    <row r="465" ht="15.75" customHeight="1" spans="4:49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S465" s="1"/>
      <c r="AW465" s="1"/>
    </row>
    <row r="466" ht="15.75" customHeight="1" spans="4:49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S466" s="1"/>
      <c r="AW466" s="1"/>
    </row>
    <row r="467" ht="15.75" customHeight="1" spans="4:49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S467" s="1"/>
      <c r="AW467" s="1"/>
    </row>
    <row r="468" ht="15.75" customHeight="1" spans="4:49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S468" s="1"/>
      <c r="AW468" s="1"/>
    </row>
    <row r="469" ht="15.75" customHeight="1" spans="4:49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S469" s="1"/>
      <c r="AW469" s="1"/>
    </row>
    <row r="470" ht="15.75" customHeight="1" spans="4:49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S470" s="1"/>
      <c r="AW470" s="1"/>
    </row>
    <row r="471" ht="15.75" customHeight="1" spans="4:49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S471" s="1"/>
      <c r="AW471" s="1"/>
    </row>
    <row r="472" ht="15.75" customHeight="1" spans="4:49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S472" s="1"/>
      <c r="AW472" s="1"/>
    </row>
    <row r="473" ht="15.75" customHeight="1" spans="4:49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S473" s="1"/>
      <c r="AW473" s="1"/>
    </row>
    <row r="474" ht="15.75" customHeight="1" spans="4:49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S474" s="1"/>
      <c r="AW474" s="1"/>
    </row>
    <row r="475" ht="15.75" customHeight="1" spans="4:49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S475" s="1"/>
      <c r="AW475" s="1"/>
    </row>
    <row r="476" ht="15.75" customHeight="1" spans="4:49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S476" s="1"/>
      <c r="AW476" s="1"/>
    </row>
    <row r="477" ht="15.75" customHeight="1" spans="4:49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S477" s="1"/>
      <c r="AW477" s="1"/>
    </row>
    <row r="478" ht="15.75" customHeight="1" spans="4:49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S478" s="1"/>
      <c r="AW478" s="1"/>
    </row>
    <row r="479" ht="15.75" customHeight="1" spans="4:49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S479" s="1"/>
      <c r="AW479" s="1"/>
    </row>
    <row r="480" ht="15.75" customHeight="1" spans="4:49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S480" s="1"/>
      <c r="AW480" s="1"/>
    </row>
    <row r="481" ht="15.75" customHeight="1" spans="4:49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S481" s="1"/>
      <c r="AW481" s="1"/>
    </row>
    <row r="482" ht="15.75" customHeight="1" spans="4:49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S482" s="1"/>
      <c r="AW482" s="1"/>
    </row>
    <row r="483" ht="15.75" customHeight="1" spans="4:49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S483" s="1"/>
      <c r="AW483" s="1"/>
    </row>
    <row r="484" ht="15.75" customHeight="1" spans="4:49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S484" s="1"/>
      <c r="AW484" s="1"/>
    </row>
    <row r="485" ht="15.75" customHeight="1" spans="4:49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S485" s="1"/>
      <c r="AW485" s="1"/>
    </row>
    <row r="486" ht="15.75" customHeight="1" spans="4:49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S486" s="1"/>
      <c r="AW486" s="1"/>
    </row>
    <row r="487" ht="15.75" customHeight="1" spans="4:49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S487" s="1"/>
      <c r="AW487" s="1"/>
    </row>
    <row r="488" ht="15.75" customHeight="1" spans="4:49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S488" s="1"/>
      <c r="AW488" s="1"/>
    </row>
    <row r="489" ht="15.75" customHeight="1" spans="4:49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S489" s="1"/>
      <c r="AW489" s="1"/>
    </row>
    <row r="490" ht="15.75" customHeight="1" spans="4:49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S490" s="1"/>
      <c r="AW490" s="1"/>
    </row>
    <row r="491" ht="15.75" customHeight="1" spans="4:49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S491" s="1"/>
      <c r="AW491" s="1"/>
    </row>
    <row r="492" ht="15.75" customHeight="1" spans="4:49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S492" s="1"/>
      <c r="AW492" s="1"/>
    </row>
    <row r="493" ht="15.75" customHeight="1" spans="4:49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S493" s="1"/>
      <c r="AW493" s="1"/>
    </row>
    <row r="494" ht="15.75" customHeight="1" spans="4:49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S494" s="1"/>
      <c r="AW494" s="1"/>
    </row>
    <row r="495" ht="15.75" customHeight="1" spans="4:49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S495" s="1"/>
      <c r="AW495" s="1"/>
    </row>
    <row r="496" ht="15.75" customHeight="1" spans="4:49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S496" s="1"/>
      <c r="AW496" s="1"/>
    </row>
    <row r="497" ht="15.75" customHeight="1" spans="4:49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S497" s="1"/>
      <c r="AW497" s="1"/>
    </row>
    <row r="498" ht="15.75" customHeight="1" spans="4:49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S498" s="1"/>
      <c r="AW498" s="1"/>
    </row>
    <row r="499" ht="15.75" customHeight="1" spans="4:49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S499" s="1"/>
      <c r="AW499" s="1"/>
    </row>
    <row r="500" ht="15.75" customHeight="1" spans="4:49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S500" s="1"/>
      <c r="AW500" s="1"/>
    </row>
    <row r="501" ht="15.75" customHeight="1" spans="4:49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S501" s="1"/>
      <c r="AW501" s="1"/>
    </row>
    <row r="502" ht="15.75" customHeight="1" spans="4:49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S502" s="1"/>
      <c r="AW502" s="1"/>
    </row>
    <row r="503" ht="15.75" customHeight="1" spans="4:49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S503" s="1"/>
      <c r="AW503" s="1"/>
    </row>
    <row r="504" ht="15.75" customHeight="1" spans="4:49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S504" s="1"/>
      <c r="AW504" s="1"/>
    </row>
    <row r="505" ht="15.75" customHeight="1" spans="4:49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S505" s="1"/>
      <c r="AW505" s="1"/>
    </row>
    <row r="506" ht="15.75" customHeight="1" spans="4:49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S506" s="1"/>
      <c r="AW506" s="1"/>
    </row>
    <row r="507" ht="15.75" customHeight="1" spans="4:49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S507" s="1"/>
      <c r="AW507" s="1"/>
    </row>
    <row r="508" ht="15.75" customHeight="1" spans="4:49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S508" s="1"/>
      <c r="AW508" s="1"/>
    </row>
    <row r="509" ht="15.75" customHeight="1" spans="4:49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S509" s="1"/>
      <c r="AW509" s="1"/>
    </row>
    <row r="510" ht="15.75" customHeight="1" spans="4:49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S510" s="1"/>
      <c r="AW510" s="1"/>
    </row>
    <row r="511" ht="15.75" customHeight="1" spans="4:49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S511" s="1"/>
      <c r="AW511" s="1"/>
    </row>
    <row r="512" ht="15.75" customHeight="1" spans="4:49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S512" s="1"/>
      <c r="AW512" s="1"/>
    </row>
    <row r="513" ht="15.75" customHeight="1" spans="4:49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S513" s="1"/>
      <c r="AW513" s="1"/>
    </row>
    <row r="514" ht="15.75" customHeight="1" spans="4:49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S514" s="1"/>
      <c r="AW514" s="1"/>
    </row>
    <row r="515" ht="15.75" customHeight="1" spans="4:49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S515" s="1"/>
      <c r="AW515" s="1"/>
    </row>
    <row r="516" ht="15.75" customHeight="1" spans="4:49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S516" s="1"/>
      <c r="AW516" s="1"/>
    </row>
    <row r="517" ht="15.75" customHeight="1" spans="4:49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S517" s="1"/>
      <c r="AW517" s="1"/>
    </row>
    <row r="518" ht="15.75" customHeight="1" spans="4:49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S518" s="1"/>
      <c r="AW518" s="1"/>
    </row>
    <row r="519" ht="15.75" customHeight="1" spans="4:49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S519" s="1"/>
      <c r="AW519" s="1"/>
    </row>
    <row r="520" ht="15.75" customHeight="1" spans="4:49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S520" s="1"/>
      <c r="AW520" s="1"/>
    </row>
    <row r="521" ht="15.75" customHeight="1" spans="4:49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S521" s="1"/>
      <c r="AW521" s="1"/>
    </row>
    <row r="522" ht="15.75" customHeight="1" spans="4:49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S522" s="1"/>
      <c r="AW522" s="1"/>
    </row>
    <row r="523" ht="15.75" customHeight="1" spans="4:49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S523" s="1"/>
      <c r="AW523" s="1"/>
    </row>
    <row r="524" ht="15.75" customHeight="1" spans="4:49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S524" s="1"/>
      <c r="AW524" s="1"/>
    </row>
    <row r="525" ht="15.75" customHeight="1" spans="4:49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S525" s="1"/>
      <c r="AW525" s="1"/>
    </row>
    <row r="526" ht="15.75" customHeight="1" spans="4:49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S526" s="1"/>
      <c r="AW526" s="1"/>
    </row>
    <row r="527" ht="15.75" customHeight="1" spans="4:49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S527" s="1"/>
      <c r="AW527" s="1"/>
    </row>
    <row r="528" ht="15.75" customHeight="1" spans="4:49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S528" s="1"/>
      <c r="AW528" s="1"/>
    </row>
    <row r="529" ht="15.75" customHeight="1" spans="4:49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S529" s="1"/>
      <c r="AW529" s="1"/>
    </row>
    <row r="530" ht="15.75" customHeight="1" spans="4:49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S530" s="1"/>
      <c r="AW530" s="1"/>
    </row>
    <row r="531" ht="15.75" customHeight="1" spans="4:49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S531" s="1"/>
      <c r="AW531" s="1"/>
    </row>
    <row r="532" ht="15.75" customHeight="1" spans="4:49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S532" s="1"/>
      <c r="AW532" s="1"/>
    </row>
    <row r="533" ht="15.75" customHeight="1" spans="4:49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S533" s="1"/>
      <c r="AW533" s="1"/>
    </row>
    <row r="534" ht="15.75" customHeight="1" spans="4:49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S534" s="1"/>
      <c r="AW534" s="1"/>
    </row>
    <row r="535" ht="15.75" customHeight="1" spans="4:49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S535" s="1"/>
      <c r="AW535" s="1"/>
    </row>
    <row r="536" ht="15.75" customHeight="1" spans="4:49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S536" s="1"/>
      <c r="AW536" s="1"/>
    </row>
    <row r="537" ht="15.75" customHeight="1" spans="4:49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S537" s="1"/>
      <c r="AW537" s="1"/>
    </row>
    <row r="538" ht="15.75" customHeight="1" spans="4:49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S538" s="1"/>
      <c r="AW538" s="1"/>
    </row>
    <row r="539" ht="15.75" customHeight="1" spans="4:49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S539" s="1"/>
      <c r="AW539" s="1"/>
    </row>
    <row r="540" ht="15.75" customHeight="1" spans="4:49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S540" s="1"/>
      <c r="AW540" s="1"/>
    </row>
    <row r="541" ht="15.75" customHeight="1" spans="4:49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S541" s="1"/>
      <c r="AW541" s="1"/>
    </row>
    <row r="542" ht="15.75" customHeight="1" spans="4:49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S542" s="1"/>
      <c r="AW542" s="1"/>
    </row>
    <row r="543" ht="15.75" customHeight="1" spans="4:49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S543" s="1"/>
      <c r="AW543" s="1"/>
    </row>
    <row r="544" ht="15.75" customHeight="1" spans="4:49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S544" s="1"/>
      <c r="AW544" s="1"/>
    </row>
    <row r="545" ht="15.75" customHeight="1" spans="4:49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S545" s="1"/>
      <c r="AW545" s="1"/>
    </row>
    <row r="546" ht="15.75" customHeight="1" spans="4:49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S546" s="1"/>
      <c r="AW546" s="1"/>
    </row>
    <row r="547" ht="15.75" customHeight="1" spans="4:49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S547" s="1"/>
      <c r="AW547" s="1"/>
    </row>
    <row r="548" ht="15.75" customHeight="1" spans="4:49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S548" s="1"/>
      <c r="AW548" s="1"/>
    </row>
    <row r="549" ht="15.75" customHeight="1" spans="4:49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S549" s="1"/>
      <c r="AW549" s="1"/>
    </row>
    <row r="550" ht="15.75" customHeight="1" spans="4:49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S550" s="1"/>
      <c r="AW550" s="1"/>
    </row>
    <row r="551" ht="15.75" customHeight="1" spans="4:49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S551" s="1"/>
      <c r="AW551" s="1"/>
    </row>
    <row r="552" ht="15.75" customHeight="1" spans="4:49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S552" s="1"/>
      <c r="AW552" s="1"/>
    </row>
    <row r="553" ht="15.75" customHeight="1" spans="4:49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S553" s="1"/>
      <c r="AW553" s="1"/>
    </row>
    <row r="554" ht="15.75" customHeight="1" spans="4:49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S554" s="1"/>
      <c r="AW554" s="1"/>
    </row>
    <row r="555" ht="15.75" customHeight="1" spans="4:49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S555" s="1"/>
      <c r="AW555" s="1"/>
    </row>
    <row r="556" ht="15.75" customHeight="1" spans="4:49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S556" s="1"/>
      <c r="AW556" s="1"/>
    </row>
    <row r="557" ht="15.75" customHeight="1" spans="4:49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S557" s="1"/>
      <c r="AW557" s="1"/>
    </row>
    <row r="558" ht="15.75" customHeight="1" spans="4:49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S558" s="1"/>
      <c r="AW558" s="1"/>
    </row>
    <row r="559" ht="15.75" customHeight="1" spans="4:49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S559" s="1"/>
      <c r="AW559" s="1"/>
    </row>
    <row r="560" ht="15.75" customHeight="1" spans="4:49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S560" s="1"/>
      <c r="AW560" s="1"/>
    </row>
    <row r="561" ht="15.75" customHeight="1" spans="4:49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S561" s="1"/>
      <c r="AW561" s="1"/>
    </row>
    <row r="562" ht="15.75" customHeight="1" spans="4:49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S562" s="1"/>
      <c r="AW562" s="1"/>
    </row>
    <row r="563" ht="15.75" customHeight="1" spans="4:49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S563" s="1"/>
      <c r="AW563" s="1"/>
    </row>
    <row r="564" ht="15.75" customHeight="1" spans="4:49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S564" s="1"/>
      <c r="AW564" s="1"/>
    </row>
    <row r="565" ht="15.75" customHeight="1" spans="4:49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S565" s="1"/>
      <c r="AW565" s="1"/>
    </row>
    <row r="566" ht="15.75" customHeight="1" spans="4:49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S566" s="1"/>
      <c r="AW566" s="1"/>
    </row>
    <row r="567" ht="15.75" customHeight="1" spans="4:49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S567" s="1"/>
      <c r="AW567" s="1"/>
    </row>
    <row r="568" ht="15.75" customHeight="1" spans="4:49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S568" s="1"/>
      <c r="AW568" s="1"/>
    </row>
    <row r="569" ht="15.75" customHeight="1" spans="4:49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S569" s="1"/>
      <c r="AW569" s="1"/>
    </row>
    <row r="570" ht="15.75" customHeight="1" spans="4:49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S570" s="1"/>
      <c r="AW570" s="1"/>
    </row>
    <row r="571" ht="15.75" customHeight="1" spans="4:49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S571" s="1"/>
      <c r="AW571" s="1"/>
    </row>
    <row r="572" ht="15.75" customHeight="1" spans="4:49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S572" s="1"/>
      <c r="AW572" s="1"/>
    </row>
    <row r="573" ht="15.75" customHeight="1" spans="4:49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S573" s="1"/>
      <c r="AW573" s="1"/>
    </row>
    <row r="574" ht="15.75" customHeight="1" spans="4:49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S574" s="1"/>
      <c r="AW574" s="1"/>
    </row>
    <row r="575" ht="15.75" customHeight="1" spans="4:49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S575" s="1"/>
      <c r="AW575" s="1"/>
    </row>
    <row r="576" ht="15.75" customHeight="1" spans="4:49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S576" s="1"/>
      <c r="AW576" s="1"/>
    </row>
    <row r="577" ht="15.75" customHeight="1" spans="4:49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S577" s="1"/>
      <c r="AW577" s="1"/>
    </row>
    <row r="578" ht="15.75" customHeight="1" spans="4:49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S578" s="1"/>
      <c r="AW578" s="1"/>
    </row>
    <row r="579" ht="15.75" customHeight="1" spans="4:49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S579" s="1"/>
      <c r="AW579" s="1"/>
    </row>
    <row r="580" ht="15.75" customHeight="1" spans="4:49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S580" s="1"/>
      <c r="AW580" s="1"/>
    </row>
    <row r="581" ht="15.75" customHeight="1" spans="4:49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S581" s="1"/>
      <c r="AW581" s="1"/>
    </row>
    <row r="582" ht="15.75" customHeight="1" spans="4:49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S582" s="1"/>
      <c r="AW582" s="1"/>
    </row>
    <row r="583" ht="15.75" customHeight="1" spans="4:49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S583" s="1"/>
      <c r="AW583" s="1"/>
    </row>
    <row r="584" ht="15.75" customHeight="1" spans="4:49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S584" s="1"/>
      <c r="AW584" s="1"/>
    </row>
    <row r="585" ht="15.75" customHeight="1" spans="4:49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S585" s="1"/>
      <c r="AW585" s="1"/>
    </row>
    <row r="586" ht="15.75" customHeight="1" spans="4:49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S586" s="1"/>
      <c r="AW586" s="1"/>
    </row>
    <row r="587" ht="15.75" customHeight="1" spans="4:49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S587" s="1"/>
      <c r="AW587" s="1"/>
    </row>
    <row r="588" ht="15.75" customHeight="1" spans="4:49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S588" s="1"/>
      <c r="AW588" s="1"/>
    </row>
    <row r="589" ht="15.75" customHeight="1" spans="4:49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S589" s="1"/>
      <c r="AW589" s="1"/>
    </row>
    <row r="590" ht="15.75" customHeight="1" spans="4:49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S590" s="1"/>
      <c r="AW590" s="1"/>
    </row>
    <row r="591" ht="15.75" customHeight="1" spans="4:49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S591" s="1"/>
      <c r="AW591" s="1"/>
    </row>
    <row r="592" ht="15.75" customHeight="1" spans="4:49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S592" s="1"/>
      <c r="AW592" s="1"/>
    </row>
    <row r="593" ht="15.75" customHeight="1" spans="4:49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S593" s="1"/>
      <c r="AW593" s="1"/>
    </row>
    <row r="594" ht="15.75" customHeight="1" spans="4:49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S594" s="1"/>
      <c r="AW594" s="1"/>
    </row>
    <row r="595" ht="15.75" customHeight="1" spans="4:49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S595" s="1"/>
      <c r="AW595" s="1"/>
    </row>
    <row r="596" ht="15.75" customHeight="1" spans="4:49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S596" s="1"/>
      <c r="AW596" s="1"/>
    </row>
    <row r="597" ht="15.75" customHeight="1" spans="4:49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S597" s="1"/>
      <c r="AW597" s="1"/>
    </row>
    <row r="598" ht="15.75" customHeight="1" spans="4:49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S598" s="1"/>
      <c r="AW598" s="1"/>
    </row>
    <row r="599" ht="15.75" customHeight="1" spans="4:49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S599" s="1"/>
      <c r="AW599" s="1"/>
    </row>
    <row r="600" ht="15.75" customHeight="1" spans="4:49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S600" s="1"/>
      <c r="AW600" s="1"/>
    </row>
    <row r="601" ht="15.75" customHeight="1" spans="4:49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S601" s="1"/>
      <c r="AW601" s="1"/>
    </row>
    <row r="602" ht="15.75" customHeight="1" spans="4:49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S602" s="1"/>
      <c r="AW602" s="1"/>
    </row>
    <row r="603" ht="15.75" customHeight="1" spans="4:49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S603" s="1"/>
      <c r="AW603" s="1"/>
    </row>
    <row r="604" ht="15.75" customHeight="1" spans="4:49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S604" s="1"/>
      <c r="AW604" s="1"/>
    </row>
    <row r="605" ht="15.75" customHeight="1" spans="4:49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S605" s="1"/>
      <c r="AW605" s="1"/>
    </row>
    <row r="606" ht="15.75" customHeight="1" spans="4:49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S606" s="1"/>
      <c r="AW606" s="1"/>
    </row>
    <row r="607" ht="15.75" customHeight="1" spans="4:49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S607" s="1"/>
      <c r="AW607" s="1"/>
    </row>
    <row r="608" ht="15.75" customHeight="1" spans="4:49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S608" s="1"/>
      <c r="AW608" s="1"/>
    </row>
    <row r="609" ht="15.75" customHeight="1" spans="4:49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S609" s="1"/>
      <c r="AW609" s="1"/>
    </row>
    <row r="610" ht="15.75" customHeight="1" spans="4:49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S610" s="1"/>
      <c r="AW610" s="1"/>
    </row>
    <row r="611" ht="15.75" customHeight="1" spans="4:49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S611" s="1"/>
      <c r="AW611" s="1"/>
    </row>
    <row r="612" ht="15.75" customHeight="1" spans="4:49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S612" s="1"/>
      <c r="AW612" s="1"/>
    </row>
    <row r="613" ht="15.75" customHeight="1" spans="4:49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S613" s="1"/>
      <c r="AW613" s="1"/>
    </row>
    <row r="614" ht="15.75" customHeight="1" spans="4:49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S614" s="1"/>
      <c r="AW614" s="1"/>
    </row>
    <row r="615" ht="15.75" customHeight="1" spans="4:49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S615" s="1"/>
      <c r="AW615" s="1"/>
    </row>
    <row r="616" ht="15.75" customHeight="1" spans="4:49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S616" s="1"/>
      <c r="AW616" s="1"/>
    </row>
    <row r="617" ht="15.75" customHeight="1" spans="4:49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S617" s="1"/>
      <c r="AW617" s="1"/>
    </row>
    <row r="618" ht="15.75" customHeight="1" spans="4:49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S618" s="1"/>
      <c r="AW618" s="1"/>
    </row>
    <row r="619" ht="15.75" customHeight="1" spans="4:49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S619" s="1"/>
      <c r="AW619" s="1"/>
    </row>
    <row r="620" ht="15.75" customHeight="1" spans="4:49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S620" s="1"/>
      <c r="AW620" s="1"/>
    </row>
    <row r="621" ht="15.75" customHeight="1" spans="4:49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S621" s="1"/>
      <c r="AW621" s="1"/>
    </row>
    <row r="622" ht="15.75" customHeight="1" spans="4:49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S622" s="1"/>
      <c r="AW622" s="1"/>
    </row>
    <row r="623" ht="15.75" customHeight="1" spans="4:49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S623" s="1"/>
      <c r="AW623" s="1"/>
    </row>
    <row r="624" ht="15.75" customHeight="1" spans="4:49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S624" s="1"/>
      <c r="AW624" s="1"/>
    </row>
    <row r="625" ht="15.75" customHeight="1" spans="4:49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S625" s="1"/>
      <c r="AW625" s="1"/>
    </row>
    <row r="626" ht="15.75" customHeight="1" spans="4:49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S626" s="1"/>
      <c r="AW626" s="1"/>
    </row>
    <row r="627" ht="15.75" customHeight="1" spans="4:49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S627" s="1"/>
      <c r="AW627" s="1"/>
    </row>
    <row r="628" ht="15.75" customHeight="1" spans="4:49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S628" s="1"/>
      <c r="AW628" s="1"/>
    </row>
    <row r="629" ht="15.75" customHeight="1" spans="4:49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S629" s="1"/>
      <c r="AW629" s="1"/>
    </row>
    <row r="630" ht="15.75" customHeight="1" spans="4:49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S630" s="1"/>
      <c r="AW630" s="1"/>
    </row>
    <row r="631" ht="15.75" customHeight="1" spans="4:49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S631" s="1"/>
      <c r="AW631" s="1"/>
    </row>
    <row r="632" ht="15.75" customHeight="1" spans="4:49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S632" s="1"/>
      <c r="AW632" s="1"/>
    </row>
    <row r="633" ht="15.75" customHeight="1" spans="4:49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S633" s="1"/>
      <c r="AW633" s="1"/>
    </row>
    <row r="634" ht="15.75" customHeight="1" spans="4:49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S634" s="1"/>
      <c r="AW634" s="1"/>
    </row>
    <row r="635" ht="15.75" customHeight="1" spans="4:49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S635" s="1"/>
      <c r="AW635" s="1"/>
    </row>
    <row r="636" ht="15.75" customHeight="1" spans="4:49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S636" s="1"/>
      <c r="AW636" s="1"/>
    </row>
    <row r="637" ht="15.75" customHeight="1" spans="4:49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S637" s="1"/>
      <c r="AW637" s="1"/>
    </row>
    <row r="638" ht="15.75" customHeight="1" spans="4:49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S638" s="1"/>
      <c r="AW638" s="1"/>
    </row>
    <row r="639" ht="15.75" customHeight="1" spans="4:49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S639" s="1"/>
      <c r="AW639" s="1"/>
    </row>
    <row r="640" ht="15.75" customHeight="1" spans="4:49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S640" s="1"/>
      <c r="AW640" s="1"/>
    </row>
    <row r="641" ht="15.75" customHeight="1" spans="4:49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S641" s="1"/>
      <c r="AW641" s="1"/>
    </row>
    <row r="642" ht="15.75" customHeight="1" spans="4:49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S642" s="1"/>
      <c r="AW642" s="1"/>
    </row>
    <row r="643" ht="15.75" customHeight="1" spans="4:49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S643" s="1"/>
      <c r="AW643" s="1"/>
    </row>
    <row r="644" ht="15.75" customHeight="1" spans="4:49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S644" s="1"/>
      <c r="AW644" s="1"/>
    </row>
    <row r="645" ht="15.75" customHeight="1" spans="4:49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S645" s="1"/>
      <c r="AW645" s="1"/>
    </row>
    <row r="646" ht="15.75" customHeight="1" spans="4:49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S646" s="1"/>
      <c r="AW646" s="1"/>
    </row>
    <row r="647" ht="15.75" customHeight="1" spans="4:49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S647" s="1"/>
      <c r="AW647" s="1"/>
    </row>
    <row r="648" ht="15.75" customHeight="1" spans="4:49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S648" s="1"/>
      <c r="AW648" s="1"/>
    </row>
    <row r="649" ht="15.75" customHeight="1" spans="4:49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S649" s="1"/>
      <c r="AW649" s="1"/>
    </row>
    <row r="650" ht="15.75" customHeight="1" spans="4:49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S650" s="1"/>
      <c r="AW650" s="1"/>
    </row>
    <row r="651" ht="15.75" customHeight="1" spans="4:49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S651" s="1"/>
      <c r="AW651" s="1"/>
    </row>
    <row r="652" ht="15.75" customHeight="1" spans="4:49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S652" s="1"/>
      <c r="AW652" s="1"/>
    </row>
    <row r="653" ht="15.75" customHeight="1" spans="4:49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S653" s="1"/>
      <c r="AW653" s="1"/>
    </row>
    <row r="654" ht="15.75" customHeight="1" spans="4:49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S654" s="1"/>
      <c r="AW654" s="1"/>
    </row>
    <row r="655" ht="15.75" customHeight="1" spans="4:49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S655" s="1"/>
      <c r="AW655" s="1"/>
    </row>
    <row r="656" ht="15.75" customHeight="1" spans="4:49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S656" s="1"/>
      <c r="AW656" s="1"/>
    </row>
    <row r="657" ht="15.75" customHeight="1" spans="4:49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S657" s="1"/>
      <c r="AW657" s="1"/>
    </row>
    <row r="658" ht="15.75" customHeight="1" spans="4:49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S658" s="1"/>
      <c r="AW658" s="1"/>
    </row>
    <row r="659" ht="15.75" customHeight="1" spans="4:49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S659" s="1"/>
      <c r="AW659" s="1"/>
    </row>
    <row r="660" ht="15.75" customHeight="1" spans="4:49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S660" s="1"/>
      <c r="AW660" s="1"/>
    </row>
    <row r="661" ht="15.75" customHeight="1" spans="4:49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S661" s="1"/>
      <c r="AW661" s="1"/>
    </row>
    <row r="662" ht="15.75" customHeight="1" spans="4:49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S662" s="1"/>
      <c r="AW662" s="1"/>
    </row>
    <row r="663" ht="15.75" customHeight="1" spans="4:49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S663" s="1"/>
      <c r="AW663" s="1"/>
    </row>
    <row r="664" ht="15.75" customHeight="1" spans="4:49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S664" s="1"/>
      <c r="AW664" s="1"/>
    </row>
    <row r="665" ht="15.75" customHeight="1" spans="4:49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S665" s="1"/>
      <c r="AW665" s="1"/>
    </row>
    <row r="666" ht="15.75" customHeight="1" spans="4:49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S666" s="1"/>
      <c r="AW666" s="1"/>
    </row>
    <row r="667" ht="15.75" customHeight="1" spans="4:49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S667" s="1"/>
      <c r="AW667" s="1"/>
    </row>
    <row r="668" ht="15.75" customHeight="1" spans="4:49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S668" s="1"/>
      <c r="AW668" s="1"/>
    </row>
    <row r="669" ht="15.75" customHeight="1" spans="4:49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S669" s="1"/>
      <c r="AW669" s="1"/>
    </row>
    <row r="670" ht="15.75" customHeight="1" spans="4:49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S670" s="1"/>
      <c r="AW670" s="1"/>
    </row>
    <row r="671" ht="15.75" customHeight="1" spans="4:49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S671" s="1"/>
      <c r="AW671" s="1"/>
    </row>
    <row r="672" ht="15.75" customHeight="1" spans="4:49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S672" s="1"/>
      <c r="AW672" s="1"/>
    </row>
    <row r="673" ht="15.75" customHeight="1" spans="4:49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S673" s="1"/>
      <c r="AW673" s="1"/>
    </row>
    <row r="674" ht="15.75" customHeight="1" spans="4:49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S674" s="1"/>
      <c r="AW674" s="1"/>
    </row>
    <row r="675" ht="15.75" customHeight="1" spans="4:49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S675" s="1"/>
      <c r="AW675" s="1"/>
    </row>
    <row r="676" ht="15.75" customHeight="1" spans="4:49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S676" s="1"/>
      <c r="AW676" s="1"/>
    </row>
    <row r="677" ht="15.75" customHeight="1" spans="4:49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S677" s="1"/>
      <c r="AW677" s="1"/>
    </row>
    <row r="678" ht="15.75" customHeight="1" spans="4:49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S678" s="1"/>
      <c r="AW678" s="1"/>
    </row>
    <row r="679" ht="15.75" customHeight="1" spans="4:49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S679" s="1"/>
      <c r="AW679" s="1"/>
    </row>
    <row r="680" ht="15.75" customHeight="1" spans="4:49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S680" s="1"/>
      <c r="AW680" s="1"/>
    </row>
    <row r="681" ht="15.75" customHeight="1" spans="4:49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S681" s="1"/>
      <c r="AW681" s="1"/>
    </row>
    <row r="682" ht="15.75" customHeight="1" spans="4:49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S682" s="1"/>
      <c r="AW682" s="1"/>
    </row>
    <row r="683" ht="15.75" customHeight="1" spans="4:49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S683" s="1"/>
      <c r="AW683" s="1"/>
    </row>
    <row r="684" ht="15.75" customHeight="1" spans="4:49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S684" s="1"/>
      <c r="AW684" s="1"/>
    </row>
    <row r="685" ht="15.75" customHeight="1" spans="4:49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S685" s="1"/>
      <c r="AW685" s="1"/>
    </row>
    <row r="686" ht="15.75" customHeight="1" spans="4:49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S686" s="1"/>
      <c r="AW686" s="1"/>
    </row>
    <row r="687" ht="15.75" customHeight="1" spans="4:49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S687" s="1"/>
      <c r="AW687" s="1"/>
    </row>
    <row r="688" ht="15.75" customHeight="1" spans="4:49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S688" s="1"/>
      <c r="AW688" s="1"/>
    </row>
    <row r="689" ht="15.75" customHeight="1" spans="4:49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S689" s="1"/>
      <c r="AW689" s="1"/>
    </row>
    <row r="690" ht="15.75" customHeight="1" spans="4:49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S690" s="1"/>
      <c r="AW690" s="1"/>
    </row>
    <row r="691" ht="15.75" customHeight="1" spans="4:49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S691" s="1"/>
      <c r="AW691" s="1"/>
    </row>
    <row r="692" ht="15.75" customHeight="1" spans="4:49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S692" s="1"/>
      <c r="AW692" s="1"/>
    </row>
    <row r="693" ht="15.75" customHeight="1" spans="4:49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S693" s="1"/>
      <c r="AW693" s="1"/>
    </row>
    <row r="694" ht="15.75" customHeight="1" spans="4:49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S694" s="1"/>
      <c r="AW694" s="1"/>
    </row>
    <row r="695" ht="15.75" customHeight="1" spans="4:49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S695" s="1"/>
      <c r="AW695" s="1"/>
    </row>
    <row r="696" ht="15.75" customHeight="1" spans="4:49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S696" s="1"/>
      <c r="AW696" s="1"/>
    </row>
    <row r="697" ht="15.75" customHeight="1" spans="4:49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S697" s="1"/>
      <c r="AW697" s="1"/>
    </row>
    <row r="698" ht="15.75" customHeight="1" spans="4:49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S698" s="1"/>
      <c r="AW698" s="1"/>
    </row>
    <row r="699" ht="15.75" customHeight="1" spans="4:49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S699" s="1"/>
      <c r="AW699" s="1"/>
    </row>
    <row r="700" ht="15.75" customHeight="1" spans="4:49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S700" s="1"/>
      <c r="AW700" s="1"/>
    </row>
    <row r="701" ht="15.75" customHeight="1" spans="4:49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S701" s="1"/>
      <c r="AW701" s="1"/>
    </row>
    <row r="702" ht="15.75" customHeight="1" spans="4:49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S702" s="1"/>
      <c r="AW702" s="1"/>
    </row>
    <row r="703" ht="15.75" customHeight="1" spans="4:49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S703" s="1"/>
      <c r="AW703" s="1"/>
    </row>
    <row r="704" ht="15.75" customHeight="1" spans="4:49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S704" s="1"/>
      <c r="AW704" s="1"/>
    </row>
    <row r="705" ht="15.75" customHeight="1" spans="4:49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S705" s="1"/>
      <c r="AW705" s="1"/>
    </row>
    <row r="706" ht="15.75" customHeight="1" spans="4:49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S706" s="1"/>
      <c r="AW706" s="1"/>
    </row>
    <row r="707" ht="15.75" customHeight="1" spans="4:49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S707" s="1"/>
      <c r="AW707" s="1"/>
    </row>
    <row r="708" ht="15.75" customHeight="1" spans="4:49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S708" s="1"/>
      <c r="AW708" s="1"/>
    </row>
    <row r="709" ht="15.75" customHeight="1" spans="4:49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S709" s="1"/>
      <c r="AW709" s="1"/>
    </row>
    <row r="710" ht="15.75" customHeight="1" spans="4:49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S710" s="1"/>
      <c r="AW710" s="1"/>
    </row>
    <row r="711" ht="15.75" customHeight="1" spans="4:49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S711" s="1"/>
      <c r="AW711" s="1"/>
    </row>
    <row r="712" ht="15.75" customHeight="1" spans="4:49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S712" s="1"/>
      <c r="AW712" s="1"/>
    </row>
    <row r="713" ht="15.75" customHeight="1" spans="4:49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S713" s="1"/>
      <c r="AW713" s="1"/>
    </row>
    <row r="714" ht="15.75" customHeight="1" spans="4:49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S714" s="1"/>
      <c r="AW714" s="1"/>
    </row>
    <row r="715" ht="15.75" customHeight="1" spans="4:49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S715" s="1"/>
      <c r="AW715" s="1"/>
    </row>
    <row r="716" ht="15.75" customHeight="1" spans="4:49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S716" s="1"/>
      <c r="AW716" s="1"/>
    </row>
    <row r="717" ht="15.75" customHeight="1" spans="4:49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S717" s="1"/>
      <c r="AW717" s="1"/>
    </row>
    <row r="718" ht="15.75" customHeight="1" spans="4:49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S718" s="1"/>
      <c r="AW718" s="1"/>
    </row>
    <row r="719" ht="15.75" customHeight="1" spans="4:49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S719" s="1"/>
      <c r="AW719" s="1"/>
    </row>
    <row r="720" ht="15.75" customHeight="1" spans="4:49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S720" s="1"/>
      <c r="AW720" s="1"/>
    </row>
    <row r="721" ht="15.75" customHeight="1" spans="4:49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S721" s="1"/>
      <c r="AW721" s="1"/>
    </row>
    <row r="722" ht="15.75" customHeight="1" spans="4:49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S722" s="1"/>
      <c r="AW722" s="1"/>
    </row>
    <row r="723" ht="15.75" customHeight="1" spans="4:49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S723" s="1"/>
      <c r="AW723" s="1"/>
    </row>
    <row r="724" ht="15.75" customHeight="1" spans="4:49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S724" s="1"/>
      <c r="AW724" s="1"/>
    </row>
    <row r="725" ht="15.75" customHeight="1" spans="4:49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S725" s="1"/>
      <c r="AW725" s="1"/>
    </row>
    <row r="726" ht="15.75" customHeight="1" spans="4:49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S726" s="1"/>
      <c r="AW726" s="1"/>
    </row>
    <row r="727" ht="15.75" customHeight="1" spans="4:49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S727" s="1"/>
      <c r="AW727" s="1"/>
    </row>
    <row r="728" ht="15.75" customHeight="1" spans="4:49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S728" s="1"/>
      <c r="AW728" s="1"/>
    </row>
    <row r="729" ht="15.75" customHeight="1" spans="4:49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S729" s="1"/>
      <c r="AW729" s="1"/>
    </row>
    <row r="730" ht="15.75" customHeight="1" spans="4:49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S730" s="1"/>
      <c r="AW730" s="1"/>
    </row>
    <row r="731" ht="15.75" customHeight="1" spans="4:49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S731" s="1"/>
      <c r="AW731" s="1"/>
    </row>
    <row r="732" ht="15.75" customHeight="1" spans="4:49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S732" s="1"/>
      <c r="AW732" s="1"/>
    </row>
    <row r="733" ht="15.75" customHeight="1" spans="4:49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S733" s="1"/>
      <c r="AW733" s="1"/>
    </row>
    <row r="734" ht="15.75" customHeight="1" spans="4:49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S734" s="1"/>
      <c r="AW734" s="1"/>
    </row>
    <row r="735" ht="15.75" customHeight="1" spans="4:49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S735" s="1"/>
      <c r="AW735" s="1"/>
    </row>
    <row r="736" ht="15.75" customHeight="1" spans="4:49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S736" s="1"/>
      <c r="AW736" s="1"/>
    </row>
    <row r="737" ht="15.75" customHeight="1" spans="4:49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S737" s="1"/>
      <c r="AW737" s="1"/>
    </row>
    <row r="738" ht="15.75" customHeight="1" spans="4:49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S738" s="1"/>
      <c r="AW738" s="1"/>
    </row>
    <row r="739" ht="15.75" customHeight="1" spans="4:49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S739" s="1"/>
      <c r="AW739" s="1"/>
    </row>
    <row r="740" ht="15.75" customHeight="1" spans="4:49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S740" s="1"/>
      <c r="AW740" s="1"/>
    </row>
    <row r="741" ht="15.75" customHeight="1" spans="4:49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S741" s="1"/>
      <c r="AW741" s="1"/>
    </row>
    <row r="742" ht="15.75" customHeight="1" spans="4:49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S742" s="1"/>
      <c r="AW742" s="1"/>
    </row>
    <row r="743" ht="15.75" customHeight="1" spans="4:49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S743" s="1"/>
      <c r="AW743" s="1"/>
    </row>
    <row r="744" ht="15.75" customHeight="1" spans="4:49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S744" s="1"/>
      <c r="AW744" s="1"/>
    </row>
    <row r="745" ht="15.75" customHeight="1" spans="4:49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S745" s="1"/>
      <c r="AW745" s="1"/>
    </row>
    <row r="746" ht="15.75" customHeight="1" spans="4:49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S746" s="1"/>
      <c r="AW746" s="1"/>
    </row>
    <row r="747" ht="15.75" customHeight="1" spans="4:49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S747" s="1"/>
      <c r="AW747" s="1"/>
    </row>
    <row r="748" ht="15.75" customHeight="1" spans="4:49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S748" s="1"/>
      <c r="AW748" s="1"/>
    </row>
    <row r="749" ht="15.75" customHeight="1" spans="4:49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S749" s="1"/>
      <c r="AW749" s="1"/>
    </row>
    <row r="750" ht="15.75" customHeight="1" spans="4:49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S750" s="1"/>
      <c r="AW750" s="1"/>
    </row>
    <row r="751" ht="15.75" customHeight="1" spans="4:49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S751" s="1"/>
      <c r="AW751" s="1"/>
    </row>
    <row r="752" ht="15.75" customHeight="1" spans="4:49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S752" s="1"/>
      <c r="AW752" s="1"/>
    </row>
    <row r="753" ht="15.75" customHeight="1" spans="4:49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S753" s="1"/>
      <c r="AW753" s="1"/>
    </row>
    <row r="754" ht="15.75" customHeight="1" spans="4:49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S754" s="1"/>
      <c r="AW754" s="1"/>
    </row>
    <row r="755" ht="15.75" customHeight="1" spans="4:49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S755" s="1"/>
      <c r="AW755" s="1"/>
    </row>
    <row r="756" ht="15.75" customHeight="1" spans="4:49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S756" s="1"/>
      <c r="AW756" s="1"/>
    </row>
    <row r="757" ht="15.75" customHeight="1" spans="4:49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S757" s="1"/>
      <c r="AW757" s="1"/>
    </row>
    <row r="758" ht="15.75" customHeight="1" spans="4:49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S758" s="1"/>
      <c r="AW758" s="1"/>
    </row>
    <row r="759" ht="15.75" customHeight="1" spans="4:49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S759" s="1"/>
      <c r="AW759" s="1"/>
    </row>
    <row r="760" ht="15.75" customHeight="1" spans="4:49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S760" s="1"/>
      <c r="AW760" s="1"/>
    </row>
    <row r="761" ht="15.75" customHeight="1" spans="4:49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S761" s="1"/>
      <c r="AW761" s="1"/>
    </row>
    <row r="762" ht="15.75" customHeight="1" spans="4:49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S762" s="1"/>
      <c r="AW762" s="1"/>
    </row>
    <row r="763" ht="15.75" customHeight="1" spans="4:49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S763" s="1"/>
      <c r="AW763" s="1"/>
    </row>
    <row r="764" ht="15.75" customHeight="1" spans="4:49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S764" s="1"/>
      <c r="AW764" s="1"/>
    </row>
    <row r="765" ht="15.75" customHeight="1" spans="4:49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S765" s="1"/>
      <c r="AW765" s="1"/>
    </row>
    <row r="766" ht="15.75" customHeight="1" spans="4:49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S766" s="1"/>
      <c r="AW766" s="1"/>
    </row>
    <row r="767" ht="15.75" customHeight="1" spans="4:49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S767" s="1"/>
      <c r="AW767" s="1"/>
    </row>
    <row r="768" ht="15.75" customHeight="1" spans="4:49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S768" s="1"/>
      <c r="AW768" s="1"/>
    </row>
    <row r="769" ht="15.75" customHeight="1" spans="4:49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S769" s="1"/>
      <c r="AW769" s="1"/>
    </row>
    <row r="770" ht="15.75" customHeight="1" spans="4:49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S770" s="1"/>
      <c r="AW770" s="1"/>
    </row>
    <row r="771" ht="15.75" customHeight="1" spans="4:49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S771" s="1"/>
      <c r="AW771" s="1"/>
    </row>
    <row r="772" ht="15.75" customHeight="1" spans="4:49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S772" s="1"/>
      <c r="AW772" s="1"/>
    </row>
    <row r="773" ht="15.75" customHeight="1" spans="4:49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S773" s="1"/>
      <c r="AW773" s="1"/>
    </row>
    <row r="774" ht="15.75" customHeight="1" spans="4:49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S774" s="1"/>
      <c r="AW774" s="1"/>
    </row>
    <row r="775" ht="15.75" customHeight="1" spans="4:49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S775" s="1"/>
      <c r="AW775" s="1"/>
    </row>
    <row r="776" ht="15.75" customHeight="1" spans="4:49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S776" s="1"/>
      <c r="AW776" s="1"/>
    </row>
    <row r="777" ht="15.75" customHeight="1" spans="4:49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S777" s="1"/>
      <c r="AW777" s="1"/>
    </row>
    <row r="778" ht="15.75" customHeight="1" spans="4:49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S778" s="1"/>
      <c r="AW778" s="1"/>
    </row>
    <row r="779" ht="15.75" customHeight="1" spans="4:49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S779" s="1"/>
      <c r="AW779" s="1"/>
    </row>
    <row r="780" ht="15.75" customHeight="1" spans="4:49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S780" s="1"/>
      <c r="AW780" s="1"/>
    </row>
    <row r="781" ht="15.75" customHeight="1" spans="4:49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S781" s="1"/>
      <c r="AW781" s="1"/>
    </row>
    <row r="782" ht="15.75" customHeight="1" spans="4:49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S782" s="1"/>
      <c r="AW782" s="1"/>
    </row>
    <row r="783" ht="15.75" customHeight="1" spans="4:49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S783" s="1"/>
      <c r="AW783" s="1"/>
    </row>
    <row r="784" ht="15.75" customHeight="1" spans="4:49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S784" s="1"/>
      <c r="AW784" s="1"/>
    </row>
    <row r="785" ht="15.75" customHeight="1" spans="4:49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S785" s="1"/>
      <c r="AW785" s="1"/>
    </row>
    <row r="786" ht="15.75" customHeight="1" spans="4:49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S786" s="1"/>
      <c r="AW786" s="1"/>
    </row>
    <row r="787" ht="15.75" customHeight="1" spans="4:49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S787" s="1"/>
      <c r="AW787" s="1"/>
    </row>
    <row r="788" ht="15.75" customHeight="1" spans="4:49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S788" s="1"/>
      <c r="AW788" s="1"/>
    </row>
    <row r="789" ht="15.75" customHeight="1" spans="4:49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S789" s="1"/>
      <c r="AW789" s="1"/>
    </row>
    <row r="790" ht="15.75" customHeight="1" spans="4:49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S790" s="1"/>
      <c r="AW790" s="1"/>
    </row>
    <row r="791" ht="15.75" customHeight="1" spans="4:49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S791" s="1"/>
      <c r="AW791" s="1"/>
    </row>
    <row r="792" ht="15.75" customHeight="1" spans="4:49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S792" s="1"/>
      <c r="AW792" s="1"/>
    </row>
    <row r="793" ht="15.75" customHeight="1" spans="4:49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S793" s="1"/>
      <c r="AW793" s="1"/>
    </row>
    <row r="794" ht="15.75" customHeight="1" spans="4:49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S794" s="1"/>
      <c r="AW794" s="1"/>
    </row>
    <row r="795" ht="15.75" customHeight="1" spans="4:49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S795" s="1"/>
      <c r="AW795" s="1"/>
    </row>
    <row r="796" ht="15.75" customHeight="1" spans="4:49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S796" s="1"/>
      <c r="AW796" s="1"/>
    </row>
    <row r="797" ht="15.75" customHeight="1" spans="4:49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S797" s="1"/>
      <c r="AW797" s="1"/>
    </row>
    <row r="798" ht="15.75" customHeight="1" spans="4:49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S798" s="1"/>
      <c r="AW798" s="1"/>
    </row>
    <row r="799" ht="15.75" customHeight="1" spans="4:49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S799" s="1"/>
      <c r="AW799" s="1"/>
    </row>
    <row r="800" ht="15.75" customHeight="1" spans="4:49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S800" s="1"/>
      <c r="AW800" s="1"/>
    </row>
    <row r="801" ht="15.75" customHeight="1" spans="4:49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S801" s="1"/>
      <c r="AW801" s="1"/>
    </row>
    <row r="802" ht="15.75" customHeight="1" spans="4:49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S802" s="1"/>
      <c r="AW802" s="1"/>
    </row>
    <row r="803" ht="15.75" customHeight="1" spans="4:49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S803" s="1"/>
      <c r="AW803" s="1"/>
    </row>
    <row r="804" ht="15.75" customHeight="1" spans="4:49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S804" s="1"/>
      <c r="AW804" s="1"/>
    </row>
    <row r="805" ht="15.75" customHeight="1" spans="4:49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S805" s="1"/>
      <c r="AW805" s="1"/>
    </row>
    <row r="806" ht="15.75" customHeight="1" spans="4:49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S806" s="1"/>
      <c r="AW806" s="1"/>
    </row>
    <row r="807" ht="15.75" customHeight="1" spans="4:49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S807" s="1"/>
      <c r="AW807" s="1"/>
    </row>
    <row r="808" ht="15.75" customHeight="1" spans="4:49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S808" s="1"/>
      <c r="AW808" s="1"/>
    </row>
    <row r="809" ht="15.75" customHeight="1" spans="4:49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S809" s="1"/>
      <c r="AW809" s="1"/>
    </row>
    <row r="810" ht="15.75" customHeight="1" spans="4:49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S810" s="1"/>
      <c r="AW810" s="1"/>
    </row>
    <row r="811" ht="15.75" customHeight="1" spans="4:49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S811" s="1"/>
      <c r="AW811" s="1"/>
    </row>
    <row r="812" ht="15.75" customHeight="1" spans="4:49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S812" s="1"/>
      <c r="AW812" s="1"/>
    </row>
    <row r="813" ht="15.75" customHeight="1" spans="4:49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S813" s="1"/>
      <c r="AW813" s="1"/>
    </row>
    <row r="814" ht="15.75" customHeight="1" spans="4:49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S814" s="1"/>
      <c r="AW814" s="1"/>
    </row>
    <row r="815" ht="15.75" customHeight="1" spans="4:49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S815" s="1"/>
      <c r="AW815" s="1"/>
    </row>
    <row r="816" ht="15.75" customHeight="1" spans="4:49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S816" s="1"/>
      <c r="AW816" s="1"/>
    </row>
    <row r="817" ht="15.75" customHeight="1" spans="4:49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S817" s="1"/>
      <c r="AW817" s="1"/>
    </row>
    <row r="818" ht="15.75" customHeight="1" spans="4:49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S818" s="1"/>
      <c r="AW818" s="1"/>
    </row>
    <row r="819" ht="15.75" customHeight="1" spans="4:49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S819" s="1"/>
      <c r="AW819" s="1"/>
    </row>
    <row r="820" ht="15.75" customHeight="1" spans="4:49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S820" s="1"/>
      <c r="AW820" s="1"/>
    </row>
    <row r="821" ht="15.75" customHeight="1" spans="4:49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S821" s="1"/>
      <c r="AW821" s="1"/>
    </row>
    <row r="822" ht="15.75" customHeight="1" spans="4:49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S822" s="1"/>
      <c r="AW822" s="1"/>
    </row>
    <row r="823" ht="15.75" customHeight="1" spans="4:49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S823" s="1"/>
      <c r="AW823" s="1"/>
    </row>
    <row r="824" ht="15.75" customHeight="1" spans="4:49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S824" s="1"/>
      <c r="AW824" s="1"/>
    </row>
    <row r="825" ht="15.75" customHeight="1" spans="4:49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S825" s="1"/>
      <c r="AW825" s="1"/>
    </row>
    <row r="826" ht="15.75" customHeight="1" spans="4:49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S826" s="1"/>
      <c r="AW826" s="1"/>
    </row>
    <row r="827" ht="15.75" customHeight="1" spans="4:49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S827" s="1"/>
      <c r="AW827" s="1"/>
    </row>
    <row r="828" ht="15.75" customHeight="1" spans="4:49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S828" s="1"/>
      <c r="AW828" s="1"/>
    </row>
    <row r="829" ht="15.75" customHeight="1" spans="4:49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S829" s="1"/>
      <c r="AW829" s="1"/>
    </row>
    <row r="830" ht="15.75" customHeight="1" spans="4:49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S830" s="1"/>
      <c r="AW830" s="1"/>
    </row>
    <row r="831" ht="15.75" customHeight="1" spans="4:49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S831" s="1"/>
      <c r="AW831" s="1"/>
    </row>
    <row r="832" ht="15.75" customHeight="1" spans="4:49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S832" s="1"/>
      <c r="AW832" s="1"/>
    </row>
    <row r="833" ht="15.75" customHeight="1" spans="4:49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S833" s="1"/>
      <c r="AW833" s="1"/>
    </row>
    <row r="834" ht="15.75" customHeight="1" spans="4:49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S834" s="1"/>
      <c r="AW834" s="1"/>
    </row>
    <row r="835" ht="15.75" customHeight="1" spans="4:49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S835" s="1"/>
      <c r="AW835" s="1"/>
    </row>
    <row r="836" ht="15.75" customHeight="1" spans="4:49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S836" s="1"/>
      <c r="AW836" s="1"/>
    </row>
    <row r="837" ht="15.75" customHeight="1" spans="4:49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S837" s="1"/>
      <c r="AW837" s="1"/>
    </row>
    <row r="838" ht="15.75" customHeight="1" spans="4:49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S838" s="1"/>
      <c r="AW838" s="1"/>
    </row>
    <row r="839" ht="15.75" customHeight="1" spans="4:49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S839" s="1"/>
      <c r="AW839" s="1"/>
    </row>
    <row r="840" ht="15.75" customHeight="1" spans="4:49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S840" s="1"/>
      <c r="AW840" s="1"/>
    </row>
    <row r="841" ht="15.75" customHeight="1" spans="4:49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S841" s="1"/>
      <c r="AW841" s="1"/>
    </row>
    <row r="842" ht="15.75" customHeight="1" spans="4:49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S842" s="1"/>
      <c r="AW842" s="1"/>
    </row>
    <row r="843" ht="15.75" customHeight="1" spans="4:49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S843" s="1"/>
      <c r="AW843" s="1"/>
    </row>
    <row r="844" ht="15.75" customHeight="1" spans="4:49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S844" s="1"/>
      <c r="AW844" s="1"/>
    </row>
    <row r="845" ht="15.75" customHeight="1" spans="4:49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S845" s="1"/>
      <c r="AW845" s="1"/>
    </row>
    <row r="846" ht="15.75" customHeight="1" spans="4:49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S846" s="1"/>
      <c r="AW846" s="1"/>
    </row>
    <row r="847" ht="15.75" customHeight="1" spans="4:49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S847" s="1"/>
      <c r="AW847" s="1"/>
    </row>
    <row r="848" ht="15.75" customHeight="1" spans="4:49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S848" s="1"/>
      <c r="AW848" s="1"/>
    </row>
    <row r="849" ht="15.75" customHeight="1" spans="4:49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S849" s="1"/>
      <c r="AW849" s="1"/>
    </row>
    <row r="850" ht="15.75" customHeight="1" spans="4:49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S850" s="1"/>
      <c r="AW850" s="1"/>
    </row>
    <row r="851" ht="15.75" customHeight="1" spans="4:49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S851" s="1"/>
      <c r="AW851" s="1"/>
    </row>
    <row r="852" ht="15.75" customHeight="1" spans="4:49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S852" s="1"/>
      <c r="AW852" s="1"/>
    </row>
    <row r="853" ht="15.75" customHeight="1" spans="4:49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S853" s="1"/>
      <c r="AW853" s="1"/>
    </row>
    <row r="854" ht="15.75" customHeight="1" spans="4:49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S854" s="1"/>
      <c r="AW854" s="1"/>
    </row>
    <row r="855" ht="15.75" customHeight="1" spans="4:49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S855" s="1"/>
      <c r="AW855" s="1"/>
    </row>
    <row r="856" ht="15.75" customHeight="1" spans="4:49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S856" s="1"/>
      <c r="AW856" s="1"/>
    </row>
    <row r="857" ht="15.75" customHeight="1" spans="4:49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S857" s="1"/>
      <c r="AW857" s="1"/>
    </row>
    <row r="858" ht="15.75" customHeight="1" spans="4:49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S858" s="1"/>
      <c r="AW858" s="1"/>
    </row>
    <row r="859" ht="15.75" customHeight="1" spans="4:49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S859" s="1"/>
      <c r="AW859" s="1"/>
    </row>
    <row r="860" ht="15.75" customHeight="1" spans="4:49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S860" s="1"/>
      <c r="AW860" s="1"/>
    </row>
    <row r="861" ht="15.75" customHeight="1" spans="4:49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S861" s="1"/>
      <c r="AW861" s="1"/>
    </row>
    <row r="862" ht="15.75" customHeight="1" spans="4:49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S862" s="1"/>
      <c r="AW862" s="1"/>
    </row>
    <row r="863" ht="15.75" customHeight="1" spans="4:49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S863" s="1"/>
      <c r="AW863" s="1"/>
    </row>
    <row r="864" ht="15.75" customHeight="1" spans="4:49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S864" s="1"/>
      <c r="AW864" s="1"/>
    </row>
    <row r="865" ht="15.75" customHeight="1" spans="4:49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S865" s="1"/>
      <c r="AW865" s="1"/>
    </row>
    <row r="866" ht="15.75" customHeight="1" spans="4:49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S866" s="1"/>
      <c r="AW866" s="1"/>
    </row>
    <row r="867" ht="15.75" customHeight="1" spans="4:49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S867" s="1"/>
      <c r="AW867" s="1"/>
    </row>
    <row r="868" ht="15.75" customHeight="1" spans="4:49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S868" s="1"/>
      <c r="AW868" s="1"/>
    </row>
    <row r="869" ht="15.75" customHeight="1" spans="4:49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S869" s="1"/>
      <c r="AW869" s="1"/>
    </row>
    <row r="870" ht="15.75" customHeight="1" spans="4:49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S870" s="1"/>
      <c r="AW870" s="1"/>
    </row>
    <row r="871" ht="15.75" customHeight="1" spans="4:49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S871" s="1"/>
      <c r="AW871" s="1"/>
    </row>
    <row r="872" ht="15.75" customHeight="1" spans="4:49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S872" s="1"/>
      <c r="AW872" s="1"/>
    </row>
    <row r="873" ht="15.75" customHeight="1" spans="4:49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S873" s="1"/>
      <c r="AW873" s="1"/>
    </row>
    <row r="874" ht="15.75" customHeight="1" spans="4:49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S874" s="1"/>
      <c r="AW874" s="1"/>
    </row>
    <row r="875" ht="15.75" customHeight="1" spans="4:49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S875" s="1"/>
      <c r="AW875" s="1"/>
    </row>
    <row r="876" ht="15.75" customHeight="1" spans="4:49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S876" s="1"/>
      <c r="AW876" s="1"/>
    </row>
    <row r="877" ht="15.75" customHeight="1" spans="4:49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S877" s="1"/>
      <c r="AW877" s="1"/>
    </row>
    <row r="878" ht="15.75" customHeight="1" spans="4:49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S878" s="1"/>
      <c r="AW878" s="1"/>
    </row>
    <row r="879" ht="15.75" customHeight="1" spans="4:49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S879" s="1"/>
      <c r="AW879" s="1"/>
    </row>
    <row r="880" ht="15.75" customHeight="1" spans="4:49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S880" s="1"/>
      <c r="AW880" s="1"/>
    </row>
    <row r="881" ht="15.75" customHeight="1" spans="4:49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S881" s="1"/>
      <c r="AW881" s="1"/>
    </row>
    <row r="882" ht="15.75" customHeight="1" spans="4:49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S882" s="1"/>
      <c r="AW882" s="1"/>
    </row>
    <row r="883" ht="15.75" customHeight="1" spans="4:49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S883" s="1"/>
      <c r="AW883" s="1"/>
    </row>
    <row r="884" ht="15.75" customHeight="1" spans="4:49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S884" s="1"/>
      <c r="AW884" s="1"/>
    </row>
    <row r="885" ht="15.75" customHeight="1" spans="4:49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S885" s="1"/>
      <c r="AW885" s="1"/>
    </row>
    <row r="886" ht="15.75" customHeight="1" spans="4:49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S886" s="1"/>
      <c r="AW886" s="1"/>
    </row>
    <row r="887" ht="15.75" customHeight="1" spans="4:49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S887" s="1"/>
      <c r="AW887" s="1"/>
    </row>
    <row r="888" ht="15.75" customHeight="1" spans="4:49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S888" s="1"/>
      <c r="AW888" s="1"/>
    </row>
    <row r="889" ht="15.75" customHeight="1" spans="4:49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S889" s="1"/>
      <c r="AW889" s="1"/>
    </row>
    <row r="890" ht="15.75" customHeight="1" spans="4:49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S890" s="1"/>
      <c r="AW890" s="1"/>
    </row>
    <row r="891" ht="15.75" customHeight="1" spans="4:49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S891" s="1"/>
      <c r="AW891" s="1"/>
    </row>
    <row r="892" ht="15.75" customHeight="1" spans="4:49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S892" s="1"/>
      <c r="AW892" s="1"/>
    </row>
    <row r="893" ht="15.75" customHeight="1" spans="4:49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S893" s="1"/>
      <c r="AW893" s="1"/>
    </row>
    <row r="894" ht="15.75" customHeight="1" spans="4:49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S894" s="1"/>
      <c r="AW894" s="1"/>
    </row>
    <row r="895" ht="15.75" customHeight="1" spans="4:49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S895" s="1"/>
      <c r="AW895" s="1"/>
    </row>
    <row r="896" ht="15.75" customHeight="1" spans="4:49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S896" s="1"/>
      <c r="AW896" s="1"/>
    </row>
    <row r="897" ht="15.75" customHeight="1" spans="4:49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S897" s="1"/>
      <c r="AW897" s="1"/>
    </row>
    <row r="898" ht="15.75" customHeight="1" spans="4:49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S898" s="1"/>
      <c r="AW898" s="1"/>
    </row>
    <row r="899" ht="15.75" customHeight="1" spans="4:49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S899" s="1"/>
      <c r="AW899" s="1"/>
    </row>
    <row r="900" ht="15.75" customHeight="1" spans="4:49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S900" s="1"/>
      <c r="AW900" s="1"/>
    </row>
    <row r="901" ht="15.75" customHeight="1" spans="4:49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S901" s="1"/>
      <c r="AW901" s="1"/>
    </row>
    <row r="902" ht="15.75" customHeight="1" spans="4:49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S902" s="1"/>
      <c r="AW902" s="1"/>
    </row>
    <row r="903" ht="15.75" customHeight="1" spans="4:49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S903" s="1"/>
      <c r="AW903" s="1"/>
    </row>
    <row r="904" ht="15.75" customHeight="1" spans="4:49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S904" s="1"/>
      <c r="AW904" s="1"/>
    </row>
    <row r="905" ht="15.75" customHeight="1" spans="4:49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S905" s="1"/>
      <c r="AW905" s="1"/>
    </row>
    <row r="906" ht="15.75" customHeight="1" spans="4:49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S906" s="1"/>
      <c r="AW906" s="1"/>
    </row>
    <row r="907" ht="15.75" customHeight="1" spans="4:49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S907" s="1"/>
      <c r="AW907" s="1"/>
    </row>
    <row r="908" ht="15.75" customHeight="1" spans="4:49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S908" s="1"/>
      <c r="AW908" s="1"/>
    </row>
    <row r="909" ht="15.75" customHeight="1" spans="4:49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S909" s="1"/>
      <c r="AW909" s="1"/>
    </row>
    <row r="910" ht="15.75" customHeight="1" spans="4:49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S910" s="1"/>
      <c r="AW910" s="1"/>
    </row>
    <row r="911" ht="15.75" customHeight="1" spans="4:49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S911" s="1"/>
      <c r="AW911" s="1"/>
    </row>
    <row r="912" ht="15.75" customHeight="1" spans="4:49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S912" s="1"/>
      <c r="AW912" s="1"/>
    </row>
    <row r="913" ht="15.75" customHeight="1" spans="4:49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S913" s="1"/>
      <c r="AW913" s="1"/>
    </row>
    <row r="914" ht="15.75" customHeight="1" spans="4:49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S914" s="1"/>
      <c r="AW914" s="1"/>
    </row>
    <row r="915" ht="15.75" customHeight="1" spans="4:49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S915" s="1"/>
      <c r="AW915" s="1"/>
    </row>
    <row r="916" ht="15.75" customHeight="1" spans="4:49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S916" s="1"/>
      <c r="AW916" s="1"/>
    </row>
    <row r="917" ht="15.75" customHeight="1" spans="4:49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S917" s="1"/>
      <c r="AW917" s="1"/>
    </row>
    <row r="918" ht="15.75" customHeight="1" spans="4:49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S918" s="1"/>
      <c r="AW918" s="1"/>
    </row>
    <row r="919" ht="15.75" customHeight="1" spans="4:49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S919" s="1"/>
      <c r="AW919" s="1"/>
    </row>
    <row r="920" ht="15.75" customHeight="1" spans="4:49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S920" s="1"/>
      <c r="AW920" s="1"/>
    </row>
    <row r="921" ht="15.75" customHeight="1" spans="4:49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S921" s="1"/>
      <c r="AW921" s="1"/>
    </row>
    <row r="922" ht="15.75" customHeight="1" spans="4:49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S922" s="1"/>
      <c r="AW922" s="1"/>
    </row>
    <row r="923" ht="15.75" customHeight="1" spans="4:49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S923" s="1"/>
      <c r="AW923" s="1"/>
    </row>
    <row r="924" ht="15.75" customHeight="1" spans="4:49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S924" s="1"/>
      <c r="AW924" s="1"/>
    </row>
    <row r="925" ht="15.75" customHeight="1" spans="4:49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S925" s="1"/>
      <c r="AW925" s="1"/>
    </row>
    <row r="926" ht="15.75" customHeight="1" spans="4:49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S926" s="1"/>
      <c r="AW926" s="1"/>
    </row>
    <row r="927" ht="15.75" customHeight="1" spans="4:49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S927" s="1"/>
      <c r="AW927" s="1"/>
    </row>
    <row r="928" ht="15.75" customHeight="1" spans="4:49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S928" s="1"/>
      <c r="AW928" s="1"/>
    </row>
    <row r="929" ht="15.75" customHeight="1" spans="4:49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S929" s="1"/>
      <c r="AW929" s="1"/>
    </row>
    <row r="930" ht="15.75" customHeight="1" spans="4:49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S930" s="1"/>
      <c r="AW930" s="1"/>
    </row>
    <row r="931" ht="15.75" customHeight="1" spans="4:49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S931" s="1"/>
      <c r="AW931" s="1"/>
    </row>
    <row r="932" ht="15.75" customHeight="1" spans="4:49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S932" s="1"/>
      <c r="AW932" s="1"/>
    </row>
    <row r="933" ht="15.75" customHeight="1" spans="4:49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S933" s="1"/>
      <c r="AW933" s="1"/>
    </row>
    <row r="934" ht="15.75" customHeight="1" spans="4:49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S934" s="1"/>
      <c r="AW934" s="1"/>
    </row>
    <row r="935" ht="15.75" customHeight="1" spans="4:49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S935" s="1"/>
      <c r="AW935" s="1"/>
    </row>
    <row r="936" ht="15.75" customHeight="1" spans="4:49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S936" s="1"/>
      <c r="AW936" s="1"/>
    </row>
    <row r="937" ht="15.75" customHeight="1" spans="4:49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S937" s="1"/>
      <c r="AW937" s="1"/>
    </row>
    <row r="938" ht="15.75" customHeight="1" spans="4:49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S938" s="1"/>
      <c r="AW938" s="1"/>
    </row>
    <row r="939" ht="15.75" customHeight="1" spans="4:49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S939" s="1"/>
      <c r="AW939" s="1"/>
    </row>
    <row r="940" ht="15.75" customHeight="1" spans="4:49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S940" s="1"/>
      <c r="AW940" s="1"/>
    </row>
    <row r="941" ht="15.75" customHeight="1" spans="4:49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S941" s="1"/>
      <c r="AW941" s="1"/>
    </row>
    <row r="942" ht="15.75" customHeight="1" spans="4:49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S942" s="1"/>
      <c r="AW942" s="1"/>
    </row>
    <row r="943" ht="15.75" customHeight="1" spans="4:49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S943" s="1"/>
      <c r="AW943" s="1"/>
    </row>
    <row r="944" ht="15.75" customHeight="1" spans="4:49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S944" s="1"/>
      <c r="AW944" s="1"/>
    </row>
    <row r="945" ht="15.75" customHeight="1" spans="4:49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S945" s="1"/>
      <c r="AW945" s="1"/>
    </row>
    <row r="946" ht="15.75" customHeight="1" spans="4:49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S946" s="1"/>
      <c r="AW946" s="1"/>
    </row>
    <row r="947" ht="15.75" customHeight="1" spans="4:49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S947" s="1"/>
      <c r="AW947" s="1"/>
    </row>
    <row r="948" ht="15.75" customHeight="1" spans="4:49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S948" s="1"/>
      <c r="AW948" s="1"/>
    </row>
    <row r="949" ht="15.75" customHeight="1" spans="4:49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S949" s="1"/>
      <c r="AW949" s="1"/>
    </row>
    <row r="950" ht="15.75" customHeight="1" spans="4:49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S950" s="1"/>
      <c r="AW950" s="1"/>
    </row>
    <row r="951" ht="15.75" customHeight="1" spans="4:49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S951" s="1"/>
      <c r="AW951" s="1"/>
    </row>
    <row r="952" ht="15.75" customHeight="1" spans="4:49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S952" s="1"/>
      <c r="AW952" s="1"/>
    </row>
    <row r="953" ht="15.75" customHeight="1" spans="4:49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S953" s="1"/>
      <c r="AW953" s="1"/>
    </row>
    <row r="954" ht="15.75" customHeight="1" spans="4:49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S954" s="1"/>
      <c r="AW954" s="1"/>
    </row>
    <row r="955" ht="15.75" customHeight="1" spans="4:49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S955" s="1"/>
      <c r="AW955" s="1"/>
    </row>
    <row r="956" ht="15.75" customHeight="1" spans="4:49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S956" s="1"/>
      <c r="AW956" s="1"/>
    </row>
    <row r="957" ht="15.75" customHeight="1" spans="4:49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S957" s="1"/>
      <c r="AW957" s="1"/>
    </row>
    <row r="958" ht="15.75" customHeight="1" spans="4:49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S958" s="1"/>
      <c r="AW958" s="1"/>
    </row>
    <row r="959" ht="15.75" customHeight="1" spans="4:49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S959" s="1"/>
      <c r="AW959" s="1"/>
    </row>
    <row r="960" ht="15.75" customHeight="1" spans="4:49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S960" s="1"/>
      <c r="AW960" s="1"/>
    </row>
    <row r="961" ht="15.75" customHeight="1" spans="4:49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S961" s="1"/>
      <c r="AW961" s="1"/>
    </row>
    <row r="962" ht="15.75" customHeight="1" spans="4:49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S962" s="1"/>
      <c r="AW962" s="1"/>
    </row>
    <row r="963" ht="15.75" customHeight="1" spans="4:49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S963" s="1"/>
      <c r="AW963" s="1"/>
    </row>
    <row r="964" ht="15.75" customHeight="1" spans="4:49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S964" s="1"/>
      <c r="AW964" s="1"/>
    </row>
    <row r="965" ht="15.75" customHeight="1" spans="4:49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S965" s="1"/>
      <c r="AW965" s="1"/>
    </row>
    <row r="966" ht="15.75" customHeight="1" spans="4:49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S966" s="1"/>
      <c r="AW966" s="1"/>
    </row>
    <row r="967" ht="15.75" customHeight="1" spans="4:49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S967" s="1"/>
      <c r="AW967" s="1"/>
    </row>
    <row r="968" ht="15.75" customHeight="1" spans="4:49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S968" s="1"/>
      <c r="AW968" s="1"/>
    </row>
    <row r="969" ht="15.75" customHeight="1" spans="4:49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S969" s="1"/>
      <c r="AW969" s="1"/>
    </row>
    <row r="970" ht="15.75" customHeight="1" spans="4:49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S970" s="1"/>
      <c r="AW970" s="1"/>
    </row>
    <row r="971" ht="15.75" customHeight="1" spans="4:49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S971" s="1"/>
      <c r="AW971" s="1"/>
    </row>
    <row r="972" ht="15.75" customHeight="1" spans="4:49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S972" s="1"/>
      <c r="AW972" s="1"/>
    </row>
    <row r="973" ht="15.75" customHeight="1" spans="4:49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S973" s="1"/>
      <c r="AW973" s="1"/>
    </row>
    <row r="974" ht="15.75" customHeight="1" spans="4:49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S974" s="1"/>
      <c r="AW974" s="1"/>
    </row>
    <row r="975" ht="15.75" customHeight="1" spans="4:49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S975" s="1"/>
      <c r="AW975" s="1"/>
    </row>
    <row r="976" ht="15.75" customHeight="1" spans="4:49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S976" s="1"/>
      <c r="AW976" s="1"/>
    </row>
    <row r="977" ht="15.75" customHeight="1" spans="4:49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S977" s="1"/>
      <c r="AW977" s="1"/>
    </row>
    <row r="978" ht="15.75" customHeight="1" spans="4:49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S978" s="1"/>
      <c r="AW978" s="1"/>
    </row>
    <row r="979" ht="15.75" customHeight="1" spans="4:49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S979" s="1"/>
      <c r="AW979" s="1"/>
    </row>
    <row r="980" ht="15.75" customHeight="1" spans="4:49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S980" s="1"/>
      <c r="AW980" s="1"/>
    </row>
    <row r="981" ht="15.75" customHeight="1" spans="4:49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S981" s="1"/>
      <c r="AW981" s="1"/>
    </row>
    <row r="982" ht="15.75" customHeight="1" spans="4:49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S982" s="1"/>
      <c r="AW982" s="1"/>
    </row>
    <row r="983" ht="15.75" customHeight="1" spans="4:49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S983" s="1"/>
      <c r="AW983" s="1"/>
    </row>
    <row r="984" ht="15.75" customHeight="1" spans="4:49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S984" s="1"/>
      <c r="AW984" s="1"/>
    </row>
    <row r="985" ht="15.75" customHeight="1" spans="4:49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S985" s="1"/>
      <c r="AW985" s="1"/>
    </row>
    <row r="986" ht="15.75" customHeight="1" spans="4:49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S986" s="1"/>
      <c r="AW986" s="1"/>
    </row>
    <row r="987" ht="15.75" customHeight="1" spans="4:49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S987" s="1"/>
      <c r="AW987" s="1"/>
    </row>
    <row r="988" ht="15.75" customHeight="1" spans="4:49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S988" s="1"/>
      <c r="AW988" s="1"/>
    </row>
    <row r="989" ht="15.75" customHeight="1" spans="4:49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S989" s="1"/>
      <c r="AW989" s="1"/>
    </row>
    <row r="990" ht="15.75" customHeight="1" spans="4:49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S990" s="1"/>
      <c r="AW990" s="1"/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  <mergeCell ref="C6:C8"/>
    <mergeCell ref="C9:C11"/>
    <mergeCell ref="D6:D8"/>
    <mergeCell ref="D9:D11"/>
    <mergeCell ref="E6:E11"/>
    <mergeCell ref="F6:F8"/>
    <mergeCell ref="F9:F11"/>
    <mergeCell ref="G6:G11"/>
    <mergeCell ref="H6:H8"/>
    <mergeCell ref="H9:H11"/>
    <mergeCell ref="I6:I11"/>
    <mergeCell ref="J6:J8"/>
    <mergeCell ref="J9:J11"/>
    <mergeCell ref="K6:K11"/>
    <mergeCell ref="L6:L11"/>
    <mergeCell ref="M6:M11"/>
    <mergeCell ref="N6:N11"/>
    <mergeCell ref="O6:O11"/>
    <mergeCell ref="P6:P8"/>
    <mergeCell ref="P9:P11"/>
    <mergeCell ref="Q6:Q11"/>
    <mergeCell ref="R6:R8"/>
    <mergeCell ref="R9:R11"/>
    <mergeCell ref="S6:S11"/>
    <mergeCell ref="T6:T8"/>
    <mergeCell ref="T9:T11"/>
    <mergeCell ref="U6:U11"/>
    <mergeCell ref="V6:V11"/>
    <mergeCell ref="W6:W11"/>
    <mergeCell ref="X6:X11"/>
    <mergeCell ref="Y6:Y11"/>
    <mergeCell ref="Z7:Z11"/>
    <mergeCell ref="AA6:AA11"/>
    <mergeCell ref="AB6:AB11"/>
    <mergeCell ref="AC6:AC11"/>
    <mergeCell ref="AD6:AD8"/>
    <mergeCell ref="AD9:AD11"/>
    <mergeCell ref="AE6:AE11"/>
    <mergeCell ref="AF6:AF11"/>
    <mergeCell ref="AG6:AG11"/>
    <mergeCell ref="AH6:AH11"/>
    <mergeCell ref="AI6:AI11"/>
    <mergeCell ref="AJ6:AJ11"/>
    <mergeCell ref="AK6:AK11"/>
    <mergeCell ref="AL7:AL11"/>
    <mergeCell ref="AL79:AL80"/>
    <mergeCell ref="AM6:AM11"/>
    <mergeCell ref="AN6:AN11"/>
    <mergeCell ref="AO6:AO11"/>
    <mergeCell ref="AP6:AP8"/>
    <mergeCell ref="AP9:AP11"/>
    <mergeCell ref="AQ6:AQ11"/>
    <mergeCell ref="AR6:AR8"/>
    <mergeCell ref="AR9:AR11"/>
    <mergeCell ref="AS6:AS11"/>
    <mergeCell ref="AT6:AT11"/>
    <mergeCell ref="AU6:AU11"/>
    <mergeCell ref="AV6:AV11"/>
    <mergeCell ref="AW6:AW11"/>
    <mergeCell ref="AX7:AX11"/>
    <mergeCell ref="AY6:AY11"/>
    <mergeCell ref="AZ7:AZ11"/>
    <mergeCell ref="BA6:BA11"/>
    <mergeCell ref="BB6:BB8"/>
    <mergeCell ref="BB9:BB11"/>
    <mergeCell ref="BC6:BC11"/>
    <mergeCell ref="BD6:BD11"/>
    <mergeCell ref="BE6:BE11"/>
    <mergeCell ref="BF6:BF11"/>
    <mergeCell ref="BG6:BG11"/>
    <mergeCell ref="BH7:BH11"/>
    <mergeCell ref="BI6:BI11"/>
    <mergeCell ref="BJ6:BJ8"/>
    <mergeCell ref="BJ9:BJ11"/>
    <mergeCell ref="BK6:BK11"/>
    <mergeCell ref="BL6:BL8"/>
    <mergeCell ref="BL9:BL11"/>
    <mergeCell ref="BM6:BM11"/>
    <mergeCell ref="BN6:BN11"/>
    <mergeCell ref="BO6:BO11"/>
    <mergeCell ref="BP6:BP11"/>
    <mergeCell ref="BQ6:BQ11"/>
  </mergeCell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989"/>
  <sheetViews>
    <sheetView topLeftCell="K1" workbookViewId="0">
      <selection activeCell="E6" sqref="E6:E72"/>
    </sheetView>
  </sheetViews>
  <sheetFormatPr defaultColWidth="14.4259259259259" defaultRowHeight="15" customHeight="1"/>
  <cols>
    <col min="1" max="1" width="5" customWidth="1"/>
    <col min="2" max="2" width="12.8611111111111" customWidth="1"/>
    <col min="3" max="3" width="33.5740740740741" customWidth="1"/>
    <col min="4" max="4" width="10.287037037037" customWidth="1"/>
    <col min="5" max="5" width="9" customWidth="1"/>
    <col min="6" max="6" width="11.1388888888889" customWidth="1"/>
    <col min="7" max="7" width="15.5740740740741" customWidth="1"/>
    <col min="8" max="8" width="13" customWidth="1"/>
    <col min="9" max="9" width="24.712962962963" customWidth="1"/>
    <col min="10" max="10" width="13.287037037037" customWidth="1"/>
    <col min="11" max="11" width="18" customWidth="1"/>
    <col min="12" max="12" width="11.1388888888889" customWidth="1"/>
    <col min="13" max="13" width="6.42592592592593" customWidth="1"/>
    <col min="14" max="14" width="7.42592592592593" customWidth="1"/>
    <col min="15" max="15" width="6.86111111111111" customWidth="1"/>
    <col min="16" max="16" width="7.28703703703704" customWidth="1"/>
    <col min="17" max="18" width="7.57407407407407" customWidth="1"/>
    <col min="19" max="19" width="7.71296296296296" customWidth="1"/>
    <col min="20" max="20" width="6.28703703703704" customWidth="1"/>
    <col min="21" max="28" width="7.57407407407407" customWidth="1"/>
    <col min="29" max="29" width="9.86111111111111" customWidth="1"/>
    <col min="30" max="30" width="7.28703703703704" customWidth="1"/>
    <col min="31" max="31" width="10.5740740740741" customWidth="1"/>
    <col min="32" max="33" width="9.13888888888889" customWidth="1"/>
    <col min="34" max="34" width="8" customWidth="1"/>
    <col min="35" max="35" width="7.13888888888889" customWidth="1"/>
    <col min="36" max="36" width="8.13888888888889" customWidth="1"/>
    <col min="37" max="38" width="7.42592592592593" customWidth="1"/>
    <col min="39" max="39" width="7" customWidth="1"/>
    <col min="40" max="40" width="6.28703703703704" customWidth="1"/>
    <col min="41" max="41" width="6" customWidth="1"/>
    <col min="42" max="43" width="7" customWidth="1"/>
  </cols>
  <sheetData>
    <row r="1" ht="14.4" spans="2:6">
      <c r="B1" s="1"/>
      <c r="C1" s="1"/>
      <c r="D1" s="78"/>
      <c r="E1" s="78"/>
      <c r="F1" s="79"/>
    </row>
    <row r="2" ht="14.4" spans="2:6">
      <c r="B2" s="1"/>
      <c r="C2" s="1"/>
      <c r="D2" s="78"/>
      <c r="E2" s="78"/>
      <c r="F2" s="79"/>
    </row>
    <row r="3" ht="14.4" spans="1:43">
      <c r="A3" s="1"/>
      <c r="B3" s="1"/>
      <c r="C3" s="1"/>
      <c r="D3" s="78"/>
      <c r="E3" s="78"/>
      <c r="F3" s="7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ht="14.4" spans="2:6">
      <c r="B4" s="80"/>
      <c r="C4" s="80"/>
      <c r="D4" s="81"/>
      <c r="E4" s="81"/>
      <c r="F4" s="81"/>
    </row>
    <row r="5" ht="61.5" customHeight="1" spans="2:43">
      <c r="B5" s="82" t="s">
        <v>137</v>
      </c>
      <c r="C5" s="83" t="s">
        <v>166</v>
      </c>
      <c r="D5" s="84" t="s">
        <v>167</v>
      </c>
      <c r="E5" s="84" t="s">
        <v>168</v>
      </c>
      <c r="F5" s="85" t="s">
        <v>169</v>
      </c>
      <c r="G5" s="86" t="s">
        <v>170</v>
      </c>
      <c r="H5" s="12" t="s">
        <v>171</v>
      </c>
      <c r="I5" s="12" t="s">
        <v>172</v>
      </c>
      <c r="J5" s="12" t="s">
        <v>173</v>
      </c>
      <c r="K5" s="12" t="s">
        <v>174</v>
      </c>
      <c r="L5" s="12" t="s">
        <v>175</v>
      </c>
      <c r="M5" s="97" t="s">
        <v>176</v>
      </c>
      <c r="N5" s="51"/>
      <c r="O5" s="98" t="s">
        <v>177</v>
      </c>
      <c r="P5" s="51"/>
      <c r="Q5" s="98" t="s">
        <v>178</v>
      </c>
      <c r="R5" s="51"/>
      <c r="S5" s="98" t="s">
        <v>179</v>
      </c>
      <c r="T5" s="51"/>
      <c r="U5" s="98" t="s">
        <v>180</v>
      </c>
      <c r="V5" s="51"/>
      <c r="W5" s="98" t="s">
        <v>181</v>
      </c>
      <c r="X5" s="51"/>
      <c r="Y5" s="98" t="s">
        <v>182</v>
      </c>
      <c r="Z5" s="51"/>
      <c r="AA5" s="98" t="s">
        <v>183</v>
      </c>
      <c r="AB5" s="51"/>
      <c r="AC5" s="98" t="s">
        <v>184</v>
      </c>
      <c r="AD5" s="51"/>
      <c r="AE5" s="98" t="s">
        <v>185</v>
      </c>
      <c r="AF5" s="51"/>
      <c r="AG5" s="98" t="s">
        <v>186</v>
      </c>
      <c r="AH5" s="51"/>
      <c r="AI5" s="98" t="s">
        <v>187</v>
      </c>
      <c r="AJ5" s="51"/>
      <c r="AK5" s="98" t="s">
        <v>188</v>
      </c>
      <c r="AL5" s="51"/>
      <c r="AM5" s="98" t="s">
        <v>189</v>
      </c>
      <c r="AN5" s="51"/>
      <c r="AO5" s="98" t="s">
        <v>190</v>
      </c>
      <c r="AP5" s="26"/>
      <c r="AQ5" s="110"/>
    </row>
    <row r="6" ht="17.25" customHeight="1" spans="2:43">
      <c r="B6" s="87">
        <v>3201</v>
      </c>
      <c r="C6" s="88" t="s">
        <v>191</v>
      </c>
      <c r="D6" s="89"/>
      <c r="E6" s="90"/>
      <c r="F6" s="91">
        <f t="shared" ref="F6:F72" si="0">SUM(D6:E6)</f>
        <v>0</v>
      </c>
      <c r="G6" s="92" t="s">
        <v>192</v>
      </c>
      <c r="H6" s="93">
        <v>310243</v>
      </c>
      <c r="I6" s="99">
        <v>40</v>
      </c>
      <c r="J6" s="99">
        <v>68</v>
      </c>
      <c r="K6" s="43">
        <f>I6/J6*100</f>
        <v>58.8235294117647</v>
      </c>
      <c r="L6" s="100">
        <v>2</v>
      </c>
      <c r="M6" s="101" t="s">
        <v>193</v>
      </c>
      <c r="N6" s="102" t="s">
        <v>194</v>
      </c>
      <c r="O6" s="103" t="s">
        <v>193</v>
      </c>
      <c r="P6" s="103" t="s">
        <v>194</v>
      </c>
      <c r="Q6" s="103" t="s">
        <v>193</v>
      </c>
      <c r="R6" s="103" t="s">
        <v>194</v>
      </c>
      <c r="S6" s="103" t="s">
        <v>193</v>
      </c>
      <c r="T6" s="103" t="s">
        <v>194</v>
      </c>
      <c r="U6" s="103" t="s">
        <v>193</v>
      </c>
      <c r="V6" s="103" t="s">
        <v>194</v>
      </c>
      <c r="W6" s="103" t="s">
        <v>193</v>
      </c>
      <c r="X6" s="103" t="s">
        <v>194</v>
      </c>
      <c r="Y6" s="103" t="s">
        <v>193</v>
      </c>
      <c r="Z6" s="103" t="s">
        <v>194</v>
      </c>
      <c r="AA6" s="103" t="s">
        <v>193</v>
      </c>
      <c r="AB6" s="103" t="s">
        <v>194</v>
      </c>
      <c r="AC6" s="103" t="s">
        <v>193</v>
      </c>
      <c r="AD6" s="103" t="s">
        <v>194</v>
      </c>
      <c r="AE6" s="103" t="s">
        <v>193</v>
      </c>
      <c r="AF6" s="103" t="s">
        <v>194</v>
      </c>
      <c r="AG6" s="103" t="s">
        <v>193</v>
      </c>
      <c r="AH6" s="103" t="s">
        <v>194</v>
      </c>
      <c r="AI6" s="103" t="s">
        <v>193</v>
      </c>
      <c r="AJ6" s="102" t="s">
        <v>194</v>
      </c>
      <c r="AK6" s="103" t="s">
        <v>193</v>
      </c>
      <c r="AL6" s="103" t="s">
        <v>194</v>
      </c>
      <c r="AM6" s="103" t="s">
        <v>193</v>
      </c>
      <c r="AN6" s="103" t="s">
        <v>194</v>
      </c>
      <c r="AO6" s="103" t="s">
        <v>193</v>
      </c>
      <c r="AP6" s="103" t="s">
        <v>194</v>
      </c>
      <c r="AQ6" s="110"/>
    </row>
    <row r="7" ht="17.25" customHeight="1" spans="2:43">
      <c r="B7" s="94">
        <v>3202</v>
      </c>
      <c r="C7" s="88" t="s">
        <v>195</v>
      </c>
      <c r="D7" s="95"/>
      <c r="E7" s="90"/>
      <c r="F7" s="91">
        <f t="shared" si="0"/>
        <v>0</v>
      </c>
      <c r="M7" s="59">
        <v>2.33333333333333</v>
      </c>
      <c r="N7" s="59">
        <v>2.33333333333333</v>
      </c>
      <c r="O7" s="59">
        <v>2.16666666666667</v>
      </c>
      <c r="P7" s="59">
        <v>2.16666666666667</v>
      </c>
      <c r="Q7" s="59">
        <v>2.5</v>
      </c>
      <c r="R7" s="59">
        <v>2.5</v>
      </c>
      <c r="S7" s="59">
        <v>2.6</v>
      </c>
      <c r="T7" s="59">
        <v>2.6</v>
      </c>
      <c r="U7" s="59">
        <v>2.33333333333333</v>
      </c>
      <c r="V7" s="59">
        <v>2.33333333333333</v>
      </c>
      <c r="W7" s="66" t="s">
        <v>196</v>
      </c>
      <c r="X7" s="66" t="s">
        <v>196</v>
      </c>
      <c r="Y7" s="66" t="s">
        <v>196</v>
      </c>
      <c r="Z7" s="66" t="s">
        <v>196</v>
      </c>
      <c r="AA7" s="66" t="s">
        <v>196</v>
      </c>
      <c r="AB7" s="66" t="s">
        <v>196</v>
      </c>
      <c r="AC7" s="59">
        <v>1.33333333333333</v>
      </c>
      <c r="AD7" s="59">
        <v>1.33333333333333</v>
      </c>
      <c r="AE7" s="59"/>
      <c r="AF7" s="59"/>
      <c r="AG7" s="59">
        <v>1</v>
      </c>
      <c r="AH7" s="59">
        <v>1</v>
      </c>
      <c r="AI7" s="59">
        <v>2</v>
      </c>
      <c r="AJ7" s="59">
        <v>2</v>
      </c>
      <c r="AK7" s="59">
        <v>2.5</v>
      </c>
      <c r="AL7" s="59">
        <v>2.5</v>
      </c>
      <c r="AM7" s="59">
        <v>2.66666666666667</v>
      </c>
      <c r="AN7" s="59">
        <v>2.66666666666667</v>
      </c>
      <c r="AO7" s="59">
        <v>2.33333333333333</v>
      </c>
      <c r="AP7" s="59">
        <v>2.33333333333333</v>
      </c>
      <c r="AQ7" s="111"/>
    </row>
    <row r="8" ht="17.25" customHeight="1" spans="2:43">
      <c r="B8" s="94">
        <v>3203</v>
      </c>
      <c r="C8" s="88" t="s">
        <v>197</v>
      </c>
      <c r="D8" s="95"/>
      <c r="E8" s="90"/>
      <c r="F8" s="91">
        <f t="shared" si="0"/>
        <v>0</v>
      </c>
      <c r="L8" s="14" t="s">
        <v>198</v>
      </c>
      <c r="M8" s="59">
        <f>N7/M7*100</f>
        <v>100</v>
      </c>
      <c r="N8" s="59"/>
      <c r="O8" s="59">
        <f>P7/O7*100</f>
        <v>100</v>
      </c>
      <c r="P8" s="59"/>
      <c r="Q8" s="59">
        <f>R7/Q7*100</f>
        <v>100</v>
      </c>
      <c r="R8" s="59"/>
      <c r="S8" s="59">
        <f>T7/S7*100</f>
        <v>100</v>
      </c>
      <c r="T8" s="59"/>
      <c r="U8" s="59">
        <f>V7/U7*100</f>
        <v>100</v>
      </c>
      <c r="V8" s="59"/>
      <c r="W8" s="66" t="s">
        <v>196</v>
      </c>
      <c r="X8" s="59"/>
      <c r="Y8" s="66" t="s">
        <v>196</v>
      </c>
      <c r="Z8" s="59"/>
      <c r="AA8" s="66" t="s">
        <v>196</v>
      </c>
      <c r="AB8" s="59"/>
      <c r="AC8" s="59">
        <f>AD7/AC7*100</f>
        <v>100</v>
      </c>
      <c r="AD8" s="59"/>
      <c r="AE8" s="59"/>
      <c r="AF8" s="59"/>
      <c r="AG8" s="59">
        <f>AH7/AG7*100</f>
        <v>100</v>
      </c>
      <c r="AH8" s="59"/>
      <c r="AI8" s="59">
        <f>AJ7/AI7*100</f>
        <v>100</v>
      </c>
      <c r="AJ8" s="59"/>
      <c r="AK8" s="59">
        <f>AL7/AK7*100</f>
        <v>100</v>
      </c>
      <c r="AL8" s="59"/>
      <c r="AM8" s="59">
        <f>AN7/AM7*100</f>
        <v>100</v>
      </c>
      <c r="AN8" s="59"/>
      <c r="AO8" s="59">
        <f>AP7/AO7*100</f>
        <v>100</v>
      </c>
      <c r="AP8" s="59"/>
      <c r="AQ8" s="78"/>
    </row>
    <row r="9" ht="17.25" customHeight="1" spans="2:6">
      <c r="B9" s="94">
        <v>3204</v>
      </c>
      <c r="C9" s="88" t="s">
        <v>199</v>
      </c>
      <c r="D9" s="95"/>
      <c r="E9" s="90"/>
      <c r="F9" s="91">
        <f t="shared" si="0"/>
        <v>0</v>
      </c>
    </row>
    <row r="10" ht="17.25" customHeight="1" spans="2:6">
      <c r="B10" s="94">
        <v>3205</v>
      </c>
      <c r="C10" s="88" t="s">
        <v>200</v>
      </c>
      <c r="D10" s="95"/>
      <c r="E10" s="90"/>
      <c r="F10" s="91">
        <f t="shared" si="0"/>
        <v>0</v>
      </c>
    </row>
    <row r="11" ht="17.25" customHeight="1" spans="2:6">
      <c r="B11" s="94">
        <v>3206</v>
      </c>
      <c r="C11" s="88" t="s">
        <v>201</v>
      </c>
      <c r="D11" s="95"/>
      <c r="E11" s="90"/>
      <c r="F11" s="91">
        <f t="shared" si="0"/>
        <v>0</v>
      </c>
    </row>
    <row r="12" ht="17.25" customHeight="1" spans="2:25">
      <c r="B12" s="94">
        <v>3207</v>
      </c>
      <c r="C12" s="88" t="s">
        <v>202</v>
      </c>
      <c r="D12" s="95"/>
      <c r="E12" s="90"/>
      <c r="F12" s="91">
        <f t="shared" si="0"/>
        <v>0</v>
      </c>
      <c r="J12" s="1"/>
      <c r="K12" s="1"/>
      <c r="L12" s="1"/>
      <c r="M12" s="104" t="s">
        <v>203</v>
      </c>
      <c r="N12" s="105"/>
      <c r="O12" s="105"/>
      <c r="P12" s="105"/>
      <c r="Q12" s="105"/>
      <c r="R12" s="105"/>
      <c r="S12" s="105"/>
      <c r="T12" s="105"/>
      <c r="U12" s="105"/>
      <c r="V12" s="105"/>
      <c r="W12" s="1"/>
      <c r="X12" s="1"/>
      <c r="Y12" s="1"/>
    </row>
    <row r="13" ht="17.25" customHeight="1" spans="2:25">
      <c r="B13" s="94">
        <v>3208</v>
      </c>
      <c r="C13" s="88" t="s">
        <v>204</v>
      </c>
      <c r="D13" s="95"/>
      <c r="E13" s="90"/>
      <c r="F13" s="91">
        <f t="shared" si="0"/>
        <v>0</v>
      </c>
      <c r="J13" s="106" t="s">
        <v>205</v>
      </c>
      <c r="K13" s="107" t="s">
        <v>176</v>
      </c>
      <c r="L13" s="107" t="s">
        <v>177</v>
      </c>
      <c r="M13" s="107" t="s">
        <v>178</v>
      </c>
      <c r="N13" s="107" t="s">
        <v>179</v>
      </c>
      <c r="O13" s="107" t="s">
        <v>180</v>
      </c>
      <c r="P13" s="107" t="s">
        <v>181</v>
      </c>
      <c r="Q13" s="107" t="s">
        <v>182</v>
      </c>
      <c r="R13" s="107" t="s">
        <v>183</v>
      </c>
      <c r="S13" s="107" t="s">
        <v>184</v>
      </c>
      <c r="T13" s="107" t="s">
        <v>185</v>
      </c>
      <c r="U13" s="107" t="s">
        <v>186</v>
      </c>
      <c r="V13" s="107" t="s">
        <v>187</v>
      </c>
      <c r="W13" s="107" t="s">
        <v>188</v>
      </c>
      <c r="X13" s="107" t="s">
        <v>189</v>
      </c>
      <c r="Y13" s="107" t="s">
        <v>190</v>
      </c>
    </row>
    <row r="14" ht="17.25" customHeight="1" spans="2:25">
      <c r="B14" s="94">
        <v>3209</v>
      </c>
      <c r="C14" s="88" t="s">
        <v>206</v>
      </c>
      <c r="D14" s="96"/>
      <c r="E14" s="90"/>
      <c r="F14" s="91">
        <f t="shared" si="0"/>
        <v>0</v>
      </c>
      <c r="J14" s="108" t="s">
        <v>207</v>
      </c>
      <c r="K14" s="90">
        <v>100</v>
      </c>
      <c r="L14" s="90">
        <v>100</v>
      </c>
      <c r="M14" s="90">
        <v>100</v>
      </c>
      <c r="N14" s="90">
        <v>100</v>
      </c>
      <c r="O14" s="109">
        <v>100</v>
      </c>
      <c r="P14" s="109" t="s">
        <v>196</v>
      </c>
      <c r="Q14" s="109" t="s">
        <v>196</v>
      </c>
      <c r="R14" s="109" t="s">
        <v>196</v>
      </c>
      <c r="S14" s="109">
        <v>100</v>
      </c>
      <c r="T14" s="90" t="s">
        <v>196</v>
      </c>
      <c r="U14" s="109">
        <v>100</v>
      </c>
      <c r="V14" s="109">
        <v>100</v>
      </c>
      <c r="W14" s="90">
        <v>100</v>
      </c>
      <c r="X14" s="90">
        <v>100</v>
      </c>
      <c r="Y14" s="109">
        <v>100</v>
      </c>
    </row>
    <row r="15" ht="17.25" customHeight="1" spans="2:36">
      <c r="B15" s="94">
        <v>3211</v>
      </c>
      <c r="C15" s="88" t="s">
        <v>208</v>
      </c>
      <c r="D15" s="95"/>
      <c r="E15" s="90"/>
      <c r="F15" s="91">
        <f t="shared" si="0"/>
        <v>0</v>
      </c>
      <c r="AJ15" s="1" t="s">
        <v>209</v>
      </c>
    </row>
    <row r="16" ht="17.25" customHeight="1" spans="2:6">
      <c r="B16" s="94">
        <v>3212</v>
      </c>
      <c r="C16" s="88" t="s">
        <v>210</v>
      </c>
      <c r="D16" s="95"/>
      <c r="E16" s="90"/>
      <c r="F16" s="91">
        <f t="shared" si="0"/>
        <v>0</v>
      </c>
    </row>
    <row r="17" ht="17.25" customHeight="1" spans="2:6">
      <c r="B17" s="94">
        <v>3213</v>
      </c>
      <c r="C17" s="88" t="s">
        <v>211</v>
      </c>
      <c r="D17" s="95"/>
      <c r="E17" s="90"/>
      <c r="F17" s="91">
        <f t="shared" si="0"/>
        <v>0</v>
      </c>
    </row>
    <row r="18" ht="17.25" customHeight="1" spans="2:6">
      <c r="B18" s="94">
        <v>3214</v>
      </c>
      <c r="C18" s="88" t="s">
        <v>212</v>
      </c>
      <c r="D18" s="95"/>
      <c r="E18" s="90"/>
      <c r="F18" s="91">
        <f t="shared" si="0"/>
        <v>0</v>
      </c>
    </row>
    <row r="19" ht="17.25" customHeight="1" spans="2:12">
      <c r="B19" s="94">
        <v>3215</v>
      </c>
      <c r="C19" s="88" t="s">
        <v>213</v>
      </c>
      <c r="D19" s="95"/>
      <c r="E19" s="90"/>
      <c r="F19" s="91">
        <f t="shared" si="0"/>
        <v>0</v>
      </c>
      <c r="L19" s="45"/>
    </row>
    <row r="20" ht="17.25" customHeight="1" spans="2:12">
      <c r="B20" s="94">
        <v>3216</v>
      </c>
      <c r="C20" s="88" t="s">
        <v>214</v>
      </c>
      <c r="D20" s="95"/>
      <c r="E20" s="90"/>
      <c r="F20" s="91">
        <f t="shared" si="0"/>
        <v>0</v>
      </c>
      <c r="L20" s="45"/>
    </row>
    <row r="21" ht="17.25" customHeight="1" spans="2:12">
      <c r="B21" s="94">
        <v>3217</v>
      </c>
      <c r="C21" s="88" t="s">
        <v>215</v>
      </c>
      <c r="D21" s="95"/>
      <c r="E21" s="90"/>
      <c r="F21" s="91">
        <f t="shared" si="0"/>
        <v>0</v>
      </c>
      <c r="L21" s="45"/>
    </row>
    <row r="22" ht="17.25" customHeight="1" spans="2:12">
      <c r="B22" s="94">
        <v>3218</v>
      </c>
      <c r="C22" s="88" t="s">
        <v>216</v>
      </c>
      <c r="D22" s="95"/>
      <c r="E22" s="90"/>
      <c r="F22" s="91">
        <f t="shared" si="0"/>
        <v>0</v>
      </c>
      <c r="L22" s="45"/>
    </row>
    <row r="23" ht="17.25" customHeight="1" spans="2:12">
      <c r="B23" s="94">
        <v>3219</v>
      </c>
      <c r="C23" s="88" t="s">
        <v>217</v>
      </c>
      <c r="D23" s="96"/>
      <c r="E23" s="90"/>
      <c r="F23" s="91">
        <f t="shared" si="0"/>
        <v>0</v>
      </c>
      <c r="L23" s="45"/>
    </row>
    <row r="24" ht="17.25" customHeight="1" spans="2:12">
      <c r="B24" s="94">
        <v>3220</v>
      </c>
      <c r="C24" s="88" t="s">
        <v>218</v>
      </c>
      <c r="D24" s="96"/>
      <c r="E24" s="90"/>
      <c r="F24" s="91">
        <f t="shared" si="0"/>
        <v>0</v>
      </c>
      <c r="L24" s="45"/>
    </row>
    <row r="25" ht="17.25" customHeight="1" spans="2:12">
      <c r="B25" s="94">
        <v>3221</v>
      </c>
      <c r="C25" s="88" t="s">
        <v>219</v>
      </c>
      <c r="D25" s="96"/>
      <c r="E25" s="90"/>
      <c r="F25" s="91">
        <f t="shared" si="0"/>
        <v>0</v>
      </c>
      <c r="L25" s="45"/>
    </row>
    <row r="26" ht="17.25" customHeight="1" spans="2:12">
      <c r="B26" s="94">
        <v>3222</v>
      </c>
      <c r="C26" s="88" t="s">
        <v>220</v>
      </c>
      <c r="D26" s="96"/>
      <c r="E26" s="90"/>
      <c r="F26" s="91">
        <f t="shared" si="0"/>
        <v>0</v>
      </c>
      <c r="L26" s="45"/>
    </row>
    <row r="27" ht="17.25" customHeight="1" spans="2:12">
      <c r="B27" s="94">
        <v>3223</v>
      </c>
      <c r="C27" s="88" t="s">
        <v>221</v>
      </c>
      <c r="D27" s="96"/>
      <c r="E27" s="90"/>
      <c r="F27" s="91">
        <f t="shared" si="0"/>
        <v>0</v>
      </c>
      <c r="L27" s="45"/>
    </row>
    <row r="28" ht="17.25" customHeight="1" spans="2:12">
      <c r="B28" s="94">
        <v>3224</v>
      </c>
      <c r="C28" s="88" t="s">
        <v>222</v>
      </c>
      <c r="D28" s="96"/>
      <c r="E28" s="90"/>
      <c r="F28" s="91">
        <f t="shared" si="0"/>
        <v>0</v>
      </c>
      <c r="L28" s="45"/>
    </row>
    <row r="29" ht="17.25" customHeight="1" spans="2:12">
      <c r="B29" s="94">
        <v>3225</v>
      </c>
      <c r="C29" s="88" t="s">
        <v>223</v>
      </c>
      <c r="D29" s="96"/>
      <c r="E29" s="90"/>
      <c r="F29" s="91">
        <f t="shared" si="0"/>
        <v>0</v>
      </c>
      <c r="L29" s="45"/>
    </row>
    <row r="30" ht="17.25" customHeight="1" spans="2:12">
      <c r="B30" s="94">
        <v>3226</v>
      </c>
      <c r="C30" s="88" t="s">
        <v>224</v>
      </c>
      <c r="D30" s="96"/>
      <c r="E30" s="90"/>
      <c r="F30" s="91">
        <f t="shared" si="0"/>
        <v>0</v>
      </c>
      <c r="L30" s="45"/>
    </row>
    <row r="31" ht="17.25" customHeight="1" spans="2:12">
      <c r="B31" s="94">
        <v>3227</v>
      </c>
      <c r="C31" s="88" t="s">
        <v>225</v>
      </c>
      <c r="D31" s="96"/>
      <c r="E31" s="90"/>
      <c r="F31" s="91">
        <f t="shared" si="0"/>
        <v>0</v>
      </c>
      <c r="L31" s="45"/>
    </row>
    <row r="32" ht="17.25" customHeight="1" spans="2:12">
      <c r="B32" s="94">
        <v>3228</v>
      </c>
      <c r="C32" s="88" t="s">
        <v>226</v>
      </c>
      <c r="D32" s="96"/>
      <c r="E32" s="90"/>
      <c r="F32" s="91">
        <f t="shared" si="0"/>
        <v>0</v>
      </c>
      <c r="L32" s="45"/>
    </row>
    <row r="33" ht="17.25" customHeight="1" spans="2:12">
      <c r="B33" s="94">
        <v>3230</v>
      </c>
      <c r="C33" s="88" t="s">
        <v>227</v>
      </c>
      <c r="D33" s="96"/>
      <c r="E33" s="90"/>
      <c r="F33" s="91">
        <f t="shared" si="0"/>
        <v>0</v>
      </c>
      <c r="L33" s="45"/>
    </row>
    <row r="34" ht="17.25" customHeight="1" spans="2:6">
      <c r="B34" s="94">
        <v>3231</v>
      </c>
      <c r="C34" s="88" t="s">
        <v>228</v>
      </c>
      <c r="D34" s="96"/>
      <c r="E34" s="90"/>
      <c r="F34" s="91">
        <f t="shared" si="0"/>
        <v>0</v>
      </c>
    </row>
    <row r="35" ht="17.25" customHeight="1" spans="2:6">
      <c r="B35" s="94">
        <v>3232</v>
      </c>
      <c r="C35" s="88" t="s">
        <v>229</v>
      </c>
      <c r="D35" s="96"/>
      <c r="E35" s="90"/>
      <c r="F35" s="91">
        <f t="shared" si="0"/>
        <v>0</v>
      </c>
    </row>
    <row r="36" ht="17.25" customHeight="1" spans="2:6">
      <c r="B36" s="94">
        <v>3233</v>
      </c>
      <c r="C36" s="88" t="s">
        <v>230</v>
      </c>
      <c r="D36" s="96"/>
      <c r="E36" s="90"/>
      <c r="F36" s="91">
        <f t="shared" si="0"/>
        <v>0</v>
      </c>
    </row>
    <row r="37" ht="17.25" customHeight="1" spans="2:6">
      <c r="B37" s="94">
        <v>3235</v>
      </c>
      <c r="C37" s="88" t="s">
        <v>231</v>
      </c>
      <c r="D37" s="96"/>
      <c r="E37" s="90"/>
      <c r="F37" s="91">
        <f t="shared" si="0"/>
        <v>0</v>
      </c>
    </row>
    <row r="38" ht="17.25" customHeight="1" spans="2:6">
      <c r="B38" s="94">
        <v>3236</v>
      </c>
      <c r="C38" s="88" t="s">
        <v>232</v>
      </c>
      <c r="D38" s="96"/>
      <c r="E38" s="90"/>
      <c r="F38" s="91">
        <f t="shared" si="0"/>
        <v>0</v>
      </c>
    </row>
    <row r="39" ht="17.25" customHeight="1" spans="2:6">
      <c r="B39" s="94">
        <v>3237</v>
      </c>
      <c r="C39" s="88" t="s">
        <v>233</v>
      </c>
      <c r="D39" s="96"/>
      <c r="E39" s="90"/>
      <c r="F39" s="91">
        <f t="shared" si="0"/>
        <v>0</v>
      </c>
    </row>
    <row r="40" ht="17.25" customHeight="1" spans="2:6">
      <c r="B40" s="94">
        <v>3238</v>
      </c>
      <c r="C40" s="88" t="s">
        <v>234</v>
      </c>
      <c r="D40" s="96"/>
      <c r="E40" s="90"/>
      <c r="F40" s="91">
        <f t="shared" si="0"/>
        <v>0</v>
      </c>
    </row>
    <row r="41" ht="17.25" customHeight="1" spans="2:6">
      <c r="B41" s="94">
        <v>3239</v>
      </c>
      <c r="C41" s="88" t="s">
        <v>235</v>
      </c>
      <c r="D41" s="96"/>
      <c r="E41" s="90"/>
      <c r="F41" s="91">
        <f t="shared" si="0"/>
        <v>0</v>
      </c>
    </row>
    <row r="42" ht="17.25" customHeight="1" spans="2:6">
      <c r="B42" s="94">
        <v>3240</v>
      </c>
      <c r="C42" s="88" t="s">
        <v>236</v>
      </c>
      <c r="D42" s="96"/>
      <c r="E42" s="90"/>
      <c r="F42" s="91">
        <f t="shared" si="0"/>
        <v>0</v>
      </c>
    </row>
    <row r="43" ht="17.25" customHeight="1" spans="2:6">
      <c r="B43" s="94">
        <v>3242</v>
      </c>
      <c r="C43" s="88" t="s">
        <v>237</v>
      </c>
      <c r="D43" s="96"/>
      <c r="E43" s="90"/>
      <c r="F43" s="91">
        <f t="shared" si="0"/>
        <v>0</v>
      </c>
    </row>
    <row r="44" ht="17.25" customHeight="1" spans="2:6">
      <c r="B44" s="94">
        <v>3243</v>
      </c>
      <c r="C44" s="88" t="s">
        <v>238</v>
      </c>
      <c r="D44" s="96"/>
      <c r="E44" s="90"/>
      <c r="F44" s="91">
        <f t="shared" si="0"/>
        <v>0</v>
      </c>
    </row>
    <row r="45" ht="17.25" customHeight="1" spans="2:6">
      <c r="B45" s="94">
        <v>3244</v>
      </c>
      <c r="C45" s="88" t="s">
        <v>239</v>
      </c>
      <c r="D45" s="96"/>
      <c r="E45" s="90"/>
      <c r="F45" s="91">
        <f t="shared" si="0"/>
        <v>0</v>
      </c>
    </row>
    <row r="46" ht="17.25" customHeight="1" spans="2:6">
      <c r="B46" s="94">
        <v>3245</v>
      </c>
      <c r="C46" s="88" t="s">
        <v>240</v>
      </c>
      <c r="D46" s="96"/>
      <c r="E46" s="90"/>
      <c r="F46" s="91">
        <f t="shared" si="0"/>
        <v>0</v>
      </c>
    </row>
    <row r="47" ht="17.25" customHeight="1" spans="2:6">
      <c r="B47" s="94">
        <v>3247</v>
      </c>
      <c r="C47" s="88" t="s">
        <v>241</v>
      </c>
      <c r="D47" s="96"/>
      <c r="E47" s="90"/>
      <c r="F47" s="91">
        <f t="shared" si="0"/>
        <v>0</v>
      </c>
    </row>
    <row r="48" ht="17.25" customHeight="1" spans="2:6">
      <c r="B48" s="94">
        <v>3248</v>
      </c>
      <c r="C48" s="88" t="s">
        <v>242</v>
      </c>
      <c r="D48" s="96"/>
      <c r="E48" s="90"/>
      <c r="F48" s="91">
        <f t="shared" si="0"/>
        <v>0</v>
      </c>
    </row>
    <row r="49" ht="17.25" customHeight="1" spans="2:6">
      <c r="B49" s="94">
        <v>3249</v>
      </c>
      <c r="C49" s="88" t="s">
        <v>243</v>
      </c>
      <c r="D49" s="96"/>
      <c r="E49" s="90"/>
      <c r="F49" s="91">
        <f t="shared" si="0"/>
        <v>0</v>
      </c>
    </row>
    <row r="50" ht="17.25" customHeight="1" spans="2:6">
      <c r="B50" s="94">
        <v>3250</v>
      </c>
      <c r="C50" s="88" t="s">
        <v>244</v>
      </c>
      <c r="D50" s="96"/>
      <c r="E50" s="90"/>
      <c r="F50" s="91">
        <f t="shared" si="0"/>
        <v>0</v>
      </c>
    </row>
    <row r="51" ht="17.25" customHeight="1" spans="2:6">
      <c r="B51" s="94">
        <v>3251</v>
      </c>
      <c r="C51" s="88" t="s">
        <v>245</v>
      </c>
      <c r="D51" s="96"/>
      <c r="E51" s="90"/>
      <c r="F51" s="91">
        <f t="shared" si="0"/>
        <v>0</v>
      </c>
    </row>
    <row r="52" ht="17.25" customHeight="1" spans="2:6">
      <c r="B52" s="94">
        <v>3252</v>
      </c>
      <c r="C52" s="88" t="s">
        <v>246</v>
      </c>
      <c r="D52" s="96"/>
      <c r="E52" s="90"/>
      <c r="F52" s="91">
        <f t="shared" si="0"/>
        <v>0</v>
      </c>
    </row>
    <row r="53" ht="17.25" customHeight="1" spans="2:6">
      <c r="B53" s="94">
        <v>3253</v>
      </c>
      <c r="C53" s="88" t="s">
        <v>247</v>
      </c>
      <c r="D53" s="96"/>
      <c r="E53" s="90"/>
      <c r="F53" s="91">
        <f t="shared" si="0"/>
        <v>0</v>
      </c>
    </row>
    <row r="54" ht="17.25" customHeight="1" spans="2:6">
      <c r="B54" s="94">
        <v>3254</v>
      </c>
      <c r="C54" s="88" t="s">
        <v>248</v>
      </c>
      <c r="D54" s="96"/>
      <c r="E54" s="90"/>
      <c r="F54" s="91">
        <f t="shared" si="0"/>
        <v>0</v>
      </c>
    </row>
    <row r="55" ht="17.25" customHeight="1" spans="2:6">
      <c r="B55" s="94">
        <v>3255</v>
      </c>
      <c r="C55" s="88" t="s">
        <v>249</v>
      </c>
      <c r="D55" s="96"/>
      <c r="E55" s="90"/>
      <c r="F55" s="91">
        <f t="shared" si="0"/>
        <v>0</v>
      </c>
    </row>
    <row r="56" ht="17.25" customHeight="1" spans="2:6">
      <c r="B56" s="94">
        <v>3256</v>
      </c>
      <c r="C56" s="88" t="s">
        <v>250</v>
      </c>
      <c r="D56" s="96"/>
      <c r="E56" s="90"/>
      <c r="F56" s="91">
        <f t="shared" si="0"/>
        <v>0</v>
      </c>
    </row>
    <row r="57" ht="17.25" customHeight="1" spans="2:6">
      <c r="B57" s="94">
        <v>3257</v>
      </c>
      <c r="C57" s="88" t="s">
        <v>251</v>
      </c>
      <c r="D57" s="96"/>
      <c r="E57" s="90"/>
      <c r="F57" s="91">
        <f t="shared" si="0"/>
        <v>0</v>
      </c>
    </row>
    <row r="58" ht="17.25" customHeight="1" spans="2:6">
      <c r="B58" s="94">
        <v>3259</v>
      </c>
      <c r="C58" s="88" t="s">
        <v>252</v>
      </c>
      <c r="D58" s="96"/>
      <c r="E58" s="90"/>
      <c r="F58" s="91">
        <f t="shared" si="0"/>
        <v>0</v>
      </c>
    </row>
    <row r="59" ht="17.25" customHeight="1" spans="2:6">
      <c r="B59" s="94">
        <v>3260</v>
      </c>
      <c r="C59" s="88" t="s">
        <v>253</v>
      </c>
      <c r="D59" s="96"/>
      <c r="E59" s="90"/>
      <c r="F59" s="91">
        <f t="shared" si="0"/>
        <v>0</v>
      </c>
    </row>
    <row r="60" ht="17.25" customHeight="1" spans="2:6">
      <c r="B60" s="94">
        <v>3261</v>
      </c>
      <c r="C60" s="88" t="s">
        <v>254</v>
      </c>
      <c r="D60" s="96"/>
      <c r="E60" s="90"/>
      <c r="F60" s="91">
        <f t="shared" si="0"/>
        <v>0</v>
      </c>
    </row>
    <row r="61" ht="17.25" customHeight="1" spans="2:6">
      <c r="B61" s="94">
        <v>3262</v>
      </c>
      <c r="C61" s="88" t="s">
        <v>255</v>
      </c>
      <c r="D61" s="96"/>
      <c r="E61" s="90"/>
      <c r="F61" s="91">
        <f t="shared" si="0"/>
        <v>0</v>
      </c>
    </row>
    <row r="62" ht="17.25" customHeight="1" spans="2:6">
      <c r="B62" s="94">
        <v>3263</v>
      </c>
      <c r="C62" s="88" t="s">
        <v>256</v>
      </c>
      <c r="D62" s="96"/>
      <c r="E62" s="90"/>
      <c r="F62" s="91">
        <f t="shared" si="0"/>
        <v>0</v>
      </c>
    </row>
    <row r="63" ht="17.25" customHeight="1" spans="2:6">
      <c r="B63" s="94">
        <v>3264</v>
      </c>
      <c r="C63" s="88" t="s">
        <v>257</v>
      </c>
      <c r="D63" s="96"/>
      <c r="E63" s="90"/>
      <c r="F63" s="91">
        <f t="shared" si="0"/>
        <v>0</v>
      </c>
    </row>
    <row r="64" ht="17.25" customHeight="1" spans="2:6">
      <c r="B64" s="94">
        <v>3265</v>
      </c>
      <c r="C64" s="88" t="s">
        <v>258</v>
      </c>
      <c r="D64" s="96"/>
      <c r="E64" s="90"/>
      <c r="F64" s="91">
        <f t="shared" si="0"/>
        <v>0</v>
      </c>
    </row>
    <row r="65" ht="17.25" customHeight="1" spans="2:6">
      <c r="B65" s="94">
        <v>3266</v>
      </c>
      <c r="C65" s="88" t="s">
        <v>259</v>
      </c>
      <c r="D65" s="96"/>
      <c r="E65" s="90"/>
      <c r="F65" s="91">
        <f t="shared" si="0"/>
        <v>0</v>
      </c>
    </row>
    <row r="66" ht="17.25" customHeight="1" spans="2:6">
      <c r="B66" s="94">
        <v>3267</v>
      </c>
      <c r="C66" s="88" t="s">
        <v>260</v>
      </c>
      <c r="D66" s="96"/>
      <c r="E66" s="90"/>
      <c r="F66" s="91">
        <f t="shared" si="0"/>
        <v>0</v>
      </c>
    </row>
    <row r="67" ht="17.25" customHeight="1" spans="2:6">
      <c r="B67" s="94">
        <v>3268</v>
      </c>
      <c r="C67" s="88" t="s">
        <v>261</v>
      </c>
      <c r="D67" s="96"/>
      <c r="E67" s="90"/>
      <c r="F67" s="91">
        <f t="shared" si="0"/>
        <v>0</v>
      </c>
    </row>
    <row r="68" ht="17.25" customHeight="1" spans="1:43">
      <c r="A68" s="1"/>
      <c r="B68" s="94">
        <v>3269</v>
      </c>
      <c r="C68" s="88" t="s">
        <v>262</v>
      </c>
      <c r="D68" s="96"/>
      <c r="E68" s="90"/>
      <c r="F68" s="91">
        <f t="shared" si="0"/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ht="17.25" customHeight="1" spans="1:43">
      <c r="A69" s="1"/>
      <c r="B69" s="94">
        <v>3270</v>
      </c>
      <c r="C69" s="88" t="s">
        <v>263</v>
      </c>
      <c r="D69" s="96"/>
      <c r="E69" s="90"/>
      <c r="F69" s="91">
        <f t="shared" si="0"/>
        <v>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ht="17.25" customHeight="1" spans="1:43">
      <c r="A70" s="1"/>
      <c r="B70" s="87">
        <v>3271</v>
      </c>
      <c r="C70" s="88" t="s">
        <v>264</v>
      </c>
      <c r="D70" s="96"/>
      <c r="E70" s="90"/>
      <c r="F70" s="91">
        <f t="shared" si="0"/>
        <v>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ht="17.25" customHeight="1" spans="1:43">
      <c r="A71" s="1"/>
      <c r="B71" s="87">
        <v>3272</v>
      </c>
      <c r="C71" s="88" t="s">
        <v>265</v>
      </c>
      <c r="D71" s="96"/>
      <c r="E71" s="90"/>
      <c r="F71" s="91">
        <f t="shared" si="0"/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ht="17.25" customHeight="1" spans="1:43">
      <c r="A72" s="1"/>
      <c r="B72" s="87">
        <v>3273</v>
      </c>
      <c r="C72" s="88" t="s">
        <v>266</v>
      </c>
      <c r="D72" s="96"/>
      <c r="E72" s="90"/>
      <c r="F72" s="91">
        <f t="shared" si="0"/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ht="15.75" customHeight="1" spans="2:6">
      <c r="B73" s="112"/>
      <c r="C73" s="112"/>
      <c r="D73" s="112"/>
      <c r="E73" s="113" t="s">
        <v>140</v>
      </c>
      <c r="F73" s="114">
        <f>AVERAGE(F6:F72)</f>
        <v>0</v>
      </c>
    </row>
    <row r="74" ht="15.75" customHeight="1" spans="1:6">
      <c r="A74" s="115" t="s">
        <v>267</v>
      </c>
      <c r="B74" s="26"/>
      <c r="C74" s="26"/>
      <c r="D74" s="26"/>
      <c r="E74" s="26"/>
      <c r="F74" s="51"/>
    </row>
    <row r="75" ht="15.75" customHeight="1" spans="2:6">
      <c r="B75" s="112"/>
      <c r="C75" s="112"/>
      <c r="D75" s="112"/>
      <c r="E75" s="112"/>
      <c r="F75" s="78">
        <v>40</v>
      </c>
    </row>
    <row r="76" ht="15.75" customHeight="1" spans="2:6">
      <c r="B76" s="112"/>
      <c r="C76" s="112"/>
      <c r="D76" s="112"/>
      <c r="E76" s="112"/>
      <c r="F76" s="78"/>
    </row>
    <row r="77" ht="15.75" customHeight="1" spans="2:6">
      <c r="B77" s="112"/>
      <c r="C77" s="112"/>
      <c r="D77" s="112"/>
      <c r="E77" s="112"/>
      <c r="F77" s="78"/>
    </row>
    <row r="78" ht="15.75" customHeight="1" spans="2:6">
      <c r="B78" s="112"/>
      <c r="C78" s="112"/>
      <c r="D78" s="112"/>
      <c r="E78" s="112"/>
      <c r="F78" s="78"/>
    </row>
    <row r="79" ht="15.75" customHeight="1" spans="2:6">
      <c r="B79" s="112"/>
      <c r="C79" s="112"/>
      <c r="D79" s="112"/>
      <c r="E79" s="112"/>
      <c r="F79" s="78"/>
    </row>
    <row r="80" ht="15.75" customHeight="1" spans="2:6">
      <c r="B80" s="112"/>
      <c r="C80" s="112"/>
      <c r="D80" s="112"/>
      <c r="E80" s="112"/>
      <c r="F80" s="78"/>
    </row>
    <row r="81" ht="15.75" customHeight="1" spans="2:6">
      <c r="B81" s="112"/>
      <c r="C81" s="112"/>
      <c r="D81" s="112"/>
      <c r="E81" s="112"/>
      <c r="F81" s="78"/>
    </row>
    <row r="82" ht="15.75" customHeight="1" spans="2:6">
      <c r="B82" s="112"/>
      <c r="C82" s="112"/>
      <c r="D82" s="112"/>
      <c r="E82" s="112"/>
      <c r="F82" s="78"/>
    </row>
    <row r="83" ht="15.75" customHeight="1" spans="2:6">
      <c r="B83" s="112"/>
      <c r="C83" s="112"/>
      <c r="D83" s="112"/>
      <c r="E83" s="112"/>
      <c r="F83" s="78"/>
    </row>
    <row r="84" ht="15.75" customHeight="1" spans="2:6">
      <c r="B84" s="112"/>
      <c r="C84" s="112"/>
      <c r="D84" s="112"/>
      <c r="E84" s="112"/>
      <c r="F84" s="78"/>
    </row>
    <row r="85" ht="15.75" customHeight="1" spans="2:6">
      <c r="B85" s="112"/>
      <c r="C85" s="112"/>
      <c r="D85" s="112"/>
      <c r="E85" s="112"/>
      <c r="F85" s="78"/>
    </row>
    <row r="86" ht="15.75" customHeight="1" spans="2:6">
      <c r="B86" s="112"/>
      <c r="C86" s="112"/>
      <c r="D86" s="112"/>
      <c r="E86" s="112"/>
      <c r="F86" s="78"/>
    </row>
    <row r="87" ht="15.75" customHeight="1" spans="2:6">
      <c r="B87" s="112"/>
      <c r="C87" s="112"/>
      <c r="D87" s="112"/>
      <c r="E87" s="112"/>
      <c r="F87" s="78"/>
    </row>
    <row r="88" ht="15.75" customHeight="1" spans="2:6">
      <c r="B88" s="112"/>
      <c r="C88" s="112"/>
      <c r="D88" s="112"/>
      <c r="E88" s="112"/>
      <c r="F88" s="78"/>
    </row>
    <row r="89" ht="15.75" customHeight="1" spans="2:6">
      <c r="B89" s="112"/>
      <c r="C89" s="112"/>
      <c r="D89" s="112"/>
      <c r="E89" s="112"/>
      <c r="F89" s="78"/>
    </row>
    <row r="90" ht="15.75" customHeight="1" spans="2:6">
      <c r="B90" s="112"/>
      <c r="C90" s="112"/>
      <c r="D90" s="112"/>
      <c r="E90" s="112"/>
      <c r="F90" s="78"/>
    </row>
    <row r="91" ht="15.75" customHeight="1" spans="2:6">
      <c r="B91" s="112"/>
      <c r="C91" s="112"/>
      <c r="D91" s="112"/>
      <c r="E91" s="112"/>
      <c r="F91" s="78"/>
    </row>
    <row r="92" ht="15.75" customHeight="1" spans="2:6">
      <c r="B92" s="112"/>
      <c r="C92" s="112"/>
      <c r="D92" s="112"/>
      <c r="E92" s="112"/>
      <c r="F92" s="78"/>
    </row>
    <row r="93" ht="15.75" customHeight="1" spans="2:6">
      <c r="B93" s="112"/>
      <c r="C93" s="112"/>
      <c r="D93" s="112"/>
      <c r="E93" s="112"/>
      <c r="F93" s="78"/>
    </row>
    <row r="94" ht="15.75" customHeight="1" spans="2:6">
      <c r="B94" s="112"/>
      <c r="C94" s="112"/>
      <c r="D94" s="112"/>
      <c r="E94" s="112"/>
      <c r="F94" s="78"/>
    </row>
    <row r="95" ht="15.75" customHeight="1" spans="2:6">
      <c r="B95" s="112"/>
      <c r="C95" s="112"/>
      <c r="D95" s="112"/>
      <c r="E95" s="112"/>
      <c r="F95" s="78"/>
    </row>
    <row r="96" ht="15.75" customHeight="1" spans="2:6">
      <c r="B96" s="112"/>
      <c r="C96" s="112"/>
      <c r="D96" s="112"/>
      <c r="E96" s="112"/>
      <c r="F96" s="78"/>
    </row>
    <row r="97" ht="15.75" customHeight="1" spans="2:6">
      <c r="B97" s="112"/>
      <c r="C97" s="112"/>
      <c r="D97" s="112"/>
      <c r="E97" s="112"/>
      <c r="F97" s="78"/>
    </row>
    <row r="98" ht="15.75" customHeight="1" spans="2:6">
      <c r="B98" s="112"/>
      <c r="C98" s="112"/>
      <c r="D98" s="112"/>
      <c r="E98" s="112"/>
      <c r="F98" s="78"/>
    </row>
    <row r="99" ht="15.75" customHeight="1" spans="2:6">
      <c r="B99" s="112"/>
      <c r="C99" s="112"/>
      <c r="D99" s="112"/>
      <c r="E99" s="112"/>
      <c r="F99" s="78"/>
    </row>
    <row r="100" ht="15.75" customHeight="1" spans="2:6">
      <c r="B100" s="112"/>
      <c r="C100" s="112"/>
      <c r="D100" s="112"/>
      <c r="E100" s="112"/>
      <c r="F100" s="78"/>
    </row>
    <row r="101" ht="15.75" customHeight="1" spans="2:6">
      <c r="B101" s="116"/>
      <c r="C101" s="116"/>
      <c r="D101" s="116"/>
      <c r="E101" s="116"/>
      <c r="F101" s="78"/>
    </row>
    <row r="102" ht="15.75" customHeight="1" spans="2:6">
      <c r="B102" s="112"/>
      <c r="C102" s="112"/>
      <c r="D102" s="112"/>
      <c r="E102" s="112"/>
      <c r="F102" s="78"/>
    </row>
    <row r="103" ht="15.75" customHeight="1" spans="2:6">
      <c r="B103" s="112"/>
      <c r="C103" s="112"/>
      <c r="D103" s="112"/>
      <c r="E103" s="112"/>
      <c r="F103" s="78"/>
    </row>
    <row r="104" ht="15.75" customHeight="1" spans="2:6">
      <c r="B104" s="112"/>
      <c r="C104" s="112"/>
      <c r="D104" s="112"/>
      <c r="E104" s="112"/>
      <c r="F104" s="78"/>
    </row>
    <row r="105" ht="15.75" customHeight="1" spans="2:6">
      <c r="B105" s="112"/>
      <c r="C105" s="112"/>
      <c r="D105" s="112"/>
      <c r="E105" s="112"/>
      <c r="F105" s="78"/>
    </row>
    <row r="106" ht="15.75" customHeight="1" spans="2:6">
      <c r="B106" s="112"/>
      <c r="C106" s="112"/>
      <c r="D106" s="112"/>
      <c r="E106" s="112"/>
      <c r="F106" s="78"/>
    </row>
    <row r="107" ht="15.75" customHeight="1" spans="2:6">
      <c r="B107" s="112"/>
      <c r="C107" s="112"/>
      <c r="D107" s="112"/>
      <c r="E107" s="112"/>
      <c r="F107" s="78"/>
    </row>
    <row r="108" ht="15.75" customHeight="1" spans="2:6">
      <c r="B108" s="112"/>
      <c r="C108" s="112"/>
      <c r="D108" s="112"/>
      <c r="E108" s="112"/>
      <c r="F108" s="78"/>
    </row>
    <row r="109" ht="15.75" customHeight="1" spans="2:6">
      <c r="B109" s="112"/>
      <c r="C109" s="112"/>
      <c r="D109" s="112"/>
      <c r="E109" s="112"/>
      <c r="F109" s="78"/>
    </row>
    <row r="110" ht="15.75" customHeight="1" spans="2:6">
      <c r="B110" s="112"/>
      <c r="C110" s="112"/>
      <c r="D110" s="112"/>
      <c r="E110" s="112"/>
      <c r="F110" s="78"/>
    </row>
    <row r="111" ht="15.75" customHeight="1" spans="2:6">
      <c r="B111" s="112"/>
      <c r="C111" s="112"/>
      <c r="D111" s="112"/>
      <c r="E111" s="112"/>
      <c r="F111" s="78"/>
    </row>
    <row r="112" ht="15.75" customHeight="1" spans="2:6">
      <c r="B112" s="112"/>
      <c r="C112" s="112"/>
      <c r="D112" s="112"/>
      <c r="E112" s="112"/>
      <c r="F112" s="78"/>
    </row>
    <row r="113" ht="15.75" customHeight="1" spans="2:6">
      <c r="B113" s="112"/>
      <c r="C113" s="112"/>
      <c r="D113" s="112"/>
      <c r="E113" s="112"/>
      <c r="F113" s="78"/>
    </row>
    <row r="114" ht="15.75" customHeight="1" spans="2:6">
      <c r="B114" s="112"/>
      <c r="C114" s="112"/>
      <c r="D114" s="112"/>
      <c r="E114" s="112"/>
      <c r="F114" s="78"/>
    </row>
    <row r="115" ht="15.75" customHeight="1" spans="2:6">
      <c r="B115" s="112"/>
      <c r="C115" s="112"/>
      <c r="D115" s="112"/>
      <c r="E115" s="112"/>
      <c r="F115" s="78"/>
    </row>
    <row r="116" ht="15.75" customHeight="1" spans="2:6">
      <c r="B116" s="112"/>
      <c r="C116" s="112"/>
      <c r="D116" s="112"/>
      <c r="E116" s="112"/>
      <c r="F116" s="78"/>
    </row>
    <row r="117" ht="15.75" customHeight="1" spans="2:6">
      <c r="B117" s="112"/>
      <c r="C117" s="112"/>
      <c r="D117" s="112"/>
      <c r="E117" s="112"/>
      <c r="F117" s="78"/>
    </row>
    <row r="118" ht="15.75" customHeight="1" spans="2:6">
      <c r="B118" s="112"/>
      <c r="C118" s="112"/>
      <c r="D118" s="112"/>
      <c r="E118" s="112"/>
      <c r="F118" s="78"/>
    </row>
    <row r="119" ht="15.75" customHeight="1" spans="2:6">
      <c r="B119" s="112"/>
      <c r="C119" s="112"/>
      <c r="D119" s="112"/>
      <c r="E119" s="112"/>
      <c r="F119" s="78"/>
    </row>
    <row r="120" ht="15.75" customHeight="1" spans="2:6">
      <c r="B120" s="112"/>
      <c r="C120" s="112"/>
      <c r="D120" s="112"/>
      <c r="E120" s="112"/>
      <c r="F120" s="78"/>
    </row>
    <row r="121" ht="15.75" customHeight="1" spans="2:6">
      <c r="B121" s="112"/>
      <c r="C121" s="112"/>
      <c r="D121" s="112"/>
      <c r="E121" s="112"/>
      <c r="F121" s="78"/>
    </row>
    <row r="122" ht="15.75" customHeight="1" spans="2:6">
      <c r="B122" s="112"/>
      <c r="C122" s="112"/>
      <c r="D122" s="112"/>
      <c r="E122" s="112"/>
      <c r="F122" s="78"/>
    </row>
    <row r="123" ht="15.75" customHeight="1" spans="2:6">
      <c r="B123" s="112"/>
      <c r="C123" s="112"/>
      <c r="D123" s="112"/>
      <c r="E123" s="112"/>
      <c r="F123" s="78"/>
    </row>
    <row r="124" ht="15.75" customHeight="1" spans="2:6">
      <c r="B124" s="112"/>
      <c r="C124" s="112"/>
      <c r="D124" s="112"/>
      <c r="E124" s="112"/>
      <c r="F124" s="78"/>
    </row>
    <row r="125" ht="15.75" customHeight="1" spans="2:6">
      <c r="B125" s="112"/>
      <c r="C125" s="112"/>
      <c r="D125" s="112"/>
      <c r="E125" s="112"/>
      <c r="F125" s="78"/>
    </row>
    <row r="126" ht="15.75" customHeight="1" spans="2:6">
      <c r="B126" s="112"/>
      <c r="C126" s="112"/>
      <c r="D126" s="112"/>
      <c r="E126" s="112"/>
      <c r="F126" s="78"/>
    </row>
    <row r="127" ht="15.75" customHeight="1" spans="2:6">
      <c r="B127" s="117"/>
      <c r="C127" s="117"/>
      <c r="D127" s="117"/>
      <c r="E127" s="117"/>
      <c r="F127" s="78"/>
    </row>
    <row r="128" ht="15.75" customHeight="1" spans="2:6">
      <c r="B128" s="112"/>
      <c r="C128" s="112"/>
      <c r="D128" s="112"/>
      <c r="E128" s="112"/>
      <c r="F128" s="78"/>
    </row>
    <row r="129" ht="15.75" customHeight="1" spans="2:6">
      <c r="B129" s="112"/>
      <c r="C129" s="112"/>
      <c r="D129" s="112"/>
      <c r="E129" s="112"/>
      <c r="F129" s="78"/>
    </row>
    <row r="130" ht="15.75" customHeight="1" spans="2:6">
      <c r="B130" s="112"/>
      <c r="C130" s="112"/>
      <c r="D130" s="112"/>
      <c r="E130" s="112"/>
      <c r="F130" s="78"/>
    </row>
    <row r="131" ht="15.75" customHeight="1" spans="2:6">
      <c r="B131" s="112"/>
      <c r="C131" s="112"/>
      <c r="D131" s="112"/>
      <c r="E131" s="112"/>
      <c r="F131" s="78"/>
    </row>
    <row r="132" ht="15.75" customHeight="1" spans="2:6">
      <c r="B132" s="112"/>
      <c r="C132" s="112"/>
      <c r="D132" s="112"/>
      <c r="E132" s="112"/>
      <c r="F132" s="78"/>
    </row>
    <row r="133" ht="15.75" customHeight="1" spans="2:6">
      <c r="B133" s="112"/>
      <c r="C133" s="112"/>
      <c r="D133" s="112"/>
      <c r="E133" s="112"/>
      <c r="F133" s="78"/>
    </row>
    <row r="134" ht="15.75" customHeight="1" spans="2:6">
      <c r="B134" s="112"/>
      <c r="C134" s="112"/>
      <c r="D134" s="112"/>
      <c r="E134" s="112"/>
      <c r="F134" s="78"/>
    </row>
    <row r="135" ht="15.75" customHeight="1" spans="2:6">
      <c r="B135" s="112"/>
      <c r="C135" s="112"/>
      <c r="D135" s="112"/>
      <c r="E135" s="112"/>
      <c r="F135" s="78"/>
    </row>
    <row r="136" ht="15.75" customHeight="1" spans="2:6">
      <c r="B136" s="112"/>
      <c r="C136" s="112"/>
      <c r="D136" s="112"/>
      <c r="E136" s="112"/>
      <c r="F136" s="78"/>
    </row>
    <row r="137" ht="15.75" customHeight="1" spans="2:6">
      <c r="B137" s="112"/>
      <c r="C137" s="112"/>
      <c r="D137" s="112"/>
      <c r="E137" s="112"/>
      <c r="F137" s="78"/>
    </row>
    <row r="138" ht="15.75" customHeight="1" spans="2:6">
      <c r="B138" s="112"/>
      <c r="C138" s="112"/>
      <c r="D138" s="112"/>
      <c r="E138" s="112"/>
      <c r="F138" s="78"/>
    </row>
    <row r="139" ht="15.75" customHeight="1" spans="2:6">
      <c r="B139" s="112"/>
      <c r="C139" s="112"/>
      <c r="D139" s="112"/>
      <c r="E139" s="112"/>
      <c r="F139" s="78"/>
    </row>
    <row r="140" ht="15.75" customHeight="1" spans="2:6">
      <c r="B140" s="112"/>
      <c r="C140" s="112"/>
      <c r="D140" s="112"/>
      <c r="E140" s="112"/>
      <c r="F140" s="78"/>
    </row>
    <row r="141" ht="15.75" customHeight="1" spans="2:6">
      <c r="B141" s="112"/>
      <c r="C141" s="112"/>
      <c r="D141" s="112"/>
      <c r="E141" s="112"/>
      <c r="F141" s="78"/>
    </row>
    <row r="142" ht="15.75" customHeight="1" spans="2:6">
      <c r="B142" s="112"/>
      <c r="C142" s="112"/>
      <c r="D142" s="112"/>
      <c r="E142" s="112"/>
      <c r="F142" s="78"/>
    </row>
    <row r="143" ht="15.75" customHeight="1" spans="2:6">
      <c r="B143" s="112"/>
      <c r="C143" s="112"/>
      <c r="D143" s="112"/>
      <c r="E143" s="112"/>
      <c r="F143" s="78"/>
    </row>
    <row r="144" ht="15.75" customHeight="1" spans="2:6">
      <c r="B144" s="112"/>
      <c r="C144" s="112"/>
      <c r="D144" s="112"/>
      <c r="E144" s="112"/>
      <c r="F144" s="78"/>
    </row>
    <row r="145" ht="15.75" customHeight="1" spans="2:6">
      <c r="B145" s="112"/>
      <c r="C145" s="112"/>
      <c r="D145" s="112"/>
      <c r="E145" s="112"/>
      <c r="F145" s="78"/>
    </row>
    <row r="146" ht="15.75" customHeight="1" spans="2:6">
      <c r="B146" s="112"/>
      <c r="C146" s="112"/>
      <c r="D146" s="112"/>
      <c r="E146" s="112"/>
      <c r="F146" s="78"/>
    </row>
    <row r="147" ht="15.75" customHeight="1" spans="2:6">
      <c r="B147" s="112"/>
      <c r="C147" s="112"/>
      <c r="D147" s="112"/>
      <c r="E147" s="112"/>
      <c r="F147" s="78"/>
    </row>
    <row r="148" ht="15.75" customHeight="1" spans="2:6">
      <c r="B148" s="112"/>
      <c r="C148" s="112"/>
      <c r="D148" s="112"/>
      <c r="E148" s="112"/>
      <c r="F148" s="78"/>
    </row>
    <row r="149" ht="15.75" customHeight="1" spans="2:6">
      <c r="B149" s="112"/>
      <c r="C149" s="112"/>
      <c r="D149" s="112"/>
      <c r="E149" s="112"/>
      <c r="F149" s="78"/>
    </row>
    <row r="150" ht="15.75" customHeight="1" spans="2:6">
      <c r="B150" s="112"/>
      <c r="C150" s="112"/>
      <c r="D150" s="112"/>
      <c r="E150" s="112"/>
      <c r="F150" s="78"/>
    </row>
    <row r="151" ht="15.75" customHeight="1" spans="2:6">
      <c r="B151" s="112"/>
      <c r="C151" s="112"/>
      <c r="D151" s="112"/>
      <c r="E151" s="112"/>
      <c r="F151" s="78"/>
    </row>
    <row r="152" ht="15.75" customHeight="1" spans="2:6">
      <c r="B152" s="1"/>
      <c r="C152" s="1"/>
      <c r="D152" s="78"/>
      <c r="E152" s="78"/>
      <c r="F152" s="79"/>
    </row>
    <row r="153" ht="15.75" customHeight="1" spans="2:6">
      <c r="B153" s="1"/>
      <c r="C153" s="1"/>
      <c r="D153" s="78"/>
      <c r="E153" s="78"/>
      <c r="F153" s="79"/>
    </row>
    <row r="154" ht="15.75" customHeight="1" spans="2:6">
      <c r="B154" s="1"/>
      <c r="C154" s="1"/>
      <c r="D154" s="78"/>
      <c r="E154" s="78"/>
      <c r="F154" s="79"/>
    </row>
    <row r="155" ht="15.75" customHeight="1" spans="2:6">
      <c r="B155" s="1"/>
      <c r="C155" s="1"/>
      <c r="D155" s="78"/>
      <c r="E155" s="78"/>
      <c r="F155" s="79"/>
    </row>
    <row r="156" ht="15.75" customHeight="1" spans="2:6">
      <c r="B156" s="1"/>
      <c r="C156" s="1"/>
      <c r="D156" s="78"/>
      <c r="E156" s="78"/>
      <c r="F156" s="79"/>
    </row>
    <row r="157" ht="15.75" customHeight="1" spans="2:6">
      <c r="B157" s="1"/>
      <c r="C157" s="1"/>
      <c r="D157" s="78"/>
      <c r="E157" s="78"/>
      <c r="F157" s="79"/>
    </row>
    <row r="158" ht="15.75" customHeight="1" spans="2:6">
      <c r="B158" s="1"/>
      <c r="C158" s="1"/>
      <c r="D158" s="78"/>
      <c r="E158" s="78"/>
      <c r="F158" s="79"/>
    </row>
    <row r="159" ht="15.75" customHeight="1" spans="2:6">
      <c r="B159" s="1"/>
      <c r="C159" s="1"/>
      <c r="D159" s="78"/>
      <c r="E159" s="78"/>
      <c r="F159" s="79"/>
    </row>
    <row r="160" ht="15.75" customHeight="1" spans="2:6">
      <c r="B160" s="1"/>
      <c r="C160" s="1"/>
      <c r="D160" s="78"/>
      <c r="E160" s="78"/>
      <c r="F160" s="79"/>
    </row>
    <row r="161" ht="15.75" customHeight="1" spans="2:6">
      <c r="B161" s="1"/>
      <c r="C161" s="1"/>
      <c r="D161" s="78"/>
      <c r="E161" s="78"/>
      <c r="F161" s="79"/>
    </row>
    <row r="162" ht="15.75" customHeight="1" spans="2:6">
      <c r="B162" s="1"/>
      <c r="C162" s="1"/>
      <c r="D162" s="78"/>
      <c r="E162" s="78"/>
      <c r="F162" s="79"/>
    </row>
    <row r="163" ht="15.75" customHeight="1" spans="2:6">
      <c r="B163" s="1"/>
      <c r="C163" s="1"/>
      <c r="D163" s="78"/>
      <c r="E163" s="78"/>
      <c r="F163" s="79"/>
    </row>
    <row r="164" ht="15.75" customHeight="1" spans="2:6">
      <c r="B164" s="1"/>
      <c r="C164" s="1"/>
      <c r="D164" s="78"/>
      <c r="E164" s="78"/>
      <c r="F164" s="79"/>
    </row>
    <row r="165" ht="15.75" customHeight="1" spans="2:6">
      <c r="B165" s="1"/>
      <c r="C165" s="1"/>
      <c r="D165" s="78"/>
      <c r="E165" s="78"/>
      <c r="F165" s="79"/>
    </row>
    <row r="166" ht="15.75" customHeight="1" spans="2:6">
      <c r="B166" s="1"/>
      <c r="C166" s="1"/>
      <c r="D166" s="78"/>
      <c r="E166" s="78"/>
      <c r="F166" s="79"/>
    </row>
    <row r="167" ht="15.75" customHeight="1" spans="2:6">
      <c r="B167" s="1"/>
      <c r="C167" s="1"/>
      <c r="D167" s="78"/>
      <c r="E167" s="78"/>
      <c r="F167" s="79"/>
    </row>
    <row r="168" ht="15.75" customHeight="1" spans="2:6">
      <c r="B168" s="1"/>
      <c r="C168" s="1"/>
      <c r="D168" s="78"/>
      <c r="E168" s="78"/>
      <c r="F168" s="79"/>
    </row>
    <row r="169" ht="15.75" customHeight="1" spans="2:6">
      <c r="B169" s="1"/>
      <c r="C169" s="1"/>
      <c r="D169" s="78"/>
      <c r="E169" s="78"/>
      <c r="F169" s="79"/>
    </row>
    <row r="170" ht="15.75" customHeight="1" spans="2:6">
      <c r="B170" s="1"/>
      <c r="C170" s="1"/>
      <c r="D170" s="78"/>
      <c r="E170" s="78"/>
      <c r="F170" s="79"/>
    </row>
    <row r="171" ht="15.75" customHeight="1" spans="2:6">
      <c r="B171" s="1"/>
      <c r="C171" s="1"/>
      <c r="D171" s="78"/>
      <c r="E171" s="78"/>
      <c r="F171" s="79"/>
    </row>
    <row r="172" ht="15.75" customHeight="1" spans="2:6">
      <c r="B172" s="1"/>
      <c r="C172" s="1"/>
      <c r="D172" s="78"/>
      <c r="E172" s="78"/>
      <c r="F172" s="79"/>
    </row>
    <row r="173" ht="15.75" customHeight="1" spans="2:6">
      <c r="B173" s="1"/>
      <c r="C173" s="1"/>
      <c r="D173" s="78"/>
      <c r="E173" s="78"/>
      <c r="F173" s="79"/>
    </row>
    <row r="174" ht="15.75" customHeight="1" spans="2:6">
      <c r="B174" s="1"/>
      <c r="C174" s="1"/>
      <c r="D174" s="78"/>
      <c r="E174" s="78"/>
      <c r="F174" s="79"/>
    </row>
    <row r="175" ht="15.75" customHeight="1" spans="2:6">
      <c r="B175" s="1"/>
      <c r="C175" s="1"/>
      <c r="D175" s="78"/>
      <c r="E175" s="78"/>
      <c r="F175" s="79"/>
    </row>
    <row r="176" ht="15.75" customHeight="1" spans="2:6">
      <c r="B176" s="1"/>
      <c r="C176" s="1"/>
      <c r="D176" s="78"/>
      <c r="E176" s="78"/>
      <c r="F176" s="79"/>
    </row>
    <row r="177" ht="15.75" customHeight="1" spans="2:6">
      <c r="B177" s="1"/>
      <c r="C177" s="1"/>
      <c r="D177" s="78"/>
      <c r="E177" s="78"/>
      <c r="F177" s="79"/>
    </row>
    <row r="178" ht="15.75" customHeight="1" spans="2:6">
      <c r="B178" s="1"/>
      <c r="C178" s="1"/>
      <c r="D178" s="78"/>
      <c r="E178" s="78"/>
      <c r="F178" s="79"/>
    </row>
    <row r="179" ht="15.75" customHeight="1" spans="2:6">
      <c r="B179" s="1"/>
      <c r="C179" s="1"/>
      <c r="D179" s="78"/>
      <c r="E179" s="78"/>
      <c r="F179" s="79"/>
    </row>
    <row r="180" ht="15.75" customHeight="1" spans="2:6">
      <c r="B180" s="1"/>
      <c r="C180" s="1"/>
      <c r="D180" s="78"/>
      <c r="E180" s="78"/>
      <c r="F180" s="79"/>
    </row>
    <row r="181" ht="15.75" customHeight="1" spans="2:6">
      <c r="B181" s="1"/>
      <c r="C181" s="1"/>
      <c r="D181" s="78"/>
      <c r="E181" s="78"/>
      <c r="F181" s="79"/>
    </row>
    <row r="182" ht="15.75" customHeight="1" spans="2:6">
      <c r="B182" s="1"/>
      <c r="C182" s="1"/>
      <c r="D182" s="78"/>
      <c r="E182" s="78"/>
      <c r="F182" s="79"/>
    </row>
    <row r="183" ht="15.75" customHeight="1" spans="2:6">
      <c r="B183" s="1"/>
      <c r="C183" s="1"/>
      <c r="D183" s="78"/>
      <c r="E183" s="78"/>
      <c r="F183" s="79"/>
    </row>
    <row r="184" ht="15.75" customHeight="1" spans="2:6">
      <c r="B184" s="1"/>
      <c r="C184" s="1"/>
      <c r="D184" s="78"/>
      <c r="E184" s="78"/>
      <c r="F184" s="79"/>
    </row>
    <row r="185" ht="15.75" customHeight="1" spans="2:6">
      <c r="B185" s="1"/>
      <c r="C185" s="1"/>
      <c r="D185" s="78"/>
      <c r="E185" s="78"/>
      <c r="F185" s="79"/>
    </row>
    <row r="186" ht="15.75" customHeight="1" spans="2:6">
      <c r="B186" s="1"/>
      <c r="C186" s="1"/>
      <c r="D186" s="78"/>
      <c r="E186" s="78"/>
      <c r="F186" s="79"/>
    </row>
    <row r="187" ht="15.75" customHeight="1" spans="2:6">
      <c r="B187" s="1"/>
      <c r="C187" s="1"/>
      <c r="D187" s="78"/>
      <c r="E187" s="78"/>
      <c r="F187" s="79"/>
    </row>
    <row r="188" ht="15.75" customHeight="1" spans="2:6">
      <c r="B188" s="1"/>
      <c r="C188" s="1"/>
      <c r="D188" s="78"/>
      <c r="E188" s="78"/>
      <c r="F188" s="79"/>
    </row>
    <row r="189" ht="15.75" customHeight="1" spans="2:6">
      <c r="B189" s="1"/>
      <c r="C189" s="1"/>
      <c r="D189" s="78"/>
      <c r="E189" s="78"/>
      <c r="F189" s="79"/>
    </row>
    <row r="190" ht="15.75" customHeight="1" spans="2:6">
      <c r="B190" s="1"/>
      <c r="C190" s="1"/>
      <c r="D190" s="78"/>
      <c r="E190" s="78"/>
      <c r="F190" s="79"/>
    </row>
    <row r="191" ht="15.75" customHeight="1" spans="2:6">
      <c r="B191" s="1"/>
      <c r="C191" s="1"/>
      <c r="D191" s="78"/>
      <c r="E191" s="78"/>
      <c r="F191" s="79"/>
    </row>
    <row r="192" ht="15.75" customHeight="1" spans="2:6">
      <c r="B192" s="1"/>
      <c r="C192" s="1"/>
      <c r="D192" s="78"/>
      <c r="E192" s="78"/>
      <c r="F192" s="79"/>
    </row>
    <row r="193" ht="15.75" customHeight="1" spans="2:6">
      <c r="B193" s="1"/>
      <c r="C193" s="1"/>
      <c r="D193" s="78"/>
      <c r="E193" s="78"/>
      <c r="F193" s="79"/>
    </row>
    <row r="194" ht="15.75" customHeight="1" spans="2:6">
      <c r="B194" s="1"/>
      <c r="C194" s="1"/>
      <c r="D194" s="78"/>
      <c r="E194" s="78"/>
      <c r="F194" s="79"/>
    </row>
    <row r="195" ht="15.75" customHeight="1" spans="2:6">
      <c r="B195" s="1"/>
      <c r="C195" s="1"/>
      <c r="D195" s="78"/>
      <c r="E195" s="78"/>
      <c r="F195" s="79"/>
    </row>
    <row r="196" ht="15.75" customHeight="1" spans="2:6">
      <c r="B196" s="1"/>
      <c r="C196" s="1"/>
      <c r="D196" s="78"/>
      <c r="E196" s="78"/>
      <c r="F196" s="79"/>
    </row>
    <row r="197" ht="15.75" customHeight="1" spans="2:6">
      <c r="B197" s="1"/>
      <c r="C197" s="1"/>
      <c r="D197" s="78"/>
      <c r="E197" s="78"/>
      <c r="F197" s="79"/>
    </row>
    <row r="198" ht="15.75" customHeight="1" spans="2:6">
      <c r="B198" s="1"/>
      <c r="C198" s="1"/>
      <c r="D198" s="78"/>
      <c r="E198" s="78"/>
      <c r="F198" s="79"/>
    </row>
    <row r="199" ht="15.75" customHeight="1" spans="2:6">
      <c r="B199" s="1"/>
      <c r="C199" s="1"/>
      <c r="D199" s="78"/>
      <c r="E199" s="78"/>
      <c r="F199" s="79"/>
    </row>
    <row r="200" ht="15.75" customHeight="1" spans="2:6">
      <c r="B200" s="1"/>
      <c r="C200" s="1"/>
      <c r="D200" s="78"/>
      <c r="E200" s="78"/>
      <c r="F200" s="79"/>
    </row>
    <row r="201" ht="15.75" customHeight="1" spans="2:6">
      <c r="B201" s="1"/>
      <c r="C201" s="1"/>
      <c r="D201" s="78"/>
      <c r="E201" s="78"/>
      <c r="F201" s="79"/>
    </row>
    <row r="202" ht="15.75" customHeight="1" spans="2:6">
      <c r="B202" s="1"/>
      <c r="C202" s="1"/>
      <c r="D202" s="78"/>
      <c r="E202" s="78"/>
      <c r="F202" s="79"/>
    </row>
    <row r="203" ht="15.75" customHeight="1" spans="2:6">
      <c r="B203" s="1"/>
      <c r="C203" s="1"/>
      <c r="D203" s="78"/>
      <c r="E203" s="78"/>
      <c r="F203" s="79"/>
    </row>
    <row r="204" ht="15.75" customHeight="1" spans="2:6">
      <c r="B204" s="1"/>
      <c r="C204" s="1"/>
      <c r="D204" s="78"/>
      <c r="E204" s="78"/>
      <c r="F204" s="79"/>
    </row>
    <row r="205" ht="15.75" customHeight="1" spans="2:6">
      <c r="B205" s="1"/>
      <c r="C205" s="1"/>
      <c r="D205" s="78"/>
      <c r="E205" s="78"/>
      <c r="F205" s="79"/>
    </row>
    <row r="206" ht="15.75" customHeight="1" spans="2:6">
      <c r="B206" s="1"/>
      <c r="C206" s="1"/>
      <c r="D206" s="78"/>
      <c r="E206" s="78"/>
      <c r="F206" s="79"/>
    </row>
    <row r="207" ht="15.75" customHeight="1" spans="2:6">
      <c r="B207" s="1"/>
      <c r="C207" s="1"/>
      <c r="D207" s="78"/>
      <c r="E207" s="78"/>
      <c r="F207" s="79"/>
    </row>
    <row r="208" ht="15.75" customHeight="1" spans="2:6">
      <c r="B208" s="1"/>
      <c r="C208" s="1"/>
      <c r="D208" s="78"/>
      <c r="E208" s="78"/>
      <c r="F208" s="79"/>
    </row>
    <row r="209" ht="15.75" customHeight="1" spans="2:6">
      <c r="B209" s="1"/>
      <c r="C209" s="1"/>
      <c r="D209" s="78"/>
      <c r="E209" s="78"/>
      <c r="F209" s="79"/>
    </row>
    <row r="210" ht="15.75" customHeight="1" spans="2:6">
      <c r="B210" s="1"/>
      <c r="C210" s="1"/>
      <c r="D210" s="78"/>
      <c r="E210" s="78"/>
      <c r="F210" s="79"/>
    </row>
    <row r="211" ht="15.75" customHeight="1" spans="2:6">
      <c r="B211" s="1"/>
      <c r="C211" s="1"/>
      <c r="D211" s="78"/>
      <c r="E211" s="78"/>
      <c r="F211" s="79"/>
    </row>
    <row r="212" ht="15.75" customHeight="1" spans="2:6">
      <c r="B212" s="1"/>
      <c r="C212" s="1"/>
      <c r="D212" s="78"/>
      <c r="E212" s="78"/>
      <c r="F212" s="79"/>
    </row>
    <row r="213" ht="15.75" customHeight="1" spans="2:6">
      <c r="B213" s="1"/>
      <c r="C213" s="1"/>
      <c r="D213" s="78"/>
      <c r="E213" s="78"/>
      <c r="F213" s="79"/>
    </row>
    <row r="214" ht="15.75" customHeight="1" spans="2:6">
      <c r="B214" s="1"/>
      <c r="C214" s="1"/>
      <c r="D214" s="78"/>
      <c r="E214" s="78"/>
      <c r="F214" s="79"/>
    </row>
    <row r="215" ht="15.75" customHeight="1" spans="2:6">
      <c r="B215" s="1"/>
      <c r="C215" s="1"/>
      <c r="D215" s="78"/>
      <c r="E215" s="78"/>
      <c r="F215" s="79"/>
    </row>
    <row r="216" ht="15.75" customHeight="1" spans="2:6">
      <c r="B216" s="1"/>
      <c r="C216" s="1"/>
      <c r="D216" s="78"/>
      <c r="E216" s="78"/>
      <c r="F216" s="79"/>
    </row>
    <row r="217" ht="15.75" customHeight="1" spans="2:6">
      <c r="B217" s="1"/>
      <c r="C217" s="1"/>
      <c r="D217" s="78"/>
      <c r="E217" s="78"/>
      <c r="F217" s="79"/>
    </row>
    <row r="218" ht="15.75" customHeight="1" spans="2:6">
      <c r="B218" s="1"/>
      <c r="C218" s="1"/>
      <c r="D218" s="78"/>
      <c r="E218" s="78"/>
      <c r="F218" s="79"/>
    </row>
    <row r="219" ht="15.75" customHeight="1" spans="2:6">
      <c r="B219" s="1"/>
      <c r="C219" s="1"/>
      <c r="D219" s="78"/>
      <c r="E219" s="78"/>
      <c r="F219" s="79"/>
    </row>
    <row r="220" ht="15.75" customHeight="1" spans="2:6">
      <c r="B220" s="1"/>
      <c r="C220" s="1"/>
      <c r="D220" s="78"/>
      <c r="E220" s="78"/>
      <c r="F220" s="79"/>
    </row>
    <row r="221" ht="15.75" customHeight="1" spans="2:6">
      <c r="B221" s="1"/>
      <c r="C221" s="1"/>
      <c r="D221" s="78"/>
      <c r="E221" s="78"/>
      <c r="F221" s="79"/>
    </row>
    <row r="222" ht="15.75" customHeight="1" spans="2:6">
      <c r="B222" s="1"/>
      <c r="C222" s="1"/>
      <c r="D222" s="78"/>
      <c r="E222" s="78"/>
      <c r="F222" s="79"/>
    </row>
    <row r="223" ht="15.75" customHeight="1" spans="2:6">
      <c r="B223" s="1"/>
      <c r="C223" s="1"/>
      <c r="D223" s="78"/>
      <c r="E223" s="78"/>
      <c r="F223" s="79"/>
    </row>
    <row r="224" ht="15.75" customHeight="1" spans="2:6">
      <c r="B224" s="1"/>
      <c r="C224" s="1"/>
      <c r="D224" s="78"/>
      <c r="E224" s="78"/>
      <c r="F224" s="79"/>
    </row>
    <row r="225" ht="15.75" customHeight="1" spans="2:6">
      <c r="B225" s="1"/>
      <c r="C225" s="1"/>
      <c r="D225" s="78"/>
      <c r="E225" s="78"/>
      <c r="F225" s="79"/>
    </row>
    <row r="226" ht="15.75" customHeight="1" spans="2:6">
      <c r="B226" s="1"/>
      <c r="C226" s="1"/>
      <c r="D226" s="78"/>
      <c r="E226" s="78"/>
      <c r="F226" s="79"/>
    </row>
    <row r="227" ht="15.75" customHeight="1" spans="2:6">
      <c r="B227" s="1"/>
      <c r="C227" s="1"/>
      <c r="D227" s="78"/>
      <c r="E227" s="78"/>
      <c r="F227" s="79"/>
    </row>
    <row r="228" ht="15.75" customHeight="1" spans="2:6">
      <c r="B228" s="1"/>
      <c r="C228" s="1"/>
      <c r="D228" s="78"/>
      <c r="E228" s="78"/>
      <c r="F228" s="79"/>
    </row>
    <row r="229" ht="15.75" customHeight="1" spans="2:6">
      <c r="B229" s="1"/>
      <c r="C229" s="1"/>
      <c r="D229" s="78"/>
      <c r="E229" s="78"/>
      <c r="F229" s="79"/>
    </row>
    <row r="230" ht="15.75" customHeight="1" spans="2:6">
      <c r="B230" s="1"/>
      <c r="C230" s="1"/>
      <c r="D230" s="78"/>
      <c r="E230" s="78"/>
      <c r="F230" s="79"/>
    </row>
    <row r="231" ht="15.75" customHeight="1" spans="2:6">
      <c r="B231" s="1"/>
      <c r="C231" s="1"/>
      <c r="D231" s="78"/>
      <c r="E231" s="78"/>
      <c r="F231" s="79"/>
    </row>
    <row r="232" ht="15.75" customHeight="1" spans="2:6">
      <c r="B232" s="1"/>
      <c r="C232" s="1"/>
      <c r="D232" s="78"/>
      <c r="E232" s="78"/>
      <c r="F232" s="79"/>
    </row>
    <row r="233" ht="15.75" customHeight="1" spans="2:6">
      <c r="B233" s="1"/>
      <c r="C233" s="1"/>
      <c r="D233" s="78"/>
      <c r="E233" s="78"/>
      <c r="F233" s="79"/>
    </row>
    <row r="234" ht="15.75" customHeight="1" spans="2:6">
      <c r="B234" s="1"/>
      <c r="C234" s="1"/>
      <c r="D234" s="78"/>
      <c r="E234" s="78"/>
      <c r="F234" s="79"/>
    </row>
    <row r="235" ht="15.75" customHeight="1" spans="2:6">
      <c r="B235" s="1"/>
      <c r="C235" s="1"/>
      <c r="D235" s="78"/>
      <c r="E235" s="78"/>
      <c r="F235" s="79"/>
    </row>
    <row r="236" ht="15.75" customHeight="1" spans="2:6">
      <c r="B236" s="1"/>
      <c r="C236" s="1"/>
      <c r="D236" s="78"/>
      <c r="E236" s="78"/>
      <c r="F236" s="79"/>
    </row>
    <row r="237" ht="15.75" customHeight="1" spans="2:6">
      <c r="B237" s="1"/>
      <c r="C237" s="1"/>
      <c r="D237" s="78"/>
      <c r="E237" s="78"/>
      <c r="F237" s="79"/>
    </row>
    <row r="238" ht="15.75" customHeight="1" spans="2:6">
      <c r="B238" s="1"/>
      <c r="C238" s="1"/>
      <c r="D238" s="78"/>
      <c r="E238" s="78"/>
      <c r="F238" s="79"/>
    </row>
    <row r="239" ht="15.75" customHeight="1" spans="2:6">
      <c r="B239" s="1"/>
      <c r="C239" s="1"/>
      <c r="D239" s="78"/>
      <c r="E239" s="78"/>
      <c r="F239" s="79"/>
    </row>
    <row r="240" ht="15.75" customHeight="1" spans="2:6">
      <c r="B240" s="1"/>
      <c r="C240" s="1"/>
      <c r="D240" s="78"/>
      <c r="E240" s="78"/>
      <c r="F240" s="79"/>
    </row>
    <row r="241" ht="15.75" customHeight="1" spans="2:6">
      <c r="B241" s="1"/>
      <c r="C241" s="1"/>
      <c r="D241" s="78"/>
      <c r="E241" s="78"/>
      <c r="F241" s="79"/>
    </row>
    <row r="242" ht="15.75" customHeight="1" spans="2:6">
      <c r="B242" s="1"/>
      <c r="C242" s="1"/>
      <c r="D242" s="78"/>
      <c r="E242" s="78"/>
      <c r="F242" s="79"/>
    </row>
    <row r="243" ht="15.75" customHeight="1" spans="2:6">
      <c r="B243" s="1"/>
      <c r="C243" s="1"/>
      <c r="D243" s="78"/>
      <c r="E243" s="78"/>
      <c r="F243" s="79"/>
    </row>
    <row r="244" ht="15.75" customHeight="1" spans="2:6">
      <c r="B244" s="1"/>
      <c r="C244" s="1"/>
      <c r="D244" s="78"/>
      <c r="E244" s="78"/>
      <c r="F244" s="79"/>
    </row>
    <row r="245" ht="15.75" customHeight="1" spans="2:6">
      <c r="B245" s="1"/>
      <c r="C245" s="1"/>
      <c r="D245" s="78"/>
      <c r="E245" s="78"/>
      <c r="F245" s="79"/>
    </row>
    <row r="246" ht="15.75" customHeight="1" spans="2:6">
      <c r="B246" s="1"/>
      <c r="C246" s="1"/>
      <c r="D246" s="78"/>
      <c r="E246" s="78"/>
      <c r="F246" s="79"/>
    </row>
    <row r="247" ht="15.75" customHeight="1" spans="2:6">
      <c r="B247" s="1"/>
      <c r="C247" s="1"/>
      <c r="D247" s="78"/>
      <c r="E247" s="78"/>
      <c r="F247" s="79"/>
    </row>
    <row r="248" ht="15.75" customHeight="1" spans="2:6">
      <c r="B248" s="1"/>
      <c r="C248" s="1"/>
      <c r="D248" s="78"/>
      <c r="E248" s="78"/>
      <c r="F248" s="79"/>
    </row>
    <row r="249" ht="15.75" customHeight="1" spans="2:6">
      <c r="B249" s="1"/>
      <c r="C249" s="1"/>
      <c r="D249" s="78"/>
      <c r="E249" s="78"/>
      <c r="F249" s="79"/>
    </row>
    <row r="250" ht="15.75" customHeight="1" spans="2:6">
      <c r="B250" s="1"/>
      <c r="C250" s="1"/>
      <c r="D250" s="78"/>
      <c r="E250" s="78"/>
      <c r="F250" s="79"/>
    </row>
    <row r="251" ht="15.75" customHeight="1" spans="2:6">
      <c r="B251" s="1"/>
      <c r="C251" s="1"/>
      <c r="D251" s="78"/>
      <c r="E251" s="78"/>
      <c r="F251" s="79"/>
    </row>
    <row r="252" ht="15.75" customHeight="1" spans="2:6">
      <c r="B252" s="1"/>
      <c r="C252" s="1"/>
      <c r="D252" s="78"/>
      <c r="E252" s="78"/>
      <c r="F252" s="79"/>
    </row>
    <row r="253" ht="15.75" customHeight="1" spans="2:6">
      <c r="B253" s="1"/>
      <c r="C253" s="1"/>
      <c r="D253" s="78"/>
      <c r="E253" s="78"/>
      <c r="F253" s="79"/>
    </row>
    <row r="254" ht="15.75" customHeight="1" spans="2:6">
      <c r="B254" s="1"/>
      <c r="C254" s="1"/>
      <c r="D254" s="78"/>
      <c r="E254" s="78"/>
      <c r="F254" s="79"/>
    </row>
    <row r="255" ht="15.75" customHeight="1" spans="2:6">
      <c r="B255" s="1"/>
      <c r="C255" s="1"/>
      <c r="D255" s="78"/>
      <c r="E255" s="78"/>
      <c r="F255" s="79"/>
    </row>
    <row r="256" ht="15.75" customHeight="1" spans="2:6">
      <c r="B256" s="1"/>
      <c r="C256" s="1"/>
      <c r="D256" s="78"/>
      <c r="E256" s="78"/>
      <c r="F256" s="79"/>
    </row>
    <row r="257" ht="15.75" customHeight="1" spans="2:6">
      <c r="B257" s="1"/>
      <c r="C257" s="1"/>
      <c r="D257" s="78"/>
      <c r="E257" s="78"/>
      <c r="F257" s="79"/>
    </row>
    <row r="258" ht="15.75" customHeight="1" spans="2:6">
      <c r="B258" s="1"/>
      <c r="C258" s="1"/>
      <c r="D258" s="78"/>
      <c r="E258" s="78"/>
      <c r="F258" s="79"/>
    </row>
    <row r="259" ht="15.75" customHeight="1" spans="2:6">
      <c r="B259" s="1"/>
      <c r="C259" s="1"/>
      <c r="D259" s="78"/>
      <c r="E259" s="78"/>
      <c r="F259" s="79"/>
    </row>
    <row r="260" ht="15.75" customHeight="1" spans="2:6">
      <c r="B260" s="1"/>
      <c r="C260" s="1"/>
      <c r="D260" s="78"/>
      <c r="E260" s="78"/>
      <c r="F260" s="79"/>
    </row>
    <row r="261" ht="15.75" customHeight="1" spans="2:6">
      <c r="B261" s="1"/>
      <c r="C261" s="1"/>
      <c r="D261" s="78"/>
      <c r="E261" s="78"/>
      <c r="F261" s="79"/>
    </row>
    <row r="262" ht="15.75" customHeight="1" spans="2:6">
      <c r="B262" s="1"/>
      <c r="C262" s="1"/>
      <c r="D262" s="78"/>
      <c r="E262" s="78"/>
      <c r="F262" s="79"/>
    </row>
    <row r="263" ht="15.75" customHeight="1" spans="2:6">
      <c r="B263" s="1"/>
      <c r="C263" s="1"/>
      <c r="D263" s="78"/>
      <c r="E263" s="78"/>
      <c r="F263" s="79"/>
    </row>
    <row r="264" ht="15.75" customHeight="1" spans="2:6">
      <c r="B264" s="1"/>
      <c r="C264" s="1"/>
      <c r="D264" s="78"/>
      <c r="E264" s="78"/>
      <c r="F264" s="79"/>
    </row>
    <row r="265" ht="15.75" customHeight="1" spans="2:6">
      <c r="B265" s="1"/>
      <c r="C265" s="1"/>
      <c r="D265" s="78"/>
      <c r="E265" s="78"/>
      <c r="F265" s="79"/>
    </row>
    <row r="266" ht="15.75" customHeight="1" spans="2:6">
      <c r="B266" s="1"/>
      <c r="C266" s="1"/>
      <c r="D266" s="78"/>
      <c r="E266" s="78"/>
      <c r="F266" s="79"/>
    </row>
    <row r="267" ht="15.75" customHeight="1" spans="2:6">
      <c r="B267" s="1"/>
      <c r="C267" s="1"/>
      <c r="D267" s="78"/>
      <c r="E267" s="78"/>
      <c r="F267" s="79"/>
    </row>
    <row r="268" ht="15.75" customHeight="1" spans="2:6">
      <c r="B268" s="1"/>
      <c r="C268" s="1"/>
      <c r="D268" s="78"/>
      <c r="E268" s="78"/>
      <c r="F268" s="79"/>
    </row>
    <row r="269" ht="15.75" customHeight="1" spans="2:6">
      <c r="B269" s="1"/>
      <c r="C269" s="1"/>
      <c r="D269" s="78"/>
      <c r="E269" s="78"/>
      <c r="F269" s="79"/>
    </row>
    <row r="270" ht="15.75" customHeight="1" spans="2:6">
      <c r="B270" s="1"/>
      <c r="C270" s="1"/>
      <c r="D270" s="78"/>
      <c r="E270" s="78"/>
      <c r="F270" s="79"/>
    </row>
    <row r="271" ht="15.75" customHeight="1" spans="2:6">
      <c r="B271" s="1"/>
      <c r="C271" s="1"/>
      <c r="D271" s="78"/>
      <c r="E271" s="78"/>
      <c r="F271" s="79"/>
    </row>
    <row r="272" ht="15.75" customHeight="1" spans="2:6">
      <c r="B272" s="1"/>
      <c r="C272" s="1"/>
      <c r="D272" s="78"/>
      <c r="E272" s="78"/>
      <c r="F272" s="79"/>
    </row>
    <row r="273" ht="15.75" customHeight="1" spans="2:6">
      <c r="B273" s="1"/>
      <c r="C273" s="1"/>
      <c r="D273" s="78"/>
      <c r="E273" s="78"/>
      <c r="F273" s="79"/>
    </row>
    <row r="274" ht="15.75" customHeight="1" spans="2:6">
      <c r="B274" s="1"/>
      <c r="C274" s="1"/>
      <c r="D274" s="78"/>
      <c r="E274" s="78"/>
      <c r="F274" s="79"/>
    </row>
    <row r="275" ht="15.75" customHeight="1" spans="2:6">
      <c r="B275" s="1"/>
      <c r="C275" s="1"/>
      <c r="D275" s="78"/>
      <c r="E275" s="78"/>
      <c r="F275" s="79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7"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M12:V12"/>
    <mergeCell ref="A74:F74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00"/>
  <sheetViews>
    <sheetView topLeftCell="A7" workbookViewId="0">
      <selection activeCell="A1" sqref="A1"/>
    </sheetView>
  </sheetViews>
  <sheetFormatPr defaultColWidth="14.4259259259259" defaultRowHeight="15" customHeight="1"/>
  <cols>
    <col min="1" max="5" width="8" customWidth="1"/>
    <col min="6" max="6" width="13.1388888888889" customWidth="1"/>
    <col min="7" max="7" width="9.57407407407407" customWidth="1"/>
    <col min="8" max="8" width="12" customWidth="1"/>
    <col min="9" max="9" width="7.71296296296296" customWidth="1"/>
    <col min="10" max="10" width="7.86111111111111" customWidth="1"/>
    <col min="11" max="11" width="8.28703703703704" customWidth="1"/>
    <col min="12" max="12" width="9.57407407407407" customWidth="1"/>
    <col min="13" max="13" width="6.13888888888889" customWidth="1"/>
    <col min="14" max="14" width="5.71296296296296" customWidth="1"/>
    <col min="15" max="15" width="6" customWidth="1"/>
    <col min="16" max="16" width="7.13888888888889" customWidth="1"/>
    <col min="17" max="17" width="6.86111111111111" customWidth="1"/>
    <col min="18" max="18" width="5.71296296296296" customWidth="1"/>
    <col min="19" max="19" width="6.71296296296296" customWidth="1"/>
    <col min="20" max="20" width="6.57407407407407" customWidth="1"/>
    <col min="21" max="21" width="6.86111111111111" customWidth="1"/>
    <col min="22" max="22" width="7.86111111111111" customWidth="1"/>
    <col min="23" max="23" width="4.42592592592593" customWidth="1"/>
    <col min="24" max="24" width="4.57407407407407" customWidth="1"/>
    <col min="25" max="25" width="6.13888888888889" customWidth="1"/>
    <col min="26" max="26" width="5.13888888888889" customWidth="1"/>
    <col min="27" max="27" width="5.57407407407407" customWidth="1"/>
    <col min="28" max="28" width="4.71296296296296" customWidth="1"/>
    <col min="29" max="29" width="5.71296296296296" customWidth="1"/>
    <col min="30" max="30" width="6.57407407407407" customWidth="1"/>
    <col min="31" max="31" width="4.71296296296296" customWidth="1"/>
    <col min="32" max="32" width="4.86111111111111" customWidth="1"/>
    <col min="33" max="33" width="5.57407407407407" customWidth="1"/>
    <col min="34" max="34" width="5" customWidth="1"/>
    <col min="35" max="35" width="4.42592592592593" customWidth="1"/>
    <col min="36" max="36" width="5.71296296296296" customWidth="1"/>
    <col min="37" max="37" width="5.28703703703704" customWidth="1"/>
    <col min="38" max="54" width="8" customWidth="1"/>
  </cols>
  <sheetData>
    <row r="1" ht="14.4" spans="6:7">
      <c r="F1" s="1"/>
      <c r="G1" s="1"/>
    </row>
    <row r="2" ht="14.4" spans="6:8">
      <c r="F2" s="1"/>
      <c r="G2" s="21" t="s">
        <v>268</v>
      </c>
      <c r="H2" s="21" t="s">
        <v>192</v>
      </c>
    </row>
    <row r="3" ht="14.4" spans="6:7">
      <c r="F3" s="1"/>
      <c r="G3" s="1"/>
    </row>
    <row r="4" ht="17.25" customHeight="1" spans="1:54">
      <c r="A4" s="22"/>
      <c r="B4" s="23"/>
      <c r="C4" s="23"/>
      <c r="D4" s="23"/>
      <c r="E4" s="23"/>
      <c r="F4" s="23"/>
      <c r="G4" s="23"/>
      <c r="H4" s="24"/>
      <c r="I4" s="24"/>
      <c r="J4" s="47" t="s">
        <v>269</v>
      </c>
      <c r="K4" s="26"/>
      <c r="L4" s="26"/>
      <c r="M4" s="26"/>
      <c r="N4" s="26"/>
      <c r="O4" s="26"/>
      <c r="P4" s="26"/>
      <c r="Q4" s="26"/>
      <c r="R4" s="51"/>
      <c r="S4" s="24"/>
      <c r="T4" s="61"/>
      <c r="U4" s="62"/>
      <c r="V4" s="6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ht="18" hidden="1" customHeight="1" spans="1:54">
      <c r="A5" s="25" t="s">
        <v>270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5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ht="62.4" spans="1:54">
      <c r="A6" s="27" t="s">
        <v>271</v>
      </c>
      <c r="B6" s="27" t="s">
        <v>272</v>
      </c>
      <c r="C6" s="28" t="s">
        <v>273</v>
      </c>
      <c r="D6" s="28" t="s">
        <v>274</v>
      </c>
      <c r="E6" s="29" t="s">
        <v>275</v>
      </c>
      <c r="F6" s="30" t="s">
        <v>176</v>
      </c>
      <c r="G6" s="30" t="s">
        <v>177</v>
      </c>
      <c r="H6" s="30" t="s">
        <v>178</v>
      </c>
      <c r="I6" s="30" t="s">
        <v>179</v>
      </c>
      <c r="J6" s="30" t="s">
        <v>180</v>
      </c>
      <c r="K6" s="30" t="s">
        <v>181</v>
      </c>
      <c r="L6" s="30" t="s">
        <v>182</v>
      </c>
      <c r="M6" s="30" t="s">
        <v>183</v>
      </c>
      <c r="N6" s="30" t="s">
        <v>184</v>
      </c>
      <c r="O6" s="30" t="s">
        <v>185</v>
      </c>
      <c r="P6" s="30" t="s">
        <v>186</v>
      </c>
      <c r="Q6" s="30" t="s">
        <v>187</v>
      </c>
      <c r="R6" s="30" t="s">
        <v>188</v>
      </c>
      <c r="S6" s="30" t="s">
        <v>189</v>
      </c>
      <c r="T6" s="30" t="s">
        <v>190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ht="35.25" customHeight="1" spans="1:54">
      <c r="A7" s="10"/>
      <c r="B7" s="10"/>
      <c r="C7" s="10"/>
      <c r="D7" s="10"/>
      <c r="E7" s="29"/>
      <c r="F7" s="31" t="s">
        <v>193</v>
      </c>
      <c r="G7" s="31" t="s">
        <v>193</v>
      </c>
      <c r="H7" s="31" t="s">
        <v>193</v>
      </c>
      <c r="I7" s="31" t="s">
        <v>193</v>
      </c>
      <c r="J7" s="31" t="s">
        <v>193</v>
      </c>
      <c r="K7" s="31" t="s">
        <v>193</v>
      </c>
      <c r="L7" s="31" t="s">
        <v>193</v>
      </c>
      <c r="M7" s="31" t="s">
        <v>193</v>
      </c>
      <c r="N7" s="31" t="s">
        <v>193</v>
      </c>
      <c r="O7" s="31" t="s">
        <v>193</v>
      </c>
      <c r="P7" s="31" t="s">
        <v>193</v>
      </c>
      <c r="Q7" s="31" t="s">
        <v>193</v>
      </c>
      <c r="R7" s="31" t="s">
        <v>193</v>
      </c>
      <c r="S7" s="31" t="s">
        <v>193</v>
      </c>
      <c r="T7" s="31" t="s">
        <v>193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ht="15.75" customHeight="1" spans="1:54">
      <c r="A8" s="32" t="s">
        <v>276</v>
      </c>
      <c r="B8" s="27" t="s">
        <v>192</v>
      </c>
      <c r="C8" s="27" t="s">
        <v>277</v>
      </c>
      <c r="D8" s="27">
        <v>310243</v>
      </c>
      <c r="E8" s="33" t="s">
        <v>278</v>
      </c>
      <c r="F8" s="33">
        <v>3</v>
      </c>
      <c r="G8" s="34">
        <v>3</v>
      </c>
      <c r="H8" s="34">
        <v>2</v>
      </c>
      <c r="I8" s="34">
        <v>2</v>
      </c>
      <c r="J8" s="48" t="s">
        <v>196</v>
      </c>
      <c r="K8" s="48" t="s">
        <v>196</v>
      </c>
      <c r="L8" s="48" t="s">
        <v>196</v>
      </c>
      <c r="M8" s="48" t="s">
        <v>196</v>
      </c>
      <c r="N8" s="48" t="s">
        <v>196</v>
      </c>
      <c r="O8" s="48" t="s">
        <v>196</v>
      </c>
      <c r="P8" s="48" t="s">
        <v>196</v>
      </c>
      <c r="Q8" s="48">
        <v>2</v>
      </c>
      <c r="R8" s="48">
        <v>3</v>
      </c>
      <c r="S8" s="48">
        <v>2</v>
      </c>
      <c r="T8" s="48" t="s">
        <v>196</v>
      </c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</row>
    <row r="9" ht="15.75" customHeight="1" spans="1:54">
      <c r="A9" s="6"/>
      <c r="B9" s="6"/>
      <c r="C9" s="6"/>
      <c r="D9" s="6"/>
      <c r="E9" s="33" t="s">
        <v>85</v>
      </c>
      <c r="F9" s="35">
        <v>3</v>
      </c>
      <c r="G9" s="36">
        <v>2</v>
      </c>
      <c r="H9" s="36">
        <v>3</v>
      </c>
      <c r="I9" s="36" t="s">
        <v>196</v>
      </c>
      <c r="J9" s="49">
        <v>3</v>
      </c>
      <c r="K9" s="49" t="s">
        <v>196</v>
      </c>
      <c r="L9" s="49" t="s">
        <v>196</v>
      </c>
      <c r="M9" s="49" t="s">
        <v>196</v>
      </c>
      <c r="N9" s="49">
        <v>1</v>
      </c>
      <c r="O9" s="49" t="s">
        <v>196</v>
      </c>
      <c r="P9" s="49">
        <v>1</v>
      </c>
      <c r="Q9" s="49">
        <v>2</v>
      </c>
      <c r="R9" s="49">
        <v>3</v>
      </c>
      <c r="S9" s="49">
        <v>3</v>
      </c>
      <c r="T9" s="49">
        <v>3</v>
      </c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</row>
    <row r="10" ht="15.75" customHeight="1" spans="1:54">
      <c r="A10" s="6"/>
      <c r="B10" s="6"/>
      <c r="C10" s="6"/>
      <c r="D10" s="6"/>
      <c r="E10" s="33" t="s">
        <v>86</v>
      </c>
      <c r="F10" s="37">
        <v>2</v>
      </c>
      <c r="G10" s="38">
        <v>2</v>
      </c>
      <c r="H10" s="38" t="s">
        <v>196</v>
      </c>
      <c r="I10" s="38">
        <v>3</v>
      </c>
      <c r="J10" s="48" t="s">
        <v>196</v>
      </c>
      <c r="K10" s="48" t="s">
        <v>196</v>
      </c>
      <c r="L10" s="48" t="s">
        <v>196</v>
      </c>
      <c r="M10" s="48" t="s">
        <v>196</v>
      </c>
      <c r="N10" s="48" t="s">
        <v>196</v>
      </c>
      <c r="O10" s="48" t="s">
        <v>196</v>
      </c>
      <c r="P10" s="48" t="s">
        <v>196</v>
      </c>
      <c r="Q10" s="48">
        <v>2</v>
      </c>
      <c r="R10" s="48">
        <v>3</v>
      </c>
      <c r="S10" s="48">
        <v>2</v>
      </c>
      <c r="T10" s="48" t="s">
        <v>196</v>
      </c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</row>
    <row r="11" ht="15.75" customHeight="1" spans="1:54">
      <c r="A11" s="6"/>
      <c r="B11" s="6"/>
      <c r="C11" s="6"/>
      <c r="D11" s="6"/>
      <c r="E11" s="33" t="s">
        <v>87</v>
      </c>
      <c r="F11" s="35">
        <v>2</v>
      </c>
      <c r="G11" s="36">
        <v>2</v>
      </c>
      <c r="H11" s="36">
        <v>3</v>
      </c>
      <c r="I11" s="36">
        <v>3</v>
      </c>
      <c r="J11" s="49">
        <v>2</v>
      </c>
      <c r="K11" s="49" t="s">
        <v>196</v>
      </c>
      <c r="L11" s="49" t="s">
        <v>196</v>
      </c>
      <c r="M11" s="49" t="s">
        <v>196</v>
      </c>
      <c r="N11" s="49">
        <v>2</v>
      </c>
      <c r="O11" s="49" t="s">
        <v>196</v>
      </c>
      <c r="P11" s="49" t="s">
        <v>196</v>
      </c>
      <c r="Q11" s="49">
        <v>2</v>
      </c>
      <c r="R11" s="49">
        <v>2</v>
      </c>
      <c r="S11" s="49">
        <v>3</v>
      </c>
      <c r="T11" s="49">
        <v>2</v>
      </c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</row>
    <row r="12" ht="15.75" customHeight="1" spans="1:54">
      <c r="A12" s="6"/>
      <c r="B12" s="6"/>
      <c r="C12" s="6"/>
      <c r="D12" s="6"/>
      <c r="E12" s="39" t="s">
        <v>88</v>
      </c>
      <c r="F12" s="37">
        <v>2</v>
      </c>
      <c r="G12" s="38">
        <v>2</v>
      </c>
      <c r="H12" s="38">
        <v>2</v>
      </c>
      <c r="I12" s="38">
        <v>3</v>
      </c>
      <c r="J12" s="48" t="s">
        <v>196</v>
      </c>
      <c r="K12" s="48" t="s">
        <v>196</v>
      </c>
      <c r="L12" s="48" t="s">
        <v>196</v>
      </c>
      <c r="M12" s="48" t="s">
        <v>196</v>
      </c>
      <c r="N12" s="48">
        <v>1</v>
      </c>
      <c r="O12" s="48" t="s">
        <v>196</v>
      </c>
      <c r="P12" s="48" t="s">
        <v>196</v>
      </c>
      <c r="Q12" s="48">
        <v>2</v>
      </c>
      <c r="R12" s="48">
        <v>2</v>
      </c>
      <c r="S12" s="48">
        <v>3</v>
      </c>
      <c r="T12" s="48">
        <v>2</v>
      </c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</row>
    <row r="13" ht="15.75" customHeight="1" spans="1:54">
      <c r="A13" s="40"/>
      <c r="B13" s="29"/>
      <c r="C13" s="29"/>
      <c r="D13" s="29"/>
      <c r="E13" s="33" t="s">
        <v>89</v>
      </c>
      <c r="F13" s="37">
        <v>2</v>
      </c>
      <c r="G13" s="38">
        <v>2</v>
      </c>
      <c r="H13" s="38" t="s">
        <v>196</v>
      </c>
      <c r="I13" s="38">
        <v>2</v>
      </c>
      <c r="J13" s="48">
        <v>2</v>
      </c>
      <c r="K13" s="48" t="s">
        <v>196</v>
      </c>
      <c r="L13" s="48" t="s">
        <v>196</v>
      </c>
      <c r="M13" s="48" t="s">
        <v>196</v>
      </c>
      <c r="N13" s="48" t="s">
        <v>196</v>
      </c>
      <c r="O13" s="48" t="s">
        <v>196</v>
      </c>
      <c r="P13" s="48" t="s">
        <v>196</v>
      </c>
      <c r="Q13" s="48">
        <v>2</v>
      </c>
      <c r="R13" s="48">
        <v>2</v>
      </c>
      <c r="S13" s="48">
        <v>3</v>
      </c>
      <c r="T13" s="48" t="s">
        <v>196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</row>
    <row r="14" ht="15.75" customHeight="1" spans="5:22">
      <c r="E14" s="41" t="s">
        <v>140</v>
      </c>
      <c r="F14" s="42">
        <f t="shared" ref="F14:J14" si="0">AVERAGE(F8:F13)</f>
        <v>2.33333333333333</v>
      </c>
      <c r="G14" s="42">
        <f t="shared" si="0"/>
        <v>2.16666666666667</v>
      </c>
      <c r="H14" s="42">
        <f t="shared" si="0"/>
        <v>2.5</v>
      </c>
      <c r="I14" s="42">
        <f t="shared" si="0"/>
        <v>2.6</v>
      </c>
      <c r="J14" s="42">
        <f t="shared" si="0"/>
        <v>2.33333333333333</v>
      </c>
      <c r="K14" s="42" t="s">
        <v>196</v>
      </c>
      <c r="L14" s="42"/>
      <c r="M14" s="42"/>
      <c r="N14" s="42">
        <f>AVERAGE(N8:N13)</f>
        <v>1.33333333333333</v>
      </c>
      <c r="O14" s="42"/>
      <c r="P14" s="42">
        <f t="shared" ref="P14:T14" si="1">AVERAGE(P8:P13)</f>
        <v>1</v>
      </c>
      <c r="Q14" s="42">
        <f t="shared" si="1"/>
        <v>2</v>
      </c>
      <c r="R14" s="42">
        <f t="shared" si="1"/>
        <v>2.5</v>
      </c>
      <c r="S14" s="42">
        <f t="shared" si="1"/>
        <v>2.66666666666667</v>
      </c>
      <c r="T14" s="42">
        <f t="shared" si="1"/>
        <v>2.33333333333333</v>
      </c>
      <c r="U14" s="64"/>
      <c r="V14" s="64"/>
    </row>
    <row r="15" ht="14.4" spans="6:7">
      <c r="F15" s="1"/>
      <c r="G15" s="1"/>
    </row>
    <row r="16" ht="14.4" spans="6:7">
      <c r="F16" s="1"/>
      <c r="G16" s="1"/>
    </row>
    <row r="17" ht="15.6" spans="1:54">
      <c r="A17" s="27" t="s">
        <v>271</v>
      </c>
      <c r="B17" s="27" t="s">
        <v>272</v>
      </c>
      <c r="C17" s="28" t="s">
        <v>273</v>
      </c>
      <c r="D17" s="28" t="s">
        <v>274</v>
      </c>
      <c r="E17" s="27" t="s">
        <v>275</v>
      </c>
      <c r="F17" s="27" t="s">
        <v>279</v>
      </c>
      <c r="G17" s="27" t="s">
        <v>280</v>
      </c>
      <c r="H17" s="27" t="s">
        <v>7</v>
      </c>
      <c r="I17" s="39" t="s">
        <v>162</v>
      </c>
      <c r="J17" s="50" t="s">
        <v>176</v>
      </c>
      <c r="K17" s="51"/>
      <c r="L17" s="50" t="s">
        <v>177</v>
      </c>
      <c r="M17" s="51"/>
      <c r="N17" s="50" t="s">
        <v>178</v>
      </c>
      <c r="O17" s="51"/>
      <c r="P17" s="50" t="s">
        <v>179</v>
      </c>
      <c r="Q17" s="51"/>
      <c r="R17" s="50" t="s">
        <v>180</v>
      </c>
      <c r="S17" s="51"/>
      <c r="T17" s="50" t="s">
        <v>181</v>
      </c>
      <c r="U17" s="51"/>
      <c r="V17" s="50" t="s">
        <v>182</v>
      </c>
      <c r="W17" s="51"/>
      <c r="X17" s="50" t="s">
        <v>183</v>
      </c>
      <c r="Y17" s="51"/>
      <c r="Z17" s="50" t="s">
        <v>184</v>
      </c>
      <c r="AA17" s="51"/>
      <c r="AB17" s="50" t="s">
        <v>185</v>
      </c>
      <c r="AC17" s="51"/>
      <c r="AD17" s="50" t="s">
        <v>186</v>
      </c>
      <c r="AE17" s="51"/>
      <c r="AF17" s="50" t="s">
        <v>187</v>
      </c>
      <c r="AG17" s="51"/>
      <c r="AH17" s="50" t="s">
        <v>188</v>
      </c>
      <c r="AI17" s="51"/>
      <c r="AJ17" s="50" t="s">
        <v>189</v>
      </c>
      <c r="AK17" s="51"/>
      <c r="AL17" s="50" t="s">
        <v>190</v>
      </c>
      <c r="AM17" s="5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ht="48.75" customHeight="1" spans="1:54">
      <c r="A18" s="10"/>
      <c r="B18" s="10"/>
      <c r="C18" s="10"/>
      <c r="D18" s="10"/>
      <c r="E18" s="10"/>
      <c r="F18" s="10"/>
      <c r="G18" s="10"/>
      <c r="H18" s="10"/>
      <c r="I18" s="7"/>
      <c r="J18" s="30" t="s">
        <v>193</v>
      </c>
      <c r="K18" s="30" t="s">
        <v>194</v>
      </c>
      <c r="L18" s="30" t="s">
        <v>193</v>
      </c>
      <c r="M18" s="30" t="s">
        <v>194</v>
      </c>
      <c r="N18" s="30" t="s">
        <v>193</v>
      </c>
      <c r="O18" s="30" t="s">
        <v>194</v>
      </c>
      <c r="P18" s="30" t="s">
        <v>193</v>
      </c>
      <c r="Q18" s="30" t="s">
        <v>194</v>
      </c>
      <c r="R18" s="30" t="s">
        <v>193</v>
      </c>
      <c r="S18" s="30" t="s">
        <v>194</v>
      </c>
      <c r="T18" s="30" t="s">
        <v>193</v>
      </c>
      <c r="U18" s="30" t="s">
        <v>194</v>
      </c>
      <c r="V18" s="30" t="s">
        <v>193</v>
      </c>
      <c r="W18" s="30" t="s">
        <v>194</v>
      </c>
      <c r="X18" s="30" t="s">
        <v>193</v>
      </c>
      <c r="Y18" s="30" t="s">
        <v>194</v>
      </c>
      <c r="Z18" s="30" t="s">
        <v>193</v>
      </c>
      <c r="AA18" s="30" t="s">
        <v>194</v>
      </c>
      <c r="AB18" s="30" t="s">
        <v>193</v>
      </c>
      <c r="AC18" s="30" t="s">
        <v>194</v>
      </c>
      <c r="AD18" s="30" t="s">
        <v>193</v>
      </c>
      <c r="AE18" s="30" t="s">
        <v>194</v>
      </c>
      <c r="AF18" s="30" t="s">
        <v>193</v>
      </c>
      <c r="AG18" s="30" t="s">
        <v>194</v>
      </c>
      <c r="AH18" s="30" t="s">
        <v>193</v>
      </c>
      <c r="AI18" s="30" t="s">
        <v>194</v>
      </c>
      <c r="AJ18" s="30" t="s">
        <v>193</v>
      </c>
      <c r="AK18" s="30" t="s">
        <v>194</v>
      </c>
      <c r="AL18" s="30" t="s">
        <v>193</v>
      </c>
      <c r="AM18" s="30" t="s">
        <v>194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ht="15.75" customHeight="1" spans="1:54">
      <c r="A19" s="32" t="s">
        <v>276</v>
      </c>
      <c r="B19" s="27" t="s">
        <v>192</v>
      </c>
      <c r="C19" s="27" t="s">
        <v>277</v>
      </c>
      <c r="D19" s="27">
        <v>310243</v>
      </c>
      <c r="E19" s="29" t="s">
        <v>278</v>
      </c>
      <c r="F19" s="29">
        <v>91</v>
      </c>
      <c r="G19" s="43">
        <v>58.8235294117647</v>
      </c>
      <c r="H19" s="33">
        <f t="shared" ref="H19:H24" si="2">F19*0.3+G19*0.7</f>
        <v>68.4764705882353</v>
      </c>
      <c r="I19" s="52" t="str">
        <f t="shared" ref="I19:I24" si="3">(IF(H19&gt;=60,"3",IF(AND(H19&lt;60,H19&gt;=50),"2",IF(AND(H19&lt;50,H19&gt;=40),"1",IF(H19&lt;40,"0")))))</f>
        <v>3</v>
      </c>
      <c r="J19" s="33">
        <v>3</v>
      </c>
      <c r="K19" s="53">
        <f t="shared" ref="K19:K24" si="4">J19*I19/3</f>
        <v>3</v>
      </c>
      <c r="L19" s="34">
        <v>3</v>
      </c>
      <c r="M19" s="53">
        <f t="shared" ref="M19:M24" si="5">L19*I19/3</f>
        <v>3</v>
      </c>
      <c r="N19" s="34">
        <v>2</v>
      </c>
      <c r="O19" s="54">
        <f t="shared" ref="O19:O20" si="6">N19*I19/3</f>
        <v>2</v>
      </c>
      <c r="P19" s="55">
        <v>2</v>
      </c>
      <c r="Q19" s="65">
        <f>P19*I19/3</f>
        <v>2</v>
      </c>
      <c r="R19" s="48" t="s">
        <v>196</v>
      </c>
      <c r="S19" s="54" t="s">
        <v>196</v>
      </c>
      <c r="T19" s="48" t="s">
        <v>196</v>
      </c>
      <c r="U19" s="54" t="s">
        <v>196</v>
      </c>
      <c r="V19" s="48" t="s">
        <v>196</v>
      </c>
      <c r="W19" s="54" t="s">
        <v>196</v>
      </c>
      <c r="X19" s="48" t="s">
        <v>196</v>
      </c>
      <c r="Y19" s="54" t="s">
        <v>196</v>
      </c>
      <c r="Z19" s="68" t="s">
        <v>196</v>
      </c>
      <c r="AA19" s="65" t="s">
        <v>196</v>
      </c>
      <c r="AB19" s="69" t="s">
        <v>196</v>
      </c>
      <c r="AC19" s="54" t="s">
        <v>196</v>
      </c>
      <c r="AD19" s="70" t="s">
        <v>196</v>
      </c>
      <c r="AE19" s="54" t="s">
        <v>196</v>
      </c>
      <c r="AF19" s="70">
        <v>2</v>
      </c>
      <c r="AG19" s="54">
        <f t="shared" ref="AG19:AG24" si="7">AF19*I19/3</f>
        <v>2</v>
      </c>
      <c r="AH19" s="69">
        <v>3</v>
      </c>
      <c r="AI19" s="54">
        <f t="shared" ref="AI19:AI24" si="8">AH19*I19/3</f>
        <v>3</v>
      </c>
      <c r="AJ19" s="69">
        <v>2</v>
      </c>
      <c r="AK19" s="54">
        <f t="shared" ref="AK19:AK24" si="9">AJ19*I19/3</f>
        <v>2</v>
      </c>
      <c r="AL19" s="68" t="s">
        <v>196</v>
      </c>
      <c r="AM19" s="65" t="s">
        <v>196</v>
      </c>
      <c r="AN19" s="7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</row>
    <row r="20" ht="15.75" customHeight="1" spans="1:54">
      <c r="A20" s="6"/>
      <c r="B20" s="6"/>
      <c r="C20" s="6"/>
      <c r="D20" s="6"/>
      <c r="E20" s="29" t="s">
        <v>85</v>
      </c>
      <c r="F20" s="29">
        <v>87</v>
      </c>
      <c r="G20" s="43">
        <v>58.8235294117647</v>
      </c>
      <c r="H20" s="33">
        <f t="shared" si="2"/>
        <v>67.2764705882353</v>
      </c>
      <c r="I20" s="52" t="str">
        <f t="shared" si="3"/>
        <v>3</v>
      </c>
      <c r="J20" s="35">
        <v>3</v>
      </c>
      <c r="K20" s="53">
        <f t="shared" si="4"/>
        <v>3</v>
      </c>
      <c r="L20" s="36">
        <v>2</v>
      </c>
      <c r="M20" s="53">
        <f t="shared" si="5"/>
        <v>2</v>
      </c>
      <c r="N20" s="36">
        <v>3</v>
      </c>
      <c r="O20" s="54">
        <f t="shared" si="6"/>
        <v>3</v>
      </c>
      <c r="P20" s="56" t="s">
        <v>196</v>
      </c>
      <c r="Q20" s="65" t="s">
        <v>196</v>
      </c>
      <c r="R20" s="49">
        <v>3</v>
      </c>
      <c r="S20" s="54">
        <f>R20*K20/3</f>
        <v>3</v>
      </c>
      <c r="T20" s="49" t="s">
        <v>196</v>
      </c>
      <c r="U20" s="54"/>
      <c r="V20" s="49" t="s">
        <v>196</v>
      </c>
      <c r="W20" s="54"/>
      <c r="X20" s="49" t="s">
        <v>196</v>
      </c>
      <c r="Y20" s="54" t="s">
        <v>196</v>
      </c>
      <c r="Z20" s="68">
        <v>1</v>
      </c>
      <c r="AA20" s="65">
        <f>Z20*I20/3</f>
        <v>1</v>
      </c>
      <c r="AB20" s="71" t="s">
        <v>196</v>
      </c>
      <c r="AC20" s="54" t="s">
        <v>196</v>
      </c>
      <c r="AD20" s="70">
        <v>1</v>
      </c>
      <c r="AE20" s="54">
        <f>AD20*I20/3</f>
        <v>1</v>
      </c>
      <c r="AF20" s="70">
        <v>2</v>
      </c>
      <c r="AG20" s="54">
        <f t="shared" si="7"/>
        <v>2</v>
      </c>
      <c r="AH20" s="74">
        <v>3</v>
      </c>
      <c r="AI20" s="54">
        <f t="shared" si="8"/>
        <v>3</v>
      </c>
      <c r="AJ20" s="74">
        <v>3</v>
      </c>
      <c r="AK20" s="54">
        <f t="shared" si="9"/>
        <v>3</v>
      </c>
      <c r="AL20" s="68">
        <v>3</v>
      </c>
      <c r="AM20" s="65">
        <f>AL20*I20/3</f>
        <v>3</v>
      </c>
      <c r="AN20" s="7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</row>
    <row r="21" ht="15.75" customHeight="1" spans="1:54">
      <c r="A21" s="6"/>
      <c r="B21" s="6"/>
      <c r="C21" s="6"/>
      <c r="D21" s="6"/>
      <c r="E21" s="29" t="s">
        <v>86</v>
      </c>
      <c r="F21" s="29">
        <v>71.44</v>
      </c>
      <c r="G21" s="43">
        <v>58.8235294117647</v>
      </c>
      <c r="H21" s="33">
        <f t="shared" si="2"/>
        <v>62.6084705882353</v>
      </c>
      <c r="I21" s="52" t="str">
        <f t="shared" si="3"/>
        <v>3</v>
      </c>
      <c r="J21" s="37">
        <v>2</v>
      </c>
      <c r="K21" s="53">
        <f t="shared" si="4"/>
        <v>2</v>
      </c>
      <c r="L21" s="38">
        <v>2</v>
      </c>
      <c r="M21" s="53">
        <f t="shared" si="5"/>
        <v>2</v>
      </c>
      <c r="N21" s="38" t="s">
        <v>196</v>
      </c>
      <c r="O21" s="54" t="s">
        <v>196</v>
      </c>
      <c r="P21" s="57">
        <v>3</v>
      </c>
      <c r="Q21" s="65">
        <f t="shared" ref="Q21:Q24" si="10">P21*I21/3</f>
        <v>3</v>
      </c>
      <c r="R21" s="48" t="s">
        <v>196</v>
      </c>
      <c r="S21" s="54" t="s">
        <v>196</v>
      </c>
      <c r="T21" s="48" t="s">
        <v>196</v>
      </c>
      <c r="U21" s="54"/>
      <c r="V21" s="48" t="s">
        <v>196</v>
      </c>
      <c r="W21" s="54"/>
      <c r="X21" s="48" t="s">
        <v>196</v>
      </c>
      <c r="Y21" s="54"/>
      <c r="Z21" s="68" t="s">
        <v>196</v>
      </c>
      <c r="AA21" s="65" t="s">
        <v>196</v>
      </c>
      <c r="AB21" s="72" t="s">
        <v>196</v>
      </c>
      <c r="AC21" s="54" t="s">
        <v>196</v>
      </c>
      <c r="AD21" s="70" t="s">
        <v>196</v>
      </c>
      <c r="AE21" s="54" t="s">
        <v>196</v>
      </c>
      <c r="AF21" s="70">
        <v>2</v>
      </c>
      <c r="AG21" s="54">
        <f t="shared" si="7"/>
        <v>2</v>
      </c>
      <c r="AH21" s="69">
        <v>3</v>
      </c>
      <c r="AI21" s="54">
        <f t="shared" si="8"/>
        <v>3</v>
      </c>
      <c r="AJ21" s="69">
        <v>2</v>
      </c>
      <c r="AK21" s="54">
        <f t="shared" si="9"/>
        <v>2</v>
      </c>
      <c r="AL21" s="68" t="s">
        <v>196</v>
      </c>
      <c r="AM21" s="65" t="s">
        <v>196</v>
      </c>
      <c r="AN21" s="7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</row>
    <row r="22" ht="15.75" customHeight="1" spans="1:54">
      <c r="A22" s="6"/>
      <c r="B22" s="6"/>
      <c r="C22" s="6"/>
      <c r="D22" s="6"/>
      <c r="E22" s="29" t="s">
        <v>87</v>
      </c>
      <c r="F22" s="29">
        <v>81.39</v>
      </c>
      <c r="G22" s="43">
        <v>58.8235294117647</v>
      </c>
      <c r="H22" s="33">
        <f t="shared" si="2"/>
        <v>65.5934705882353</v>
      </c>
      <c r="I22" s="52" t="str">
        <f t="shared" si="3"/>
        <v>3</v>
      </c>
      <c r="J22" s="35">
        <v>2</v>
      </c>
      <c r="K22" s="53">
        <f t="shared" si="4"/>
        <v>2</v>
      </c>
      <c r="L22" s="36">
        <v>2</v>
      </c>
      <c r="M22" s="53">
        <f t="shared" si="5"/>
        <v>2</v>
      </c>
      <c r="N22" s="36">
        <v>3</v>
      </c>
      <c r="O22" s="54">
        <f t="shared" ref="O22:O23" si="11">N22*I22/3</f>
        <v>3</v>
      </c>
      <c r="P22" s="56">
        <v>3</v>
      </c>
      <c r="Q22" s="65">
        <f t="shared" si="10"/>
        <v>3</v>
      </c>
      <c r="R22" s="49">
        <v>2</v>
      </c>
      <c r="S22" s="54">
        <f>R22*I22/3</f>
        <v>2</v>
      </c>
      <c r="T22" s="49" t="s">
        <v>196</v>
      </c>
      <c r="U22" s="54"/>
      <c r="V22" s="49" t="s">
        <v>196</v>
      </c>
      <c r="W22" s="54"/>
      <c r="X22" s="49" t="s">
        <v>196</v>
      </c>
      <c r="Y22" s="54"/>
      <c r="Z22" s="68">
        <v>2</v>
      </c>
      <c r="AA22" s="65">
        <f t="shared" ref="AA22:AA23" si="12">Z22*I22/3</f>
        <v>2</v>
      </c>
      <c r="AB22" s="72" t="s">
        <v>196</v>
      </c>
      <c r="AC22" s="54" t="s">
        <v>196</v>
      </c>
      <c r="AD22" s="70" t="s">
        <v>196</v>
      </c>
      <c r="AE22" s="54" t="s">
        <v>196</v>
      </c>
      <c r="AF22" s="65">
        <v>2</v>
      </c>
      <c r="AG22" s="54">
        <f t="shared" si="7"/>
        <v>2</v>
      </c>
      <c r="AH22" s="74">
        <v>2</v>
      </c>
      <c r="AI22" s="54">
        <f t="shared" si="8"/>
        <v>2</v>
      </c>
      <c r="AJ22" s="74">
        <v>3</v>
      </c>
      <c r="AK22" s="54">
        <f t="shared" si="9"/>
        <v>3</v>
      </c>
      <c r="AL22" s="68">
        <v>2</v>
      </c>
      <c r="AM22" s="65">
        <f t="shared" ref="AM22:AM23" si="13">AL22*I22/3</f>
        <v>2</v>
      </c>
      <c r="AN22" s="7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</row>
    <row r="23" ht="15.75" customHeight="1" spans="1:54">
      <c r="A23" s="6"/>
      <c r="B23" s="6"/>
      <c r="C23" s="6"/>
      <c r="D23" s="6"/>
      <c r="E23" s="29" t="s">
        <v>88</v>
      </c>
      <c r="F23" s="29">
        <v>79.9</v>
      </c>
      <c r="G23" s="43">
        <v>58.8235294117647</v>
      </c>
      <c r="H23" s="33">
        <f t="shared" si="2"/>
        <v>65.1464705882353</v>
      </c>
      <c r="I23" s="52" t="str">
        <f t="shared" si="3"/>
        <v>3</v>
      </c>
      <c r="J23" s="37">
        <v>2</v>
      </c>
      <c r="K23" s="53">
        <f t="shared" si="4"/>
        <v>2</v>
      </c>
      <c r="L23" s="38">
        <v>2</v>
      </c>
      <c r="M23" s="53">
        <f t="shared" si="5"/>
        <v>2</v>
      </c>
      <c r="N23" s="38">
        <v>2</v>
      </c>
      <c r="O23" s="54">
        <f t="shared" si="11"/>
        <v>2</v>
      </c>
      <c r="P23" s="57">
        <v>3</v>
      </c>
      <c r="Q23" s="65">
        <f t="shared" si="10"/>
        <v>3</v>
      </c>
      <c r="R23" s="48" t="s">
        <v>196</v>
      </c>
      <c r="S23" s="54" t="s">
        <v>196</v>
      </c>
      <c r="T23" s="48" t="s">
        <v>196</v>
      </c>
      <c r="U23" s="54"/>
      <c r="V23" s="48" t="s">
        <v>196</v>
      </c>
      <c r="W23" s="54" t="s">
        <v>196</v>
      </c>
      <c r="X23" s="48" t="s">
        <v>196</v>
      </c>
      <c r="Y23" s="54"/>
      <c r="Z23" s="68">
        <v>1</v>
      </c>
      <c r="AA23" s="65">
        <f t="shared" si="12"/>
        <v>1</v>
      </c>
      <c r="AB23" s="72" t="s">
        <v>196</v>
      </c>
      <c r="AC23" s="54" t="s">
        <v>196</v>
      </c>
      <c r="AD23" s="70" t="s">
        <v>196</v>
      </c>
      <c r="AE23" s="54" t="s">
        <v>196</v>
      </c>
      <c r="AF23" s="65">
        <v>2</v>
      </c>
      <c r="AG23" s="54">
        <f t="shared" si="7"/>
        <v>2</v>
      </c>
      <c r="AH23" s="75">
        <v>2</v>
      </c>
      <c r="AI23" s="54">
        <f t="shared" si="8"/>
        <v>2</v>
      </c>
      <c r="AJ23" s="69">
        <v>3</v>
      </c>
      <c r="AK23" s="54">
        <f t="shared" si="9"/>
        <v>3</v>
      </c>
      <c r="AL23" s="68">
        <v>2</v>
      </c>
      <c r="AM23" s="65">
        <f t="shared" si="13"/>
        <v>2</v>
      </c>
      <c r="AN23" s="7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</row>
    <row r="24" ht="15.75" customHeight="1" spans="1:54">
      <c r="A24" s="6"/>
      <c r="B24" s="6"/>
      <c r="C24" s="6"/>
      <c r="D24" s="6"/>
      <c r="E24" s="29" t="s">
        <v>89</v>
      </c>
      <c r="F24" s="29">
        <v>89.42</v>
      </c>
      <c r="G24" s="43">
        <v>58.8235294117647</v>
      </c>
      <c r="H24" s="33">
        <f t="shared" si="2"/>
        <v>68.0024705882353</v>
      </c>
      <c r="I24" s="52" t="str">
        <f t="shared" si="3"/>
        <v>3</v>
      </c>
      <c r="J24" s="37">
        <v>2</v>
      </c>
      <c r="K24" s="53">
        <f t="shared" si="4"/>
        <v>2</v>
      </c>
      <c r="L24" s="38">
        <v>2</v>
      </c>
      <c r="M24" s="53">
        <f t="shared" si="5"/>
        <v>2</v>
      </c>
      <c r="N24" s="38" t="s">
        <v>196</v>
      </c>
      <c r="O24" s="54" t="s">
        <v>196</v>
      </c>
      <c r="P24" s="57">
        <v>2</v>
      </c>
      <c r="Q24" s="65">
        <f t="shared" si="10"/>
        <v>2</v>
      </c>
      <c r="R24" s="48">
        <v>2</v>
      </c>
      <c r="S24" s="54">
        <f>R24*I24/3</f>
        <v>2</v>
      </c>
      <c r="T24" s="48" t="s">
        <v>196</v>
      </c>
      <c r="U24" s="54"/>
      <c r="V24" s="48" t="s">
        <v>196</v>
      </c>
      <c r="W24" s="54" t="s">
        <v>196</v>
      </c>
      <c r="X24" s="48" t="s">
        <v>196</v>
      </c>
      <c r="Y24" s="54"/>
      <c r="Z24" s="68" t="s">
        <v>196</v>
      </c>
      <c r="AA24" s="65" t="s">
        <v>196</v>
      </c>
      <c r="AB24" s="72" t="s">
        <v>196</v>
      </c>
      <c r="AC24" s="54" t="s">
        <v>196</v>
      </c>
      <c r="AD24" s="70" t="s">
        <v>196</v>
      </c>
      <c r="AE24" s="54" t="s">
        <v>196</v>
      </c>
      <c r="AF24" s="65">
        <v>2</v>
      </c>
      <c r="AG24" s="54">
        <f t="shared" si="7"/>
        <v>2</v>
      </c>
      <c r="AH24" s="75">
        <v>2</v>
      </c>
      <c r="AI24" s="54">
        <f t="shared" si="8"/>
        <v>2</v>
      </c>
      <c r="AJ24" s="69">
        <v>3</v>
      </c>
      <c r="AK24" s="54">
        <f t="shared" si="9"/>
        <v>3</v>
      </c>
      <c r="AL24" s="68" t="s">
        <v>196</v>
      </c>
      <c r="AM24" s="65" t="s">
        <v>196</v>
      </c>
      <c r="AN24" s="7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</row>
    <row r="25" ht="15.75" customHeight="1" spans="1:54">
      <c r="A25" s="14"/>
      <c r="B25" s="14"/>
      <c r="C25" s="14"/>
      <c r="D25" s="14"/>
      <c r="E25" s="14"/>
      <c r="F25" s="14"/>
      <c r="G25" s="44"/>
      <c r="H25" s="44"/>
      <c r="I25" s="58" t="s">
        <v>140</v>
      </c>
      <c r="J25" s="42">
        <f t="shared" ref="J25:S25" si="14">AVERAGE(J19:J24)</f>
        <v>2.33333333333333</v>
      </c>
      <c r="K25" s="42">
        <f t="shared" si="14"/>
        <v>2.33333333333333</v>
      </c>
      <c r="L25" s="42">
        <f t="shared" si="14"/>
        <v>2.16666666666667</v>
      </c>
      <c r="M25" s="59">
        <f t="shared" si="14"/>
        <v>2.16666666666667</v>
      </c>
      <c r="N25" s="42">
        <f t="shared" si="14"/>
        <v>2.5</v>
      </c>
      <c r="O25" s="59">
        <f t="shared" si="14"/>
        <v>2.5</v>
      </c>
      <c r="P25" s="59">
        <f t="shared" si="14"/>
        <v>2.6</v>
      </c>
      <c r="Q25" s="59">
        <f t="shared" si="14"/>
        <v>2.6</v>
      </c>
      <c r="R25" s="59">
        <f t="shared" si="14"/>
        <v>2.33333333333333</v>
      </c>
      <c r="S25" s="59">
        <f t="shared" si="14"/>
        <v>2.33333333333333</v>
      </c>
      <c r="T25" s="66" t="s">
        <v>196</v>
      </c>
      <c r="U25" s="66" t="s">
        <v>196</v>
      </c>
      <c r="V25" s="42" t="s">
        <v>196</v>
      </c>
      <c r="W25" s="66" t="s">
        <v>196</v>
      </c>
      <c r="X25" s="42" t="s">
        <v>196</v>
      </c>
      <c r="Y25" s="66" t="s">
        <v>196</v>
      </c>
      <c r="Z25" s="59">
        <f t="shared" ref="Z25:AA25" si="15">AVERAGE(Z19:Z24)</f>
        <v>1.33333333333333</v>
      </c>
      <c r="AA25" s="59">
        <f t="shared" si="15"/>
        <v>1.33333333333333</v>
      </c>
      <c r="AB25" s="59"/>
      <c r="AC25" s="59"/>
      <c r="AD25" s="59">
        <f t="shared" ref="AD25:AM25" si="16">AVERAGE(AD19:AD24)</f>
        <v>1</v>
      </c>
      <c r="AE25" s="59">
        <f t="shared" si="16"/>
        <v>1</v>
      </c>
      <c r="AF25" s="59">
        <f t="shared" si="16"/>
        <v>2</v>
      </c>
      <c r="AG25" s="59">
        <f t="shared" si="16"/>
        <v>2</v>
      </c>
      <c r="AH25" s="59">
        <f t="shared" si="16"/>
        <v>2.5</v>
      </c>
      <c r="AI25" s="59">
        <f t="shared" si="16"/>
        <v>2.5</v>
      </c>
      <c r="AJ25" s="59">
        <f t="shared" si="16"/>
        <v>2.66666666666667</v>
      </c>
      <c r="AK25" s="59">
        <f t="shared" si="16"/>
        <v>2.66666666666667</v>
      </c>
      <c r="AL25" s="76">
        <f t="shared" si="16"/>
        <v>2.33333333333333</v>
      </c>
      <c r="AM25" s="59">
        <f t="shared" si="16"/>
        <v>2.33333333333333</v>
      </c>
      <c r="AN25" s="77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ht="15.75" customHeight="1" spans="6:7">
      <c r="F26" s="1"/>
      <c r="G26" s="1"/>
    </row>
    <row r="27" ht="15.75" customHeight="1" spans="6:7">
      <c r="F27" s="1"/>
      <c r="G27" s="1"/>
    </row>
    <row r="28" ht="15.75" customHeight="1" spans="4:11">
      <c r="D28" s="45"/>
      <c r="F28" s="1"/>
      <c r="G28" s="1"/>
      <c r="H28" s="33">
        <v>68.4764705882353</v>
      </c>
      <c r="I28" s="60"/>
      <c r="J28" s="46"/>
      <c r="K28" s="46"/>
    </row>
    <row r="29" ht="15.75" customHeight="1" spans="4:11">
      <c r="D29" s="45"/>
      <c r="F29" s="1"/>
      <c r="G29" s="1"/>
      <c r="I29" s="60"/>
      <c r="J29" s="46"/>
      <c r="K29" s="46"/>
    </row>
    <row r="30" ht="15.75" customHeight="1" spans="4:9">
      <c r="D30" s="45"/>
      <c r="F30" s="1"/>
      <c r="G30" s="1"/>
      <c r="I30" s="60"/>
    </row>
    <row r="31" ht="15.75" customHeight="1" spans="4:19">
      <c r="D31" s="45"/>
      <c r="F31" s="1"/>
      <c r="G31" s="1"/>
      <c r="I31" s="60"/>
      <c r="J31" s="33"/>
      <c r="Q31" s="14" t="s">
        <v>162</v>
      </c>
      <c r="R31" s="67" t="s">
        <v>163</v>
      </c>
      <c r="S31" s="14">
        <v>3</v>
      </c>
    </row>
    <row r="32" ht="15.75" customHeight="1" spans="4:54">
      <c r="D32" s="45"/>
      <c r="F32" s="1"/>
      <c r="G32" s="1"/>
      <c r="I32" s="60"/>
      <c r="Q32" s="14"/>
      <c r="R32" s="67" t="s">
        <v>164</v>
      </c>
      <c r="S32" s="14">
        <v>2</v>
      </c>
      <c r="Z32" s="20"/>
      <c r="AB32" s="20"/>
      <c r="AD32" s="20"/>
      <c r="AF32" s="20"/>
      <c r="AH32" s="20"/>
      <c r="AR32" s="20"/>
      <c r="AX32" s="20">
        <v>100</v>
      </c>
      <c r="BB32" s="20">
        <v>100</v>
      </c>
    </row>
    <row r="33" ht="15.75" customHeight="1" spans="4:19">
      <c r="D33" s="45"/>
      <c r="F33" s="1"/>
      <c r="G33" s="1"/>
      <c r="I33" s="60"/>
      <c r="Q33" s="14"/>
      <c r="R33" s="67" t="s">
        <v>165</v>
      </c>
      <c r="S33" s="14">
        <v>1</v>
      </c>
    </row>
    <row r="34" ht="15.75" customHeight="1" spans="4:7">
      <c r="D34" s="45"/>
      <c r="F34" s="1"/>
      <c r="G34" s="1"/>
    </row>
    <row r="35" ht="15.75" customHeight="1" spans="4:7">
      <c r="D35" s="45"/>
      <c r="F35" s="1"/>
      <c r="G35" s="1"/>
    </row>
    <row r="36" ht="15.75" customHeight="1" spans="4:7">
      <c r="D36" s="45"/>
      <c r="F36" s="1"/>
      <c r="G36" s="1"/>
    </row>
    <row r="37" ht="15.75" customHeight="1" spans="4:7">
      <c r="D37" s="45"/>
      <c r="F37" s="1"/>
      <c r="G37" s="1"/>
    </row>
    <row r="38" ht="15.75" customHeight="1" spans="4:7">
      <c r="D38" s="45"/>
      <c r="F38" s="1"/>
      <c r="G38" s="1"/>
    </row>
    <row r="39" ht="15.75" customHeight="1" spans="4:7">
      <c r="D39" s="45"/>
      <c r="F39" s="1"/>
      <c r="G39" s="1"/>
    </row>
    <row r="40" ht="15.75" customHeight="1" spans="4:7">
      <c r="D40" s="45"/>
      <c r="F40" s="1"/>
      <c r="G40" s="1"/>
    </row>
    <row r="41" ht="15.75" customHeight="1" spans="4:7">
      <c r="D41" s="45"/>
      <c r="F41" s="1"/>
      <c r="G41" s="1"/>
    </row>
    <row r="42" ht="15.75" customHeight="1" spans="4:7">
      <c r="D42" s="45"/>
      <c r="F42" s="1"/>
      <c r="G42" s="1"/>
    </row>
    <row r="43" ht="15.75" customHeight="1" spans="4:7">
      <c r="D43" s="46"/>
      <c r="F43" s="1"/>
      <c r="G43" s="1"/>
    </row>
    <row r="44" ht="15.75" customHeight="1" spans="6:7">
      <c r="F44" s="1"/>
      <c r="G44" s="1"/>
    </row>
    <row r="45" ht="15.75" customHeight="1" spans="6:7">
      <c r="F45" s="1"/>
      <c r="G45" s="1"/>
    </row>
    <row r="46" ht="15.75" customHeight="1" spans="6:7">
      <c r="F46" s="1"/>
      <c r="G46" s="1"/>
    </row>
    <row r="47" ht="15.75" customHeight="1" spans="6:7">
      <c r="F47" s="1"/>
      <c r="G47" s="1"/>
    </row>
    <row r="48" ht="15.75" customHeight="1" spans="6:7">
      <c r="F48" s="1"/>
      <c r="G48" s="1"/>
    </row>
    <row r="49" ht="15.75" customHeight="1" spans="6:7">
      <c r="F49" s="1"/>
      <c r="G49" s="1"/>
    </row>
    <row r="50" ht="15.75" customHeight="1" spans="6:7">
      <c r="F50" s="1"/>
      <c r="G50" s="1"/>
    </row>
    <row r="51" ht="15.75" customHeight="1" spans="6:7">
      <c r="F51" s="1"/>
      <c r="G51" s="1"/>
    </row>
    <row r="52" ht="15.75" customHeight="1" spans="6:7">
      <c r="F52" s="1"/>
      <c r="G52" s="1"/>
    </row>
    <row r="53" ht="15.75" customHeight="1" spans="6:7">
      <c r="F53" s="1"/>
      <c r="G53" s="1"/>
    </row>
    <row r="54" ht="15.75" customHeight="1" spans="6:7">
      <c r="F54" s="1"/>
      <c r="G54" s="1"/>
    </row>
    <row r="55" ht="15.75" customHeight="1" spans="6:7">
      <c r="F55" s="1"/>
      <c r="G55" s="1"/>
    </row>
    <row r="56" ht="15.75" customHeight="1" spans="6:7">
      <c r="F56" s="1"/>
      <c r="G56" s="1"/>
    </row>
    <row r="57" ht="15.75" customHeight="1" spans="6:7">
      <c r="F57" s="1"/>
      <c r="G57" s="1"/>
    </row>
    <row r="58" ht="15.75" customHeight="1" spans="6:7">
      <c r="F58" s="1"/>
      <c r="G58" s="1"/>
    </row>
    <row r="59" ht="15.75" customHeight="1" spans="6:7">
      <c r="F59" s="1"/>
      <c r="G59" s="1"/>
    </row>
    <row r="60" ht="15.75" customHeight="1" spans="6:7">
      <c r="F60" s="1"/>
      <c r="G60" s="1"/>
    </row>
    <row r="61" ht="15.75" customHeight="1" spans="6:7">
      <c r="F61" s="1"/>
      <c r="G61" s="1"/>
    </row>
    <row r="62" ht="15.75" customHeight="1" spans="6:7">
      <c r="F62" s="1"/>
      <c r="G62" s="1"/>
    </row>
    <row r="63" ht="15.75" customHeight="1" spans="6:7">
      <c r="F63" s="1"/>
      <c r="G63" s="1"/>
    </row>
    <row r="64" ht="15.75" customHeight="1" spans="6:7">
      <c r="F64" s="1"/>
      <c r="G64" s="1"/>
    </row>
    <row r="65" ht="15.75" customHeight="1" spans="6:7">
      <c r="F65" s="1"/>
      <c r="G65" s="1"/>
    </row>
    <row r="66" ht="15.75" customHeight="1" spans="6:7">
      <c r="F66" s="1"/>
      <c r="G66" s="1"/>
    </row>
    <row r="67" ht="15.75" customHeight="1" spans="6:7">
      <c r="F67" s="1"/>
      <c r="G67" s="1"/>
    </row>
    <row r="68" ht="15.75" customHeight="1" spans="6:7">
      <c r="F68" s="1"/>
      <c r="G68" s="1"/>
    </row>
    <row r="69" ht="15.75" customHeight="1" spans="6:7">
      <c r="F69" s="1"/>
      <c r="G69" s="1"/>
    </row>
    <row r="70" ht="15.75" customHeight="1" spans="6:7">
      <c r="F70" s="1"/>
      <c r="G70" s="1"/>
    </row>
    <row r="71" ht="15.75" customHeight="1" spans="6:7">
      <c r="F71" s="1"/>
      <c r="G71" s="1"/>
    </row>
    <row r="72" ht="15.75" customHeight="1" spans="6:7">
      <c r="F72" s="1"/>
      <c r="G72" s="1"/>
    </row>
    <row r="73" ht="15.75" customHeight="1" spans="6:7">
      <c r="F73" s="1"/>
      <c r="G73" s="1"/>
    </row>
    <row r="74" ht="15.75" customHeight="1" spans="6:7">
      <c r="F74" s="1"/>
      <c r="G74" s="1"/>
    </row>
    <row r="75" ht="15.75" customHeight="1" spans="6:7">
      <c r="F75" s="1"/>
      <c r="G75" s="1"/>
    </row>
    <row r="76" ht="15.75" customHeight="1" spans="6:7">
      <c r="F76" s="1"/>
      <c r="G76" s="1"/>
    </row>
    <row r="77" ht="15.75" customHeight="1" spans="6:7">
      <c r="F77" s="1"/>
      <c r="G77" s="1"/>
    </row>
    <row r="78" ht="15.75" customHeight="1" spans="6:7">
      <c r="F78" s="1"/>
      <c r="G78" s="1"/>
    </row>
    <row r="79" ht="15.75" customHeight="1" spans="6:7">
      <c r="F79" s="1"/>
      <c r="G79" s="1"/>
    </row>
    <row r="80" ht="15.75" customHeight="1" spans="6:7">
      <c r="F80" s="1"/>
      <c r="G80" s="1"/>
    </row>
    <row r="81" ht="15.75" customHeight="1" spans="6:7">
      <c r="F81" s="1"/>
      <c r="G81" s="1"/>
    </row>
    <row r="82" ht="15.75" customHeight="1" spans="6:7">
      <c r="F82" s="1"/>
      <c r="G82" s="1"/>
    </row>
    <row r="83" ht="15.75" customHeight="1" spans="6:7">
      <c r="F83" s="1"/>
      <c r="G83" s="1"/>
    </row>
    <row r="84" ht="15.75" customHeight="1" spans="6:7">
      <c r="F84" s="1"/>
      <c r="G84" s="1"/>
    </row>
    <row r="85" ht="15.75" customHeight="1" spans="6:7">
      <c r="F85" s="1"/>
      <c r="G85" s="1"/>
    </row>
    <row r="86" ht="15.75" customHeight="1" spans="6:7">
      <c r="F86" s="1"/>
      <c r="G86" s="1"/>
    </row>
    <row r="87" ht="15.75" customHeight="1" spans="6:7">
      <c r="F87" s="1"/>
      <c r="G87" s="1"/>
    </row>
    <row r="88" ht="15.75" customHeight="1" spans="6:7">
      <c r="F88" s="1"/>
      <c r="G88" s="1"/>
    </row>
    <row r="89" ht="15.75" customHeight="1" spans="6:7">
      <c r="F89" s="1"/>
      <c r="G89" s="1"/>
    </row>
    <row r="90" ht="15.75" customHeight="1" spans="6:7">
      <c r="F90" s="1"/>
      <c r="G90" s="1"/>
    </row>
    <row r="91" ht="15.75" customHeight="1" spans="6:7">
      <c r="F91" s="1"/>
      <c r="G91" s="1"/>
    </row>
    <row r="92" ht="15.75" customHeight="1" spans="6:7">
      <c r="F92" s="1"/>
      <c r="G92" s="1"/>
    </row>
    <row r="93" ht="15.75" customHeight="1" spans="6:7">
      <c r="F93" s="1"/>
      <c r="G93" s="1"/>
    </row>
    <row r="94" ht="15.75" customHeight="1" spans="6:7">
      <c r="F94" s="1"/>
      <c r="G94" s="1"/>
    </row>
    <row r="95" ht="15.75" customHeight="1" spans="6:7">
      <c r="F95" s="1"/>
      <c r="G95" s="1"/>
    </row>
    <row r="96" ht="15.75" customHeight="1" spans="6:7">
      <c r="F96" s="1"/>
      <c r="G96" s="1"/>
    </row>
    <row r="97" ht="15.75" customHeight="1" spans="6:7">
      <c r="F97" s="1"/>
      <c r="G97" s="1"/>
    </row>
    <row r="98" ht="15.75" customHeight="1" spans="6:7">
      <c r="F98" s="1"/>
      <c r="G98" s="1"/>
    </row>
    <row r="99" ht="15.75" customHeight="1" spans="6:7">
      <c r="F99" s="1"/>
      <c r="G99" s="1"/>
    </row>
    <row r="100" ht="15.75" customHeight="1" spans="6:7">
      <c r="F100" s="1"/>
      <c r="G100" s="1"/>
    </row>
    <row r="101" ht="15.75" customHeight="1" spans="6:7">
      <c r="F101" s="1"/>
      <c r="G101" s="1"/>
    </row>
    <row r="102" ht="15.75" customHeight="1" spans="6:7">
      <c r="F102" s="1"/>
      <c r="G102" s="1"/>
    </row>
    <row r="103" ht="15.75" customHeight="1" spans="6:7">
      <c r="F103" s="1"/>
      <c r="G103" s="1"/>
    </row>
    <row r="104" ht="15.75" customHeight="1" spans="6:7">
      <c r="F104" s="1"/>
      <c r="G104" s="1"/>
    </row>
    <row r="105" ht="15.75" customHeight="1" spans="6:7">
      <c r="F105" s="1"/>
      <c r="G105" s="1"/>
    </row>
    <row r="106" ht="15.75" customHeight="1" spans="6:7">
      <c r="F106" s="1"/>
      <c r="G106" s="1"/>
    </row>
    <row r="107" ht="15.75" customHeight="1" spans="6:7">
      <c r="F107" s="1"/>
      <c r="G107" s="1"/>
    </row>
    <row r="108" ht="15.75" customHeight="1" spans="6:7">
      <c r="F108" s="1"/>
      <c r="G108" s="1"/>
    </row>
    <row r="109" ht="15.75" customHeight="1" spans="6:7">
      <c r="F109" s="1"/>
      <c r="G109" s="1"/>
    </row>
    <row r="110" ht="15.75" customHeight="1" spans="6:7">
      <c r="F110" s="1"/>
      <c r="G110" s="1"/>
    </row>
    <row r="111" ht="15.75" customHeight="1" spans="6:7">
      <c r="F111" s="1"/>
      <c r="G111" s="1"/>
    </row>
    <row r="112" ht="15.75" customHeight="1" spans="6:7">
      <c r="F112" s="1"/>
      <c r="G112" s="1"/>
    </row>
    <row r="113" ht="15.75" customHeight="1" spans="6:7">
      <c r="F113" s="1"/>
      <c r="G113" s="1"/>
    </row>
    <row r="114" ht="15.75" customHeight="1" spans="6:7">
      <c r="F114" s="1"/>
      <c r="G114" s="1"/>
    </row>
    <row r="115" ht="15.75" customHeight="1" spans="6:7">
      <c r="F115" s="1"/>
      <c r="G115" s="1"/>
    </row>
    <row r="116" ht="15.75" customHeight="1" spans="6:7">
      <c r="F116" s="1"/>
      <c r="G116" s="1"/>
    </row>
    <row r="117" ht="15.75" customHeight="1" spans="6:7">
      <c r="F117" s="1"/>
      <c r="G117" s="1"/>
    </row>
    <row r="118" ht="15.75" customHeight="1" spans="6:7">
      <c r="F118" s="1"/>
      <c r="G118" s="1"/>
    </row>
    <row r="119" ht="15.75" customHeight="1" spans="6:7">
      <c r="F119" s="1"/>
      <c r="G119" s="1"/>
    </row>
    <row r="120" ht="15.75" customHeight="1" spans="6:7">
      <c r="F120" s="1"/>
      <c r="G120" s="1"/>
    </row>
    <row r="121" ht="15.75" customHeight="1" spans="6:7">
      <c r="F121" s="1"/>
      <c r="G121" s="1"/>
    </row>
    <row r="122" ht="15.75" customHeight="1" spans="6:7">
      <c r="F122" s="1"/>
      <c r="G122" s="1"/>
    </row>
    <row r="123" ht="15.75" customHeight="1" spans="6:7">
      <c r="F123" s="1"/>
      <c r="G123" s="1"/>
    </row>
    <row r="124" ht="15.75" customHeight="1" spans="6:7">
      <c r="F124" s="1"/>
      <c r="G124" s="1"/>
    </row>
    <row r="125" ht="15.75" customHeight="1" spans="6:7">
      <c r="F125" s="1"/>
      <c r="G125" s="1"/>
    </row>
    <row r="126" ht="15.75" customHeight="1" spans="6:7">
      <c r="F126" s="1"/>
      <c r="G126" s="1"/>
    </row>
    <row r="127" ht="15.75" customHeight="1" spans="6:7">
      <c r="F127" s="1"/>
      <c r="G127" s="1"/>
    </row>
    <row r="128" ht="15.75" customHeight="1" spans="6:7">
      <c r="F128" s="1"/>
      <c r="G128" s="1"/>
    </row>
    <row r="129" ht="15.75" customHeight="1" spans="6:7">
      <c r="F129" s="1"/>
      <c r="G129" s="1"/>
    </row>
    <row r="130" ht="15.75" customHeight="1" spans="6:7">
      <c r="F130" s="1"/>
      <c r="G130" s="1"/>
    </row>
    <row r="131" ht="15.75" customHeight="1" spans="6:7">
      <c r="F131" s="1"/>
      <c r="G131" s="1"/>
    </row>
    <row r="132" ht="15.75" customHeight="1" spans="6:7">
      <c r="F132" s="1"/>
      <c r="G132" s="1"/>
    </row>
    <row r="133" ht="15.75" customHeight="1" spans="6:7">
      <c r="F133" s="1"/>
      <c r="G133" s="1"/>
    </row>
    <row r="134" ht="15.75" customHeight="1" spans="6:7">
      <c r="F134" s="1"/>
      <c r="G134" s="1"/>
    </row>
    <row r="135" ht="15.75" customHeight="1" spans="6:7">
      <c r="F135" s="1"/>
      <c r="G135" s="1"/>
    </row>
    <row r="136" ht="15.75" customHeight="1" spans="6:7">
      <c r="F136" s="1"/>
      <c r="G136" s="1"/>
    </row>
    <row r="137" ht="15.75" customHeight="1" spans="6:7">
      <c r="F137" s="1"/>
      <c r="G137" s="1"/>
    </row>
    <row r="138" ht="15.75" customHeight="1" spans="6:7">
      <c r="F138" s="1"/>
      <c r="G138" s="1"/>
    </row>
    <row r="139" ht="15.75" customHeight="1" spans="6:7">
      <c r="F139" s="1"/>
      <c r="G139" s="1"/>
    </row>
    <row r="140" ht="15.75" customHeight="1" spans="6:7">
      <c r="F140" s="1"/>
      <c r="G140" s="1"/>
    </row>
    <row r="141" ht="15.75" customHeight="1" spans="6:7">
      <c r="F141" s="1"/>
      <c r="G141" s="1"/>
    </row>
    <row r="142" ht="15.75" customHeight="1" spans="6:7">
      <c r="F142" s="1"/>
      <c r="G142" s="1"/>
    </row>
    <row r="143" ht="15.75" customHeight="1" spans="6:7">
      <c r="F143" s="1"/>
      <c r="G143" s="1"/>
    </row>
    <row r="144" ht="15.75" customHeight="1" spans="6:7">
      <c r="F144" s="1"/>
      <c r="G144" s="1"/>
    </row>
    <row r="145" ht="15.75" customHeight="1" spans="6:7">
      <c r="F145" s="1"/>
      <c r="G145" s="1"/>
    </row>
    <row r="146" ht="15.75" customHeight="1" spans="6:7">
      <c r="F146" s="1"/>
      <c r="G146" s="1"/>
    </row>
    <row r="147" ht="15.75" customHeight="1" spans="6:7">
      <c r="F147" s="1"/>
      <c r="G147" s="1"/>
    </row>
    <row r="148" ht="15.75" customHeight="1" spans="6:7">
      <c r="F148" s="1"/>
      <c r="G148" s="1"/>
    </row>
    <row r="149" ht="15.75" customHeight="1" spans="6:7">
      <c r="F149" s="1"/>
      <c r="G149" s="1"/>
    </row>
    <row r="150" ht="15.75" customHeight="1" spans="6:7">
      <c r="F150" s="1"/>
      <c r="G150" s="1"/>
    </row>
    <row r="151" ht="15.75" customHeight="1" spans="6:7">
      <c r="F151" s="1"/>
      <c r="G151" s="1"/>
    </row>
    <row r="152" ht="15.75" customHeight="1" spans="6:7">
      <c r="F152" s="1"/>
      <c r="G152" s="1"/>
    </row>
    <row r="153" ht="15.75" customHeight="1" spans="6:7">
      <c r="F153" s="1"/>
      <c r="G153" s="1"/>
    </row>
    <row r="154" ht="15.75" customHeight="1" spans="6:7">
      <c r="F154" s="1"/>
      <c r="G154" s="1"/>
    </row>
    <row r="155" ht="15.75" customHeight="1" spans="6:7">
      <c r="F155" s="1"/>
      <c r="G155" s="1"/>
    </row>
    <row r="156" ht="15.75" customHeight="1" spans="6:7">
      <c r="F156" s="1"/>
      <c r="G156" s="1"/>
    </row>
    <row r="157" ht="15.75" customHeight="1" spans="6:7">
      <c r="F157" s="1"/>
      <c r="G157" s="1"/>
    </row>
    <row r="158" ht="15.75" customHeight="1" spans="6:7">
      <c r="F158" s="1"/>
      <c r="G158" s="1"/>
    </row>
    <row r="159" ht="15.75" customHeight="1" spans="6:7">
      <c r="F159" s="1"/>
      <c r="G159" s="1"/>
    </row>
    <row r="160" ht="15.75" customHeight="1" spans="6:7">
      <c r="F160" s="1"/>
      <c r="G160" s="1"/>
    </row>
    <row r="161" ht="15.75" customHeight="1" spans="6:7">
      <c r="F161" s="1"/>
      <c r="G161" s="1"/>
    </row>
    <row r="162" ht="15.75" customHeight="1" spans="6:7">
      <c r="F162" s="1"/>
      <c r="G162" s="1"/>
    </row>
    <row r="163" ht="15.75" customHeight="1" spans="6:7">
      <c r="F163" s="1"/>
      <c r="G163" s="1"/>
    </row>
    <row r="164" ht="15.75" customHeight="1" spans="6:7">
      <c r="F164" s="1"/>
      <c r="G164" s="1"/>
    </row>
    <row r="165" ht="15.75" customHeight="1" spans="6:7">
      <c r="F165" s="1"/>
      <c r="G165" s="1"/>
    </row>
    <row r="166" ht="15.75" customHeight="1" spans="6:7">
      <c r="F166" s="1"/>
      <c r="G166" s="1"/>
    </row>
    <row r="167" ht="15.75" customHeight="1" spans="6:7">
      <c r="F167" s="1"/>
      <c r="G167" s="1"/>
    </row>
    <row r="168" ht="15.75" customHeight="1" spans="6:7">
      <c r="F168" s="1"/>
      <c r="G168" s="1"/>
    </row>
    <row r="169" ht="15.75" customHeight="1" spans="6:7">
      <c r="F169" s="1"/>
      <c r="G169" s="1"/>
    </row>
    <row r="170" ht="15.75" customHeight="1" spans="6:7">
      <c r="F170" s="1"/>
      <c r="G170" s="1"/>
    </row>
    <row r="171" ht="15.75" customHeight="1" spans="6:7">
      <c r="F171" s="1"/>
      <c r="G171" s="1"/>
    </row>
    <row r="172" ht="15.75" customHeight="1" spans="6:7">
      <c r="F172" s="1"/>
      <c r="G172" s="1"/>
    </row>
    <row r="173" ht="15.75" customHeight="1" spans="6:7">
      <c r="F173" s="1"/>
      <c r="G173" s="1"/>
    </row>
    <row r="174" ht="15.75" customHeight="1" spans="6:7">
      <c r="F174" s="1"/>
      <c r="G174" s="1"/>
    </row>
    <row r="175" ht="15.75" customHeight="1" spans="6:7">
      <c r="F175" s="1"/>
      <c r="G175" s="1"/>
    </row>
    <row r="176" ht="15.75" customHeight="1" spans="6:7">
      <c r="F176" s="1"/>
      <c r="G176" s="1"/>
    </row>
    <row r="177" ht="15.75" customHeight="1" spans="6:7">
      <c r="F177" s="1"/>
      <c r="G177" s="1"/>
    </row>
    <row r="178" ht="15.75" customHeight="1" spans="6:7">
      <c r="F178" s="1"/>
      <c r="G178" s="1"/>
    </row>
    <row r="179" ht="15.75" customHeight="1" spans="6:7">
      <c r="F179" s="1"/>
      <c r="G179" s="1"/>
    </row>
    <row r="180" ht="15.75" customHeight="1" spans="6:7">
      <c r="F180" s="1"/>
      <c r="G180" s="1"/>
    </row>
    <row r="181" ht="15.75" customHeight="1" spans="6:7">
      <c r="F181" s="1"/>
      <c r="G181" s="1"/>
    </row>
    <row r="182" ht="15.75" customHeight="1" spans="6:7">
      <c r="F182" s="1"/>
      <c r="G182" s="1"/>
    </row>
    <row r="183" ht="15.75" customHeight="1" spans="6:7">
      <c r="F183" s="1"/>
      <c r="G183" s="1"/>
    </row>
    <row r="184" ht="15.75" customHeight="1" spans="6:7">
      <c r="F184" s="1"/>
      <c r="G184" s="1"/>
    </row>
    <row r="185" ht="15.75" customHeight="1" spans="6:7">
      <c r="F185" s="1"/>
      <c r="G185" s="1"/>
    </row>
    <row r="186" ht="15.75" customHeight="1" spans="6:7">
      <c r="F186" s="1"/>
      <c r="G186" s="1"/>
    </row>
    <row r="187" ht="15.75" customHeight="1" spans="6:7">
      <c r="F187" s="1"/>
      <c r="G187" s="1"/>
    </row>
    <row r="188" ht="15.75" customHeight="1" spans="6:7">
      <c r="F188" s="1"/>
      <c r="G188" s="1"/>
    </row>
    <row r="189" ht="15.75" customHeight="1" spans="6:7">
      <c r="F189" s="1"/>
      <c r="G189" s="1"/>
    </row>
    <row r="190" ht="15.75" customHeight="1" spans="6:7">
      <c r="F190" s="1"/>
      <c r="G190" s="1"/>
    </row>
    <row r="191" ht="15.75" customHeight="1" spans="6:7">
      <c r="F191" s="1"/>
      <c r="G191" s="1"/>
    </row>
    <row r="192" ht="15.75" customHeight="1" spans="6:7">
      <c r="F192" s="1"/>
      <c r="G192" s="1"/>
    </row>
    <row r="193" ht="15.75" customHeight="1" spans="6:7">
      <c r="F193" s="1"/>
      <c r="G193" s="1"/>
    </row>
    <row r="194" ht="15.75" customHeight="1" spans="6:7">
      <c r="F194" s="1"/>
      <c r="G194" s="1"/>
    </row>
    <row r="195" ht="15.75" customHeight="1" spans="6:7">
      <c r="F195" s="1"/>
      <c r="G195" s="1"/>
    </row>
    <row r="196" ht="15.75" customHeight="1" spans="6:7">
      <c r="F196" s="1"/>
      <c r="G196" s="1"/>
    </row>
    <row r="197" ht="15.75" customHeight="1" spans="6:7">
      <c r="F197" s="1"/>
      <c r="G197" s="1"/>
    </row>
    <row r="198" ht="15.75" customHeight="1" spans="6:7">
      <c r="F198" s="1"/>
      <c r="G198" s="1"/>
    </row>
    <row r="199" ht="15.75" customHeight="1" spans="6:7">
      <c r="F199" s="1"/>
      <c r="G199" s="1"/>
    </row>
    <row r="200" ht="15.75" customHeight="1" spans="6:7">
      <c r="F200" s="1"/>
      <c r="G200" s="1"/>
    </row>
    <row r="201" ht="15.75" customHeight="1" spans="6:7">
      <c r="F201" s="1"/>
      <c r="G201" s="1"/>
    </row>
    <row r="202" ht="15.75" customHeight="1" spans="6:7">
      <c r="F202" s="1"/>
      <c r="G202" s="1"/>
    </row>
    <row r="203" ht="15.75" customHeight="1" spans="6:7">
      <c r="F203" s="1"/>
      <c r="G203" s="1"/>
    </row>
    <row r="204" ht="15.75" customHeight="1" spans="6:7">
      <c r="F204" s="1"/>
      <c r="G204" s="1"/>
    </row>
    <row r="205" ht="15.75" customHeight="1" spans="6:7">
      <c r="F205" s="1"/>
      <c r="G205" s="1"/>
    </row>
    <row r="206" ht="15.75" customHeight="1" spans="6:7">
      <c r="F206" s="1"/>
      <c r="G206" s="1"/>
    </row>
    <row r="207" ht="15.75" customHeight="1" spans="6:7">
      <c r="F207" s="1"/>
      <c r="G207" s="1"/>
    </row>
    <row r="208" ht="15.75" customHeight="1" spans="6:7">
      <c r="F208" s="1"/>
      <c r="G208" s="1"/>
    </row>
    <row r="209" ht="15.75" customHeight="1" spans="6:7">
      <c r="F209" s="1"/>
      <c r="G209" s="1"/>
    </row>
    <row r="210" ht="15.75" customHeight="1" spans="6:7">
      <c r="F210" s="1"/>
      <c r="G210" s="1"/>
    </row>
    <row r="211" ht="15.75" customHeight="1" spans="6:7">
      <c r="F211" s="1"/>
      <c r="G211" s="1"/>
    </row>
    <row r="212" ht="15.75" customHeight="1" spans="6:7">
      <c r="F212" s="1"/>
      <c r="G212" s="1"/>
    </row>
    <row r="213" ht="15.75" customHeight="1" spans="6:7">
      <c r="F213" s="1"/>
      <c r="G213" s="1"/>
    </row>
    <row r="214" ht="15.75" customHeight="1" spans="6:7">
      <c r="F214" s="1"/>
      <c r="G214" s="1"/>
    </row>
    <row r="215" ht="15.75" customHeight="1" spans="6:7">
      <c r="F215" s="1"/>
      <c r="G215" s="1"/>
    </row>
    <row r="216" ht="15.75" customHeight="1" spans="6:7">
      <c r="F216" s="1"/>
      <c r="G216" s="1"/>
    </row>
    <row r="217" ht="15.75" customHeight="1" spans="6:7">
      <c r="F217" s="1"/>
      <c r="G217" s="1"/>
    </row>
    <row r="218" ht="15.75" customHeight="1" spans="6:7">
      <c r="F218" s="1"/>
      <c r="G218" s="1"/>
    </row>
    <row r="219" ht="15.75" customHeight="1" spans="6:7">
      <c r="F219" s="1"/>
      <c r="G219" s="1"/>
    </row>
    <row r="220" ht="15.75" customHeight="1" spans="6:7">
      <c r="F220" s="1"/>
      <c r="G220" s="1"/>
    </row>
    <row r="221" ht="15.75" customHeight="1" spans="6:7">
      <c r="F221" s="1"/>
      <c r="G221" s="1"/>
    </row>
    <row r="222" ht="15.75" customHeight="1" spans="6:7">
      <c r="F222" s="1"/>
      <c r="G222" s="1"/>
    </row>
    <row r="223" ht="15.75" customHeight="1" spans="6:7">
      <c r="F223" s="1"/>
      <c r="G223" s="1"/>
    </row>
    <row r="224" ht="15.75" customHeight="1" spans="6:7">
      <c r="F224" s="1"/>
      <c r="G224" s="1"/>
    </row>
    <row r="225" ht="15.75" customHeight="1" spans="6:7">
      <c r="F225" s="1"/>
      <c r="G225" s="1"/>
    </row>
    <row r="226" ht="15.75" customHeight="1" spans="6:7">
      <c r="F226" s="1"/>
      <c r="G226" s="1"/>
    </row>
    <row r="227" ht="15.75" customHeight="1" spans="6:7">
      <c r="F227" s="1"/>
      <c r="G227" s="1"/>
    </row>
    <row r="228" ht="15.75" customHeight="1" spans="6:7">
      <c r="F228" s="1"/>
      <c r="G228" s="1"/>
    </row>
    <row r="229" ht="15.75" customHeight="1" spans="6:7">
      <c r="F229" s="1"/>
      <c r="G229" s="1"/>
    </row>
    <row r="230" ht="15.75" customHeight="1" spans="6:7">
      <c r="F230" s="1"/>
      <c r="G230" s="1"/>
    </row>
    <row r="231" ht="15.75" customHeight="1" spans="6:7">
      <c r="F231" s="1"/>
      <c r="G231" s="1"/>
    </row>
    <row r="232" ht="15.75" customHeight="1" spans="6:7">
      <c r="F232" s="1"/>
      <c r="G232" s="1"/>
    </row>
    <row r="233" ht="15.75" customHeight="1" spans="6:7">
      <c r="F233" s="1"/>
      <c r="G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J4:R4"/>
    <mergeCell ref="A5:V5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6:A7"/>
    <mergeCell ref="A8:A12"/>
    <mergeCell ref="A17:A18"/>
    <mergeCell ref="A19:A24"/>
    <mergeCell ref="B6:B7"/>
    <mergeCell ref="B8:B12"/>
    <mergeCell ref="B17:B18"/>
    <mergeCell ref="B19:B24"/>
    <mergeCell ref="C6:C7"/>
    <mergeCell ref="C8:C12"/>
    <mergeCell ref="C17:C18"/>
    <mergeCell ref="C19:C24"/>
    <mergeCell ref="D6:D7"/>
    <mergeCell ref="D8:D12"/>
    <mergeCell ref="D17:D18"/>
    <mergeCell ref="D19:D24"/>
    <mergeCell ref="E17:E18"/>
    <mergeCell ref="F17:F18"/>
    <mergeCell ref="G17:G18"/>
    <mergeCell ref="H17:H18"/>
    <mergeCell ref="I17:I18"/>
  </mergeCells>
  <pageMargins left="0.7" right="0.7" top="0.75" bottom="0.75" header="0" footer="0"/>
  <pageSetup paperSize="1" orientation="landscape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Z1000"/>
  <sheetViews>
    <sheetView topLeftCell="C3" workbookViewId="0">
      <selection activeCell="A1" sqref="A1"/>
    </sheetView>
  </sheetViews>
  <sheetFormatPr defaultColWidth="14.4259259259259" defaultRowHeight="15" customHeight="1"/>
  <cols>
    <col min="1" max="1" width="6" customWidth="1"/>
    <col min="2" max="2" width="7.57407407407407" hidden="1" customWidth="1"/>
    <col min="3" max="3" width="17.712962962963" customWidth="1"/>
    <col min="4" max="4" width="9.57407407407407" customWidth="1"/>
    <col min="5" max="5" width="18.287037037037" customWidth="1"/>
    <col min="6" max="6" width="17.287037037037" customWidth="1"/>
    <col min="7" max="7" width="17.4259259259259" customWidth="1"/>
    <col min="8" max="8" width="16.5740740740741" customWidth="1"/>
    <col min="9" max="9" width="15.4259259259259" customWidth="1"/>
    <col min="10" max="10" width="15.287037037037" customWidth="1"/>
    <col min="11" max="11" width="23.8611111111111" customWidth="1"/>
    <col min="12" max="21" width="7.57407407407407" customWidth="1"/>
    <col min="22" max="26" width="8" customWidth="1"/>
  </cols>
  <sheetData>
    <row r="5" ht="27" customHeight="1" spans="1:26">
      <c r="A5" s="1"/>
      <c r="B5" s="1"/>
      <c r="C5" s="2" t="s">
        <v>281</v>
      </c>
      <c r="D5" s="2" t="s">
        <v>274</v>
      </c>
      <c r="E5" s="3" t="s">
        <v>282</v>
      </c>
      <c r="F5" s="4"/>
      <c r="G5" s="3" t="s">
        <v>283</v>
      </c>
      <c r="H5" s="5"/>
      <c r="I5" s="3" t="s">
        <v>7</v>
      </c>
      <c r="J5" s="16" t="s">
        <v>284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 spans="1:26">
      <c r="A6" s="1"/>
      <c r="B6" s="1"/>
      <c r="C6" s="6"/>
      <c r="D6" s="6"/>
      <c r="E6" s="7"/>
      <c r="F6" s="8"/>
      <c r="G6" s="7"/>
      <c r="H6" s="9"/>
      <c r="I6" s="17"/>
      <c r="J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60" customHeight="1" spans="1:26">
      <c r="A7" s="1"/>
      <c r="B7" s="1"/>
      <c r="C7" s="10"/>
      <c r="D7" s="10"/>
      <c r="E7" s="11" t="s">
        <v>285</v>
      </c>
      <c r="F7" s="11" t="s">
        <v>286</v>
      </c>
      <c r="G7" s="12" t="s">
        <v>172</v>
      </c>
      <c r="H7" s="11" t="s">
        <v>286</v>
      </c>
      <c r="I7" s="18"/>
      <c r="J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 spans="1:26">
      <c r="A8" s="1"/>
      <c r="B8" s="1"/>
      <c r="C8" s="13" t="s">
        <v>192</v>
      </c>
      <c r="D8" s="13">
        <v>310243</v>
      </c>
      <c r="E8" s="13">
        <v>83.35</v>
      </c>
      <c r="F8" s="13">
        <v>0.3</v>
      </c>
      <c r="G8" s="13">
        <v>58.82</v>
      </c>
      <c r="H8" s="13">
        <v>0.7</v>
      </c>
      <c r="I8" s="19">
        <f>E8*F8+G8*H8</f>
        <v>66.179</v>
      </c>
      <c r="J8" s="19">
        <v>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13" ht="14.4" spans="5:21">
      <c r="E13" s="14" t="s">
        <v>287</v>
      </c>
      <c r="F13" s="14" t="s">
        <v>7</v>
      </c>
      <c r="O13" s="20">
        <v>2</v>
      </c>
      <c r="P13" s="20">
        <v>2</v>
      </c>
      <c r="S13" s="20">
        <v>1</v>
      </c>
      <c r="U13" s="20">
        <v>1</v>
      </c>
    </row>
    <row r="14" ht="14.4" spans="5:6">
      <c r="E14" s="14" t="s">
        <v>176</v>
      </c>
      <c r="F14" s="15">
        <v>2.33333333333333</v>
      </c>
    </row>
    <row r="15" ht="14.4" spans="5:6">
      <c r="E15" s="14" t="s">
        <v>177</v>
      </c>
      <c r="F15" s="15">
        <v>2.17</v>
      </c>
    </row>
    <row r="16" ht="14.4" spans="5:6">
      <c r="E16" s="14" t="s">
        <v>178</v>
      </c>
      <c r="F16" s="15">
        <v>2.5</v>
      </c>
    </row>
    <row r="17" ht="14.4" spans="5:6">
      <c r="E17" s="14" t="s">
        <v>179</v>
      </c>
      <c r="F17" s="15">
        <v>2.6</v>
      </c>
    </row>
    <row r="18" ht="14.4" spans="5:6">
      <c r="E18" s="14" t="s">
        <v>180</v>
      </c>
      <c r="F18" s="15">
        <v>2.33</v>
      </c>
    </row>
    <row r="19" ht="14.4" spans="5:6">
      <c r="E19" s="14" t="s">
        <v>181</v>
      </c>
      <c r="F19" s="15" t="s">
        <v>196</v>
      </c>
    </row>
    <row r="20" ht="14.4" spans="5:6">
      <c r="E20" s="14" t="s">
        <v>182</v>
      </c>
      <c r="F20" s="15"/>
    </row>
    <row r="21" ht="15.75" customHeight="1" spans="5:6">
      <c r="E21" s="14" t="s">
        <v>183</v>
      </c>
      <c r="F21" s="15"/>
    </row>
    <row r="22" ht="15.75" customHeight="1" spans="5:6">
      <c r="E22" s="14" t="s">
        <v>184</v>
      </c>
      <c r="F22" s="15">
        <v>1.33</v>
      </c>
    </row>
    <row r="23" ht="15.75" customHeight="1" spans="5:6">
      <c r="E23" s="14" t="s">
        <v>185</v>
      </c>
      <c r="F23" s="15" t="s">
        <v>196</v>
      </c>
    </row>
    <row r="24" ht="15.75" customHeight="1" spans="5:6">
      <c r="E24" s="14" t="s">
        <v>186</v>
      </c>
      <c r="F24" s="15">
        <v>1</v>
      </c>
    </row>
    <row r="25" ht="15.75" customHeight="1" spans="5:6">
      <c r="E25" s="14" t="s">
        <v>187</v>
      </c>
      <c r="F25" s="15">
        <v>2</v>
      </c>
    </row>
    <row r="26" ht="15.75" customHeight="1" spans="5:6">
      <c r="E26" s="14" t="s">
        <v>188</v>
      </c>
      <c r="F26" s="15">
        <v>2.5</v>
      </c>
    </row>
    <row r="27" ht="15.75" customHeight="1" spans="5:6">
      <c r="E27" s="14" t="s">
        <v>189</v>
      </c>
      <c r="F27" s="15">
        <v>2.37</v>
      </c>
    </row>
    <row r="28" ht="15.75" customHeight="1" spans="5:6">
      <c r="E28" s="14" t="s">
        <v>190</v>
      </c>
      <c r="F28" s="15">
        <v>2.63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5:C7"/>
    <mergeCell ref="D5:D7"/>
    <mergeCell ref="I5:I6"/>
    <mergeCell ref="J5:J7"/>
    <mergeCell ref="E5:F6"/>
    <mergeCell ref="G5:H6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Vedanti</cp:lastModifiedBy>
  <dcterms:created xsi:type="dcterms:W3CDTF">2017-06-20T10:55:00Z</dcterms:created>
  <dcterms:modified xsi:type="dcterms:W3CDTF">2025-03-19T09:43:57Z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7591C15EDBF344F4A077D16291F6E11F_12</vt:lpwstr>
  </property>
  <property fmtid="{D5CDD505-2E9C-101B-9397-08002B2CF9AE}" pid="3" name="KSOProductBuildVer">
    <vt:lpwstr>1033-12.2.0.20326</vt:lpwstr>
  </property>
</Properties>
</file>