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zorjack\minecraft2\dev\downloads\reps\ToughAsNails\doc\"/>
    </mc:Choice>
  </mc:AlternateContent>
  <bookViews>
    <workbookView xWindow="0" yWindow="0" windowWidth="17970" windowHeight="9315" activeTab="2"/>
  </bookViews>
  <sheets>
    <sheet name="Original" sheetId="1" r:id="rId1"/>
    <sheet name="Mod Ver 1" sheetId="2" r:id="rId2"/>
    <sheet name="Mod Ver 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5" i="3" l="1"/>
  <c r="I65" i="3" s="1"/>
  <c r="J65" i="3" s="1"/>
  <c r="E50" i="3"/>
  <c r="I50" i="3" s="1"/>
  <c r="J50" i="3" s="1"/>
  <c r="E35" i="3"/>
  <c r="I35" i="3" s="1"/>
  <c r="J35" i="3" s="1"/>
  <c r="E20" i="3"/>
  <c r="I20" i="3" s="1"/>
  <c r="J20" i="3" s="1"/>
  <c r="M18" i="3"/>
  <c r="M17" i="3"/>
  <c r="M16" i="3"/>
  <c r="M15" i="3"/>
  <c r="M14" i="3"/>
  <c r="M13" i="3"/>
  <c r="M12" i="3"/>
  <c r="M11" i="3"/>
  <c r="M10" i="3"/>
  <c r="M9" i="3"/>
  <c r="M8" i="3"/>
  <c r="M7" i="3"/>
  <c r="E5" i="3"/>
  <c r="I5" i="3" s="1"/>
  <c r="J5" i="3" s="1"/>
  <c r="I20" i="2"/>
  <c r="J20" i="2" s="1"/>
  <c r="G20" i="2"/>
  <c r="I5" i="2"/>
  <c r="G5" i="2"/>
  <c r="G50" i="2"/>
  <c r="I65" i="2"/>
  <c r="J65" i="2" s="1"/>
  <c r="G65" i="2"/>
  <c r="E65" i="2"/>
  <c r="I50" i="2"/>
  <c r="J50" i="2" s="1"/>
  <c r="E50" i="2"/>
  <c r="I35" i="2"/>
  <c r="J35" i="2" s="1"/>
  <c r="G35" i="2"/>
  <c r="E35" i="2"/>
  <c r="E20" i="2"/>
  <c r="M16" i="2"/>
  <c r="M13" i="2"/>
  <c r="M11" i="2"/>
  <c r="M9" i="2"/>
  <c r="M8" i="2"/>
  <c r="E5" i="2"/>
  <c r="M18" i="2"/>
  <c r="I5" i="1"/>
  <c r="J5" i="1" s="1"/>
  <c r="G5" i="1"/>
  <c r="I20" i="1"/>
  <c r="J20" i="1" s="1"/>
  <c r="G20" i="1"/>
  <c r="I35" i="1"/>
  <c r="J35" i="1" s="1"/>
  <c r="G35" i="1"/>
  <c r="I65" i="1"/>
  <c r="J65" i="1" s="1"/>
  <c r="G65" i="1"/>
  <c r="E65" i="1"/>
  <c r="E50" i="1"/>
  <c r="I50" i="1" s="1"/>
  <c r="J50" i="1" s="1"/>
  <c r="E35" i="1"/>
  <c r="E20" i="1"/>
  <c r="E5" i="1"/>
  <c r="N3" i="1"/>
  <c r="M18" i="1" s="1"/>
  <c r="E58" i="3" l="1"/>
  <c r="C62" i="3"/>
  <c r="C54" i="3"/>
  <c r="B58" i="3"/>
  <c r="B55" i="3"/>
  <c r="B54" i="3"/>
  <c r="I62" i="3"/>
  <c r="I59" i="3"/>
  <c r="I58" i="3"/>
  <c r="I54" i="3"/>
  <c r="F62" i="3"/>
  <c r="F59" i="3"/>
  <c r="F60" i="3"/>
  <c r="F53" i="3"/>
  <c r="G63" i="3"/>
  <c r="G59" i="3"/>
  <c r="G56" i="3"/>
  <c r="G55" i="3"/>
  <c r="F61" i="3"/>
  <c r="I73" i="3"/>
  <c r="G77" i="3"/>
  <c r="G69" i="3"/>
  <c r="F73" i="3"/>
  <c r="F70" i="3"/>
  <c r="F69" i="3"/>
  <c r="E77" i="3"/>
  <c r="E74" i="3"/>
  <c r="E73" i="3"/>
  <c r="E69" i="3"/>
  <c r="B76" i="3"/>
  <c r="B69" i="3"/>
  <c r="B70" i="3"/>
  <c r="C77" i="3"/>
  <c r="C76" i="3"/>
  <c r="C72" i="3"/>
  <c r="C69" i="3"/>
  <c r="C68" i="3"/>
  <c r="B73" i="3"/>
  <c r="H75" i="3"/>
  <c r="H74" i="3"/>
  <c r="H69" i="3"/>
  <c r="H77" i="3"/>
  <c r="I48" i="3"/>
  <c r="I47" i="3"/>
  <c r="I45" i="3"/>
  <c r="I44" i="3"/>
  <c r="I43" i="3"/>
  <c r="I40" i="3"/>
  <c r="I39" i="3"/>
  <c r="I37" i="3"/>
  <c r="B38" i="3"/>
  <c r="G48" i="3"/>
  <c r="G45" i="3"/>
  <c r="G44" i="3"/>
  <c r="G42" i="3"/>
  <c r="G41" i="3"/>
  <c r="G40" i="3"/>
  <c r="G37" i="3"/>
  <c r="F44" i="3"/>
  <c r="F37" i="3"/>
  <c r="B39" i="3"/>
  <c r="F48" i="3"/>
  <c r="F45" i="3"/>
  <c r="F43" i="3"/>
  <c r="F41" i="3"/>
  <c r="F40" i="3"/>
  <c r="F38" i="3"/>
  <c r="E46" i="3"/>
  <c r="E45" i="3"/>
  <c r="E43" i="3"/>
  <c r="E42" i="3"/>
  <c r="E41" i="3"/>
  <c r="E38" i="3"/>
  <c r="E37" i="3"/>
  <c r="B45" i="3"/>
  <c r="B43" i="3"/>
  <c r="B41" i="3"/>
  <c r="B46" i="3"/>
  <c r="B44" i="3"/>
  <c r="B40" i="3"/>
  <c r="C48" i="3"/>
  <c r="C47" i="3"/>
  <c r="C44" i="3"/>
  <c r="C43" i="3"/>
  <c r="C41" i="3"/>
  <c r="C40" i="3"/>
  <c r="C39" i="3"/>
  <c r="H73" i="3"/>
  <c r="H71" i="3"/>
  <c r="E26" i="3"/>
  <c r="D33" i="3"/>
  <c r="B22" i="3"/>
  <c r="C28" i="3"/>
  <c r="B32" i="3"/>
  <c r="F31" i="3"/>
  <c r="I27" i="3"/>
  <c r="F33" i="3"/>
  <c r="G28" i="3"/>
  <c r="G5" i="3"/>
  <c r="G13" i="3" s="1"/>
  <c r="G20" i="3"/>
  <c r="E32" i="3" s="1"/>
  <c r="G50" i="3"/>
  <c r="E56" i="3" s="1"/>
  <c r="H15" i="3"/>
  <c r="H25" i="3"/>
  <c r="H29" i="3"/>
  <c r="H33" i="3"/>
  <c r="D39" i="3"/>
  <c r="D40" i="3"/>
  <c r="D42" i="3"/>
  <c r="D43" i="3"/>
  <c r="D44" i="3"/>
  <c r="D47" i="3"/>
  <c r="D48" i="3"/>
  <c r="H53" i="3"/>
  <c r="H54" i="3"/>
  <c r="H55" i="3"/>
  <c r="H56" i="3"/>
  <c r="H57" i="3"/>
  <c r="H58" i="3"/>
  <c r="H59" i="3"/>
  <c r="H61" i="3"/>
  <c r="H62" i="3"/>
  <c r="H63" i="3"/>
  <c r="D69" i="3"/>
  <c r="D70" i="3"/>
  <c r="D72" i="3"/>
  <c r="D73" i="3"/>
  <c r="D74" i="3"/>
  <c r="D77" i="3"/>
  <c r="D78" i="3"/>
  <c r="G35" i="3"/>
  <c r="I42" i="3" s="1"/>
  <c r="G65" i="3"/>
  <c r="H72" i="3" s="1"/>
  <c r="D15" i="3"/>
  <c r="D26" i="3"/>
  <c r="D30" i="3"/>
  <c r="H37" i="3"/>
  <c r="H38" i="3"/>
  <c r="H39" i="3"/>
  <c r="H41" i="3"/>
  <c r="H42" i="3"/>
  <c r="H43" i="3"/>
  <c r="H44" i="3"/>
  <c r="H45" i="3"/>
  <c r="H46" i="3"/>
  <c r="H47" i="3"/>
  <c r="D52" i="3"/>
  <c r="D53" i="3"/>
  <c r="D54" i="3"/>
  <c r="D55" i="3"/>
  <c r="D56" i="3"/>
  <c r="D57" i="3"/>
  <c r="D58" i="3"/>
  <c r="D60" i="3"/>
  <c r="D61" i="3"/>
  <c r="D62" i="3"/>
  <c r="D63" i="3"/>
  <c r="H67" i="3"/>
  <c r="J5" i="2"/>
  <c r="I14" i="2" s="1"/>
  <c r="I78" i="2"/>
  <c r="I77" i="2"/>
  <c r="I76" i="2"/>
  <c r="I75" i="2"/>
  <c r="I74" i="2"/>
  <c r="I73" i="2"/>
  <c r="I72" i="2"/>
  <c r="I71" i="2"/>
  <c r="I70" i="2"/>
  <c r="I69" i="2"/>
  <c r="I68" i="2"/>
  <c r="I67" i="2"/>
  <c r="G78" i="2"/>
  <c r="G71" i="2"/>
  <c r="G77" i="2"/>
  <c r="G69" i="2"/>
  <c r="F78" i="2"/>
  <c r="F77" i="2"/>
  <c r="F76" i="2"/>
  <c r="F75" i="2"/>
  <c r="F74" i="2"/>
  <c r="F73" i="2"/>
  <c r="F72" i="2"/>
  <c r="F71" i="2"/>
  <c r="F70" i="2"/>
  <c r="F69" i="2"/>
  <c r="F68" i="2"/>
  <c r="F67" i="2"/>
  <c r="G75" i="2"/>
  <c r="E78" i="2"/>
  <c r="E77" i="2"/>
  <c r="E76" i="2"/>
  <c r="E75" i="2"/>
  <c r="E74" i="2"/>
  <c r="E73" i="2"/>
  <c r="E72" i="2"/>
  <c r="E71" i="2"/>
  <c r="E70" i="2"/>
  <c r="E69" i="2"/>
  <c r="E68" i="2"/>
  <c r="E67" i="2"/>
  <c r="G73" i="2"/>
  <c r="G76" i="2"/>
  <c r="G70" i="2"/>
  <c r="G67" i="2"/>
  <c r="C78" i="2"/>
  <c r="C77" i="2"/>
  <c r="C76" i="2"/>
  <c r="C75" i="2"/>
  <c r="C74" i="2"/>
  <c r="C73" i="2"/>
  <c r="C72" i="2"/>
  <c r="C71" i="2"/>
  <c r="C70" i="2"/>
  <c r="C69" i="2"/>
  <c r="C68" i="2"/>
  <c r="C67" i="2"/>
  <c r="G74" i="2"/>
  <c r="B78" i="2"/>
  <c r="B77" i="2"/>
  <c r="B76" i="2"/>
  <c r="B75" i="2"/>
  <c r="B74" i="2"/>
  <c r="B73" i="2"/>
  <c r="B72" i="2"/>
  <c r="B71" i="2"/>
  <c r="B70" i="2"/>
  <c r="B69" i="2"/>
  <c r="B68" i="2"/>
  <c r="B67" i="2"/>
  <c r="G72" i="2"/>
  <c r="G68" i="2"/>
  <c r="E33" i="2"/>
  <c r="E32" i="2"/>
  <c r="E31" i="2"/>
  <c r="E30" i="2"/>
  <c r="E29" i="2"/>
  <c r="E28" i="2"/>
  <c r="E27" i="2"/>
  <c r="E26" i="2"/>
  <c r="E25" i="2"/>
  <c r="E24" i="2"/>
  <c r="E23" i="2"/>
  <c r="E22" i="2"/>
  <c r="B33" i="2"/>
  <c r="B32" i="2"/>
  <c r="B31" i="2"/>
  <c r="B30" i="2"/>
  <c r="B29" i="2"/>
  <c r="B28" i="2"/>
  <c r="B27" i="2"/>
  <c r="B26" i="2"/>
  <c r="B25" i="2"/>
  <c r="B24" i="2"/>
  <c r="B23" i="2"/>
  <c r="B22" i="2"/>
  <c r="C32" i="2"/>
  <c r="C28" i="2"/>
  <c r="C24" i="2"/>
  <c r="I33" i="2"/>
  <c r="I32" i="2"/>
  <c r="I31" i="2"/>
  <c r="I30" i="2"/>
  <c r="I29" i="2"/>
  <c r="I28" i="2"/>
  <c r="I27" i="2"/>
  <c r="I26" i="2"/>
  <c r="I25" i="2"/>
  <c r="I24" i="2"/>
  <c r="I23" i="2"/>
  <c r="I22" i="2"/>
  <c r="C33" i="2"/>
  <c r="C27" i="2"/>
  <c r="C22" i="2"/>
  <c r="C30" i="2"/>
  <c r="C25" i="2"/>
  <c r="G33" i="2"/>
  <c r="G32" i="2"/>
  <c r="G31" i="2"/>
  <c r="G30" i="2"/>
  <c r="G29" i="2"/>
  <c r="G28" i="2"/>
  <c r="G27" i="2"/>
  <c r="G26" i="2"/>
  <c r="G25" i="2"/>
  <c r="G24" i="2"/>
  <c r="G23" i="2"/>
  <c r="G22" i="2"/>
  <c r="C29" i="2"/>
  <c r="C23" i="2"/>
  <c r="F33" i="2"/>
  <c r="F32" i="2"/>
  <c r="F31" i="2"/>
  <c r="F30" i="2"/>
  <c r="F29" i="2"/>
  <c r="F28" i="2"/>
  <c r="F27" i="2"/>
  <c r="F26" i="2"/>
  <c r="F25" i="2"/>
  <c r="F24" i="2"/>
  <c r="F23" i="2"/>
  <c r="F22" i="2"/>
  <c r="C31" i="2"/>
  <c r="C26" i="2"/>
  <c r="I48" i="2"/>
  <c r="I47" i="2"/>
  <c r="I46" i="2"/>
  <c r="I45" i="2"/>
  <c r="I44" i="2"/>
  <c r="I43" i="2"/>
  <c r="I42" i="2"/>
  <c r="I41" i="2"/>
  <c r="I40" i="2"/>
  <c r="I39" i="2"/>
  <c r="I38" i="2"/>
  <c r="I37" i="2"/>
  <c r="G48" i="2"/>
  <c r="G41" i="2"/>
  <c r="F48" i="2"/>
  <c r="F47" i="2"/>
  <c r="F46" i="2"/>
  <c r="F45" i="2"/>
  <c r="F44" i="2"/>
  <c r="F43" i="2"/>
  <c r="F42" i="2"/>
  <c r="F41" i="2"/>
  <c r="F40" i="2"/>
  <c r="F39" i="2"/>
  <c r="F38" i="2"/>
  <c r="F37" i="2"/>
  <c r="G45" i="2"/>
  <c r="G40" i="2"/>
  <c r="E48" i="2"/>
  <c r="E47" i="2"/>
  <c r="E46" i="2"/>
  <c r="E45" i="2"/>
  <c r="E44" i="2"/>
  <c r="E43" i="2"/>
  <c r="E42" i="2"/>
  <c r="E41" i="2"/>
  <c r="E40" i="2"/>
  <c r="E39" i="2"/>
  <c r="E38" i="2"/>
  <c r="E37" i="2"/>
  <c r="G46" i="2"/>
  <c r="G47" i="2"/>
  <c r="G42" i="2"/>
  <c r="G38" i="2"/>
  <c r="C48" i="2"/>
  <c r="C47" i="2"/>
  <c r="C46" i="2"/>
  <c r="C45" i="2"/>
  <c r="C44" i="2"/>
  <c r="C43" i="2"/>
  <c r="C42" i="2"/>
  <c r="C41" i="2"/>
  <c r="C40" i="2"/>
  <c r="C39" i="2"/>
  <c r="C38" i="2"/>
  <c r="C37" i="2"/>
  <c r="G43" i="2"/>
  <c r="G37" i="2"/>
  <c r="B48" i="2"/>
  <c r="B47" i="2"/>
  <c r="B46" i="2"/>
  <c r="B45" i="2"/>
  <c r="B44" i="2"/>
  <c r="B43" i="2"/>
  <c r="B42" i="2"/>
  <c r="B41" i="2"/>
  <c r="B40" i="2"/>
  <c r="B39" i="2"/>
  <c r="B38" i="2"/>
  <c r="B37" i="2"/>
  <c r="G44" i="2"/>
  <c r="G39" i="2"/>
  <c r="H78" i="2"/>
  <c r="D63" i="2"/>
  <c r="H48" i="2"/>
  <c r="D33" i="2"/>
  <c r="D78" i="2"/>
  <c r="H63" i="2"/>
  <c r="D48" i="2"/>
  <c r="H33" i="2"/>
  <c r="H69" i="2"/>
  <c r="H73" i="2"/>
  <c r="E63" i="2"/>
  <c r="E62" i="2"/>
  <c r="E61" i="2"/>
  <c r="E60" i="2"/>
  <c r="E59" i="2"/>
  <c r="E58" i="2"/>
  <c r="E57" i="2"/>
  <c r="E56" i="2"/>
  <c r="E55" i="2"/>
  <c r="E54" i="2"/>
  <c r="E53" i="2"/>
  <c r="E52" i="2"/>
  <c r="C63" i="2"/>
  <c r="C58" i="2"/>
  <c r="C55" i="2"/>
  <c r="B63" i="2"/>
  <c r="B62" i="2"/>
  <c r="B61" i="2"/>
  <c r="B60" i="2"/>
  <c r="B59" i="2"/>
  <c r="B58" i="2"/>
  <c r="B57" i="2"/>
  <c r="B56" i="2"/>
  <c r="B55" i="2"/>
  <c r="B54" i="2"/>
  <c r="B53" i="2"/>
  <c r="B52" i="2"/>
  <c r="C60" i="2"/>
  <c r="C54" i="2"/>
  <c r="I63" i="2"/>
  <c r="I62" i="2"/>
  <c r="I61" i="2"/>
  <c r="I60" i="2"/>
  <c r="I59" i="2"/>
  <c r="I58" i="2"/>
  <c r="I57" i="2"/>
  <c r="I56" i="2"/>
  <c r="I55" i="2"/>
  <c r="I54" i="2"/>
  <c r="I53" i="2"/>
  <c r="I52" i="2"/>
  <c r="C59" i="2"/>
  <c r="C56" i="2"/>
  <c r="G63" i="2"/>
  <c r="G62" i="2"/>
  <c r="G61" i="2"/>
  <c r="G60" i="2"/>
  <c r="G59" i="2"/>
  <c r="G58" i="2"/>
  <c r="G57" i="2"/>
  <c r="G56" i="2"/>
  <c r="G55" i="2"/>
  <c r="G54" i="2"/>
  <c r="G53" i="2"/>
  <c r="G52" i="2"/>
  <c r="C61" i="2"/>
  <c r="C53" i="2"/>
  <c r="F63" i="2"/>
  <c r="F62" i="2"/>
  <c r="F61" i="2"/>
  <c r="F60" i="2"/>
  <c r="F59" i="2"/>
  <c r="F58" i="2"/>
  <c r="F57" i="2"/>
  <c r="F56" i="2"/>
  <c r="F55" i="2"/>
  <c r="F54" i="2"/>
  <c r="F53" i="2"/>
  <c r="F52" i="2"/>
  <c r="C62" i="2"/>
  <c r="C57" i="2"/>
  <c r="C52" i="2"/>
  <c r="M12" i="2"/>
  <c r="H23" i="2"/>
  <c r="H24" i="2"/>
  <c r="H26" i="2"/>
  <c r="H28" i="2"/>
  <c r="H31" i="2"/>
  <c r="D38" i="2"/>
  <c r="D39" i="2"/>
  <c r="D41" i="2"/>
  <c r="D43" i="2"/>
  <c r="D46" i="2"/>
  <c r="H53" i="2"/>
  <c r="H54" i="2"/>
  <c r="H56" i="2"/>
  <c r="H58" i="2"/>
  <c r="H61" i="2"/>
  <c r="D68" i="2"/>
  <c r="D69" i="2"/>
  <c r="D71" i="2"/>
  <c r="D73" i="2"/>
  <c r="D76" i="2"/>
  <c r="M14" i="2"/>
  <c r="M7" i="2"/>
  <c r="M15" i="2"/>
  <c r="M17" i="2"/>
  <c r="D23" i="2"/>
  <c r="D24" i="2"/>
  <c r="D26" i="2"/>
  <c r="D28" i="2"/>
  <c r="D31" i="2"/>
  <c r="H38" i="2"/>
  <c r="H39" i="2"/>
  <c r="H41" i="2"/>
  <c r="H43" i="2"/>
  <c r="H46" i="2"/>
  <c r="D53" i="2"/>
  <c r="D54" i="2"/>
  <c r="D56" i="2"/>
  <c r="D58" i="2"/>
  <c r="D61" i="2"/>
  <c r="H68" i="2"/>
  <c r="H71" i="2"/>
  <c r="H76" i="2"/>
  <c r="M10" i="2"/>
  <c r="G50" i="1"/>
  <c r="I67" i="1"/>
  <c r="I76" i="1"/>
  <c r="I68" i="1"/>
  <c r="G78" i="1"/>
  <c r="G77" i="1"/>
  <c r="G76" i="1"/>
  <c r="G75" i="1"/>
  <c r="G74" i="1"/>
  <c r="G73" i="1"/>
  <c r="G72" i="1"/>
  <c r="G71" i="1"/>
  <c r="G70" i="1"/>
  <c r="G69" i="1"/>
  <c r="G68" i="1"/>
  <c r="I78" i="1"/>
  <c r="I73" i="1"/>
  <c r="I70" i="1"/>
  <c r="F78" i="1"/>
  <c r="F77" i="1"/>
  <c r="F76" i="1"/>
  <c r="F75" i="1"/>
  <c r="F74" i="1"/>
  <c r="F73" i="1"/>
  <c r="F72" i="1"/>
  <c r="F71" i="1"/>
  <c r="F70" i="1"/>
  <c r="F69" i="1"/>
  <c r="F68" i="1"/>
  <c r="I77" i="1"/>
  <c r="I72" i="1"/>
  <c r="H78" i="1"/>
  <c r="E77" i="1"/>
  <c r="E76" i="1"/>
  <c r="E75" i="1"/>
  <c r="E74" i="1"/>
  <c r="E73" i="1"/>
  <c r="E72" i="1"/>
  <c r="E71" i="1"/>
  <c r="E70" i="1"/>
  <c r="E69" i="1"/>
  <c r="E68" i="1"/>
  <c r="I75" i="1"/>
  <c r="I71" i="1"/>
  <c r="E78" i="1"/>
  <c r="D78" i="1"/>
  <c r="I74" i="1"/>
  <c r="I69" i="1"/>
  <c r="C78" i="1"/>
  <c r="C77" i="1"/>
  <c r="C76" i="1"/>
  <c r="C75" i="1"/>
  <c r="C74" i="1"/>
  <c r="C73" i="1"/>
  <c r="C72" i="1"/>
  <c r="C71" i="1"/>
  <c r="C70" i="1"/>
  <c r="C69" i="1"/>
  <c r="C68" i="1"/>
  <c r="B78" i="1"/>
  <c r="B77" i="1"/>
  <c r="B76" i="1"/>
  <c r="B75" i="1"/>
  <c r="B74" i="1"/>
  <c r="B73" i="1"/>
  <c r="B72" i="1"/>
  <c r="B71" i="1"/>
  <c r="B70" i="1"/>
  <c r="B69" i="1"/>
  <c r="B68" i="1"/>
  <c r="G32" i="1"/>
  <c r="G29" i="1"/>
  <c r="G27" i="1"/>
  <c r="G24" i="1"/>
  <c r="E22" i="1"/>
  <c r="F33" i="1"/>
  <c r="F32" i="1"/>
  <c r="F31" i="1"/>
  <c r="F30" i="1"/>
  <c r="F29" i="1"/>
  <c r="F28" i="1"/>
  <c r="F27" i="1"/>
  <c r="F26" i="1"/>
  <c r="F25" i="1"/>
  <c r="F24" i="1"/>
  <c r="F23" i="1"/>
  <c r="G33" i="1"/>
  <c r="G31" i="1"/>
  <c r="G28" i="1"/>
  <c r="G26" i="1"/>
  <c r="G23" i="1"/>
  <c r="F22" i="1"/>
  <c r="E33" i="1"/>
  <c r="E32" i="1"/>
  <c r="E31" i="1"/>
  <c r="E30" i="1"/>
  <c r="E29" i="1"/>
  <c r="E28" i="1"/>
  <c r="E27" i="1"/>
  <c r="E26" i="1"/>
  <c r="E25" i="1"/>
  <c r="E24" i="1"/>
  <c r="E23" i="1"/>
  <c r="G30" i="1"/>
  <c r="G25" i="1"/>
  <c r="G22" i="1"/>
  <c r="D33" i="1"/>
  <c r="C33" i="1"/>
  <c r="C32" i="1"/>
  <c r="C31" i="1"/>
  <c r="C30" i="1"/>
  <c r="C29" i="1"/>
  <c r="C28" i="1"/>
  <c r="C27" i="1"/>
  <c r="C26" i="1"/>
  <c r="C25" i="1"/>
  <c r="C24" i="1"/>
  <c r="C23" i="1"/>
  <c r="I22" i="1"/>
  <c r="B33" i="1"/>
  <c r="B32" i="1"/>
  <c r="B31" i="1"/>
  <c r="B30" i="1"/>
  <c r="B29" i="1"/>
  <c r="B28" i="1"/>
  <c r="B27" i="1"/>
  <c r="B26" i="1"/>
  <c r="B25" i="1"/>
  <c r="B24" i="1"/>
  <c r="B23" i="1"/>
  <c r="I33" i="1"/>
  <c r="I30" i="1"/>
  <c r="I28" i="1"/>
  <c r="I26" i="1"/>
  <c r="I25" i="1"/>
  <c r="I23" i="1"/>
  <c r="B22" i="1"/>
  <c r="I32" i="1"/>
  <c r="I31" i="1"/>
  <c r="I29" i="1"/>
  <c r="I27" i="1"/>
  <c r="I24" i="1"/>
  <c r="C22" i="1"/>
  <c r="H33" i="1"/>
  <c r="B67" i="1"/>
  <c r="E67" i="1"/>
  <c r="C67" i="1"/>
  <c r="F67" i="1"/>
  <c r="G67" i="1"/>
  <c r="E53" i="1"/>
  <c r="C60" i="1"/>
  <c r="D63" i="1"/>
  <c r="G9" i="1"/>
  <c r="G16" i="1"/>
  <c r="G15" i="1"/>
  <c r="G8" i="1"/>
  <c r="G52" i="1"/>
  <c r="B63" i="1"/>
  <c r="B61" i="1"/>
  <c r="B59" i="1"/>
  <c r="B57" i="1"/>
  <c r="B55" i="1"/>
  <c r="B53" i="1"/>
  <c r="M13" i="1"/>
  <c r="D43" i="1" s="1"/>
  <c r="G13" i="1"/>
  <c r="B52" i="1"/>
  <c r="I63" i="1"/>
  <c r="I62" i="1"/>
  <c r="I61" i="1"/>
  <c r="I60" i="1"/>
  <c r="I59" i="1"/>
  <c r="I58" i="1"/>
  <c r="I57" i="1"/>
  <c r="I56" i="1"/>
  <c r="I55" i="1"/>
  <c r="I54" i="1"/>
  <c r="I53" i="1"/>
  <c r="G12" i="1"/>
  <c r="C52" i="1"/>
  <c r="H63" i="1"/>
  <c r="C63" i="1"/>
  <c r="C62" i="1"/>
  <c r="C61" i="1"/>
  <c r="C59" i="1"/>
  <c r="C58" i="1"/>
  <c r="C57" i="1"/>
  <c r="C56" i="1"/>
  <c r="C55" i="1"/>
  <c r="C54" i="1"/>
  <c r="C53" i="1"/>
  <c r="M14" i="1"/>
  <c r="H44" i="1" s="1"/>
  <c r="G14" i="1"/>
  <c r="I52" i="1"/>
  <c r="B62" i="1"/>
  <c r="B60" i="1"/>
  <c r="B58" i="1"/>
  <c r="B56" i="1"/>
  <c r="B54" i="1"/>
  <c r="G7" i="1"/>
  <c r="G11" i="1"/>
  <c r="G63" i="1"/>
  <c r="G62" i="1"/>
  <c r="G61" i="1"/>
  <c r="G60" i="1"/>
  <c r="G59" i="1"/>
  <c r="G58" i="1"/>
  <c r="G57" i="1"/>
  <c r="G56" i="1"/>
  <c r="G55" i="1"/>
  <c r="G54" i="1"/>
  <c r="G53" i="1"/>
  <c r="B38" i="1"/>
  <c r="G18" i="1"/>
  <c r="G10" i="1"/>
  <c r="E52" i="1"/>
  <c r="F63" i="1"/>
  <c r="F62" i="1"/>
  <c r="F61" i="1"/>
  <c r="F60" i="1"/>
  <c r="F59" i="1"/>
  <c r="F58" i="1"/>
  <c r="F57" i="1"/>
  <c r="F56" i="1"/>
  <c r="F55" i="1"/>
  <c r="F54" i="1"/>
  <c r="F53" i="1"/>
  <c r="G17" i="1"/>
  <c r="F52" i="1"/>
  <c r="E63" i="1"/>
  <c r="E62" i="1"/>
  <c r="E61" i="1"/>
  <c r="E60" i="1"/>
  <c r="E59" i="1"/>
  <c r="E58" i="1"/>
  <c r="E57" i="1"/>
  <c r="E56" i="1"/>
  <c r="E55" i="1"/>
  <c r="E54" i="1"/>
  <c r="D48" i="1"/>
  <c r="C48" i="1"/>
  <c r="C46" i="1"/>
  <c r="C44" i="1"/>
  <c r="C42" i="1"/>
  <c r="C41" i="1"/>
  <c r="C39" i="1"/>
  <c r="B37" i="1"/>
  <c r="I48" i="1"/>
  <c r="I47" i="1"/>
  <c r="I46" i="1"/>
  <c r="I45" i="1"/>
  <c r="I44" i="1"/>
  <c r="I43" i="1"/>
  <c r="I42" i="1"/>
  <c r="I41" i="1"/>
  <c r="I40" i="1"/>
  <c r="I39" i="1"/>
  <c r="I38" i="1"/>
  <c r="C37" i="1"/>
  <c r="G47" i="1"/>
  <c r="G46" i="1"/>
  <c r="G44" i="1"/>
  <c r="G42" i="1"/>
  <c r="G40" i="1"/>
  <c r="G38" i="1"/>
  <c r="E37" i="1"/>
  <c r="F48" i="1"/>
  <c r="F47" i="1"/>
  <c r="F46" i="1"/>
  <c r="F45" i="1"/>
  <c r="F44" i="1"/>
  <c r="F43" i="1"/>
  <c r="F42" i="1"/>
  <c r="F41" i="1"/>
  <c r="F40" i="1"/>
  <c r="F39" i="1"/>
  <c r="F38" i="1"/>
  <c r="H48" i="1"/>
  <c r="G48" i="1"/>
  <c r="G45" i="1"/>
  <c r="G43" i="1"/>
  <c r="G41" i="1"/>
  <c r="G39" i="1"/>
  <c r="F37" i="1"/>
  <c r="E48" i="1"/>
  <c r="E47" i="1"/>
  <c r="E46" i="1"/>
  <c r="E45" i="1"/>
  <c r="E44" i="1"/>
  <c r="E43" i="1"/>
  <c r="E42" i="1"/>
  <c r="E41" i="1"/>
  <c r="E40" i="1"/>
  <c r="E39" i="1"/>
  <c r="E38" i="1"/>
  <c r="G37" i="1"/>
  <c r="D39" i="1"/>
  <c r="C47" i="1"/>
  <c r="C45" i="1"/>
  <c r="C43" i="1"/>
  <c r="C40" i="1"/>
  <c r="C38" i="1"/>
  <c r="I37" i="1"/>
  <c r="B48" i="1"/>
  <c r="B47" i="1"/>
  <c r="B46" i="1"/>
  <c r="B45" i="1"/>
  <c r="B44" i="1"/>
  <c r="B43" i="1"/>
  <c r="B42" i="1"/>
  <c r="B41" i="1"/>
  <c r="B40" i="1"/>
  <c r="B39" i="1"/>
  <c r="D18" i="1"/>
  <c r="C9" i="1"/>
  <c r="C17" i="1"/>
  <c r="C10" i="1"/>
  <c r="C18" i="1"/>
  <c r="C14" i="1"/>
  <c r="C11" i="1"/>
  <c r="C7" i="1"/>
  <c r="C12" i="1"/>
  <c r="C13" i="1"/>
  <c r="C15" i="1"/>
  <c r="C8" i="1"/>
  <c r="C16" i="1"/>
  <c r="M11" i="1"/>
  <c r="H41" i="1" s="1"/>
  <c r="M7" i="1"/>
  <c r="D37" i="1" s="1"/>
  <c r="M10" i="1"/>
  <c r="H40" i="1" s="1"/>
  <c r="M17" i="1"/>
  <c r="H17" i="1" s="1"/>
  <c r="M9" i="1"/>
  <c r="H9" i="1" s="1"/>
  <c r="M12" i="1"/>
  <c r="H12" i="1" s="1"/>
  <c r="M16" i="1"/>
  <c r="H46" i="1" s="1"/>
  <c r="M8" i="1"/>
  <c r="H23" i="1" s="1"/>
  <c r="M15" i="1"/>
  <c r="H45" i="1" s="1"/>
  <c r="I13" i="1"/>
  <c r="E9" i="1"/>
  <c r="F12" i="1"/>
  <c r="B17" i="1"/>
  <c r="I14" i="1"/>
  <c r="E10" i="1"/>
  <c r="E18" i="1"/>
  <c r="F13" i="1"/>
  <c r="B9" i="1"/>
  <c r="I15" i="1"/>
  <c r="E11" i="1"/>
  <c r="E7" i="1"/>
  <c r="F14" i="1"/>
  <c r="B10" i="1"/>
  <c r="B18" i="1"/>
  <c r="F17" i="1"/>
  <c r="E8" i="1"/>
  <c r="E17" i="1"/>
  <c r="B16" i="1"/>
  <c r="I8" i="1"/>
  <c r="I16" i="1"/>
  <c r="E12" i="1"/>
  <c r="F15" i="1"/>
  <c r="B11" i="1"/>
  <c r="B7" i="1"/>
  <c r="E14" i="1"/>
  <c r="F9" i="1"/>
  <c r="E16" i="1"/>
  <c r="F11" i="1"/>
  <c r="I9" i="1"/>
  <c r="I17" i="1"/>
  <c r="E13" i="1"/>
  <c r="F8" i="1"/>
  <c r="F16" i="1"/>
  <c r="B12" i="1"/>
  <c r="I10" i="1"/>
  <c r="I18" i="1"/>
  <c r="B13" i="1"/>
  <c r="F7" i="1"/>
  <c r="B8" i="1"/>
  <c r="I11" i="1"/>
  <c r="I7" i="1"/>
  <c r="E15" i="1"/>
  <c r="F10" i="1"/>
  <c r="F18" i="1"/>
  <c r="B14" i="1"/>
  <c r="I12" i="1"/>
  <c r="B15" i="1"/>
  <c r="H18" i="1"/>
  <c r="D14" i="3" l="1"/>
  <c r="D59" i="3"/>
  <c r="H48" i="3"/>
  <c r="H40" i="3"/>
  <c r="D22" i="3"/>
  <c r="H16" i="3"/>
  <c r="D71" i="3"/>
  <c r="H60" i="3"/>
  <c r="H52" i="3"/>
  <c r="D41" i="3"/>
  <c r="H30" i="3"/>
  <c r="H22" i="3"/>
  <c r="D10" i="3"/>
  <c r="G27" i="3"/>
  <c r="F29" i="3"/>
  <c r="I26" i="3"/>
  <c r="F23" i="3"/>
  <c r="B31" i="3"/>
  <c r="C27" i="3"/>
  <c r="F32" i="3"/>
  <c r="D31" i="3"/>
  <c r="E25" i="3"/>
  <c r="E33" i="3"/>
  <c r="C42" i="3"/>
  <c r="B42" i="3"/>
  <c r="B47" i="3"/>
  <c r="E44" i="3"/>
  <c r="F42" i="3"/>
  <c r="F39" i="3"/>
  <c r="G43" i="3"/>
  <c r="I38" i="3"/>
  <c r="I46" i="3"/>
  <c r="H68" i="3"/>
  <c r="B12" i="3"/>
  <c r="C12" i="3"/>
  <c r="C18" i="3"/>
  <c r="B14" i="3"/>
  <c r="H17" i="3"/>
  <c r="B8" i="3"/>
  <c r="C10" i="3"/>
  <c r="E12" i="3"/>
  <c r="B17" i="3"/>
  <c r="F14" i="3"/>
  <c r="B71" i="3"/>
  <c r="C71" i="3"/>
  <c r="B68" i="3"/>
  <c r="E68" i="3"/>
  <c r="E76" i="3"/>
  <c r="F72" i="3"/>
  <c r="G68" i="3"/>
  <c r="G76" i="3"/>
  <c r="I72" i="3"/>
  <c r="F57" i="3"/>
  <c r="G58" i="3"/>
  <c r="F58" i="3"/>
  <c r="I53" i="3"/>
  <c r="I61" i="3"/>
  <c r="B57" i="3"/>
  <c r="C53" i="3"/>
  <c r="C61" i="3"/>
  <c r="E57" i="3"/>
  <c r="I13" i="3"/>
  <c r="I15" i="3"/>
  <c r="G14" i="3"/>
  <c r="E7" i="3"/>
  <c r="H11" i="3"/>
  <c r="H28" i="3"/>
  <c r="D11" i="3"/>
  <c r="F28" i="3"/>
  <c r="G29" i="3"/>
  <c r="F27" i="3"/>
  <c r="I28" i="3"/>
  <c r="F22" i="3"/>
  <c r="B33" i="3"/>
  <c r="C29" i="3"/>
  <c r="B26" i="3"/>
  <c r="F25" i="3"/>
  <c r="E27" i="3"/>
  <c r="D9" i="3"/>
  <c r="G15" i="3"/>
  <c r="I14" i="3"/>
  <c r="H8" i="3"/>
  <c r="G17" i="3"/>
  <c r="H13" i="3"/>
  <c r="G11" i="3"/>
  <c r="G10" i="3"/>
  <c r="I16" i="3"/>
  <c r="D8" i="3"/>
  <c r="D16" i="3"/>
  <c r="B75" i="3"/>
  <c r="C73" i="3"/>
  <c r="B72" i="3"/>
  <c r="E70" i="3"/>
  <c r="E78" i="3"/>
  <c r="F74" i="3"/>
  <c r="G70" i="3"/>
  <c r="G78" i="3"/>
  <c r="I74" i="3"/>
  <c r="G52" i="3"/>
  <c r="G60" i="3"/>
  <c r="F63" i="3"/>
  <c r="I55" i="3"/>
  <c r="I63" i="3"/>
  <c r="B59" i="3"/>
  <c r="C55" i="3"/>
  <c r="C63" i="3"/>
  <c r="E59" i="3"/>
  <c r="B13" i="3"/>
  <c r="E8" i="3"/>
  <c r="C14" i="3"/>
  <c r="E15" i="3"/>
  <c r="D76" i="3"/>
  <c r="D68" i="3"/>
  <c r="D46" i="3"/>
  <c r="D38" i="3"/>
  <c r="H27" i="3"/>
  <c r="H7" i="3"/>
  <c r="G22" i="3"/>
  <c r="G30" i="3"/>
  <c r="F30" i="3"/>
  <c r="I29" i="3"/>
  <c r="B24" i="3"/>
  <c r="C22" i="3"/>
  <c r="C30" i="3"/>
  <c r="D23" i="3"/>
  <c r="B23" i="3"/>
  <c r="E28" i="3"/>
  <c r="C37" i="3"/>
  <c r="C45" i="3"/>
  <c r="B48" i="3"/>
  <c r="E39" i="3"/>
  <c r="E47" i="3"/>
  <c r="F46" i="3"/>
  <c r="G38" i="3"/>
  <c r="G46" i="3"/>
  <c r="I41" i="3"/>
  <c r="H78" i="3"/>
  <c r="F15" i="3"/>
  <c r="F16" i="3"/>
  <c r="G16" i="3"/>
  <c r="G9" i="3"/>
  <c r="F18" i="3"/>
  <c r="H9" i="3"/>
  <c r="F12" i="3"/>
  <c r="F13" i="3"/>
  <c r="C8" i="3"/>
  <c r="C9" i="3"/>
  <c r="C17" i="3"/>
  <c r="B78" i="3"/>
  <c r="C74" i="3"/>
  <c r="B74" i="3"/>
  <c r="E71" i="3"/>
  <c r="F67" i="3"/>
  <c r="F75" i="3"/>
  <c r="G71" i="3"/>
  <c r="I67" i="3"/>
  <c r="I75" i="3"/>
  <c r="G53" i="3"/>
  <c r="G61" i="3"/>
  <c r="F52" i="3"/>
  <c r="I56" i="3"/>
  <c r="B52" i="3"/>
  <c r="B60" i="3"/>
  <c r="C56" i="3"/>
  <c r="E52" i="3"/>
  <c r="E60" i="3"/>
  <c r="I7" i="3"/>
  <c r="I9" i="3"/>
  <c r="D32" i="3"/>
  <c r="D75" i="3"/>
  <c r="D67" i="3"/>
  <c r="D45" i="3"/>
  <c r="D37" i="3"/>
  <c r="H26" i="3"/>
  <c r="G23" i="3"/>
  <c r="G31" i="3"/>
  <c r="I22" i="3"/>
  <c r="I30" i="3"/>
  <c r="B25" i="3"/>
  <c r="C23" i="3"/>
  <c r="C31" i="3"/>
  <c r="D25" i="3"/>
  <c r="B28" i="3"/>
  <c r="E29" i="3"/>
  <c r="C38" i="3"/>
  <c r="C46" i="3"/>
  <c r="B37" i="3"/>
  <c r="E40" i="3"/>
  <c r="E48" i="3"/>
  <c r="F47" i="3"/>
  <c r="G39" i="3"/>
  <c r="G47" i="3"/>
  <c r="H70" i="3"/>
  <c r="G7" i="3"/>
  <c r="E17" i="3"/>
  <c r="F17" i="3"/>
  <c r="F10" i="3"/>
  <c r="B11" i="3"/>
  <c r="D13" i="3"/>
  <c r="E13" i="3"/>
  <c r="C16" i="3"/>
  <c r="B9" i="3"/>
  <c r="B10" i="3"/>
  <c r="B18" i="3"/>
  <c r="C67" i="3"/>
  <c r="C75" i="3"/>
  <c r="B77" i="3"/>
  <c r="E72" i="3"/>
  <c r="F68" i="3"/>
  <c r="F76" i="3"/>
  <c r="G72" i="3"/>
  <c r="I68" i="3"/>
  <c r="I76" i="3"/>
  <c r="G54" i="3"/>
  <c r="G62" i="3"/>
  <c r="F56" i="3"/>
  <c r="I57" i="3"/>
  <c r="B53" i="3"/>
  <c r="B61" i="3"/>
  <c r="C57" i="3"/>
  <c r="E53" i="3"/>
  <c r="E61" i="3"/>
  <c r="H18" i="3"/>
  <c r="G24" i="3"/>
  <c r="G32" i="3"/>
  <c r="I23" i="3"/>
  <c r="I31" i="3"/>
  <c r="B27" i="3"/>
  <c r="C24" i="3"/>
  <c r="C32" i="3"/>
  <c r="D27" i="3"/>
  <c r="E22" i="3"/>
  <c r="E30" i="3"/>
  <c r="F8" i="3"/>
  <c r="G8" i="3"/>
  <c r="E18" i="3"/>
  <c r="E11" i="3"/>
  <c r="E16" i="3"/>
  <c r="B15" i="3"/>
  <c r="C15" i="3"/>
  <c r="I18" i="3"/>
  <c r="I10" i="3"/>
  <c r="I11" i="3"/>
  <c r="F77" i="3"/>
  <c r="G73" i="3"/>
  <c r="I69" i="3"/>
  <c r="I77" i="3"/>
  <c r="B62" i="3"/>
  <c r="C58" i="3"/>
  <c r="E54" i="3"/>
  <c r="E62" i="3"/>
  <c r="H32" i="3"/>
  <c r="H24" i="3"/>
  <c r="D18" i="3"/>
  <c r="G25" i="3"/>
  <c r="G33" i="3"/>
  <c r="I24" i="3"/>
  <c r="I32" i="3"/>
  <c r="B29" i="3"/>
  <c r="C25" i="3"/>
  <c r="C33" i="3"/>
  <c r="D28" i="3"/>
  <c r="E23" i="3"/>
  <c r="E31" i="3"/>
  <c r="E9" i="3"/>
  <c r="F9" i="3"/>
  <c r="F7" i="3"/>
  <c r="D12" i="3"/>
  <c r="B7" i="3"/>
  <c r="G18" i="3"/>
  <c r="B16" i="3"/>
  <c r="D17" i="3"/>
  <c r="G12" i="3"/>
  <c r="H12" i="3"/>
  <c r="D7" i="3"/>
  <c r="F78" i="3"/>
  <c r="G74" i="3"/>
  <c r="I70" i="3"/>
  <c r="I78" i="3"/>
  <c r="B63" i="3"/>
  <c r="C59" i="3"/>
  <c r="E55" i="3"/>
  <c r="E63" i="3"/>
  <c r="D24" i="3"/>
  <c r="H10" i="3"/>
  <c r="H31" i="3"/>
  <c r="H23" i="3"/>
  <c r="H14" i="3"/>
  <c r="G26" i="3"/>
  <c r="F26" i="3"/>
  <c r="I25" i="3"/>
  <c r="I33" i="3"/>
  <c r="B30" i="3"/>
  <c r="C26" i="3"/>
  <c r="F24" i="3"/>
  <c r="D29" i="3"/>
  <c r="E24" i="3"/>
  <c r="H76" i="3"/>
  <c r="C11" i="3"/>
  <c r="E10" i="3"/>
  <c r="I12" i="3"/>
  <c r="C13" i="3"/>
  <c r="F11" i="3"/>
  <c r="C7" i="3"/>
  <c r="I17" i="3"/>
  <c r="I8" i="3"/>
  <c r="E14" i="3"/>
  <c r="B67" i="3"/>
  <c r="C70" i="3"/>
  <c r="C78" i="3"/>
  <c r="E67" i="3"/>
  <c r="E75" i="3"/>
  <c r="F71" i="3"/>
  <c r="G67" i="3"/>
  <c r="G75" i="3"/>
  <c r="I71" i="3"/>
  <c r="F54" i="3"/>
  <c r="G57" i="3"/>
  <c r="F55" i="3"/>
  <c r="I52" i="3"/>
  <c r="I60" i="3"/>
  <c r="B56" i="3"/>
  <c r="C52" i="3"/>
  <c r="C60" i="3"/>
  <c r="D9" i="2"/>
  <c r="D11" i="2"/>
  <c r="C18" i="2"/>
  <c r="I15" i="2"/>
  <c r="E13" i="2"/>
  <c r="I13" i="2"/>
  <c r="E10" i="2"/>
  <c r="H16" i="2"/>
  <c r="B18" i="2"/>
  <c r="H77" i="2"/>
  <c r="D62" i="2"/>
  <c r="H47" i="2"/>
  <c r="D32" i="2"/>
  <c r="H17" i="2"/>
  <c r="D77" i="2"/>
  <c r="H62" i="2"/>
  <c r="D47" i="2"/>
  <c r="H32" i="2"/>
  <c r="D17" i="2"/>
  <c r="F11" i="2"/>
  <c r="H75" i="2"/>
  <c r="D60" i="2"/>
  <c r="H45" i="2"/>
  <c r="D30" i="2"/>
  <c r="D15" i="2"/>
  <c r="H15" i="2"/>
  <c r="D75" i="2"/>
  <c r="H60" i="2"/>
  <c r="D45" i="2"/>
  <c r="H30" i="2"/>
  <c r="E8" i="2"/>
  <c r="I9" i="2"/>
  <c r="G15" i="2"/>
  <c r="B13" i="2"/>
  <c r="E18" i="2"/>
  <c r="G17" i="2"/>
  <c r="E12" i="2"/>
  <c r="G12" i="2"/>
  <c r="B10" i="2"/>
  <c r="C10" i="2"/>
  <c r="F7" i="2"/>
  <c r="F16" i="2"/>
  <c r="G16" i="2"/>
  <c r="I7" i="2"/>
  <c r="F18" i="2"/>
  <c r="C14" i="2"/>
  <c r="F13" i="2"/>
  <c r="I11" i="2"/>
  <c r="I10" i="2"/>
  <c r="C9" i="2"/>
  <c r="D13" i="2"/>
  <c r="H9" i="2"/>
  <c r="H18" i="2"/>
  <c r="B11" i="2"/>
  <c r="G7" i="2"/>
  <c r="E17" i="2"/>
  <c r="C7" i="2"/>
  <c r="G9" i="2"/>
  <c r="I17" i="2"/>
  <c r="B15" i="2"/>
  <c r="E14" i="2"/>
  <c r="G13" i="2"/>
  <c r="H67" i="2"/>
  <c r="D52" i="2"/>
  <c r="H37" i="2"/>
  <c r="D22" i="2"/>
  <c r="D7" i="2"/>
  <c r="H7" i="2"/>
  <c r="D67" i="2"/>
  <c r="H52" i="2"/>
  <c r="D37" i="2"/>
  <c r="H22" i="2"/>
  <c r="D18" i="2"/>
  <c r="I12" i="2"/>
  <c r="F8" i="2"/>
  <c r="B8" i="2"/>
  <c r="G11" i="2"/>
  <c r="F10" i="2"/>
  <c r="F17" i="2"/>
  <c r="I16" i="2"/>
  <c r="C16" i="2"/>
  <c r="F14" i="2"/>
  <c r="H70" i="2"/>
  <c r="D55" i="2"/>
  <c r="H40" i="2"/>
  <c r="D25" i="2"/>
  <c r="H10" i="2"/>
  <c r="D70" i="2"/>
  <c r="H55" i="2"/>
  <c r="D40" i="2"/>
  <c r="H25" i="2"/>
  <c r="D10" i="2"/>
  <c r="H12" i="2"/>
  <c r="H72" i="2"/>
  <c r="D57" i="2"/>
  <c r="H42" i="2"/>
  <c r="D27" i="2"/>
  <c r="D12" i="2"/>
  <c r="D72" i="2"/>
  <c r="H57" i="2"/>
  <c r="D42" i="2"/>
  <c r="H27" i="2"/>
  <c r="H11" i="2"/>
  <c r="G14" i="2"/>
  <c r="E9" i="2"/>
  <c r="F12" i="2"/>
  <c r="C15" i="2"/>
  <c r="E11" i="2"/>
  <c r="B7" i="2"/>
  <c r="G18" i="2"/>
  <c r="B17" i="2"/>
  <c r="E15" i="2"/>
  <c r="D16" i="2"/>
  <c r="F15" i="2"/>
  <c r="C11" i="2"/>
  <c r="B16" i="2"/>
  <c r="F9" i="2"/>
  <c r="C13" i="2"/>
  <c r="I8" i="2"/>
  <c r="C8" i="2"/>
  <c r="I18" i="2"/>
  <c r="C17" i="2"/>
  <c r="H74" i="2"/>
  <c r="D59" i="2"/>
  <c r="H44" i="2"/>
  <c r="D29" i="2"/>
  <c r="D14" i="2"/>
  <c r="D74" i="2"/>
  <c r="H59" i="2"/>
  <c r="D44" i="2"/>
  <c r="H29" i="2"/>
  <c r="H14" i="2"/>
  <c r="H8" i="2"/>
  <c r="H13" i="2"/>
  <c r="D8" i="2"/>
  <c r="E16" i="2"/>
  <c r="B12" i="2"/>
  <c r="G8" i="2"/>
  <c r="C12" i="2"/>
  <c r="B14" i="2"/>
  <c r="G10" i="2"/>
  <c r="B9" i="2"/>
  <c r="E7" i="2"/>
  <c r="D32" i="1"/>
  <c r="H32" i="1"/>
  <c r="H14" i="1"/>
  <c r="H26" i="1"/>
  <c r="D26" i="1"/>
  <c r="D77" i="1"/>
  <c r="H68" i="1"/>
  <c r="H69" i="1"/>
  <c r="D23" i="1"/>
  <c r="D69" i="1"/>
  <c r="H10" i="1"/>
  <c r="H25" i="1"/>
  <c r="H22" i="1"/>
  <c r="D25" i="1"/>
  <c r="D68" i="1"/>
  <c r="D76" i="1"/>
  <c r="H27" i="1"/>
  <c r="D27" i="1"/>
  <c r="D70" i="1"/>
  <c r="H74" i="1"/>
  <c r="H73" i="1"/>
  <c r="H70" i="1"/>
  <c r="H28" i="1"/>
  <c r="D28" i="1"/>
  <c r="D71" i="1"/>
  <c r="H75" i="1"/>
  <c r="D67" i="1"/>
  <c r="H29" i="1"/>
  <c r="D29" i="1"/>
  <c r="D22" i="1"/>
  <c r="H71" i="1"/>
  <c r="D72" i="1"/>
  <c r="H72" i="1"/>
  <c r="H30" i="1"/>
  <c r="D30" i="1"/>
  <c r="H76" i="1"/>
  <c r="D73" i="1"/>
  <c r="H77" i="1"/>
  <c r="H67" i="1"/>
  <c r="H31" i="1"/>
  <c r="D31" i="1"/>
  <c r="D74" i="1"/>
  <c r="H24" i="1"/>
  <c r="D24" i="1"/>
  <c r="D75" i="1"/>
  <c r="D14" i="1"/>
  <c r="D47" i="1"/>
  <c r="H47" i="1"/>
  <c r="H7" i="1"/>
  <c r="D15" i="1"/>
  <c r="D60" i="1"/>
  <c r="H60" i="1"/>
  <c r="D11" i="1"/>
  <c r="D56" i="1"/>
  <c r="H56" i="1"/>
  <c r="H37" i="1"/>
  <c r="D45" i="1"/>
  <c r="H43" i="1"/>
  <c r="D8" i="1"/>
  <c r="D53" i="1"/>
  <c r="H53" i="1"/>
  <c r="D16" i="1"/>
  <c r="D61" i="1"/>
  <c r="H61" i="1"/>
  <c r="D12" i="1"/>
  <c r="D57" i="1"/>
  <c r="H57" i="1"/>
  <c r="D40" i="1"/>
  <c r="H38" i="1"/>
  <c r="H13" i="1"/>
  <c r="D9" i="1"/>
  <c r="D54" i="1"/>
  <c r="H54" i="1"/>
  <c r="D41" i="1"/>
  <c r="H39" i="1"/>
  <c r="D17" i="1"/>
  <c r="D62" i="1"/>
  <c r="H62" i="1"/>
  <c r="D13" i="1"/>
  <c r="D42" i="1"/>
  <c r="D46" i="1"/>
  <c r="D38" i="1"/>
  <c r="D10" i="1"/>
  <c r="D55" i="1"/>
  <c r="H55" i="1"/>
  <c r="D59" i="1"/>
  <c r="H59" i="1"/>
  <c r="D58" i="1"/>
  <c r="H58" i="1"/>
  <c r="D7" i="1"/>
  <c r="D52" i="1"/>
  <c r="H52" i="1"/>
  <c r="D44" i="1"/>
  <c r="H42" i="1"/>
  <c r="H15" i="1"/>
  <c r="H8" i="1"/>
  <c r="H11" i="1"/>
  <c r="H16" i="1"/>
</calcChain>
</file>

<file path=xl/sharedStrings.xml><?xml version="1.0" encoding="utf-8"?>
<sst xmlns="http://schemas.openxmlformats.org/spreadsheetml/2006/main" count="408" uniqueCount="41">
  <si>
    <t>season</t>
  </si>
  <si>
    <t>early spring</t>
  </si>
  <si>
    <t>mid spring</t>
  </si>
  <si>
    <t>late spring</t>
  </si>
  <si>
    <t>early summer</t>
  </si>
  <si>
    <t>mid summer</t>
  </si>
  <si>
    <t>late summer</t>
  </si>
  <si>
    <t>early autumn</t>
  </si>
  <si>
    <t>mid autumn</t>
  </si>
  <si>
    <t>late autumn</t>
  </si>
  <si>
    <t>early winter</t>
  </si>
  <si>
    <t>mid winter</t>
  </si>
  <si>
    <t>late winter</t>
  </si>
  <si>
    <t>Taiga:</t>
  </si>
  <si>
    <t>Plains:</t>
  </si>
  <si>
    <t>Extremity</t>
  </si>
  <si>
    <t>MC Temperature</t>
  </si>
  <si>
    <t>TAN Temperature</t>
  </si>
  <si>
    <t>noon outside</t>
  </si>
  <si>
    <t>noon indoor</t>
  </si>
  <si>
    <t>midnight outside</t>
  </si>
  <si>
    <t>midnight indoor</t>
  </si>
  <si>
    <t>noon altitude max</t>
  </si>
  <si>
    <t>Equilibrium</t>
  </si>
  <si>
    <t>Season Ind.</t>
  </si>
  <si>
    <t>Season Mid.</t>
  </si>
  <si>
    <t>Time Fact.</t>
  </si>
  <si>
    <t>Time Extm.</t>
  </si>
  <si>
    <t>Max Biome</t>
  </si>
  <si>
    <t>Alt Max.</t>
  </si>
  <si>
    <t>Cloth Warm</t>
  </si>
  <si>
    <t>Noon. Warm cloth</t>
  </si>
  <si>
    <t>Midnight altitude max</t>
  </si>
  <si>
    <t>Midnight. Warm cloth</t>
  </si>
  <si>
    <t>Forest:</t>
  </si>
  <si>
    <t>Cold Desert:</t>
  </si>
  <si>
    <t>Desert:</t>
  </si>
  <si>
    <t>Norm Temperature</t>
  </si>
  <si>
    <t>Cold biomes shift</t>
  </si>
  <si>
    <t>Warm biomes shift</t>
  </si>
  <si>
    <t>Cold biomes Extm. 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</si>
</sst>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0.000"/>
    <numFmt numFmtId="170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 wrapText="1"/>
    </xf>
    <xf numFmtId="168" fontId="0" fillId="0" borderId="0" xfId="0" applyNumberFormat="1"/>
    <xf numFmtId="2" fontId="0" fillId="0" borderId="0" xfId="0" applyNumberFormat="1"/>
    <xf numFmtId="170" fontId="0" fillId="0" borderId="0" xfId="0" applyNumberFormat="1"/>
  </cellXfs>
  <cellStyles count="1">
    <cellStyle name="Standard" xfId="0" builtinId="0"/>
  </cellStyles>
  <dxfs count="99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rgb="FF6C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rgb="FF6C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rgb="FF6C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rgb="FF6C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rgb="FF6C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rgb="FF6C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rgb="FF6C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rgb="FF6C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rgb="FF6C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rgb="FF6C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rgb="FF6C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rgb="FF6C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rgb="FF6C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rgb="FF6C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rgb="FF6C0000"/>
        </patternFill>
      </fill>
    </dxf>
  </dxfs>
  <tableStyles count="0" defaultTableStyle="TableStyleMedium2" defaultPivotStyle="PivotStyleLight16"/>
  <colors>
    <mruColors>
      <color rgb="FF6C0000"/>
      <color rgb="FF700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workbookViewId="0">
      <selection activeCell="E28" sqref="E28"/>
    </sheetView>
  </sheetViews>
  <sheetFormatPr baseColWidth="10" defaultRowHeight="15" x14ac:dyDescent="0.25"/>
  <cols>
    <col min="1" max="9" width="20.5703125" customWidth="1"/>
  </cols>
  <sheetData>
    <row r="1" spans="1:16" s="1" customFormat="1" x14ac:dyDescent="0.25">
      <c r="K1" s="1" t="s">
        <v>23</v>
      </c>
      <c r="L1">
        <v>12</v>
      </c>
      <c r="M1" s="1" t="s">
        <v>26</v>
      </c>
      <c r="N1" s="1">
        <v>9</v>
      </c>
      <c r="O1" s="1" t="s">
        <v>27</v>
      </c>
      <c r="P1" s="1">
        <v>1.25</v>
      </c>
    </row>
    <row r="2" spans="1:16" x14ac:dyDescent="0.25">
      <c r="M2" t="s">
        <v>28</v>
      </c>
      <c r="N2">
        <v>10</v>
      </c>
    </row>
    <row r="3" spans="1:16" x14ac:dyDescent="0.25">
      <c r="K3" t="s">
        <v>25</v>
      </c>
      <c r="L3">
        <v>2</v>
      </c>
      <c r="M3" t="s">
        <v>24</v>
      </c>
      <c r="N3" s="2">
        <f>(2/3)</f>
        <v>0.66666666666666663</v>
      </c>
    </row>
    <row r="4" spans="1:16" x14ac:dyDescent="0.25">
      <c r="K4" t="s">
        <v>29</v>
      </c>
      <c r="L4">
        <v>3</v>
      </c>
      <c r="M4" t="s">
        <v>30</v>
      </c>
      <c r="N4">
        <v>4</v>
      </c>
    </row>
    <row r="5" spans="1:16" x14ac:dyDescent="0.25">
      <c r="A5" t="s">
        <v>35</v>
      </c>
      <c r="B5" t="s">
        <v>16</v>
      </c>
      <c r="C5">
        <v>0</v>
      </c>
      <c r="D5" t="s">
        <v>37</v>
      </c>
      <c r="E5">
        <f>IF(C5&gt;1.35,1.35,C5)/1.35</f>
        <v>0</v>
      </c>
      <c r="F5" t="s">
        <v>17</v>
      </c>
      <c r="G5">
        <f>ROUND(2*E5-1,3)</f>
        <v>-1</v>
      </c>
      <c r="H5" t="s">
        <v>15</v>
      </c>
      <c r="I5">
        <f>(E5*2-1)*$P$1</f>
        <v>-1.25</v>
      </c>
      <c r="J5">
        <f>ABS(IF(I5&gt;1,1,I5))</f>
        <v>1.25</v>
      </c>
    </row>
    <row r="6" spans="1:16" x14ac:dyDescent="0.25">
      <c r="A6" s="1" t="s">
        <v>0</v>
      </c>
      <c r="B6" s="1" t="s">
        <v>18</v>
      </c>
      <c r="C6" t="s">
        <v>31</v>
      </c>
      <c r="D6" s="1" t="s">
        <v>19</v>
      </c>
      <c r="E6" s="1" t="s">
        <v>22</v>
      </c>
      <c r="F6" s="1" t="s">
        <v>20</v>
      </c>
      <c r="G6" s="1" t="s">
        <v>33</v>
      </c>
      <c r="H6" s="1" t="s">
        <v>21</v>
      </c>
      <c r="I6" s="1" t="s">
        <v>32</v>
      </c>
    </row>
    <row r="7" spans="1:16" x14ac:dyDescent="0.25">
      <c r="A7" t="s">
        <v>1</v>
      </c>
      <c r="B7">
        <f>$L$1+$L7+$J$5*$N$1+$G$5*$N$2</f>
        <v>8.25</v>
      </c>
      <c r="C7">
        <f>$L$1+$L7+$J$5*$N$1+$G$5*$N$2+$N$4</f>
        <v>12.25</v>
      </c>
      <c r="D7" s="2">
        <f>$L$1+$M7+0.5*($J$5*$N$1+$G$5*$N$2)</f>
        <v>9.9583333333333339</v>
      </c>
      <c r="E7">
        <f>$L$1+$L7+$J$5*$N$1+$G$5*$N$2-$L$4</f>
        <v>5.25</v>
      </c>
      <c r="F7">
        <f>$L$1+$L7-$J$5*$N$1+$G$5*$N$2</f>
        <v>-14.25</v>
      </c>
      <c r="G7">
        <f>$L$1+$L7-$J$5*$N$1+$G$5*$N$2+$N$4</f>
        <v>-10.25</v>
      </c>
      <c r="H7" s="2">
        <f>$L$1+$M7-$J$5*$N$1*0.5+$G$5*$N$2*0.5</f>
        <v>-1.2916666666666661</v>
      </c>
      <c r="I7">
        <f>$L$1+$L7-$J$5*$N$1+$G$5*$N$2-$L$4</f>
        <v>-17.25</v>
      </c>
      <c r="L7">
        <v>-5</v>
      </c>
      <c r="M7" s="3">
        <f>+($L7*$N$3+$L$3*(1-$N$3))</f>
        <v>-2.6666666666666661</v>
      </c>
    </row>
    <row r="8" spans="1:16" x14ac:dyDescent="0.25">
      <c r="A8" t="s">
        <v>2</v>
      </c>
      <c r="B8">
        <f>$L$1+$L8+$J$5*$N$1+$G$5*$N$2</f>
        <v>13.25</v>
      </c>
      <c r="C8">
        <f>$L$1+$L8+$J$5*$N$1+$G$5*$N$2+$N$4</f>
        <v>17.25</v>
      </c>
      <c r="D8" s="2">
        <f>$L$1+$M8+0.5*($J$5*$N$1+$G$5*$N$2)</f>
        <v>13.291666666666666</v>
      </c>
      <c r="E8">
        <f>$L$1+$L8+$J$5*$N$1+$G$5*$N$2-$L$4</f>
        <v>10.25</v>
      </c>
      <c r="F8">
        <f>$L$1+$L8-$J$5*$N$1+$G$5*$N$2</f>
        <v>-9.25</v>
      </c>
      <c r="G8">
        <f>$L$1+$L8-$J$5*$N$1+$G$5*$N$2+$N$4</f>
        <v>-5.25</v>
      </c>
      <c r="H8" s="2">
        <f>$L$1+$M8-$J$5*$N$1*0.5+$G$5*$N$2*0.5</f>
        <v>2.0416666666666661</v>
      </c>
      <c r="I8">
        <f>$L$1+$L8-$J$5*$N$1+$G$5*$N$2-$L$4</f>
        <v>-12.25</v>
      </c>
      <c r="L8">
        <v>0</v>
      </c>
      <c r="M8" s="3">
        <f>+($L8*$N$3+$L$3*(1-$N$3))</f>
        <v>0.66666666666666674</v>
      </c>
    </row>
    <row r="9" spans="1:16" x14ac:dyDescent="0.25">
      <c r="A9" t="s">
        <v>3</v>
      </c>
      <c r="B9">
        <f>$L$1+$L9+$J$5*$N$1+$G$5*$N$2</f>
        <v>15.25</v>
      </c>
      <c r="C9">
        <f>$L$1+$L9+$J$5*$N$1+$G$5*$N$2+$N$4</f>
        <v>19.25</v>
      </c>
      <c r="D9" s="2">
        <f>$L$1+$M9+0.5*($J$5*$N$1+$G$5*$N$2)</f>
        <v>14.625</v>
      </c>
      <c r="E9">
        <f>$L$1+$L9+$J$5*$N$1+$G$5*$N$2-$L$4</f>
        <v>12.25</v>
      </c>
      <c r="F9">
        <f>$L$1+$L9-$J$5*$N$1+$G$5*$N$2</f>
        <v>-7.25</v>
      </c>
      <c r="G9">
        <f>$L$1+$L9-$J$5*$N$1+$G$5*$N$2+$N$4</f>
        <v>-3.25</v>
      </c>
      <c r="H9" s="2">
        <f>$L$1+$M9-$J$5*$N$1*0.5+$G$5*$N$2*0.5</f>
        <v>3.375</v>
      </c>
      <c r="I9">
        <f>$L$1+$L9-$J$5*$N$1+$G$5*$N$2-$L$4</f>
        <v>-10.25</v>
      </c>
      <c r="L9">
        <v>2</v>
      </c>
      <c r="M9" s="3">
        <f>+($L9*$N$3+$L$3*(1-$N$3))</f>
        <v>2</v>
      </c>
    </row>
    <row r="10" spans="1:16" x14ac:dyDescent="0.25">
      <c r="A10" t="s">
        <v>4</v>
      </c>
      <c r="B10">
        <f>$L$1+$L10+$J$5*$N$1+$G$5*$N$2</f>
        <v>17.25</v>
      </c>
      <c r="C10">
        <f>$L$1+$L10+$J$5*$N$1+$G$5*$N$2+$N$4</f>
        <v>21.25</v>
      </c>
      <c r="D10" s="2">
        <f>$L$1+$M10+0.5*($J$5*$N$1+$G$5*$N$2)</f>
        <v>15.958333333333332</v>
      </c>
      <c r="E10">
        <f>$L$1+$L10+$J$5*$N$1+$G$5*$N$2-$L$4</f>
        <v>14.25</v>
      </c>
      <c r="F10">
        <f>$L$1+$L10-$J$5*$N$1+$G$5*$N$2</f>
        <v>-5.25</v>
      </c>
      <c r="G10">
        <f>$L$1+$L10-$J$5*$N$1+$G$5*$N$2+$N$4</f>
        <v>-1.25</v>
      </c>
      <c r="H10" s="2">
        <f>$L$1+$M10-$J$5*$N$1*0.5+$G$5*$N$2*0.5</f>
        <v>4.7083333333333321</v>
      </c>
      <c r="I10">
        <f>$L$1+$L10-$J$5*$N$1+$G$5*$N$2-$L$4</f>
        <v>-8.25</v>
      </c>
      <c r="L10">
        <v>4</v>
      </c>
      <c r="M10" s="3">
        <f>+($L10*$N$3+$L$3*(1-$N$3))</f>
        <v>3.333333333333333</v>
      </c>
    </row>
    <row r="11" spans="1:16" x14ac:dyDescent="0.25">
      <c r="A11" t="s">
        <v>5</v>
      </c>
      <c r="B11">
        <f>$L$1+$L11+$J$5*$N$1+$G$5*$N$2</f>
        <v>19.25</v>
      </c>
      <c r="C11">
        <f>$L$1+$L11+$J$5*$N$1+$G$5*$N$2+$N$4</f>
        <v>23.25</v>
      </c>
      <c r="D11" s="2">
        <f>$L$1+$M11+0.5*($J$5*$N$1+$G$5*$N$2)</f>
        <v>17.291666666666668</v>
      </c>
      <c r="E11">
        <f>$L$1+$L11+$J$5*$N$1+$G$5*$N$2-$L$4</f>
        <v>16.25</v>
      </c>
      <c r="F11">
        <f>$L$1+$L11-$J$5*$N$1+$G$5*$N$2</f>
        <v>-3.25</v>
      </c>
      <c r="G11">
        <f>$L$1+$L11-$J$5*$N$1+$G$5*$N$2+$N$4</f>
        <v>0.75</v>
      </c>
      <c r="H11" s="2">
        <f>$L$1+$M11-$J$5*$N$1*0.5+$G$5*$N$2*0.5</f>
        <v>6.0416666666666679</v>
      </c>
      <c r="I11">
        <f>$L$1+$L11-$J$5*$N$1+$G$5*$N$2-$L$4</f>
        <v>-6.25</v>
      </c>
      <c r="L11">
        <v>6</v>
      </c>
      <c r="M11" s="3">
        <f>+($L11*$N$3+$L$3*(1-$N$3))</f>
        <v>4.666666666666667</v>
      </c>
    </row>
    <row r="12" spans="1:16" x14ac:dyDescent="0.25">
      <c r="A12" t="s">
        <v>6</v>
      </c>
      <c r="B12">
        <f>$L$1+$L12+$J$5*$N$1+$G$5*$N$2</f>
        <v>17.25</v>
      </c>
      <c r="C12">
        <f>$L$1+$L12+$J$5*$N$1+$G$5*$N$2+$N$4</f>
        <v>21.25</v>
      </c>
      <c r="D12" s="2">
        <f>$L$1+$M12+0.5*($J$5*$N$1+$G$5*$N$2)</f>
        <v>15.958333333333332</v>
      </c>
      <c r="E12">
        <f>$L$1+$L12+$J$5*$N$1+$G$5*$N$2-$L$4</f>
        <v>14.25</v>
      </c>
      <c r="F12">
        <f>$L$1+$L12-$J$5*$N$1+$G$5*$N$2</f>
        <v>-5.25</v>
      </c>
      <c r="G12">
        <f>$L$1+$L12-$J$5*$N$1+$G$5*$N$2+$N$4</f>
        <v>-1.25</v>
      </c>
      <c r="H12" s="2">
        <f>$L$1+$M12-$J$5*$N$1*0.5+$G$5*$N$2*0.5</f>
        <v>4.7083333333333321</v>
      </c>
      <c r="I12">
        <f>$L$1+$L12-$J$5*$N$1+$G$5*$N$2-$L$4</f>
        <v>-8.25</v>
      </c>
      <c r="L12">
        <v>4</v>
      </c>
      <c r="M12" s="3">
        <f>+($L12*$N$3+$L$3*(1-$N$3))</f>
        <v>3.333333333333333</v>
      </c>
    </row>
    <row r="13" spans="1:16" x14ac:dyDescent="0.25">
      <c r="A13" t="s">
        <v>7</v>
      </c>
      <c r="B13">
        <f>$L$1+$L13+$J$5*$N$1+$G$5*$N$2</f>
        <v>15.25</v>
      </c>
      <c r="C13">
        <f>$L$1+$L13+$J$5*$N$1+$G$5*$N$2+$N$4</f>
        <v>19.25</v>
      </c>
      <c r="D13" s="2">
        <f>$L$1+$M13+0.5*($J$5*$N$1+$G$5*$N$2)</f>
        <v>14.625</v>
      </c>
      <c r="E13">
        <f>$L$1+$L13+$J$5*$N$1+$G$5*$N$2-$L$4</f>
        <v>12.25</v>
      </c>
      <c r="F13">
        <f>$L$1+$L13-$J$5*$N$1+$G$5*$N$2</f>
        <v>-7.25</v>
      </c>
      <c r="G13">
        <f>$L$1+$L13-$J$5*$N$1+$G$5*$N$2+$N$4</f>
        <v>-3.25</v>
      </c>
      <c r="H13" s="2">
        <f>$L$1+$M13-$J$5*$N$1*0.5+$G$5*$N$2*0.5</f>
        <v>3.375</v>
      </c>
      <c r="I13">
        <f>$L$1+$L13-$J$5*$N$1+$G$5*$N$2-$L$4</f>
        <v>-10.25</v>
      </c>
      <c r="L13">
        <v>2</v>
      </c>
      <c r="M13" s="3">
        <f>+($L13*$N$3+$L$3*(1-$N$3))</f>
        <v>2</v>
      </c>
    </row>
    <row r="14" spans="1:16" x14ac:dyDescent="0.25">
      <c r="A14" t="s">
        <v>8</v>
      </c>
      <c r="B14">
        <f>$L$1+$L14+$J$5*$N$1+$G$5*$N$2</f>
        <v>13.25</v>
      </c>
      <c r="C14">
        <f>$L$1+$L14+$J$5*$N$1+$G$5*$N$2+$N$4</f>
        <v>17.25</v>
      </c>
      <c r="D14" s="2">
        <f>$L$1+$M14+0.5*($J$5*$N$1+$G$5*$N$2)</f>
        <v>13.291666666666666</v>
      </c>
      <c r="E14">
        <f>$L$1+$L14+$J$5*$N$1+$G$5*$N$2-$L$4</f>
        <v>10.25</v>
      </c>
      <c r="F14">
        <f>$L$1+$L14-$J$5*$N$1+$G$5*$N$2</f>
        <v>-9.25</v>
      </c>
      <c r="G14">
        <f>$L$1+$L14-$J$5*$N$1+$G$5*$N$2+$N$4</f>
        <v>-5.25</v>
      </c>
      <c r="H14" s="2">
        <f>$L$1+$M14-$J$5*$N$1*0.5+$G$5*$N$2*0.5</f>
        <v>2.0416666666666661</v>
      </c>
      <c r="I14">
        <f>$L$1+$L14-$J$5*$N$1+$G$5*$N$2-$L$4</f>
        <v>-12.25</v>
      </c>
      <c r="L14">
        <v>0</v>
      </c>
      <c r="M14" s="3">
        <f>+($L14*$N$3+$L$3*(1-$N$3))</f>
        <v>0.66666666666666674</v>
      </c>
    </row>
    <row r="15" spans="1:16" x14ac:dyDescent="0.25">
      <c r="A15" t="s">
        <v>9</v>
      </c>
      <c r="B15">
        <f>$L$1+$L15+$J$5*$N$1+$G$5*$N$2</f>
        <v>10.25</v>
      </c>
      <c r="C15">
        <f>$L$1+$L15+$J$5*$N$1+$G$5*$N$2+$N$4</f>
        <v>14.25</v>
      </c>
      <c r="D15" s="2">
        <f>$L$1+$M15+0.5*($J$5*$N$1+$G$5*$N$2)</f>
        <v>11.291666666666666</v>
      </c>
      <c r="E15">
        <f>$L$1+$L15+$J$5*$N$1+$G$5*$N$2-$L$4</f>
        <v>7.25</v>
      </c>
      <c r="F15">
        <f>$L$1+$L15-$J$5*$N$1+$G$5*$N$2</f>
        <v>-12.25</v>
      </c>
      <c r="G15">
        <f>$L$1+$L15-$J$5*$N$1+$G$5*$N$2+$N$4</f>
        <v>-8.25</v>
      </c>
      <c r="H15" s="2">
        <f>$L$1+$M15-$J$5*$N$1*0.5+$G$5*$N$2*0.5</f>
        <v>4.1666666666666075E-2</v>
      </c>
      <c r="I15">
        <f>$L$1+$L15-$J$5*$N$1+$G$5*$N$2-$L$4</f>
        <v>-15.25</v>
      </c>
      <c r="L15">
        <v>-3</v>
      </c>
      <c r="M15" s="3">
        <f>+($L15*$N$3+$L$3*(1-$N$3))</f>
        <v>-1.3333333333333333</v>
      </c>
    </row>
    <row r="16" spans="1:16" x14ac:dyDescent="0.25">
      <c r="A16" t="s">
        <v>10</v>
      </c>
      <c r="B16">
        <f>$L$1+$L16+$J$5*$N$1+$G$5*$N$2</f>
        <v>6.25</v>
      </c>
      <c r="C16">
        <f>$L$1+$L16+$J$5*$N$1+$G$5*$N$2+$N$4</f>
        <v>10.25</v>
      </c>
      <c r="D16" s="2">
        <f>$L$1+$M16+0.5*($J$5*$N$1+$G$5*$N$2)</f>
        <v>8.625</v>
      </c>
      <c r="E16">
        <f>$L$1+$L16+$J$5*$N$1+$G$5*$N$2-$L$4</f>
        <v>3.25</v>
      </c>
      <c r="F16">
        <f>$L$1+$L16-$J$5*$N$1+$G$5*$N$2</f>
        <v>-16.25</v>
      </c>
      <c r="G16">
        <f>$L$1+$L16-$J$5*$N$1+$G$5*$N$2+$N$4</f>
        <v>-12.25</v>
      </c>
      <c r="H16" s="2">
        <f>$L$1+$M16-$J$5*$N$1*0.5+$G$5*$N$2*0.5</f>
        <v>-2.625</v>
      </c>
      <c r="I16">
        <f>$L$1+$L16-$J$5*$N$1+$G$5*$N$2-$L$4</f>
        <v>-19.25</v>
      </c>
      <c r="L16">
        <v>-7</v>
      </c>
      <c r="M16" s="3">
        <f>+($L16*$N$3+$L$3*(1-$N$3))</f>
        <v>-3.9999999999999991</v>
      </c>
    </row>
    <row r="17" spans="1:13" x14ac:dyDescent="0.25">
      <c r="A17" t="s">
        <v>11</v>
      </c>
      <c r="B17">
        <f>$L$1+$L17+$J$5*$N$1+$G$5*$N$2</f>
        <v>-1.75</v>
      </c>
      <c r="C17">
        <f>$L$1+$L17+$J$5*$N$1+$G$5*$N$2+$N$4</f>
        <v>2.25</v>
      </c>
      <c r="D17" s="2">
        <f>$L$1+$M17+0.5*($J$5*$N$1+$G$5*$N$2)</f>
        <v>3.2916666666666661</v>
      </c>
      <c r="E17">
        <f>$L$1+$L17+$J$5*$N$1+$G$5*$N$2-$L$4</f>
        <v>-4.75</v>
      </c>
      <c r="F17">
        <f>$L$1+$L17-$J$5*$N$1+$G$5*$N$2</f>
        <v>-24.25</v>
      </c>
      <c r="G17">
        <f>$L$1+$L17-$J$5*$N$1+$G$5*$N$2+$N$4</f>
        <v>-20.25</v>
      </c>
      <c r="H17" s="2">
        <f>$L$1+$M17-$J$5*$N$1*0.5+$G$5*$N$2*0.5</f>
        <v>-7.9583333333333339</v>
      </c>
      <c r="I17">
        <f>$L$1+$L17-$J$5*$N$1+$G$5*$N$2-$L$4</f>
        <v>-27.25</v>
      </c>
      <c r="L17">
        <v>-15</v>
      </c>
      <c r="M17" s="3">
        <f>+($L17*$N$3+$L$3*(1-$N$3))</f>
        <v>-9.3333333333333339</v>
      </c>
    </row>
    <row r="18" spans="1:13" x14ac:dyDescent="0.25">
      <c r="A18" t="s">
        <v>12</v>
      </c>
      <c r="B18">
        <f>$L$1+$L18+$J$5*$N$1+$G$5*$N$2</f>
        <v>3.25</v>
      </c>
      <c r="C18">
        <f>$L$1+$L18+$J$5*$N$1+$G$5*$N$2+$N$4</f>
        <v>7.25</v>
      </c>
      <c r="D18" s="2">
        <f>$L$1+$M18+0.5*($J$5*$N$1+$G$5*$N$2)</f>
        <v>6.6250000000000009</v>
      </c>
      <c r="E18">
        <f>$L$1+$L18+$J$5*$N$1+$G$5*$N$2-$L$4</f>
        <v>0.25</v>
      </c>
      <c r="F18">
        <f>$L$1+$L18-$J$5*$N$1+$G$5*$N$2</f>
        <v>-19.25</v>
      </c>
      <c r="G18">
        <f>$L$1+$L18-$J$5*$N$1+$G$5*$N$2+$N$4</f>
        <v>-15.25</v>
      </c>
      <c r="H18" s="2">
        <f>$L$1+$M18-$J$5*$N$1*0.5+$G$5*$N$2*0.5</f>
        <v>-4.6249999999999991</v>
      </c>
      <c r="I18">
        <f>$L$1+$L18-$J$5*$N$1+$G$5*$N$2-$L$4</f>
        <v>-22.25</v>
      </c>
      <c r="L18">
        <v>-10</v>
      </c>
      <c r="M18" s="3">
        <f>+($L18*$N$3+$L$3*(1-$N$3))</f>
        <v>-5.9999999999999991</v>
      </c>
    </row>
    <row r="20" spans="1:13" x14ac:dyDescent="0.25">
      <c r="A20" t="s">
        <v>13</v>
      </c>
      <c r="B20" t="s">
        <v>16</v>
      </c>
      <c r="C20">
        <v>0.25</v>
      </c>
      <c r="E20" s="2">
        <f>IF(C20&gt;1.35,1.35,C20)/1.35</f>
        <v>0.18518518518518517</v>
      </c>
      <c r="F20" t="s">
        <v>17</v>
      </c>
      <c r="G20">
        <f>ROUND(2*E20-1,3)</f>
        <v>-0.63</v>
      </c>
      <c r="H20" t="s">
        <v>15</v>
      </c>
      <c r="I20" s="2">
        <f>(E20*2-1)*$P$1</f>
        <v>-0.78703703703703709</v>
      </c>
      <c r="J20" s="2">
        <f>ABS(IF(I20&gt;1,1,I20))</f>
        <v>0.78703703703703709</v>
      </c>
    </row>
    <row r="21" spans="1:13" x14ac:dyDescent="0.25">
      <c r="A21" s="1" t="s">
        <v>0</v>
      </c>
      <c r="B21" s="1" t="s">
        <v>18</v>
      </c>
      <c r="C21" t="s">
        <v>31</v>
      </c>
      <c r="D21" s="1" t="s">
        <v>19</v>
      </c>
      <c r="E21" s="1" t="s">
        <v>22</v>
      </c>
      <c r="F21" s="1" t="s">
        <v>20</v>
      </c>
      <c r="G21" s="1" t="s">
        <v>33</v>
      </c>
      <c r="H21" s="1" t="s">
        <v>21</v>
      </c>
      <c r="I21" s="1" t="s">
        <v>32</v>
      </c>
    </row>
    <row r="22" spans="1:13" x14ac:dyDescent="0.25">
      <c r="A22" t="s">
        <v>1</v>
      </c>
      <c r="B22" s="2">
        <f>$L$1+$L7+$J$20*$N$1+$G$20*$N$2</f>
        <v>7.7833333333333341</v>
      </c>
      <c r="C22" s="2">
        <f>$L$1+$L7+$J$20*$N$1+$G$20*$N$2+$N$4</f>
        <v>11.783333333333335</v>
      </c>
      <c r="D22" s="2">
        <f>$L$1+$M7+0.5*($J$20*$N$1+$G$20*$N$2)</f>
        <v>9.7250000000000014</v>
      </c>
      <c r="E22" s="2">
        <f>$L$1+$L7+$J$20*$N$1+$G$20*$N$2-$L$4</f>
        <v>4.7833333333333341</v>
      </c>
      <c r="F22" s="2">
        <f>$L$1+$L7-$J$20*$N$1+$G$20*$N$2</f>
        <v>-6.3833333333333337</v>
      </c>
      <c r="G22" s="2">
        <f>$L$1+$L7-$J$20*$N$1+$G$20*$N$2+$N$4</f>
        <v>-2.3833333333333337</v>
      </c>
      <c r="H22" s="2">
        <f>$L$1+$M7-$J$20*$N$1*0.5+$G$20*$N$2*0.5</f>
        <v>2.6416666666666671</v>
      </c>
      <c r="I22" s="2">
        <f>$L$1+$L7-$J$20*$N$1+$G$20*$N$2-$L$4</f>
        <v>-9.3833333333333329</v>
      </c>
    </row>
    <row r="23" spans="1:13" x14ac:dyDescent="0.25">
      <c r="A23" t="s">
        <v>2</v>
      </c>
      <c r="B23" s="2">
        <f>$L$1+$L8+$J$20*$N$1+$G$20*$N$2</f>
        <v>12.783333333333335</v>
      </c>
      <c r="C23" s="2">
        <f>$L$1+$L8+$J$20*$N$1+$G$20*$N$2+$N$4</f>
        <v>16.783333333333335</v>
      </c>
      <c r="D23" s="2">
        <f>$L$1+$M8+0.5*($J$20*$N$1+$G$20*$N$2)</f>
        <v>13.058333333333334</v>
      </c>
      <c r="E23" s="2">
        <f>$L$1+$L8+$J$20*$N$1+$G$20*$N$2-$L$4</f>
        <v>9.783333333333335</v>
      </c>
      <c r="F23" s="2">
        <f>$L$1+$L8-$J$20*$N$1+$G$20*$N$2</f>
        <v>-1.3833333333333337</v>
      </c>
      <c r="G23" s="2">
        <f>$L$1+$L8-$J$20*$N$1+$G$20*$N$2+$N$4</f>
        <v>2.6166666666666663</v>
      </c>
      <c r="H23" s="2">
        <f>$L$1+$M8-$J$20*$N$1*0.5+$G$20*$N$2*0.5</f>
        <v>5.9749999999999996</v>
      </c>
      <c r="I23" s="2">
        <f>$L$1+$L8-$J$20*$N$1+$G$20*$N$2-$L$4</f>
        <v>-4.3833333333333337</v>
      </c>
    </row>
    <row r="24" spans="1:13" x14ac:dyDescent="0.25">
      <c r="A24" t="s">
        <v>3</v>
      </c>
      <c r="B24" s="2">
        <f>$L$1+$L9+$J$20*$N$1+$G$20*$N$2</f>
        <v>14.783333333333335</v>
      </c>
      <c r="C24" s="2">
        <f>$L$1+$L9+$J$20*$N$1+$G$20*$N$2+$N$4</f>
        <v>18.783333333333335</v>
      </c>
      <c r="D24" s="2">
        <f>$L$1+$M9+0.5*($J$20*$N$1+$G$20*$N$2)</f>
        <v>14.391666666666667</v>
      </c>
      <c r="E24" s="2">
        <f>$L$1+$L9+$J$20*$N$1+$G$20*$N$2-$L$4</f>
        <v>11.783333333333335</v>
      </c>
      <c r="F24" s="2">
        <f>$L$1+$L9-$J$20*$N$1+$G$20*$N$2</f>
        <v>0.61666666666666625</v>
      </c>
      <c r="G24" s="2">
        <f>$L$1+$L9-$J$20*$N$1+$G$20*$N$2+$N$4</f>
        <v>4.6166666666666663</v>
      </c>
      <c r="H24" s="2">
        <f>$L$1+$M9-$J$20*$N$1*0.5+$G$20*$N$2*0.5</f>
        <v>7.3083333333333318</v>
      </c>
      <c r="I24" s="2">
        <f>$L$1+$L9-$J$20*$N$1+$G$20*$N$2-$L$4</f>
        <v>-2.3833333333333337</v>
      </c>
    </row>
    <row r="25" spans="1:13" x14ac:dyDescent="0.25">
      <c r="A25" t="s">
        <v>4</v>
      </c>
      <c r="B25" s="2">
        <f>$L$1+$L10+$J$20*$N$1+$G$20*$N$2</f>
        <v>16.783333333333335</v>
      </c>
      <c r="C25" s="2">
        <f>$L$1+$L10+$J$20*$N$1+$G$20*$N$2+$N$4</f>
        <v>20.783333333333335</v>
      </c>
      <c r="D25" s="2">
        <f>$L$1+$M10+0.5*($J$20*$N$1+$G$20*$N$2)</f>
        <v>15.725</v>
      </c>
      <c r="E25" s="2">
        <f>$L$1+$L10+$J$20*$N$1+$G$20*$N$2-$L$4</f>
        <v>13.783333333333335</v>
      </c>
      <c r="F25" s="2">
        <f>$L$1+$L10-$J$20*$N$1+$G$20*$N$2</f>
        <v>2.6166666666666663</v>
      </c>
      <c r="G25" s="2">
        <f>$L$1+$L10-$J$20*$N$1+$G$20*$N$2+$N$4</f>
        <v>6.6166666666666663</v>
      </c>
      <c r="H25" s="2">
        <f>$L$1+$M10-$J$20*$N$1*0.5+$G$20*$N$2*0.5</f>
        <v>8.6416666666666639</v>
      </c>
      <c r="I25" s="2">
        <f>$L$1+$L10-$J$20*$N$1+$G$20*$N$2-$L$4</f>
        <v>-0.38333333333333375</v>
      </c>
    </row>
    <row r="26" spans="1:13" x14ac:dyDescent="0.25">
      <c r="A26" t="s">
        <v>5</v>
      </c>
      <c r="B26" s="2">
        <f>$L$1+$L11+$J$20*$N$1+$G$20*$N$2</f>
        <v>18.783333333333335</v>
      </c>
      <c r="C26" s="2">
        <f>$L$1+$L11+$J$20*$N$1+$G$20*$N$2+$N$4</f>
        <v>22.783333333333335</v>
      </c>
      <c r="D26" s="2">
        <f>$L$1+$M11+0.5*($J$20*$N$1+$G$20*$N$2)</f>
        <v>17.058333333333334</v>
      </c>
      <c r="E26" s="2">
        <f>$L$1+$L11+$J$20*$N$1+$G$20*$N$2-$L$4</f>
        <v>15.783333333333335</v>
      </c>
      <c r="F26" s="2">
        <f>$L$1+$L11-$J$20*$N$1+$G$20*$N$2</f>
        <v>4.6166666666666663</v>
      </c>
      <c r="G26" s="2">
        <f>$L$1+$L11-$J$20*$N$1+$G$20*$N$2+$N$4</f>
        <v>8.6166666666666671</v>
      </c>
      <c r="H26" s="2">
        <f>$L$1+$M11-$J$20*$N$1*0.5+$G$20*$N$2*0.5</f>
        <v>9.9749999999999996</v>
      </c>
      <c r="I26" s="2">
        <f>$L$1+$L11-$J$20*$N$1+$G$20*$N$2-$L$4</f>
        <v>1.6166666666666663</v>
      </c>
    </row>
    <row r="27" spans="1:13" x14ac:dyDescent="0.25">
      <c r="A27" t="s">
        <v>6</v>
      </c>
      <c r="B27" s="2">
        <f>$L$1+$L12+$J$20*$N$1+$G$20*$N$2</f>
        <v>16.783333333333335</v>
      </c>
      <c r="C27" s="2">
        <f>$L$1+$L12+$J$20*$N$1+$G$20*$N$2+$N$4</f>
        <v>20.783333333333335</v>
      </c>
      <c r="D27" s="2">
        <f>$L$1+$M12+0.5*($J$20*$N$1+$G$20*$N$2)</f>
        <v>15.725</v>
      </c>
      <c r="E27" s="2">
        <f>$L$1+$L12+$J$20*$N$1+$G$20*$N$2-$L$4</f>
        <v>13.783333333333335</v>
      </c>
      <c r="F27" s="2">
        <f>$L$1+$L12-$J$20*$N$1+$G$20*$N$2</f>
        <v>2.6166666666666663</v>
      </c>
      <c r="G27" s="2">
        <f>$L$1+$L12-$J$20*$N$1+$G$20*$N$2+$N$4</f>
        <v>6.6166666666666663</v>
      </c>
      <c r="H27" s="2">
        <f>$L$1+$M12-$J$20*$N$1*0.5+$G$20*$N$2*0.5</f>
        <v>8.6416666666666639</v>
      </c>
      <c r="I27" s="2">
        <f>$L$1+$L12-$J$20*$N$1+$G$20*$N$2-$L$4</f>
        <v>-0.38333333333333375</v>
      </c>
    </row>
    <row r="28" spans="1:13" x14ac:dyDescent="0.25">
      <c r="A28" t="s">
        <v>7</v>
      </c>
      <c r="B28" s="2">
        <f>$L$1+$L13+$J$20*$N$1+$G$20*$N$2</f>
        <v>14.783333333333335</v>
      </c>
      <c r="C28" s="2">
        <f>$L$1+$L13+$J$20*$N$1+$G$20*$N$2+$N$4</f>
        <v>18.783333333333335</v>
      </c>
      <c r="D28" s="2">
        <f>$L$1+$M13+0.5*($J$20*$N$1+$G$20*$N$2)</f>
        <v>14.391666666666667</v>
      </c>
      <c r="E28" s="2">
        <f>$L$1+$L13+$J$20*$N$1+$G$20*$N$2-$L$4</f>
        <v>11.783333333333335</v>
      </c>
      <c r="F28" s="2">
        <f>$L$1+$L13-$J$20*$N$1+$G$20*$N$2</f>
        <v>0.61666666666666625</v>
      </c>
      <c r="G28" s="2">
        <f>$L$1+$L13-$J$20*$N$1+$G$20*$N$2+$N$4</f>
        <v>4.6166666666666663</v>
      </c>
      <c r="H28" s="2">
        <f>$L$1+$M13-$J$20*$N$1*0.5+$G$20*$N$2*0.5</f>
        <v>7.3083333333333318</v>
      </c>
      <c r="I28" s="2">
        <f>$L$1+$L13-$J$20*$N$1+$G$20*$N$2-$L$4</f>
        <v>-2.3833333333333337</v>
      </c>
    </row>
    <row r="29" spans="1:13" x14ac:dyDescent="0.25">
      <c r="A29" t="s">
        <v>8</v>
      </c>
      <c r="B29" s="2">
        <f>$L$1+$L14+$J$20*$N$1+$G$20*$N$2</f>
        <v>12.783333333333335</v>
      </c>
      <c r="C29" s="2">
        <f>$L$1+$L14+$J$20*$N$1+$G$20*$N$2+$N$4</f>
        <v>16.783333333333335</v>
      </c>
      <c r="D29" s="2">
        <f>$L$1+$M14+0.5*($J$20*$N$1+$G$20*$N$2)</f>
        <v>13.058333333333334</v>
      </c>
      <c r="E29" s="2">
        <f>$L$1+$L14+$J$20*$N$1+$G$20*$N$2-$L$4</f>
        <v>9.783333333333335</v>
      </c>
      <c r="F29" s="2">
        <f>$L$1+$L14-$J$20*$N$1+$G$20*$N$2</f>
        <v>-1.3833333333333337</v>
      </c>
      <c r="G29" s="2">
        <f>$L$1+$L14-$J$20*$N$1+$G$20*$N$2+$N$4</f>
        <v>2.6166666666666663</v>
      </c>
      <c r="H29" s="2">
        <f>$L$1+$M14-$J$20*$N$1*0.5+$G$20*$N$2*0.5</f>
        <v>5.9749999999999996</v>
      </c>
      <c r="I29" s="2">
        <f>$L$1+$L14-$J$20*$N$1+$G$20*$N$2-$L$4</f>
        <v>-4.3833333333333337</v>
      </c>
    </row>
    <row r="30" spans="1:13" x14ac:dyDescent="0.25">
      <c r="A30" t="s">
        <v>9</v>
      </c>
      <c r="B30" s="2">
        <f>$L$1+$L15+$J$20*$N$1+$G$20*$N$2</f>
        <v>9.783333333333335</v>
      </c>
      <c r="C30" s="2">
        <f>$L$1+$L15+$J$20*$N$1+$G$20*$N$2+$N$4</f>
        <v>13.783333333333335</v>
      </c>
      <c r="D30" s="2">
        <f>$L$1+$M15+0.5*($J$20*$N$1+$G$20*$N$2)</f>
        <v>11.058333333333334</v>
      </c>
      <c r="E30" s="2">
        <f>$L$1+$L15+$J$20*$N$1+$G$20*$N$2-$L$4</f>
        <v>6.783333333333335</v>
      </c>
      <c r="F30" s="2">
        <f>$L$1+$L15-$J$20*$N$1+$G$20*$N$2</f>
        <v>-4.3833333333333337</v>
      </c>
      <c r="G30" s="2">
        <f>$L$1+$L15-$J$20*$N$1+$G$20*$N$2+$N$4</f>
        <v>-0.38333333333333375</v>
      </c>
      <c r="H30" s="2">
        <f>$L$1+$M15-$J$20*$N$1*0.5+$G$20*$N$2*0.5</f>
        <v>3.9749999999999992</v>
      </c>
      <c r="I30" s="2">
        <f>$L$1+$L15-$J$20*$N$1+$G$20*$N$2-$L$4</f>
        <v>-7.3833333333333337</v>
      </c>
    </row>
    <row r="31" spans="1:13" x14ac:dyDescent="0.25">
      <c r="A31" t="s">
        <v>10</v>
      </c>
      <c r="B31" s="2">
        <f>$L$1+$L16+$J$20*$N$1+$G$20*$N$2</f>
        <v>5.7833333333333341</v>
      </c>
      <c r="C31" s="2">
        <f>$L$1+$L16+$J$20*$N$1+$G$20*$N$2+$N$4</f>
        <v>9.783333333333335</v>
      </c>
      <c r="D31" s="2">
        <f>$L$1+$M16+0.5*($J$20*$N$1+$G$20*$N$2)</f>
        <v>8.3916666666666675</v>
      </c>
      <c r="E31" s="2">
        <f>$L$1+$L16+$J$20*$N$1+$G$20*$N$2-$L$4</f>
        <v>2.7833333333333341</v>
      </c>
      <c r="F31" s="2">
        <f>$L$1+$L16-$J$20*$N$1+$G$20*$N$2</f>
        <v>-8.3833333333333329</v>
      </c>
      <c r="G31" s="2">
        <f>$L$1+$L16-$J$20*$N$1+$G$20*$N$2+$N$4</f>
        <v>-4.3833333333333329</v>
      </c>
      <c r="H31" s="2">
        <f>$L$1+$M16-$J$20*$N$1*0.5+$G$20*$N$2*0.5</f>
        <v>1.3083333333333331</v>
      </c>
      <c r="I31" s="2">
        <f>$L$1+$L16-$J$20*$N$1+$G$20*$N$2-$L$4</f>
        <v>-11.383333333333333</v>
      </c>
    </row>
    <row r="32" spans="1:13" x14ac:dyDescent="0.25">
      <c r="A32" t="s">
        <v>11</v>
      </c>
      <c r="B32" s="2">
        <f>$L$1+$L17+$J$20*$N$1+$G$20*$N$2</f>
        <v>-2.2166666666666659</v>
      </c>
      <c r="C32" s="2">
        <f>$L$1+$L17+$J$20*$N$1+$G$20*$N$2+$N$4</f>
        <v>1.7833333333333341</v>
      </c>
      <c r="D32" s="2">
        <f>$L$1+$M17+0.5*($J$20*$N$1+$G$20*$N$2)</f>
        <v>3.0583333333333331</v>
      </c>
      <c r="E32" s="2">
        <f>$L$1+$L17+$J$20*$N$1+$G$20*$N$2-$L$4</f>
        <v>-5.2166666666666659</v>
      </c>
      <c r="F32" s="2">
        <f>$L$1+$L17-$J$20*$N$1+$G$20*$N$2</f>
        <v>-16.383333333333333</v>
      </c>
      <c r="G32" s="2">
        <f>$L$1+$L17-$J$20*$N$1+$G$20*$N$2+$N$4</f>
        <v>-12.383333333333333</v>
      </c>
      <c r="H32" s="2">
        <f>$L$1+$M17-$J$20*$N$1*0.5+$G$20*$N$2*0.5</f>
        <v>-4.0250000000000004</v>
      </c>
      <c r="I32" s="2">
        <f>$L$1+$L17-$J$20*$N$1+$G$20*$N$2-$L$4</f>
        <v>-19.383333333333333</v>
      </c>
    </row>
    <row r="33" spans="1:10" x14ac:dyDescent="0.25">
      <c r="A33" t="s">
        <v>12</v>
      </c>
      <c r="B33" s="2">
        <f>$L$1+$L18+$J$20*$N$1+$G$20*$N$2</f>
        <v>2.7833333333333341</v>
      </c>
      <c r="C33" s="2">
        <f>$L$1+$L18+$J$20*$N$1+$G$20*$N$2+$N$4</f>
        <v>6.7833333333333341</v>
      </c>
      <c r="D33" s="2">
        <f>$L$1+$M18+0.5*($J$20*$N$1+$G$20*$N$2)</f>
        <v>6.3916666666666675</v>
      </c>
      <c r="E33" s="2">
        <f>$L$1+$L18+$J$20*$N$1+$G$20*$N$2-$L$4</f>
        <v>-0.2166666666666659</v>
      </c>
      <c r="F33" s="2">
        <f>$L$1+$L18-$J$20*$N$1+$G$20*$N$2</f>
        <v>-11.383333333333333</v>
      </c>
      <c r="G33" s="2">
        <f>$L$1+$L18-$J$20*$N$1+$G$20*$N$2+$N$4</f>
        <v>-7.3833333333333329</v>
      </c>
      <c r="H33" s="2">
        <f>$L$1+$M18-$J$20*$N$1*0.5+$G$20*$N$2*0.5</f>
        <v>-0.69166666666666599</v>
      </c>
      <c r="I33" s="2">
        <f>$L$1+$L18-$J$20*$N$1+$G$20*$N$2-$L$4</f>
        <v>-14.383333333333333</v>
      </c>
    </row>
    <row r="35" spans="1:10" x14ac:dyDescent="0.25">
      <c r="A35" t="s">
        <v>34</v>
      </c>
      <c r="B35" t="s">
        <v>16</v>
      </c>
      <c r="C35">
        <v>0.7</v>
      </c>
      <c r="E35" s="2">
        <f>IF(C35&gt;1.35,1.35,C35)/1.35</f>
        <v>0.51851851851851849</v>
      </c>
      <c r="F35" t="s">
        <v>17</v>
      </c>
      <c r="G35">
        <f>ROUND(2*E35-1,3)</f>
        <v>3.6999999999999998E-2</v>
      </c>
      <c r="H35" t="s">
        <v>15</v>
      </c>
      <c r="I35" s="2">
        <f>(E35*2-1)*$P$1</f>
        <v>4.6296296296296224E-2</v>
      </c>
      <c r="J35" s="2">
        <f>ABS(IF(I35&gt;1,1,I35))</f>
        <v>4.6296296296296224E-2</v>
      </c>
    </row>
    <row r="36" spans="1:10" x14ac:dyDescent="0.25">
      <c r="A36" s="1" t="s">
        <v>0</v>
      </c>
      <c r="B36" s="1" t="s">
        <v>18</v>
      </c>
      <c r="C36" t="s">
        <v>31</v>
      </c>
      <c r="D36" s="1" t="s">
        <v>19</v>
      </c>
      <c r="E36" s="1" t="s">
        <v>22</v>
      </c>
      <c r="F36" s="1" t="s">
        <v>20</v>
      </c>
      <c r="G36" s="1" t="s">
        <v>33</v>
      </c>
      <c r="H36" s="1" t="s">
        <v>21</v>
      </c>
      <c r="I36" s="1" t="s">
        <v>32</v>
      </c>
    </row>
    <row r="37" spans="1:10" x14ac:dyDescent="0.25">
      <c r="A37" t="s">
        <v>1</v>
      </c>
      <c r="B37" s="4">
        <f>$L$1+$L7+$J$35*$N$1+$G$35*$N$2</f>
        <v>7.7866666666666662</v>
      </c>
      <c r="C37" s="4">
        <f>$L$1+$L7+$J$35*$N$1+$G$35*$N$2+$N$4</f>
        <v>11.786666666666665</v>
      </c>
      <c r="D37" s="4">
        <f>$L$1+$M7+0.5*($J$35*$N$1+$G$35*$N$2)</f>
        <v>9.7266666666666666</v>
      </c>
      <c r="E37" s="4">
        <f>$L$1+$L7+$J$35*$N$1+$G$35*$N$2-$L$4</f>
        <v>4.7866666666666662</v>
      </c>
      <c r="F37" s="4">
        <f>$L$1+$L7-$J$35*$N$1+$G$35*$N$2</f>
        <v>6.953333333333334</v>
      </c>
      <c r="G37" s="4">
        <f>$L$1+$L7-$J$35*$N$1+$G$35*$N$2+$N$4</f>
        <v>10.953333333333333</v>
      </c>
      <c r="H37" s="4">
        <f>$L$1+$M7-$J$35*$N$1*0.5+$G$35*$N$2*0.5</f>
        <v>9.3100000000000023</v>
      </c>
      <c r="I37" s="4">
        <f>$L$1+$L7-$J$35*$N$1+$G$35*$N$2-$L$4</f>
        <v>3.953333333333334</v>
      </c>
    </row>
    <row r="38" spans="1:10" x14ac:dyDescent="0.25">
      <c r="A38" t="s">
        <v>2</v>
      </c>
      <c r="B38" s="4">
        <f>$L$1+$L8+$J$35*$N$1+$G$35*$N$2</f>
        <v>12.786666666666665</v>
      </c>
      <c r="C38" s="4">
        <f>$L$1+$L8+$J$35*$N$1+$G$35*$N$2+$N$4</f>
        <v>16.786666666666665</v>
      </c>
      <c r="D38" s="4">
        <f>$L$1+$M8+0.5*($J$35*$N$1+$G$35*$N$2)</f>
        <v>13.059999999999999</v>
      </c>
      <c r="E38" s="4">
        <f>$L$1+$L8+$J$35*$N$1+$G$35*$N$2-$L$4</f>
        <v>9.7866666666666653</v>
      </c>
      <c r="F38" s="4">
        <f>$L$1+$L8-$J$35*$N$1+$G$35*$N$2</f>
        <v>11.953333333333333</v>
      </c>
      <c r="G38" s="4">
        <f>$L$1+$L8-$J$35*$N$1+$G$35*$N$2+$N$4</f>
        <v>15.953333333333333</v>
      </c>
      <c r="H38" s="4">
        <f>$L$1+$M8-$J$35*$N$1*0.5+$G$35*$N$2*0.5</f>
        <v>12.643333333333334</v>
      </c>
      <c r="I38" s="4">
        <f>$L$1+$L8-$J$35*$N$1+$G$35*$N$2-$L$4</f>
        <v>8.9533333333333331</v>
      </c>
    </row>
    <row r="39" spans="1:10" x14ac:dyDescent="0.25">
      <c r="A39" t="s">
        <v>3</v>
      </c>
      <c r="B39" s="4">
        <f>$L$1+$L9+$J$35*$N$1+$G$35*$N$2</f>
        <v>14.786666666666665</v>
      </c>
      <c r="C39" s="4">
        <f>$L$1+$L9+$J$35*$N$1+$G$35*$N$2+$N$4</f>
        <v>18.786666666666665</v>
      </c>
      <c r="D39" s="4">
        <f>$L$1+$M9+0.5*($J$35*$N$1+$G$35*$N$2)</f>
        <v>14.393333333333333</v>
      </c>
      <c r="E39" s="4">
        <f>$L$1+$L9+$J$35*$N$1+$G$35*$N$2-$L$4</f>
        <v>11.786666666666665</v>
      </c>
      <c r="F39" s="4">
        <f>$L$1+$L9-$J$35*$N$1+$G$35*$N$2</f>
        <v>13.953333333333333</v>
      </c>
      <c r="G39" s="4">
        <f>$L$1+$L9-$J$35*$N$1+$G$35*$N$2+$N$4</f>
        <v>17.953333333333333</v>
      </c>
      <c r="H39" s="4">
        <f>$L$1+$M9-$J$35*$N$1*0.5+$G$35*$N$2*0.5</f>
        <v>13.976666666666668</v>
      </c>
      <c r="I39" s="4">
        <f>$L$1+$L9-$J$35*$N$1+$G$35*$N$2-$L$4</f>
        <v>10.953333333333333</v>
      </c>
    </row>
    <row r="40" spans="1:10" x14ac:dyDescent="0.25">
      <c r="A40" t="s">
        <v>4</v>
      </c>
      <c r="B40" s="4">
        <f>$L$1+$L10+$J$35*$N$1+$G$35*$N$2</f>
        <v>16.786666666666665</v>
      </c>
      <c r="C40" s="4">
        <f>$L$1+$L10+$J$35*$N$1+$G$35*$N$2+$N$4</f>
        <v>20.786666666666665</v>
      </c>
      <c r="D40" s="4">
        <f>$L$1+$M10+0.5*($J$35*$N$1+$G$35*$N$2)</f>
        <v>15.726666666666665</v>
      </c>
      <c r="E40" s="4">
        <f>$L$1+$L10+$J$35*$N$1+$G$35*$N$2-$L$4</f>
        <v>13.786666666666665</v>
      </c>
      <c r="F40" s="4">
        <f>$L$1+$L10-$J$35*$N$1+$G$35*$N$2</f>
        <v>15.953333333333333</v>
      </c>
      <c r="G40" s="4">
        <f>$L$1+$L10-$J$35*$N$1+$G$35*$N$2+$N$4</f>
        <v>19.953333333333333</v>
      </c>
      <c r="H40" s="4">
        <f>$L$1+$M10-$J$35*$N$1*0.5+$G$35*$N$2*0.5</f>
        <v>15.31</v>
      </c>
      <c r="I40" s="4">
        <f>$L$1+$L10-$J$35*$N$1+$G$35*$N$2-$L$4</f>
        <v>12.953333333333333</v>
      </c>
    </row>
    <row r="41" spans="1:10" x14ac:dyDescent="0.25">
      <c r="A41" t="s">
        <v>5</v>
      </c>
      <c r="B41" s="4">
        <f>$L$1+$L11+$J$35*$N$1+$G$35*$N$2</f>
        <v>18.786666666666665</v>
      </c>
      <c r="C41" s="4">
        <f>$L$1+$L11+$J$35*$N$1+$G$35*$N$2+$N$4</f>
        <v>22.786666666666665</v>
      </c>
      <c r="D41" s="4">
        <f>$L$1+$M11+0.5*($J$35*$N$1+$G$35*$N$2)</f>
        <v>17.060000000000002</v>
      </c>
      <c r="E41" s="4">
        <f>$L$1+$L11+$J$35*$N$1+$G$35*$N$2-$L$4</f>
        <v>15.786666666666665</v>
      </c>
      <c r="F41" s="4">
        <f>$L$1+$L11-$J$35*$N$1+$G$35*$N$2</f>
        <v>17.953333333333337</v>
      </c>
      <c r="G41" s="4">
        <f>$L$1+$L11-$J$35*$N$1+$G$35*$N$2+$N$4</f>
        <v>21.953333333333337</v>
      </c>
      <c r="H41" s="4">
        <f>$L$1+$M11-$J$35*$N$1*0.5+$G$35*$N$2*0.5</f>
        <v>16.643333333333334</v>
      </c>
      <c r="I41" s="4">
        <f>$L$1+$L11-$J$35*$N$1+$G$35*$N$2-$L$4</f>
        <v>14.953333333333337</v>
      </c>
    </row>
    <row r="42" spans="1:10" x14ac:dyDescent="0.25">
      <c r="A42" t="s">
        <v>6</v>
      </c>
      <c r="B42" s="4">
        <f>$L$1+$L12+$J$35*$N$1+$G$35*$N$2</f>
        <v>16.786666666666665</v>
      </c>
      <c r="C42" s="4">
        <f>$L$1+$L12+$J$35*$N$1+$G$35*$N$2+$N$4</f>
        <v>20.786666666666665</v>
      </c>
      <c r="D42" s="4">
        <f>$L$1+$M12+0.5*($J$35*$N$1+$G$35*$N$2)</f>
        <v>15.726666666666665</v>
      </c>
      <c r="E42" s="4">
        <f>$L$1+$L12+$J$35*$N$1+$G$35*$N$2-$L$4</f>
        <v>13.786666666666665</v>
      </c>
      <c r="F42" s="4">
        <f>$L$1+$L12-$J$35*$N$1+$G$35*$N$2</f>
        <v>15.953333333333333</v>
      </c>
      <c r="G42" s="4">
        <f>$L$1+$L12-$J$35*$N$1+$G$35*$N$2+$N$4</f>
        <v>19.953333333333333</v>
      </c>
      <c r="H42" s="4">
        <f>$L$1+$M12-$J$35*$N$1*0.5+$G$35*$N$2*0.5</f>
        <v>15.31</v>
      </c>
      <c r="I42" s="4">
        <f>$L$1+$L12-$J$35*$N$1+$G$35*$N$2-$L$4</f>
        <v>12.953333333333333</v>
      </c>
    </row>
    <row r="43" spans="1:10" x14ac:dyDescent="0.25">
      <c r="A43" t="s">
        <v>7</v>
      </c>
      <c r="B43" s="4">
        <f>$L$1+$L13+$J$35*$N$1+$G$35*$N$2</f>
        <v>14.786666666666665</v>
      </c>
      <c r="C43" s="4">
        <f>$L$1+$L13+$J$35*$N$1+$G$35*$N$2+$N$4</f>
        <v>18.786666666666665</v>
      </c>
      <c r="D43" s="4">
        <f>$L$1+$M13+0.5*($J$35*$N$1+$G$35*$N$2)</f>
        <v>14.393333333333333</v>
      </c>
      <c r="E43" s="4">
        <f>$L$1+$L13+$J$35*$N$1+$G$35*$N$2-$L$4</f>
        <v>11.786666666666665</v>
      </c>
      <c r="F43" s="4">
        <f>$L$1+$L13-$J$35*$N$1+$G$35*$N$2</f>
        <v>13.953333333333333</v>
      </c>
      <c r="G43" s="4">
        <f>$L$1+$L13-$J$35*$N$1+$G$35*$N$2+$N$4</f>
        <v>17.953333333333333</v>
      </c>
      <c r="H43" s="4">
        <f>$L$1+$M13-$J$35*$N$1*0.5+$G$35*$N$2*0.5</f>
        <v>13.976666666666668</v>
      </c>
      <c r="I43" s="4">
        <f>$L$1+$L13-$J$35*$N$1+$G$35*$N$2-$L$4</f>
        <v>10.953333333333333</v>
      </c>
    </row>
    <row r="44" spans="1:10" x14ac:dyDescent="0.25">
      <c r="A44" t="s">
        <v>8</v>
      </c>
      <c r="B44" s="4">
        <f>$L$1+$L14+$J$35*$N$1+$G$35*$N$2</f>
        <v>12.786666666666665</v>
      </c>
      <c r="C44" s="4">
        <f>$L$1+$L14+$J$35*$N$1+$G$35*$N$2+$N$4</f>
        <v>16.786666666666665</v>
      </c>
      <c r="D44" s="4">
        <f>$L$1+$M14+0.5*($J$35*$N$1+$G$35*$N$2)</f>
        <v>13.059999999999999</v>
      </c>
      <c r="E44" s="4">
        <f>$L$1+$L14+$J$35*$N$1+$G$35*$N$2-$L$4</f>
        <v>9.7866666666666653</v>
      </c>
      <c r="F44" s="4">
        <f>$L$1+$L14-$J$35*$N$1+$G$35*$N$2</f>
        <v>11.953333333333333</v>
      </c>
      <c r="G44" s="4">
        <f>$L$1+$L14-$J$35*$N$1+$G$35*$N$2+$N$4</f>
        <v>15.953333333333333</v>
      </c>
      <c r="H44" s="4">
        <f>$L$1+$M14-$J$35*$N$1*0.5+$G$35*$N$2*0.5</f>
        <v>12.643333333333334</v>
      </c>
      <c r="I44" s="4">
        <f>$L$1+$L14-$J$35*$N$1+$G$35*$N$2-$L$4</f>
        <v>8.9533333333333331</v>
      </c>
    </row>
    <row r="45" spans="1:10" x14ac:dyDescent="0.25">
      <c r="A45" t="s">
        <v>9</v>
      </c>
      <c r="B45" s="4">
        <f>$L$1+$L15+$J$35*$N$1+$G$35*$N$2</f>
        <v>9.7866666666666653</v>
      </c>
      <c r="C45" s="4">
        <f>$L$1+$L15+$J$35*$N$1+$G$35*$N$2+$N$4</f>
        <v>13.786666666666665</v>
      </c>
      <c r="D45" s="4">
        <f>$L$1+$M15+0.5*($J$35*$N$1+$G$35*$N$2)</f>
        <v>11.059999999999999</v>
      </c>
      <c r="E45" s="4">
        <f>$L$1+$L15+$J$35*$N$1+$G$35*$N$2-$L$4</f>
        <v>6.7866666666666653</v>
      </c>
      <c r="F45" s="4">
        <f>$L$1+$L15-$J$35*$N$1+$G$35*$N$2</f>
        <v>8.9533333333333331</v>
      </c>
      <c r="G45" s="4">
        <f>$L$1+$L15-$J$35*$N$1+$G$35*$N$2+$N$4</f>
        <v>12.953333333333333</v>
      </c>
      <c r="H45" s="4">
        <f>$L$1+$M15-$J$35*$N$1*0.5+$G$35*$N$2*0.5</f>
        <v>10.643333333333334</v>
      </c>
      <c r="I45" s="4">
        <f>$L$1+$L15-$J$35*$N$1+$G$35*$N$2-$L$4</f>
        <v>5.9533333333333331</v>
      </c>
    </row>
    <row r="46" spans="1:10" x14ac:dyDescent="0.25">
      <c r="A46" t="s">
        <v>10</v>
      </c>
      <c r="B46" s="4">
        <f>$L$1+$L16+$J$35*$N$1+$G$35*$N$2</f>
        <v>5.7866666666666662</v>
      </c>
      <c r="C46" s="4">
        <f>$L$1+$L16+$J$35*$N$1+$G$35*$N$2+$N$4</f>
        <v>9.7866666666666653</v>
      </c>
      <c r="D46" s="4">
        <f>$L$1+$M16+0.5*($J$35*$N$1+$G$35*$N$2)</f>
        <v>8.3933333333333326</v>
      </c>
      <c r="E46" s="4">
        <f>$L$1+$L16+$J$35*$N$1+$G$35*$N$2-$L$4</f>
        <v>2.7866666666666662</v>
      </c>
      <c r="F46" s="4">
        <f>$L$1+$L16-$J$35*$N$1+$G$35*$N$2</f>
        <v>4.953333333333334</v>
      </c>
      <c r="G46" s="4">
        <f>$L$1+$L16-$J$35*$N$1+$G$35*$N$2+$N$4</f>
        <v>8.9533333333333331</v>
      </c>
      <c r="H46" s="4">
        <f>$L$1+$M16-$J$35*$N$1*0.5+$G$35*$N$2*0.5</f>
        <v>7.9766666666666666</v>
      </c>
      <c r="I46" s="4">
        <f>$L$1+$L16-$J$35*$N$1+$G$35*$N$2-$L$4</f>
        <v>1.953333333333334</v>
      </c>
    </row>
    <row r="47" spans="1:10" x14ac:dyDescent="0.25">
      <c r="A47" t="s">
        <v>11</v>
      </c>
      <c r="B47" s="4">
        <f>$L$1+$L17+$J$35*$N$1+$G$35*$N$2</f>
        <v>-2.2133333333333338</v>
      </c>
      <c r="C47" s="4">
        <f>$L$1+$L17+$J$35*$N$1+$G$35*$N$2+$N$4</f>
        <v>1.7866666666666662</v>
      </c>
      <c r="D47" s="4">
        <f>$L$1+$M17+0.5*($J$35*$N$1+$G$35*$N$2)</f>
        <v>3.0599999999999992</v>
      </c>
      <c r="E47" s="4">
        <f>$L$1+$L17+$J$35*$N$1+$G$35*$N$2-$L$4</f>
        <v>-5.2133333333333338</v>
      </c>
      <c r="F47" s="4">
        <f>$L$1+$L17-$J$35*$N$1+$G$35*$N$2</f>
        <v>-3.046666666666666</v>
      </c>
      <c r="G47" s="4">
        <f>$L$1+$L17-$J$35*$N$1+$G$35*$N$2+$N$4</f>
        <v>0.95333333333333403</v>
      </c>
      <c r="H47" s="4">
        <f>$L$1+$M17-$J$35*$N$1*0.5+$G$35*$N$2*0.5</f>
        <v>2.6433333333333331</v>
      </c>
      <c r="I47" s="4">
        <f>$L$1+$L17-$J$35*$N$1+$G$35*$N$2-$L$4</f>
        <v>-6.046666666666666</v>
      </c>
    </row>
    <row r="48" spans="1:10" x14ac:dyDescent="0.25">
      <c r="A48" t="s">
        <v>12</v>
      </c>
      <c r="B48" s="4">
        <f>$L$1+$L18+$J$35*$N$1+$G$35*$N$2</f>
        <v>2.7866666666666662</v>
      </c>
      <c r="C48" s="4">
        <f>$L$1+$L18+$J$35*$N$1+$G$35*$N$2+$N$4</f>
        <v>6.7866666666666662</v>
      </c>
      <c r="D48" s="4">
        <f>$L$1+$M18+0.5*($J$35*$N$1+$G$35*$N$2)</f>
        <v>6.3933333333333335</v>
      </c>
      <c r="E48" s="4">
        <f>$L$1+$L18+$J$35*$N$1+$G$35*$N$2-$L$4</f>
        <v>-0.21333333333333382</v>
      </c>
      <c r="F48" s="4">
        <f>$L$1+$L18-$J$35*$N$1+$G$35*$N$2</f>
        <v>1.953333333333334</v>
      </c>
      <c r="G48" s="4">
        <f>$L$1+$L18-$J$35*$N$1+$G$35*$N$2+$N$4</f>
        <v>5.953333333333334</v>
      </c>
      <c r="H48" s="4">
        <f>$L$1+$M18-$J$35*$N$1*0.5+$G$35*$N$2*0.5</f>
        <v>5.9766666666666675</v>
      </c>
      <c r="I48" s="4">
        <f>$L$1+$L18-$J$35*$N$1+$G$35*$N$2-$L$4</f>
        <v>-1.046666666666666</v>
      </c>
    </row>
    <row r="50" spans="1:10" x14ac:dyDescent="0.25">
      <c r="A50" t="s">
        <v>14</v>
      </c>
      <c r="B50" t="s">
        <v>16</v>
      </c>
      <c r="C50">
        <v>0.8</v>
      </c>
      <c r="E50" s="2">
        <f>IF(C50&gt;1.35,1.35,C50)/1.35</f>
        <v>0.59259259259259256</v>
      </c>
      <c r="F50" t="s">
        <v>17</v>
      </c>
      <c r="G50">
        <f>ROUND(2*E50-1,3)</f>
        <v>0.185</v>
      </c>
      <c r="H50" t="s">
        <v>15</v>
      </c>
      <c r="I50" s="2">
        <f>(E50*2-1)*$P$1</f>
        <v>0.2314814814814814</v>
      </c>
      <c r="J50" s="2">
        <f>ABS(IF(I50&gt;1,1,I50))</f>
        <v>0.2314814814814814</v>
      </c>
    </row>
    <row r="51" spans="1:10" x14ac:dyDescent="0.25">
      <c r="A51" s="1" t="s">
        <v>0</v>
      </c>
      <c r="B51" s="1" t="s">
        <v>18</v>
      </c>
      <c r="C51" t="s">
        <v>31</v>
      </c>
      <c r="D51" s="1" t="s">
        <v>19</v>
      </c>
      <c r="E51" s="1" t="s">
        <v>22</v>
      </c>
      <c r="F51" s="1" t="s">
        <v>20</v>
      </c>
      <c r="G51" s="1" t="s">
        <v>33</v>
      </c>
      <c r="H51" s="1" t="s">
        <v>21</v>
      </c>
      <c r="I51" s="1" t="s">
        <v>32</v>
      </c>
    </row>
    <row r="52" spans="1:10" x14ac:dyDescent="0.25">
      <c r="A52" t="s">
        <v>1</v>
      </c>
      <c r="B52" s="4">
        <f>$L$1+$L7+$J$50*$N$1+$G$50*$N$2</f>
        <v>10.933333333333332</v>
      </c>
      <c r="C52" s="4">
        <f>$L$1+$L7+$J$50*$N$1+$G$50*$N$2+$N$4</f>
        <v>14.933333333333332</v>
      </c>
      <c r="D52" s="4">
        <f>$L$1+$M7+0.5*($J$50*$N$1+$G$50*$N$2)</f>
        <v>11.3</v>
      </c>
      <c r="E52" s="4">
        <f>$L$1+$L7+$J$50*$N$1+$G$50*$N$2-$L$4</f>
        <v>7.9333333333333318</v>
      </c>
      <c r="F52" s="4">
        <f>$L$1+$L7-$J$50*$N$1+$G$50*$N$2</f>
        <v>6.7666666666666675</v>
      </c>
      <c r="G52" s="4">
        <f>$L$1+$L7-$J$50*$N$1+$G$50*$N$2+$N$4</f>
        <v>10.766666666666667</v>
      </c>
      <c r="H52" s="4">
        <f>$L$1+$M7-$J$50*$N$1*0.5+$G$50*$N$2*0.5</f>
        <v>9.2166666666666686</v>
      </c>
      <c r="I52" s="4">
        <f>$L$1+$L7-$J$50*$N$1+$G$50*$N$2-$L$4</f>
        <v>3.7666666666666675</v>
      </c>
    </row>
    <row r="53" spans="1:10" x14ac:dyDescent="0.25">
      <c r="A53" t="s">
        <v>2</v>
      </c>
      <c r="B53" s="4">
        <f>$L$1+$L8+$J$50*$N$1+$G$50*$N$2</f>
        <v>15.933333333333332</v>
      </c>
      <c r="C53" s="4">
        <f>$L$1+$L8+$J$50*$N$1+$G$50*$N$2+$N$4</f>
        <v>19.93333333333333</v>
      </c>
      <c r="D53" s="4">
        <f>$L$1+$M8+0.5*($J$50*$N$1+$G$50*$N$2)</f>
        <v>14.633333333333333</v>
      </c>
      <c r="E53" s="4">
        <f>$L$1+$L8+$J$50*$N$1+$G$50*$N$2-$L$4</f>
        <v>12.933333333333332</v>
      </c>
      <c r="F53" s="4">
        <f>$L$1+$L8-$J$50*$N$1+$G$50*$N$2</f>
        <v>11.766666666666667</v>
      </c>
      <c r="G53" s="4">
        <f>$L$1+$L8-$J$50*$N$1+$G$50*$N$2+$N$4</f>
        <v>15.766666666666667</v>
      </c>
      <c r="H53" s="4">
        <f>$L$1+$M8-$J$50*$N$1*0.5+$G$50*$N$2*0.5</f>
        <v>12.55</v>
      </c>
      <c r="I53" s="4">
        <f>$L$1+$L8-$J$50*$N$1+$G$50*$N$2-$L$4</f>
        <v>8.7666666666666675</v>
      </c>
    </row>
    <row r="54" spans="1:10" x14ac:dyDescent="0.25">
      <c r="A54" t="s">
        <v>3</v>
      </c>
      <c r="B54" s="4">
        <f>$L$1+$L9+$J$50*$N$1+$G$50*$N$2</f>
        <v>17.933333333333334</v>
      </c>
      <c r="C54" s="4">
        <f>$L$1+$L9+$J$50*$N$1+$G$50*$N$2+$N$4</f>
        <v>21.933333333333334</v>
      </c>
      <c r="D54" s="4">
        <f>$L$1+$M9+0.5*($J$50*$N$1+$G$50*$N$2)</f>
        <v>15.966666666666667</v>
      </c>
      <c r="E54" s="4">
        <f>$L$1+$L9+$J$50*$N$1+$G$50*$N$2-$L$4</f>
        <v>14.933333333333334</v>
      </c>
      <c r="F54" s="4">
        <f>$L$1+$L9-$J$50*$N$1+$G$50*$N$2</f>
        <v>13.766666666666667</v>
      </c>
      <c r="G54" s="4">
        <f>$L$1+$L9-$J$50*$N$1+$G$50*$N$2+$N$4</f>
        <v>17.766666666666666</v>
      </c>
      <c r="H54" s="4">
        <f>$L$1+$M9-$J$50*$N$1*0.5+$G$50*$N$2*0.5</f>
        <v>13.883333333333335</v>
      </c>
      <c r="I54" s="4">
        <f>$L$1+$L9-$J$50*$N$1+$G$50*$N$2-$L$4</f>
        <v>10.766666666666667</v>
      </c>
    </row>
    <row r="55" spans="1:10" x14ac:dyDescent="0.25">
      <c r="A55" t="s">
        <v>4</v>
      </c>
      <c r="B55" s="4">
        <f>$L$1+$L10+$J$50*$N$1+$G$50*$N$2</f>
        <v>19.933333333333334</v>
      </c>
      <c r="C55" s="4">
        <f>$L$1+$L10+$J$50*$N$1+$G$50*$N$2+$N$4</f>
        <v>23.933333333333334</v>
      </c>
      <c r="D55" s="4">
        <f>$L$1+$M10+0.5*($J$50*$N$1+$G$50*$N$2)</f>
        <v>17.299999999999997</v>
      </c>
      <c r="E55" s="4">
        <f>$L$1+$L10+$J$50*$N$1+$G$50*$N$2-$L$4</f>
        <v>16.933333333333334</v>
      </c>
      <c r="F55" s="4">
        <f>$L$1+$L10-$J$50*$N$1+$G$50*$N$2</f>
        <v>15.766666666666667</v>
      </c>
      <c r="G55" s="4">
        <f>$L$1+$L10-$J$50*$N$1+$G$50*$N$2+$N$4</f>
        <v>19.766666666666666</v>
      </c>
      <c r="H55" s="4">
        <f>$L$1+$M10-$J$50*$N$1*0.5+$G$50*$N$2*0.5</f>
        <v>15.216666666666667</v>
      </c>
      <c r="I55" s="4">
        <f>$L$1+$L10-$J$50*$N$1+$G$50*$N$2-$L$4</f>
        <v>12.766666666666667</v>
      </c>
    </row>
    <row r="56" spans="1:10" x14ac:dyDescent="0.25">
      <c r="A56" t="s">
        <v>5</v>
      </c>
      <c r="B56" s="4">
        <f>$L$1+$L11+$J$50*$N$1+$G$50*$N$2</f>
        <v>21.933333333333334</v>
      </c>
      <c r="C56" s="4">
        <f>$L$1+$L11+$J$50*$N$1+$G$50*$N$2+$N$4</f>
        <v>25.933333333333334</v>
      </c>
      <c r="D56" s="4">
        <f>$L$1+$M11+0.5*($J$50*$N$1+$G$50*$N$2)</f>
        <v>18.633333333333333</v>
      </c>
      <c r="E56" s="4">
        <f>$L$1+$L11+$J$50*$N$1+$G$50*$N$2-$L$4</f>
        <v>18.933333333333334</v>
      </c>
      <c r="F56" s="4">
        <f>$L$1+$L11-$J$50*$N$1+$G$50*$N$2</f>
        <v>17.766666666666669</v>
      </c>
      <c r="G56" s="4">
        <f>$L$1+$L11-$J$50*$N$1+$G$50*$N$2+$N$4</f>
        <v>21.766666666666669</v>
      </c>
      <c r="H56" s="4">
        <f>$L$1+$M11-$J$50*$N$1*0.5+$G$50*$N$2*0.5</f>
        <v>16.55</v>
      </c>
      <c r="I56" s="4">
        <f>$L$1+$L11-$J$50*$N$1+$G$50*$N$2-$L$4</f>
        <v>14.766666666666669</v>
      </c>
    </row>
    <row r="57" spans="1:10" x14ac:dyDescent="0.25">
      <c r="A57" t="s">
        <v>6</v>
      </c>
      <c r="B57" s="4">
        <f>$L$1+$L12+$J$50*$N$1+$G$50*$N$2</f>
        <v>19.933333333333334</v>
      </c>
      <c r="C57" s="4">
        <f>$L$1+$L12+$J$50*$N$1+$G$50*$N$2+$N$4</f>
        <v>23.933333333333334</v>
      </c>
      <c r="D57" s="4">
        <f>$L$1+$M12+0.5*($J$50*$N$1+$G$50*$N$2)</f>
        <v>17.299999999999997</v>
      </c>
      <c r="E57" s="4">
        <f>$L$1+$L12+$J$50*$N$1+$G$50*$N$2-$L$4</f>
        <v>16.933333333333334</v>
      </c>
      <c r="F57" s="4">
        <f>$L$1+$L12-$J$50*$N$1+$G$50*$N$2</f>
        <v>15.766666666666667</v>
      </c>
      <c r="G57" s="4">
        <f>$L$1+$L12-$J$50*$N$1+$G$50*$N$2+$N$4</f>
        <v>19.766666666666666</v>
      </c>
      <c r="H57" s="4">
        <f>$L$1+$M12-$J$50*$N$1*0.5+$G$50*$N$2*0.5</f>
        <v>15.216666666666667</v>
      </c>
      <c r="I57" s="4">
        <f>$L$1+$L12-$J$50*$N$1+$G$50*$N$2-$L$4</f>
        <v>12.766666666666667</v>
      </c>
    </row>
    <row r="58" spans="1:10" x14ac:dyDescent="0.25">
      <c r="A58" t="s">
        <v>7</v>
      </c>
      <c r="B58" s="4">
        <f>$L$1+$L13+$J$50*$N$1+$G$50*$N$2</f>
        <v>17.933333333333334</v>
      </c>
      <c r="C58" s="4">
        <f>$L$1+$L13+$J$50*$N$1+$G$50*$N$2+$N$4</f>
        <v>21.933333333333334</v>
      </c>
      <c r="D58" s="4">
        <f>$L$1+$M13+0.5*($J$50*$N$1+$G$50*$N$2)</f>
        <v>15.966666666666667</v>
      </c>
      <c r="E58" s="4">
        <f>$L$1+$L13+$J$50*$N$1+$G$50*$N$2-$L$4</f>
        <v>14.933333333333334</v>
      </c>
      <c r="F58" s="4">
        <f>$L$1+$L13-$J$50*$N$1+$G$50*$N$2</f>
        <v>13.766666666666667</v>
      </c>
      <c r="G58" s="4">
        <f>$L$1+$L13-$J$50*$N$1+$G$50*$N$2+$N$4</f>
        <v>17.766666666666666</v>
      </c>
      <c r="H58" s="4">
        <f>$L$1+$M13-$J$50*$N$1*0.5+$G$50*$N$2*0.5</f>
        <v>13.883333333333335</v>
      </c>
      <c r="I58" s="4">
        <f>$L$1+$L13-$J$50*$N$1+$G$50*$N$2-$L$4</f>
        <v>10.766666666666667</v>
      </c>
    </row>
    <row r="59" spans="1:10" x14ac:dyDescent="0.25">
      <c r="A59" t="s">
        <v>8</v>
      </c>
      <c r="B59" s="4">
        <f>$L$1+$L14+$J$50*$N$1+$G$50*$N$2</f>
        <v>15.933333333333332</v>
      </c>
      <c r="C59" s="4">
        <f>$L$1+$L14+$J$50*$N$1+$G$50*$N$2+$N$4</f>
        <v>19.93333333333333</v>
      </c>
      <c r="D59" s="4">
        <f>$L$1+$M14+0.5*($J$50*$N$1+$G$50*$N$2)</f>
        <v>14.633333333333333</v>
      </c>
      <c r="E59" s="4">
        <f>$L$1+$L14+$J$50*$N$1+$G$50*$N$2-$L$4</f>
        <v>12.933333333333332</v>
      </c>
      <c r="F59" s="4">
        <f>$L$1+$L14-$J$50*$N$1+$G$50*$N$2</f>
        <v>11.766666666666667</v>
      </c>
      <c r="G59" s="4">
        <f>$L$1+$L14-$J$50*$N$1+$G$50*$N$2+$N$4</f>
        <v>15.766666666666667</v>
      </c>
      <c r="H59" s="4">
        <f>$L$1+$M14-$J$50*$N$1*0.5+$G$50*$N$2*0.5</f>
        <v>12.55</v>
      </c>
      <c r="I59" s="4">
        <f>$L$1+$L14-$J$50*$N$1+$G$50*$N$2-$L$4</f>
        <v>8.7666666666666675</v>
      </c>
    </row>
    <row r="60" spans="1:10" x14ac:dyDescent="0.25">
      <c r="A60" t="s">
        <v>9</v>
      </c>
      <c r="B60" s="4">
        <f>$L$1+$L15+$J$50*$N$1+$G$50*$N$2</f>
        <v>12.933333333333332</v>
      </c>
      <c r="C60" s="4">
        <f>$L$1+$L15+$J$50*$N$1+$G$50*$N$2+$N$4</f>
        <v>16.93333333333333</v>
      </c>
      <c r="D60" s="4">
        <f>$L$1+$M15+0.5*($J$50*$N$1+$G$50*$N$2)</f>
        <v>12.633333333333333</v>
      </c>
      <c r="E60" s="4">
        <f>$L$1+$L15+$J$50*$N$1+$G$50*$N$2-$L$4</f>
        <v>9.9333333333333318</v>
      </c>
      <c r="F60" s="4">
        <f>$L$1+$L15-$J$50*$N$1+$G$50*$N$2</f>
        <v>8.7666666666666675</v>
      </c>
      <c r="G60" s="4">
        <f>$L$1+$L15-$J$50*$N$1+$G$50*$N$2+$N$4</f>
        <v>12.766666666666667</v>
      </c>
      <c r="H60" s="4">
        <f>$L$1+$M15-$J$50*$N$1*0.5+$G$50*$N$2*0.5</f>
        <v>10.55</v>
      </c>
      <c r="I60" s="4">
        <f>$L$1+$L15-$J$50*$N$1+$G$50*$N$2-$L$4</f>
        <v>5.7666666666666675</v>
      </c>
    </row>
    <row r="61" spans="1:10" x14ac:dyDescent="0.25">
      <c r="A61" t="s">
        <v>10</v>
      </c>
      <c r="B61" s="4">
        <f>$L$1+$L16+$J$50*$N$1+$G$50*$N$2</f>
        <v>8.9333333333333318</v>
      </c>
      <c r="C61" s="4">
        <f>$L$1+$L16+$J$50*$N$1+$G$50*$N$2+$N$4</f>
        <v>12.933333333333332</v>
      </c>
      <c r="D61" s="4">
        <f>$L$1+$M16+0.5*($J$50*$N$1+$G$50*$N$2)</f>
        <v>9.9666666666666668</v>
      </c>
      <c r="E61" s="4">
        <f>$L$1+$L16+$J$50*$N$1+$G$50*$N$2-$L$4</f>
        <v>5.9333333333333318</v>
      </c>
      <c r="F61" s="4">
        <f>$L$1+$L16-$J$50*$N$1+$G$50*$N$2</f>
        <v>4.7666666666666675</v>
      </c>
      <c r="G61" s="4">
        <f>$L$1+$L16-$J$50*$N$1+$G$50*$N$2+$N$4</f>
        <v>8.7666666666666675</v>
      </c>
      <c r="H61" s="4">
        <f>$L$1+$M16-$J$50*$N$1*0.5+$G$50*$N$2*0.5</f>
        <v>7.8833333333333337</v>
      </c>
      <c r="I61" s="4">
        <f>$L$1+$L16-$J$50*$N$1+$G$50*$N$2-$L$4</f>
        <v>1.7666666666666675</v>
      </c>
    </row>
    <row r="62" spans="1:10" x14ac:dyDescent="0.25">
      <c r="A62" t="s">
        <v>11</v>
      </c>
      <c r="B62" s="4">
        <f>$L$1+$L17+$J$50*$N$1+$G$50*$N$2</f>
        <v>0.93333333333333268</v>
      </c>
      <c r="C62" s="4">
        <f>$L$1+$L17+$J$50*$N$1+$G$50*$N$2+$N$4</f>
        <v>4.9333333333333327</v>
      </c>
      <c r="D62" s="4">
        <f>$L$1+$M17+0.5*($J$50*$N$1+$G$50*$N$2)</f>
        <v>4.6333333333333329</v>
      </c>
      <c r="E62" s="4">
        <f>$L$1+$L17+$J$50*$N$1+$G$50*$N$2-$L$4</f>
        <v>-2.0666666666666673</v>
      </c>
      <c r="F62" s="4">
        <f>$L$1+$L17-$J$50*$N$1+$G$50*$N$2</f>
        <v>-3.2333333333333321</v>
      </c>
      <c r="G62" s="4">
        <f>$L$1+$L17-$J$50*$N$1+$G$50*$N$2+$N$4</f>
        <v>0.76666666666666794</v>
      </c>
      <c r="H62" s="4">
        <f>$L$1+$M17-$J$50*$N$1*0.5+$G$50*$N$2*0.5</f>
        <v>2.5499999999999998</v>
      </c>
      <c r="I62" s="4">
        <f>$L$1+$L17-$J$50*$N$1+$G$50*$N$2-$L$4</f>
        <v>-6.2333333333333325</v>
      </c>
    </row>
    <row r="63" spans="1:10" x14ac:dyDescent="0.25">
      <c r="A63" t="s">
        <v>12</v>
      </c>
      <c r="B63" s="4">
        <f>$L$1+$L18+$J$50*$N$1+$G$50*$N$2</f>
        <v>5.9333333333333318</v>
      </c>
      <c r="C63" s="4">
        <f>$L$1+$L18+$J$50*$N$1+$G$50*$N$2+$N$4</f>
        <v>9.9333333333333318</v>
      </c>
      <c r="D63" s="4">
        <f>$L$1+$M18+0.5*($J$50*$N$1+$G$50*$N$2)</f>
        <v>7.9666666666666668</v>
      </c>
      <c r="E63" s="4">
        <f>$L$1+$L18+$J$50*$N$1+$G$50*$N$2-$L$4</f>
        <v>2.9333333333333318</v>
      </c>
      <c r="F63" s="4">
        <f>$L$1+$L18-$J$50*$N$1+$G$50*$N$2</f>
        <v>1.7666666666666675</v>
      </c>
      <c r="G63" s="4">
        <f>$L$1+$L18-$J$50*$N$1+$G$50*$N$2+$N$4</f>
        <v>5.7666666666666675</v>
      </c>
      <c r="H63" s="4">
        <f>$L$1+$M18-$J$50*$N$1*0.5+$G$50*$N$2*0.5</f>
        <v>5.8833333333333346</v>
      </c>
      <c r="I63" s="4">
        <f>$L$1+$L18-$J$50*$N$1+$G$50*$N$2-$L$4</f>
        <v>-1.2333333333333325</v>
      </c>
    </row>
    <row r="65" spans="1:10" x14ac:dyDescent="0.25">
      <c r="A65" t="s">
        <v>36</v>
      </c>
      <c r="B65" t="s">
        <v>16</v>
      </c>
      <c r="C65">
        <v>2</v>
      </c>
      <c r="E65">
        <f>IF(C65&gt;1.35,1.35,C65)/1.35</f>
        <v>1</v>
      </c>
      <c r="F65" t="s">
        <v>17</v>
      </c>
      <c r="G65">
        <f>ROUND(2*E65-1,3)</f>
        <v>1</v>
      </c>
      <c r="H65" t="s">
        <v>15</v>
      </c>
      <c r="I65">
        <f>(E65*2-1)*$P$1</f>
        <v>1.25</v>
      </c>
      <c r="J65">
        <f>ABS(IF(I65&gt;1,1,I65))</f>
        <v>1</v>
      </c>
    </row>
    <row r="66" spans="1:10" x14ac:dyDescent="0.25">
      <c r="A66" s="1" t="s">
        <v>0</v>
      </c>
      <c r="B66" s="1" t="s">
        <v>18</v>
      </c>
      <c r="C66" t="s">
        <v>31</v>
      </c>
      <c r="D66" s="1" t="s">
        <v>19</v>
      </c>
      <c r="E66" s="1" t="s">
        <v>22</v>
      </c>
      <c r="F66" s="1" t="s">
        <v>20</v>
      </c>
      <c r="G66" s="1" t="s">
        <v>33</v>
      </c>
      <c r="H66" s="1" t="s">
        <v>21</v>
      </c>
      <c r="I66" s="1" t="s">
        <v>32</v>
      </c>
    </row>
    <row r="67" spans="1:10" x14ac:dyDescent="0.25">
      <c r="A67" t="s">
        <v>1</v>
      </c>
      <c r="B67">
        <f>$L$1+$L7+$J$65*$N$1+$G$65*$N$2</f>
        <v>26</v>
      </c>
      <c r="C67">
        <f>$L$1+$L7+$J$65*$N$1+$G$65*$N$2+$N$4</f>
        <v>30</v>
      </c>
      <c r="D67" s="2">
        <f>$L$1+$M7+0.5*($J$65*$N$1+$G$65*$N$2)</f>
        <v>18.833333333333336</v>
      </c>
      <c r="E67">
        <f>$L$1+$L7+$J$65*$N$1+$G$65*$N$2-$L$4</f>
        <v>23</v>
      </c>
      <c r="F67">
        <f>$L$1+$L7-$J$65*$N$1+$G$65*$N$2</f>
        <v>8</v>
      </c>
      <c r="G67">
        <f>$L$1+$L7-$J$65*$N$1+$G$65*$N$2+$N$4</f>
        <v>12</v>
      </c>
      <c r="H67" s="2">
        <f>$L$1+$M7-$J$65*$N$1*0.5+$G$65*$N$2*0.5</f>
        <v>9.8333333333333339</v>
      </c>
      <c r="I67">
        <f>$L$1+$L7-$J$65*$N$1+$G$65*$N$2-$L$4</f>
        <v>5</v>
      </c>
    </row>
    <row r="68" spans="1:10" x14ac:dyDescent="0.25">
      <c r="A68" t="s">
        <v>2</v>
      </c>
      <c r="B68">
        <f>$L$1+$L8+$J$65*$N$1+$G$65*$N$2</f>
        <v>31</v>
      </c>
      <c r="C68">
        <f>$L$1+$L8+$J$65*$N$1+$G$65*$N$2+$N$4</f>
        <v>35</v>
      </c>
      <c r="D68" s="2">
        <f>$L$1+$M8+0.5*($J$65*$N$1+$G$65*$N$2)</f>
        <v>22.166666666666664</v>
      </c>
      <c r="E68">
        <f>$L$1+$L8+$J$65*$N$1+$G$65*$N$2-$L$4</f>
        <v>28</v>
      </c>
      <c r="F68">
        <f>$L$1+$L8-$J$65*$N$1+$G$65*$N$2</f>
        <v>13</v>
      </c>
      <c r="G68">
        <f>$L$1+$L8-$J$65*$N$1+$G$65*$N$2+$N$4</f>
        <v>17</v>
      </c>
      <c r="H68" s="2">
        <f>$L$1+$M8-$J$65*$N$1*0.5+$G$65*$N$2*0.5</f>
        <v>13.166666666666666</v>
      </c>
      <c r="I68">
        <f>$L$1+$L8-$J$65*$N$1+$G$65*$N$2-$L$4</f>
        <v>10</v>
      </c>
    </row>
    <row r="69" spans="1:10" x14ac:dyDescent="0.25">
      <c r="A69" t="s">
        <v>3</v>
      </c>
      <c r="B69">
        <f>$L$1+$L9+$J$65*$N$1+$G$65*$N$2</f>
        <v>33</v>
      </c>
      <c r="C69">
        <f>$L$1+$L9+$J$65*$N$1+$G$65*$N$2+$N$4</f>
        <v>37</v>
      </c>
      <c r="D69" s="2">
        <f>$L$1+$M9+0.5*($J$65*$N$1+$G$65*$N$2)</f>
        <v>23.5</v>
      </c>
      <c r="E69">
        <f>$L$1+$L9+$J$65*$N$1+$G$65*$N$2-$L$4</f>
        <v>30</v>
      </c>
      <c r="F69">
        <f>$L$1+$L9-$J$65*$N$1+$G$65*$N$2</f>
        <v>15</v>
      </c>
      <c r="G69">
        <f>$L$1+$L9-$J$65*$N$1+$G$65*$N$2+$N$4</f>
        <v>19</v>
      </c>
      <c r="H69" s="2">
        <f>$L$1+$M9-$J$65*$N$1*0.5+$G$65*$N$2*0.5</f>
        <v>14.5</v>
      </c>
      <c r="I69">
        <f>$L$1+$L9-$J$65*$N$1+$G$65*$N$2-$L$4</f>
        <v>12</v>
      </c>
    </row>
    <row r="70" spans="1:10" x14ac:dyDescent="0.25">
      <c r="A70" t="s">
        <v>4</v>
      </c>
      <c r="B70">
        <f>$L$1+$L10+$J$65*$N$1+$G$65*$N$2</f>
        <v>35</v>
      </c>
      <c r="C70">
        <f>$L$1+$L10+$J$65*$N$1+$G$65*$N$2+$N$4</f>
        <v>39</v>
      </c>
      <c r="D70" s="2">
        <f>$L$1+$M10+0.5*($J$65*$N$1+$G$65*$N$2)</f>
        <v>24.833333333333332</v>
      </c>
      <c r="E70">
        <f>$L$1+$L10+$J$65*$N$1+$G$65*$N$2-$L$4</f>
        <v>32</v>
      </c>
      <c r="F70">
        <f>$L$1+$L10-$J$65*$N$1+$G$65*$N$2</f>
        <v>17</v>
      </c>
      <c r="G70">
        <f>$L$1+$L10-$J$65*$N$1+$G$65*$N$2+$N$4</f>
        <v>21</v>
      </c>
      <c r="H70" s="2">
        <f>$L$1+$M10-$J$65*$N$1*0.5+$G$65*$N$2*0.5</f>
        <v>15.833333333333332</v>
      </c>
      <c r="I70">
        <f>$L$1+$L10-$J$65*$N$1+$G$65*$N$2-$L$4</f>
        <v>14</v>
      </c>
    </row>
    <row r="71" spans="1:10" x14ac:dyDescent="0.25">
      <c r="A71" t="s">
        <v>5</v>
      </c>
      <c r="B71">
        <f>$L$1+$L11+$J$65*$N$1+$G$65*$N$2</f>
        <v>37</v>
      </c>
      <c r="C71">
        <f>$L$1+$L11+$J$65*$N$1+$G$65*$N$2+$N$4</f>
        <v>41</v>
      </c>
      <c r="D71" s="2">
        <f>$L$1+$M11+0.5*($J$65*$N$1+$G$65*$N$2)</f>
        <v>26.166666666666668</v>
      </c>
      <c r="E71">
        <f>$L$1+$L11+$J$65*$N$1+$G$65*$N$2-$L$4</f>
        <v>34</v>
      </c>
      <c r="F71">
        <f>$L$1+$L11-$J$65*$N$1+$G$65*$N$2</f>
        <v>19</v>
      </c>
      <c r="G71">
        <f>$L$1+$L11-$J$65*$N$1+$G$65*$N$2+$N$4</f>
        <v>23</v>
      </c>
      <c r="H71" s="2">
        <f>$L$1+$M11-$J$65*$N$1*0.5+$G$65*$N$2*0.5</f>
        <v>17.166666666666668</v>
      </c>
      <c r="I71">
        <f>$L$1+$L11-$J$65*$N$1+$G$65*$N$2-$L$4</f>
        <v>16</v>
      </c>
    </row>
    <row r="72" spans="1:10" x14ac:dyDescent="0.25">
      <c r="A72" t="s">
        <v>6</v>
      </c>
      <c r="B72">
        <f>$L$1+$L12+$J$65*$N$1+$G$65*$N$2</f>
        <v>35</v>
      </c>
      <c r="C72">
        <f>$L$1+$L12+$J$65*$N$1+$G$65*$N$2+$N$4</f>
        <v>39</v>
      </c>
      <c r="D72" s="2">
        <f>$L$1+$M12+0.5*($J$65*$N$1+$G$65*$N$2)</f>
        <v>24.833333333333332</v>
      </c>
      <c r="E72">
        <f>$L$1+$L12+$J$65*$N$1+$G$65*$N$2-$L$4</f>
        <v>32</v>
      </c>
      <c r="F72">
        <f>$L$1+$L12-$J$65*$N$1+$G$65*$N$2</f>
        <v>17</v>
      </c>
      <c r="G72">
        <f>$L$1+$L12-$J$65*$N$1+$G$65*$N$2+$N$4</f>
        <v>21</v>
      </c>
      <c r="H72" s="2">
        <f>$L$1+$M12-$J$65*$N$1*0.5+$G$65*$N$2*0.5</f>
        <v>15.833333333333332</v>
      </c>
      <c r="I72">
        <f>$L$1+$L12-$J$65*$N$1+$G$65*$N$2-$L$4</f>
        <v>14</v>
      </c>
    </row>
    <row r="73" spans="1:10" x14ac:dyDescent="0.25">
      <c r="A73" t="s">
        <v>7</v>
      </c>
      <c r="B73">
        <f>$L$1+$L13+$J$65*$N$1+$G$65*$N$2</f>
        <v>33</v>
      </c>
      <c r="C73">
        <f>$L$1+$L13+$J$65*$N$1+$G$65*$N$2+$N$4</f>
        <v>37</v>
      </c>
      <c r="D73" s="2">
        <f>$L$1+$M13+0.5*($J$65*$N$1+$G$65*$N$2)</f>
        <v>23.5</v>
      </c>
      <c r="E73">
        <f>$L$1+$L13+$J$65*$N$1+$G$65*$N$2-$L$4</f>
        <v>30</v>
      </c>
      <c r="F73">
        <f>$L$1+$L13-$J$65*$N$1+$G$65*$N$2</f>
        <v>15</v>
      </c>
      <c r="G73">
        <f>$L$1+$L13-$J$65*$N$1+$G$65*$N$2+$N$4</f>
        <v>19</v>
      </c>
      <c r="H73" s="2">
        <f>$L$1+$M13-$J$65*$N$1*0.5+$G$65*$N$2*0.5</f>
        <v>14.5</v>
      </c>
      <c r="I73">
        <f>$L$1+$L13-$J$65*$N$1+$G$65*$N$2-$L$4</f>
        <v>12</v>
      </c>
    </row>
    <row r="74" spans="1:10" x14ac:dyDescent="0.25">
      <c r="A74" t="s">
        <v>8</v>
      </c>
      <c r="B74">
        <f>$L$1+$L14+$J$65*$N$1+$G$65*$N$2</f>
        <v>31</v>
      </c>
      <c r="C74">
        <f>$L$1+$L14+$J$65*$N$1+$G$65*$N$2+$N$4</f>
        <v>35</v>
      </c>
      <c r="D74" s="2">
        <f>$L$1+$M14+0.5*($J$65*$N$1+$G$65*$N$2)</f>
        <v>22.166666666666664</v>
      </c>
      <c r="E74">
        <f>$L$1+$L14+$J$65*$N$1+$G$65*$N$2-$L$4</f>
        <v>28</v>
      </c>
      <c r="F74">
        <f>$L$1+$L14-$J$65*$N$1+$G$65*$N$2</f>
        <v>13</v>
      </c>
      <c r="G74">
        <f>$L$1+$L14-$J$65*$N$1+$G$65*$N$2+$N$4</f>
        <v>17</v>
      </c>
      <c r="H74" s="2">
        <f>$L$1+$M14-$J$65*$N$1*0.5+$G$65*$N$2*0.5</f>
        <v>13.166666666666666</v>
      </c>
      <c r="I74">
        <f>$L$1+$L14-$J$65*$N$1+$G$65*$N$2-$L$4</f>
        <v>10</v>
      </c>
    </row>
    <row r="75" spans="1:10" x14ac:dyDescent="0.25">
      <c r="A75" t="s">
        <v>9</v>
      </c>
      <c r="B75">
        <f>$L$1+$L15+$J$65*$N$1+$G$65*$N$2</f>
        <v>28</v>
      </c>
      <c r="C75">
        <f>$L$1+$L15+$J$65*$N$1+$G$65*$N$2+$N$4</f>
        <v>32</v>
      </c>
      <c r="D75" s="2">
        <f>$L$1+$M15+0.5*($J$65*$N$1+$G$65*$N$2)</f>
        <v>20.166666666666664</v>
      </c>
      <c r="E75">
        <f>$L$1+$L15+$J$65*$N$1+$G$65*$N$2-$L$4</f>
        <v>25</v>
      </c>
      <c r="F75">
        <f>$L$1+$L15-$J$65*$N$1+$G$65*$N$2</f>
        <v>10</v>
      </c>
      <c r="G75">
        <f>$L$1+$L15-$J$65*$N$1+$G$65*$N$2+$N$4</f>
        <v>14</v>
      </c>
      <c r="H75" s="2">
        <f>$L$1+$M15-$J$65*$N$1*0.5+$G$65*$N$2*0.5</f>
        <v>11.166666666666666</v>
      </c>
      <c r="I75">
        <f>$L$1+$L15-$J$65*$N$1+$G$65*$N$2-$L$4</f>
        <v>7</v>
      </c>
    </row>
    <row r="76" spans="1:10" x14ac:dyDescent="0.25">
      <c r="A76" t="s">
        <v>10</v>
      </c>
      <c r="B76">
        <f>$L$1+$L16+$J$65*$N$1+$G$65*$N$2</f>
        <v>24</v>
      </c>
      <c r="C76">
        <f>$L$1+$L16+$J$65*$N$1+$G$65*$N$2+$N$4</f>
        <v>28</v>
      </c>
      <c r="D76" s="2">
        <f>$L$1+$M16+0.5*($J$65*$N$1+$G$65*$N$2)</f>
        <v>17.5</v>
      </c>
      <c r="E76">
        <f>$L$1+$L16+$J$65*$N$1+$G$65*$N$2-$L$4</f>
        <v>21</v>
      </c>
      <c r="F76">
        <f>$L$1+$L16-$J$65*$N$1+$G$65*$N$2</f>
        <v>6</v>
      </c>
      <c r="G76">
        <f>$L$1+$L16-$J$65*$N$1+$G$65*$N$2+$N$4</f>
        <v>10</v>
      </c>
      <c r="H76" s="2">
        <f>$L$1+$M16-$J$65*$N$1*0.5+$G$65*$N$2*0.5</f>
        <v>8.5</v>
      </c>
      <c r="I76">
        <f>$L$1+$L16-$J$65*$N$1+$G$65*$N$2-$L$4</f>
        <v>3</v>
      </c>
    </row>
    <row r="77" spans="1:10" x14ac:dyDescent="0.25">
      <c r="A77" t="s">
        <v>11</v>
      </c>
      <c r="B77">
        <f>$L$1+$L17+$J$65*$N$1+$G$65*$N$2</f>
        <v>16</v>
      </c>
      <c r="C77">
        <f>$L$1+$L17+$J$65*$N$1+$G$65*$N$2+$N$4</f>
        <v>20</v>
      </c>
      <c r="D77" s="2">
        <f>$L$1+$M17+0.5*($J$65*$N$1+$G$65*$N$2)</f>
        <v>12.166666666666666</v>
      </c>
      <c r="E77">
        <f>$L$1+$L17+$J$65*$N$1+$G$65*$N$2-$L$4</f>
        <v>13</v>
      </c>
      <c r="F77">
        <f>$L$1+$L17-$J$65*$N$1+$G$65*$N$2</f>
        <v>-2</v>
      </c>
      <c r="G77">
        <f>$L$1+$L17-$J$65*$N$1+$G$65*$N$2+$N$4</f>
        <v>2</v>
      </c>
      <c r="H77" s="2">
        <f>$L$1+$M17-$J$65*$N$1*0.5+$G$65*$N$2*0.5</f>
        <v>3.1666666666666661</v>
      </c>
      <c r="I77">
        <f>$L$1+$L17-$J$65*$N$1+$G$65*$N$2-$L$4</f>
        <v>-5</v>
      </c>
    </row>
    <row r="78" spans="1:10" x14ac:dyDescent="0.25">
      <c r="A78" t="s">
        <v>12</v>
      </c>
      <c r="B78">
        <f>$L$1+$L18+$J$65*$N$1+$G$65*$N$2</f>
        <v>21</v>
      </c>
      <c r="C78">
        <f>$L$1+$L18+$J$65*$N$1+$G$65*$N$2+$N$4</f>
        <v>25</v>
      </c>
      <c r="D78" s="2">
        <f>$L$1+$M18+0.5*($J$65*$N$1+$G$65*$N$2)</f>
        <v>15.5</v>
      </c>
      <c r="E78">
        <f>$L$1+$L18+$J$65*$N$1+$G$65*$N$2-$L$4</f>
        <v>18</v>
      </c>
      <c r="F78">
        <f>$L$1+$L18-$J$65*$N$1+$G$65*$N$2</f>
        <v>3</v>
      </c>
      <c r="G78">
        <f>$L$1+$L18-$J$65*$N$1+$G$65*$N$2+$N$4</f>
        <v>7</v>
      </c>
      <c r="H78" s="2">
        <f>$L$1+$M18-$J$65*$N$1*0.5+$G$65*$N$2*0.5</f>
        <v>6.5000000000000009</v>
      </c>
      <c r="I78">
        <f>$L$1+$L18-$J$65*$N$1+$G$65*$N$2-$L$4</f>
        <v>0</v>
      </c>
    </row>
  </sheetData>
  <conditionalFormatting sqref="B7:I18">
    <cfRule type="cellIs" dxfId="98" priority="25" operator="greaterThan">
      <formula>22</formula>
    </cfRule>
    <cfRule type="cellIs" dxfId="97" priority="31" operator="lessThan">
      <formula>3</formula>
    </cfRule>
    <cfRule type="cellIs" dxfId="96" priority="40" operator="between">
      <formula>15</formula>
      <formula>18</formula>
    </cfRule>
    <cfRule type="cellIs" dxfId="95" priority="41" operator="between">
      <formula>6</formula>
      <formula>9</formula>
    </cfRule>
    <cfRule type="cellIs" dxfId="94" priority="42" operator="lessThan">
      <formula>6</formula>
    </cfRule>
    <cfRule type="cellIs" dxfId="93" priority="43" operator="greaterThan">
      <formula>18</formula>
    </cfRule>
  </conditionalFormatting>
  <conditionalFormatting sqref="B37:I48">
    <cfRule type="cellIs" dxfId="83" priority="19" operator="greaterThan">
      <formula>22</formula>
    </cfRule>
    <cfRule type="cellIs" dxfId="82" priority="20" operator="lessThan">
      <formula>3</formula>
    </cfRule>
    <cfRule type="cellIs" dxfId="81" priority="21" operator="between">
      <formula>15</formula>
      <formula>18</formula>
    </cfRule>
    <cfRule type="cellIs" dxfId="80" priority="22" operator="between">
      <formula>6</formula>
      <formula>9</formula>
    </cfRule>
    <cfRule type="cellIs" dxfId="79" priority="23" operator="lessThan">
      <formula>6</formula>
    </cfRule>
    <cfRule type="cellIs" dxfId="78" priority="24" operator="greaterThan">
      <formula>18</formula>
    </cfRule>
  </conditionalFormatting>
  <conditionalFormatting sqref="B52:I63">
    <cfRule type="cellIs" dxfId="77" priority="13" operator="greaterThan">
      <formula>22</formula>
    </cfRule>
    <cfRule type="cellIs" dxfId="76" priority="14" operator="lessThan">
      <formula>3</formula>
    </cfRule>
    <cfRule type="cellIs" dxfId="75" priority="15" operator="between">
      <formula>15</formula>
      <formula>18</formula>
    </cfRule>
    <cfRule type="cellIs" dxfId="74" priority="16" operator="between">
      <formula>6</formula>
      <formula>9</formula>
    </cfRule>
    <cfRule type="cellIs" dxfId="73" priority="17" operator="lessThan">
      <formula>6</formula>
    </cfRule>
    <cfRule type="cellIs" dxfId="72" priority="18" operator="greaterThan">
      <formula>18</formula>
    </cfRule>
  </conditionalFormatting>
  <conditionalFormatting sqref="B22:I33">
    <cfRule type="cellIs" dxfId="71" priority="7" operator="greaterThan">
      <formula>22</formula>
    </cfRule>
    <cfRule type="cellIs" dxfId="70" priority="8" operator="lessThan">
      <formula>3</formula>
    </cfRule>
    <cfRule type="cellIs" dxfId="69" priority="9" operator="between">
      <formula>15</formula>
      <formula>18</formula>
    </cfRule>
    <cfRule type="cellIs" dxfId="68" priority="10" operator="between">
      <formula>6</formula>
      <formula>9</formula>
    </cfRule>
    <cfRule type="cellIs" dxfId="67" priority="11" operator="lessThan">
      <formula>6</formula>
    </cfRule>
    <cfRule type="cellIs" dxfId="66" priority="12" operator="greaterThan">
      <formula>18</formula>
    </cfRule>
  </conditionalFormatting>
  <conditionalFormatting sqref="B67:I78">
    <cfRule type="cellIs" dxfId="65" priority="1" operator="greaterThan">
      <formula>22</formula>
    </cfRule>
    <cfRule type="cellIs" dxfId="64" priority="2" operator="lessThan">
      <formula>3</formula>
    </cfRule>
    <cfRule type="cellIs" dxfId="63" priority="3" operator="between">
      <formula>15</formula>
      <formula>18</formula>
    </cfRule>
    <cfRule type="cellIs" dxfId="62" priority="4" operator="between">
      <formula>6</formula>
      <formula>9</formula>
    </cfRule>
    <cfRule type="cellIs" dxfId="61" priority="5" operator="lessThan">
      <formula>6</formula>
    </cfRule>
    <cfRule type="cellIs" dxfId="60" priority="6" operator="greaterThan">
      <formula>18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workbookViewId="0">
      <selection activeCell="K1" sqref="K1"/>
    </sheetView>
  </sheetViews>
  <sheetFormatPr baseColWidth="10" defaultRowHeight="15" x14ac:dyDescent="0.25"/>
  <cols>
    <col min="1" max="9" width="20.5703125" customWidth="1"/>
  </cols>
  <sheetData>
    <row r="1" spans="1:15" s="1" customFormat="1" ht="18.75" customHeight="1" x14ac:dyDescent="0.25">
      <c r="C1" s="1" t="s">
        <v>38</v>
      </c>
      <c r="D1" s="1">
        <v>0</v>
      </c>
      <c r="E1" s="1" t="s">
        <v>40</v>
      </c>
      <c r="F1" s="1">
        <v>1</v>
      </c>
      <c r="J1" s="1" t="s">
        <v>23</v>
      </c>
      <c r="K1">
        <v>12</v>
      </c>
      <c r="L1" s="1" t="s">
        <v>26</v>
      </c>
      <c r="M1" s="1">
        <v>3</v>
      </c>
      <c r="N1" s="1" t="s">
        <v>27</v>
      </c>
      <c r="O1" s="1">
        <v>1.25</v>
      </c>
    </row>
    <row r="2" spans="1:15" x14ac:dyDescent="0.25">
      <c r="C2" t="s">
        <v>39</v>
      </c>
      <c r="D2">
        <v>0</v>
      </c>
      <c r="L2" t="s">
        <v>28</v>
      </c>
      <c r="M2">
        <v>7</v>
      </c>
    </row>
    <row r="3" spans="1:15" x14ac:dyDescent="0.25">
      <c r="J3" t="s">
        <v>25</v>
      </c>
      <c r="K3">
        <v>1</v>
      </c>
      <c r="L3" t="s">
        <v>24</v>
      </c>
      <c r="M3" s="2">
        <v>0.5</v>
      </c>
    </row>
    <row r="4" spans="1:15" x14ac:dyDescent="0.25">
      <c r="J4" t="s">
        <v>29</v>
      </c>
      <c r="K4">
        <v>3</v>
      </c>
      <c r="L4" t="s">
        <v>30</v>
      </c>
      <c r="M4">
        <v>6</v>
      </c>
    </row>
    <row r="5" spans="1:15" x14ac:dyDescent="0.25">
      <c r="A5" t="s">
        <v>35</v>
      </c>
      <c r="B5" t="s">
        <v>16</v>
      </c>
      <c r="C5">
        <v>0</v>
      </c>
      <c r="D5" t="s">
        <v>37</v>
      </c>
      <c r="E5">
        <f>IF(C5&gt;1.35,1.35,C5)/1.35</f>
        <v>0</v>
      </c>
      <c r="F5" t="s">
        <v>17</v>
      </c>
      <c r="G5">
        <f>ROUND(2*E5-1,3)+$D$1</f>
        <v>-1</v>
      </c>
      <c r="H5" t="s">
        <v>15</v>
      </c>
      <c r="I5">
        <f>(E5*2-1)*$O$1*$F$1</f>
        <v>-1.25</v>
      </c>
      <c r="J5">
        <f>ABS(IF(I5&gt;1,1,I5))</f>
        <v>1.25</v>
      </c>
    </row>
    <row r="6" spans="1:15" x14ac:dyDescent="0.25">
      <c r="A6" s="1" t="s">
        <v>0</v>
      </c>
      <c r="B6" s="1" t="s">
        <v>18</v>
      </c>
      <c r="C6" t="s">
        <v>31</v>
      </c>
      <c r="D6" s="1" t="s">
        <v>19</v>
      </c>
      <c r="E6" s="1" t="s">
        <v>22</v>
      </c>
      <c r="F6" s="1" t="s">
        <v>20</v>
      </c>
      <c r="G6" s="1" t="s">
        <v>33</v>
      </c>
      <c r="H6" s="1" t="s">
        <v>21</v>
      </c>
      <c r="I6" s="1" t="s">
        <v>32</v>
      </c>
    </row>
    <row r="7" spans="1:15" x14ac:dyDescent="0.25">
      <c r="A7" t="s">
        <v>1</v>
      </c>
      <c r="B7">
        <f>$K$1+$L7+$J$5*$M$1+$G$5*$M$2</f>
        <v>3.75</v>
      </c>
      <c r="C7">
        <f>$K$1+$L7+$J$5*$M$1+$G$5*$M$2+$M$4</f>
        <v>9.75</v>
      </c>
      <c r="D7" s="2">
        <f>$K$1+$M7+0.5*($J$5*$M$1+$G$5*$M$2)</f>
        <v>8.375</v>
      </c>
      <c r="E7">
        <f>$K$1+$L7+$J$5*$M$1+$G$5*$M$2-$K$4</f>
        <v>0.75</v>
      </c>
      <c r="F7">
        <f>$K$1+$L7-$J$5*$M$1+$G$5*$M$2</f>
        <v>-3.75</v>
      </c>
      <c r="G7">
        <f>$K$1+$L7-$J$5*$M$1+$G$5*$M$2+$M$4</f>
        <v>2.25</v>
      </c>
      <c r="H7" s="2">
        <f>$K$1+$M7-$J$5*$M$1*0.5+$G$5*$M$2*0.5</f>
        <v>4.625</v>
      </c>
      <c r="I7">
        <f>$K$1+$L7-$J$5*$M$1+$G$5*$M$2-$K$4</f>
        <v>-6.75</v>
      </c>
      <c r="L7">
        <v>-5</v>
      </c>
      <c r="M7" s="3">
        <f>+($L7*$M$3+$K$3*(1-$M$3))</f>
        <v>-2</v>
      </c>
    </row>
    <row r="8" spans="1:15" x14ac:dyDescent="0.25">
      <c r="A8" t="s">
        <v>2</v>
      </c>
      <c r="B8">
        <f>$K$1+$L8+$J$5*$M$1+$G$5*$M$2</f>
        <v>8.75</v>
      </c>
      <c r="C8">
        <f>$K$1+$L8+$J$5*$M$1+$G$5*$M$2+$M$4</f>
        <v>14.75</v>
      </c>
      <c r="D8" s="2">
        <f>$K$1+$M8+0.5*($J$5*$M$1+$G$5*$M$2)</f>
        <v>10.875</v>
      </c>
      <c r="E8">
        <f>$K$1+$L8+$J$5*$M$1+$G$5*$M$2-$K$4</f>
        <v>5.75</v>
      </c>
      <c r="F8">
        <f>$K$1+$L8-$J$5*$M$1+$G$5*$M$2</f>
        <v>1.25</v>
      </c>
      <c r="G8">
        <f>$K$1+$L8-$J$5*$M$1+$G$5*$M$2+$M$4</f>
        <v>7.25</v>
      </c>
      <c r="H8" s="2">
        <f>$K$1+$M8-$J$5*$M$1*0.5+$G$5*$M$2*0.5</f>
        <v>7.125</v>
      </c>
      <c r="I8">
        <f>$K$1+$L8-$J$5*$M$1+$G$5*$M$2-$K$4</f>
        <v>-1.75</v>
      </c>
      <c r="L8">
        <v>0</v>
      </c>
      <c r="M8" s="3">
        <f>+($L8*$M$3+$K$3*(1-$M$3))</f>
        <v>0.5</v>
      </c>
    </row>
    <row r="9" spans="1:15" x14ac:dyDescent="0.25">
      <c r="A9" t="s">
        <v>3</v>
      </c>
      <c r="B9">
        <f>$K$1+$L9+$J$5*$M$1+$G$5*$M$2</f>
        <v>10.75</v>
      </c>
      <c r="C9">
        <f>$K$1+$L9+$J$5*$M$1+$G$5*$M$2+$M$4</f>
        <v>16.75</v>
      </c>
      <c r="D9" s="2">
        <f>$K$1+$M9+0.5*($J$5*$M$1+$G$5*$M$2)</f>
        <v>11.875</v>
      </c>
      <c r="E9">
        <f>$K$1+$L9+$J$5*$M$1+$G$5*$M$2-$K$4</f>
        <v>7.75</v>
      </c>
      <c r="F9">
        <f>$K$1+$L9-$J$5*$M$1+$G$5*$M$2</f>
        <v>3.25</v>
      </c>
      <c r="G9">
        <f>$K$1+$L9-$J$5*$M$1+$G$5*$M$2+$M$4</f>
        <v>9.25</v>
      </c>
      <c r="H9" s="2">
        <f>$K$1+$M9-$J$5*$M$1*0.5+$G$5*$M$2*0.5</f>
        <v>8.125</v>
      </c>
      <c r="I9">
        <f>$K$1+$L9-$J$5*$M$1+$G$5*$M$2-$K$4</f>
        <v>0.25</v>
      </c>
      <c r="L9">
        <v>2</v>
      </c>
      <c r="M9" s="3">
        <f>+($L9*$M$3+$K$3*(1-$M$3))</f>
        <v>1.5</v>
      </c>
    </row>
    <row r="10" spans="1:15" x14ac:dyDescent="0.25">
      <c r="A10" t="s">
        <v>4</v>
      </c>
      <c r="B10">
        <f>$K$1+$L10+$J$5*$M$1+$G$5*$M$2</f>
        <v>12.75</v>
      </c>
      <c r="C10">
        <f>$K$1+$L10+$J$5*$M$1+$G$5*$M$2+$M$4</f>
        <v>18.75</v>
      </c>
      <c r="D10" s="2">
        <f>$K$1+$M10+0.5*($J$5*$M$1+$G$5*$M$2)</f>
        <v>12.875</v>
      </c>
      <c r="E10">
        <f>$K$1+$L10+$J$5*$M$1+$G$5*$M$2-$K$4</f>
        <v>9.75</v>
      </c>
      <c r="F10">
        <f>$K$1+$L10-$J$5*$M$1+$G$5*$M$2</f>
        <v>5.25</v>
      </c>
      <c r="G10">
        <f>$K$1+$L10-$J$5*$M$1+$G$5*$M$2+$M$4</f>
        <v>11.25</v>
      </c>
      <c r="H10" s="2">
        <f>$K$1+$M10-$J$5*$M$1*0.5+$G$5*$M$2*0.5</f>
        <v>9.125</v>
      </c>
      <c r="I10">
        <f>$K$1+$L10-$J$5*$M$1+$G$5*$M$2-$K$4</f>
        <v>2.25</v>
      </c>
      <c r="L10">
        <v>4</v>
      </c>
      <c r="M10" s="3">
        <f>+($L10*$M$3+$K$3*(1-$M$3))</f>
        <v>2.5</v>
      </c>
    </row>
    <row r="11" spans="1:15" x14ac:dyDescent="0.25">
      <c r="A11" t="s">
        <v>5</v>
      </c>
      <c r="B11">
        <f>$K$1+$L11+$J$5*$M$1+$G$5*$M$2</f>
        <v>14.75</v>
      </c>
      <c r="C11">
        <f>$K$1+$L11+$J$5*$M$1+$G$5*$M$2+$M$4</f>
        <v>20.75</v>
      </c>
      <c r="D11" s="2">
        <f>$K$1+$M11+0.5*($J$5*$M$1+$G$5*$M$2)</f>
        <v>13.875</v>
      </c>
      <c r="E11">
        <f>$K$1+$L11+$J$5*$M$1+$G$5*$M$2-$K$4</f>
        <v>11.75</v>
      </c>
      <c r="F11">
        <f>$K$1+$L11-$J$5*$M$1+$G$5*$M$2</f>
        <v>7.25</v>
      </c>
      <c r="G11">
        <f>$K$1+$L11-$J$5*$M$1+$G$5*$M$2+$M$4</f>
        <v>13.25</v>
      </c>
      <c r="H11" s="2">
        <f>$K$1+$M11-$J$5*$M$1*0.5+$G$5*$M$2*0.5</f>
        <v>10.125</v>
      </c>
      <c r="I11">
        <f>$K$1+$L11-$J$5*$M$1+$G$5*$M$2-$K$4</f>
        <v>4.25</v>
      </c>
      <c r="L11">
        <v>6</v>
      </c>
      <c r="M11" s="3">
        <f>+($L11*$M$3+$K$3*(1-$M$3))</f>
        <v>3.5</v>
      </c>
    </row>
    <row r="12" spans="1:15" x14ac:dyDescent="0.25">
      <c r="A12" t="s">
        <v>6</v>
      </c>
      <c r="B12">
        <f>$K$1+$L12+$J$5*$M$1+$G$5*$M$2</f>
        <v>12.75</v>
      </c>
      <c r="C12">
        <f>$K$1+$L12+$J$5*$M$1+$G$5*$M$2+$M$4</f>
        <v>18.75</v>
      </c>
      <c r="D12" s="2">
        <f>$K$1+$M12+0.5*($J$5*$M$1+$G$5*$M$2)</f>
        <v>12.875</v>
      </c>
      <c r="E12">
        <f>$K$1+$L12+$J$5*$M$1+$G$5*$M$2-$K$4</f>
        <v>9.75</v>
      </c>
      <c r="F12">
        <f>$K$1+$L12-$J$5*$M$1+$G$5*$M$2</f>
        <v>5.25</v>
      </c>
      <c r="G12">
        <f>$K$1+$L12-$J$5*$M$1+$G$5*$M$2+$M$4</f>
        <v>11.25</v>
      </c>
      <c r="H12" s="2">
        <f>$K$1+$M12-$J$5*$M$1*0.5+$G$5*$M$2*0.5</f>
        <v>9.125</v>
      </c>
      <c r="I12">
        <f>$K$1+$L12-$J$5*$M$1+$G$5*$M$2-$K$4</f>
        <v>2.25</v>
      </c>
      <c r="L12">
        <v>4</v>
      </c>
      <c r="M12" s="3">
        <f>+($L12*$M$3+$K$3*(1-$M$3))</f>
        <v>2.5</v>
      </c>
    </row>
    <row r="13" spans="1:15" x14ac:dyDescent="0.25">
      <c r="A13" t="s">
        <v>7</v>
      </c>
      <c r="B13">
        <f>$K$1+$L13+$J$5*$M$1+$G$5*$M$2</f>
        <v>10.75</v>
      </c>
      <c r="C13">
        <f>$K$1+$L13+$J$5*$M$1+$G$5*$M$2+$M$4</f>
        <v>16.75</v>
      </c>
      <c r="D13" s="2">
        <f>$K$1+$M13+0.5*($J$5*$M$1+$G$5*$M$2)</f>
        <v>11.875</v>
      </c>
      <c r="E13">
        <f>$K$1+$L13+$J$5*$M$1+$G$5*$M$2-$K$4</f>
        <v>7.75</v>
      </c>
      <c r="F13">
        <f>$K$1+$L13-$J$5*$M$1+$G$5*$M$2</f>
        <v>3.25</v>
      </c>
      <c r="G13">
        <f>$K$1+$L13-$J$5*$M$1+$G$5*$M$2+$M$4</f>
        <v>9.25</v>
      </c>
      <c r="H13" s="2">
        <f>$K$1+$M13-$J$5*$M$1*0.5+$G$5*$M$2*0.5</f>
        <v>8.125</v>
      </c>
      <c r="I13">
        <f>$K$1+$L13-$J$5*$M$1+$G$5*$M$2-$K$4</f>
        <v>0.25</v>
      </c>
      <c r="L13">
        <v>2</v>
      </c>
      <c r="M13" s="3">
        <f>+($L13*$M$3+$K$3*(1-$M$3))</f>
        <v>1.5</v>
      </c>
    </row>
    <row r="14" spans="1:15" x14ac:dyDescent="0.25">
      <c r="A14" t="s">
        <v>8</v>
      </c>
      <c r="B14">
        <f>$K$1+$L14+$J$5*$M$1+$G$5*$M$2</f>
        <v>8.75</v>
      </c>
      <c r="C14">
        <f>$K$1+$L14+$J$5*$M$1+$G$5*$M$2+$M$4</f>
        <v>14.75</v>
      </c>
      <c r="D14" s="2">
        <f>$K$1+$M14+0.5*($J$5*$M$1+$G$5*$M$2)</f>
        <v>10.875</v>
      </c>
      <c r="E14">
        <f>$K$1+$L14+$J$5*$M$1+$G$5*$M$2-$K$4</f>
        <v>5.75</v>
      </c>
      <c r="F14">
        <f>$K$1+$L14-$J$5*$M$1+$G$5*$M$2</f>
        <v>1.25</v>
      </c>
      <c r="G14">
        <f>$K$1+$L14-$J$5*$M$1+$G$5*$M$2+$M$4</f>
        <v>7.25</v>
      </c>
      <c r="H14" s="2">
        <f>$K$1+$M14-$J$5*$M$1*0.5+$G$5*$M$2*0.5</f>
        <v>7.125</v>
      </c>
      <c r="I14">
        <f>$K$1+$L14-$J$5*$M$1+$G$5*$M$2-$K$4</f>
        <v>-1.75</v>
      </c>
      <c r="L14">
        <v>0</v>
      </c>
      <c r="M14" s="3">
        <f>+($L14*$M$3+$K$3*(1-$M$3))</f>
        <v>0.5</v>
      </c>
    </row>
    <row r="15" spans="1:15" x14ac:dyDescent="0.25">
      <c r="A15" t="s">
        <v>9</v>
      </c>
      <c r="B15">
        <f>$K$1+$L15+$J$5*$M$1+$G$5*$M$2</f>
        <v>5.75</v>
      </c>
      <c r="C15">
        <f>$K$1+$L15+$J$5*$M$1+$G$5*$M$2+$M$4</f>
        <v>11.75</v>
      </c>
      <c r="D15" s="2">
        <f>$K$1+$M15+0.5*($J$5*$M$1+$G$5*$M$2)</f>
        <v>9.375</v>
      </c>
      <c r="E15">
        <f>$K$1+$L15+$J$5*$M$1+$G$5*$M$2-$K$4</f>
        <v>2.75</v>
      </c>
      <c r="F15">
        <f>$K$1+$L15-$J$5*$M$1+$G$5*$M$2</f>
        <v>-1.75</v>
      </c>
      <c r="G15">
        <f>$K$1+$L15-$J$5*$M$1+$G$5*$M$2+$M$4</f>
        <v>4.25</v>
      </c>
      <c r="H15" s="2">
        <f>$K$1+$M15-$J$5*$M$1*0.5+$G$5*$M$2*0.5</f>
        <v>5.625</v>
      </c>
      <c r="I15">
        <f>$K$1+$L15-$J$5*$M$1+$G$5*$M$2-$K$4</f>
        <v>-4.75</v>
      </c>
      <c r="L15">
        <v>-3</v>
      </c>
      <c r="M15" s="3">
        <f>+($L15*$M$3+$K$3*(1-$M$3))</f>
        <v>-1</v>
      </c>
    </row>
    <row r="16" spans="1:15" x14ac:dyDescent="0.25">
      <c r="A16" t="s">
        <v>10</v>
      </c>
      <c r="B16">
        <f>$K$1+$L16+$J$5*$M$1+$G$5*$M$2</f>
        <v>1.75</v>
      </c>
      <c r="C16">
        <f>$K$1+$L16+$J$5*$M$1+$G$5*$M$2+$M$4</f>
        <v>7.75</v>
      </c>
      <c r="D16" s="2">
        <f>$K$1+$M16+0.5*($J$5*$M$1+$G$5*$M$2)</f>
        <v>7.375</v>
      </c>
      <c r="E16">
        <f>$K$1+$L16+$J$5*$M$1+$G$5*$M$2-$K$4</f>
        <v>-1.25</v>
      </c>
      <c r="F16">
        <f>$K$1+$L16-$J$5*$M$1+$G$5*$M$2</f>
        <v>-5.75</v>
      </c>
      <c r="G16">
        <f>$K$1+$L16-$J$5*$M$1+$G$5*$M$2+$M$4</f>
        <v>0.25</v>
      </c>
      <c r="H16" s="2">
        <f>$K$1+$M16-$J$5*$M$1*0.5+$G$5*$M$2*0.5</f>
        <v>3.625</v>
      </c>
      <c r="I16">
        <f>$K$1+$L16-$J$5*$M$1+$G$5*$M$2-$K$4</f>
        <v>-8.75</v>
      </c>
      <c r="L16">
        <v>-7</v>
      </c>
      <c r="M16" s="3">
        <f>+($L16*$M$3+$K$3*(1-$M$3))</f>
        <v>-3</v>
      </c>
    </row>
    <row r="17" spans="1:13" x14ac:dyDescent="0.25">
      <c r="A17" t="s">
        <v>11</v>
      </c>
      <c r="B17">
        <f>$K$1+$L17+$J$5*$M$1+$G$5*$M$2</f>
        <v>-6.25</v>
      </c>
      <c r="C17">
        <f>$K$1+$L17+$J$5*$M$1+$G$5*$M$2+$M$4</f>
        <v>-0.25</v>
      </c>
      <c r="D17" s="2">
        <f>$K$1+$M17+0.5*($J$5*$M$1+$G$5*$M$2)</f>
        <v>3.375</v>
      </c>
      <c r="E17">
        <f>$K$1+$L17+$J$5*$M$1+$G$5*$M$2-$K$4</f>
        <v>-9.25</v>
      </c>
      <c r="F17">
        <f>$K$1+$L17-$J$5*$M$1+$G$5*$M$2</f>
        <v>-13.75</v>
      </c>
      <c r="G17">
        <f>$K$1+$L17-$J$5*$M$1+$G$5*$M$2+$M$4</f>
        <v>-7.75</v>
      </c>
      <c r="H17" s="2">
        <f>$K$1+$M17-$J$5*$M$1*0.5+$G$5*$M$2*0.5</f>
        <v>-0.375</v>
      </c>
      <c r="I17">
        <f>$K$1+$L17-$J$5*$M$1+$G$5*$M$2-$K$4</f>
        <v>-16.75</v>
      </c>
      <c r="L17">
        <v>-15</v>
      </c>
      <c r="M17" s="3">
        <f>+($L17*$M$3+$K$3*(1-$M$3))</f>
        <v>-7</v>
      </c>
    </row>
    <row r="18" spans="1:13" x14ac:dyDescent="0.25">
      <c r="A18" t="s">
        <v>12</v>
      </c>
      <c r="B18">
        <f>$K$1+$L18+$J$5*$M$1+$G$5*$M$2</f>
        <v>-1.25</v>
      </c>
      <c r="C18">
        <f>$K$1+$L18+$J$5*$M$1+$G$5*$M$2+$M$4</f>
        <v>4.75</v>
      </c>
      <c r="D18" s="2">
        <f>$K$1+$M18+0.5*($J$5*$M$1+$G$5*$M$2)</f>
        <v>5.875</v>
      </c>
      <c r="E18">
        <f>$K$1+$L18+$J$5*$M$1+$G$5*$M$2-$K$4</f>
        <v>-4.25</v>
      </c>
      <c r="F18">
        <f>$K$1+$L18-$J$5*$M$1+$G$5*$M$2</f>
        <v>-8.75</v>
      </c>
      <c r="G18">
        <f>$K$1+$L18-$J$5*$M$1+$G$5*$M$2+$M$4</f>
        <v>-2.75</v>
      </c>
      <c r="H18" s="2">
        <f>$K$1+$M18-$J$5*$M$1*0.5+$G$5*$M$2*0.5</f>
        <v>2.125</v>
      </c>
      <c r="I18">
        <f>$K$1+$L18-$J$5*$M$1+$G$5*$M$2-$K$4</f>
        <v>-11.75</v>
      </c>
      <c r="L18">
        <v>-10</v>
      </c>
      <c r="M18" s="3">
        <f>+($L18*$M$3+$K$3*(1-$M$3))</f>
        <v>-4.5</v>
      </c>
    </row>
    <row r="20" spans="1:13" x14ac:dyDescent="0.25">
      <c r="A20" t="s">
        <v>13</v>
      </c>
      <c r="B20" t="s">
        <v>16</v>
      </c>
      <c r="C20">
        <v>0.25</v>
      </c>
      <c r="E20" s="2">
        <f>IF(C20&gt;1.35,1.35,C20)/1.35</f>
        <v>0.18518518518518517</v>
      </c>
      <c r="F20" t="s">
        <v>17</v>
      </c>
      <c r="G20">
        <f>ROUND(2*E20-1,3)+$D$1</f>
        <v>-0.63</v>
      </c>
      <c r="H20" t="s">
        <v>15</v>
      </c>
      <c r="I20" s="2">
        <f>(E20*2-1)*$O$1*$F$1</f>
        <v>-0.78703703703703709</v>
      </c>
      <c r="J20" s="2">
        <f>ABS(IF(I20&gt;1,1,I20))</f>
        <v>0.78703703703703709</v>
      </c>
    </row>
    <row r="21" spans="1:13" x14ac:dyDescent="0.25">
      <c r="A21" s="1" t="s">
        <v>0</v>
      </c>
      <c r="B21" s="1" t="s">
        <v>18</v>
      </c>
      <c r="C21" t="s">
        <v>31</v>
      </c>
      <c r="D21" s="1" t="s">
        <v>19</v>
      </c>
      <c r="E21" s="1" t="s">
        <v>22</v>
      </c>
      <c r="F21" s="1" t="s">
        <v>20</v>
      </c>
      <c r="G21" s="1" t="s">
        <v>33</v>
      </c>
      <c r="H21" s="1" t="s">
        <v>21</v>
      </c>
      <c r="I21" s="1" t="s">
        <v>32</v>
      </c>
    </row>
    <row r="22" spans="1:13" x14ac:dyDescent="0.25">
      <c r="A22" t="s">
        <v>1</v>
      </c>
      <c r="B22" s="2">
        <f>$K$1+$L7+$J$20*$M$1+$G$20*$M$2</f>
        <v>4.9511111111111106</v>
      </c>
      <c r="C22" s="2">
        <f>$K$1+$L7+$J$20*$M$1+$G$20*$M$2+$M$4</f>
        <v>10.951111111111111</v>
      </c>
      <c r="D22" s="2">
        <f>$K$1+$M7+0.5*($J$20*$M$1+$G$20*$M$2)</f>
        <v>8.9755555555555553</v>
      </c>
      <c r="E22" s="2">
        <f>$K$1+$L7+$J$20*$M$1+$G$20*$M$2-$K$4</f>
        <v>1.9511111111111106</v>
      </c>
      <c r="F22" s="2">
        <f>$K$1+$L7-$J$20*$M$1+$G$20*$M$2</f>
        <v>0.22888888888888914</v>
      </c>
      <c r="G22" s="2">
        <f>$K$1+$L7-$J$20*$M$1+$G$20*$M$2+$M$4</f>
        <v>6.2288888888888891</v>
      </c>
      <c r="H22" s="2">
        <f>$K$1+$M7-$J$20*$M$1*0.5+$G$20*$M$2*0.5</f>
        <v>6.6144444444444446</v>
      </c>
      <c r="I22" s="2">
        <f>$K$1+$L7-$J$20*$M$1+$G$20*$M$2-$K$4</f>
        <v>-2.7711111111111109</v>
      </c>
    </row>
    <row r="23" spans="1:13" x14ac:dyDescent="0.25">
      <c r="A23" t="s">
        <v>2</v>
      </c>
      <c r="B23" s="2">
        <f>$K$1+$L8+$J$20*$M$1+$G$20*$M$2</f>
        <v>9.9511111111111106</v>
      </c>
      <c r="C23" s="2">
        <f>$K$1+$L8+$J$20*$M$1+$G$20*$M$2+$M$4</f>
        <v>15.951111111111111</v>
      </c>
      <c r="D23" s="2">
        <f>$K$1+$M8+0.5*($J$20*$M$1+$G$20*$M$2)</f>
        <v>11.475555555555555</v>
      </c>
      <c r="E23" s="2">
        <f>$K$1+$L8+$J$20*$M$1+$G$20*$M$2-$K$4</f>
        <v>6.9511111111111106</v>
      </c>
      <c r="F23" s="2">
        <f>$K$1+$L8-$J$20*$M$1+$G$20*$M$2</f>
        <v>5.2288888888888891</v>
      </c>
      <c r="G23" s="2">
        <f>$K$1+$L8-$J$20*$M$1+$G$20*$M$2+$M$4</f>
        <v>11.228888888888889</v>
      </c>
      <c r="H23" s="2">
        <f>$K$1+$M8-$J$20*$M$1*0.5+$G$20*$M$2*0.5</f>
        <v>9.1144444444444446</v>
      </c>
      <c r="I23" s="2">
        <f>$K$1+$L8-$J$20*$M$1+$G$20*$M$2-$K$4</f>
        <v>2.2288888888888891</v>
      </c>
    </row>
    <row r="24" spans="1:13" x14ac:dyDescent="0.25">
      <c r="A24" t="s">
        <v>3</v>
      </c>
      <c r="B24" s="2">
        <f>$K$1+$L9+$J$20*$M$1+$G$20*$M$2</f>
        <v>11.951111111111111</v>
      </c>
      <c r="C24" s="2">
        <f>$K$1+$L9+$J$20*$M$1+$G$20*$M$2+$M$4</f>
        <v>17.951111111111111</v>
      </c>
      <c r="D24" s="2">
        <f>$K$1+$M9+0.5*($J$20*$M$1+$G$20*$M$2)</f>
        <v>12.475555555555555</v>
      </c>
      <c r="E24" s="2">
        <f>$K$1+$L9+$J$20*$M$1+$G$20*$M$2-$K$4</f>
        <v>8.9511111111111106</v>
      </c>
      <c r="F24" s="2">
        <f>$K$1+$L9-$J$20*$M$1+$G$20*$M$2</f>
        <v>7.2288888888888891</v>
      </c>
      <c r="G24" s="2">
        <f>$K$1+$L9-$J$20*$M$1+$G$20*$M$2+$M$4</f>
        <v>13.228888888888889</v>
      </c>
      <c r="H24" s="2">
        <f>$K$1+$M9-$J$20*$M$1*0.5+$G$20*$M$2*0.5</f>
        <v>10.114444444444445</v>
      </c>
      <c r="I24" s="2">
        <f>$K$1+$L9-$J$20*$M$1+$G$20*$M$2-$K$4</f>
        <v>4.2288888888888891</v>
      </c>
    </row>
    <row r="25" spans="1:13" x14ac:dyDescent="0.25">
      <c r="A25" t="s">
        <v>4</v>
      </c>
      <c r="B25" s="2">
        <f>$K$1+$L10+$J$20*$M$1+$G$20*$M$2</f>
        <v>13.951111111111111</v>
      </c>
      <c r="C25" s="2">
        <f>$K$1+$L10+$J$20*$M$1+$G$20*$M$2+$M$4</f>
        <v>19.951111111111111</v>
      </c>
      <c r="D25" s="2">
        <f>$K$1+$M10+0.5*($J$20*$M$1+$G$20*$M$2)</f>
        <v>13.475555555555555</v>
      </c>
      <c r="E25" s="2">
        <f>$K$1+$L10+$J$20*$M$1+$G$20*$M$2-$K$4</f>
        <v>10.951111111111111</v>
      </c>
      <c r="F25" s="2">
        <f>$K$1+$L10-$J$20*$M$1+$G$20*$M$2</f>
        <v>9.2288888888888891</v>
      </c>
      <c r="G25" s="2">
        <f>$K$1+$L10-$J$20*$M$1+$G$20*$M$2+$M$4</f>
        <v>15.228888888888889</v>
      </c>
      <c r="H25" s="2">
        <f>$K$1+$M10-$J$20*$M$1*0.5+$G$20*$M$2*0.5</f>
        <v>11.114444444444445</v>
      </c>
      <c r="I25" s="2">
        <f>$K$1+$L10-$J$20*$M$1+$G$20*$M$2-$K$4</f>
        <v>6.2288888888888891</v>
      </c>
    </row>
    <row r="26" spans="1:13" x14ac:dyDescent="0.25">
      <c r="A26" t="s">
        <v>5</v>
      </c>
      <c r="B26" s="2">
        <f>$K$1+$L11+$J$20*$M$1+$G$20*$M$2</f>
        <v>15.951111111111111</v>
      </c>
      <c r="C26" s="2">
        <f>$K$1+$L11+$J$20*$M$1+$G$20*$M$2+$M$4</f>
        <v>21.951111111111111</v>
      </c>
      <c r="D26" s="2">
        <f>$K$1+$M11+0.5*($J$20*$M$1+$G$20*$M$2)</f>
        <v>14.475555555555555</v>
      </c>
      <c r="E26" s="2">
        <f>$K$1+$L11+$J$20*$M$1+$G$20*$M$2-$K$4</f>
        <v>12.951111111111111</v>
      </c>
      <c r="F26" s="2">
        <f>$K$1+$L11-$J$20*$M$1+$G$20*$M$2</f>
        <v>11.228888888888889</v>
      </c>
      <c r="G26" s="2">
        <f>$K$1+$L11-$J$20*$M$1+$G$20*$M$2+$M$4</f>
        <v>17.228888888888889</v>
      </c>
      <c r="H26" s="2">
        <f>$K$1+$M11-$J$20*$M$1*0.5+$G$20*$M$2*0.5</f>
        <v>12.114444444444445</v>
      </c>
      <c r="I26" s="2">
        <f>$K$1+$L11-$J$20*$M$1+$G$20*$M$2-$K$4</f>
        <v>8.2288888888888891</v>
      </c>
    </row>
    <row r="27" spans="1:13" x14ac:dyDescent="0.25">
      <c r="A27" t="s">
        <v>6</v>
      </c>
      <c r="B27" s="2">
        <f>$K$1+$L12+$J$20*$M$1+$G$20*$M$2</f>
        <v>13.951111111111111</v>
      </c>
      <c r="C27" s="2">
        <f>$K$1+$L12+$J$20*$M$1+$G$20*$M$2+$M$4</f>
        <v>19.951111111111111</v>
      </c>
      <c r="D27" s="2">
        <f>$K$1+$M12+0.5*($J$20*$M$1+$G$20*$M$2)</f>
        <v>13.475555555555555</v>
      </c>
      <c r="E27" s="2">
        <f>$K$1+$L12+$J$20*$M$1+$G$20*$M$2-$K$4</f>
        <v>10.951111111111111</v>
      </c>
      <c r="F27" s="2">
        <f>$K$1+$L12-$J$20*$M$1+$G$20*$M$2</f>
        <v>9.2288888888888891</v>
      </c>
      <c r="G27" s="2">
        <f>$K$1+$L12-$J$20*$M$1+$G$20*$M$2+$M$4</f>
        <v>15.228888888888889</v>
      </c>
      <c r="H27" s="2">
        <f>$K$1+$M12-$J$20*$M$1*0.5+$G$20*$M$2*0.5</f>
        <v>11.114444444444445</v>
      </c>
      <c r="I27" s="2">
        <f>$K$1+$L12-$J$20*$M$1+$G$20*$M$2-$K$4</f>
        <v>6.2288888888888891</v>
      </c>
    </row>
    <row r="28" spans="1:13" x14ac:dyDescent="0.25">
      <c r="A28" t="s">
        <v>7</v>
      </c>
      <c r="B28" s="2">
        <f>$K$1+$L13+$J$20*$M$1+$G$20*$M$2</f>
        <v>11.951111111111111</v>
      </c>
      <c r="C28" s="2">
        <f>$K$1+$L13+$J$20*$M$1+$G$20*$M$2+$M$4</f>
        <v>17.951111111111111</v>
      </c>
      <c r="D28" s="2">
        <f>$K$1+$M13+0.5*($J$20*$M$1+$G$20*$M$2)</f>
        <v>12.475555555555555</v>
      </c>
      <c r="E28" s="2">
        <f>$K$1+$L13+$J$20*$M$1+$G$20*$M$2-$K$4</f>
        <v>8.9511111111111106</v>
      </c>
      <c r="F28" s="2">
        <f>$K$1+$L13-$J$20*$M$1+$G$20*$M$2</f>
        <v>7.2288888888888891</v>
      </c>
      <c r="G28" s="2">
        <f>$K$1+$L13-$J$20*$M$1+$G$20*$M$2+$M$4</f>
        <v>13.228888888888889</v>
      </c>
      <c r="H28" s="2">
        <f>$K$1+$M13-$J$20*$M$1*0.5+$G$20*$M$2*0.5</f>
        <v>10.114444444444445</v>
      </c>
      <c r="I28" s="2">
        <f>$K$1+$L13-$J$20*$M$1+$G$20*$M$2-$K$4</f>
        <v>4.2288888888888891</v>
      </c>
    </row>
    <row r="29" spans="1:13" x14ac:dyDescent="0.25">
      <c r="A29" t="s">
        <v>8</v>
      </c>
      <c r="B29" s="2">
        <f>$K$1+$L14+$J$20*$M$1+$G$20*$M$2</f>
        <v>9.9511111111111106</v>
      </c>
      <c r="C29" s="2">
        <f>$K$1+$L14+$J$20*$M$1+$G$20*$M$2+$M$4</f>
        <v>15.951111111111111</v>
      </c>
      <c r="D29" s="2">
        <f>$K$1+$M14+0.5*($J$20*$M$1+$G$20*$M$2)</f>
        <v>11.475555555555555</v>
      </c>
      <c r="E29" s="2">
        <f>$K$1+$L14+$J$20*$M$1+$G$20*$M$2-$K$4</f>
        <v>6.9511111111111106</v>
      </c>
      <c r="F29" s="2">
        <f>$K$1+$L14-$J$20*$M$1+$G$20*$M$2</f>
        <v>5.2288888888888891</v>
      </c>
      <c r="G29" s="2">
        <f>$K$1+$L14-$J$20*$M$1+$G$20*$M$2+$M$4</f>
        <v>11.228888888888889</v>
      </c>
      <c r="H29" s="2">
        <f>$K$1+$M14-$J$20*$M$1*0.5+$G$20*$M$2*0.5</f>
        <v>9.1144444444444446</v>
      </c>
      <c r="I29" s="2">
        <f>$K$1+$L14-$J$20*$M$1+$G$20*$M$2-$K$4</f>
        <v>2.2288888888888891</v>
      </c>
    </row>
    <row r="30" spans="1:13" x14ac:dyDescent="0.25">
      <c r="A30" t="s">
        <v>9</v>
      </c>
      <c r="B30" s="2">
        <f>$K$1+$L15+$J$20*$M$1+$G$20*$M$2</f>
        <v>6.9511111111111106</v>
      </c>
      <c r="C30" s="2">
        <f>$K$1+$L15+$J$20*$M$1+$G$20*$M$2+$M$4</f>
        <v>12.951111111111111</v>
      </c>
      <c r="D30" s="2">
        <f>$K$1+$M15+0.5*($J$20*$M$1+$G$20*$M$2)</f>
        <v>9.9755555555555553</v>
      </c>
      <c r="E30" s="2">
        <f>$K$1+$L15+$J$20*$M$1+$G$20*$M$2-$K$4</f>
        <v>3.9511111111111106</v>
      </c>
      <c r="F30" s="2">
        <f>$K$1+$L15-$J$20*$M$1+$G$20*$M$2</f>
        <v>2.2288888888888891</v>
      </c>
      <c r="G30" s="2">
        <f>$K$1+$L15-$J$20*$M$1+$G$20*$M$2+$M$4</f>
        <v>8.2288888888888891</v>
      </c>
      <c r="H30" s="2">
        <f>$K$1+$M15-$J$20*$M$1*0.5+$G$20*$M$2*0.5</f>
        <v>7.6144444444444446</v>
      </c>
      <c r="I30" s="2">
        <f>$K$1+$L15-$J$20*$M$1+$G$20*$M$2-$K$4</f>
        <v>-0.77111111111111086</v>
      </c>
    </row>
    <row r="31" spans="1:13" x14ac:dyDescent="0.25">
      <c r="A31" t="s">
        <v>10</v>
      </c>
      <c r="B31" s="2">
        <f>$K$1+$L16+$J$20*$M$1+$G$20*$M$2</f>
        <v>2.9511111111111106</v>
      </c>
      <c r="C31" s="2">
        <f>$K$1+$L16+$J$20*$M$1+$G$20*$M$2+$M$4</f>
        <v>8.9511111111111106</v>
      </c>
      <c r="D31" s="2">
        <f>$K$1+$M16+0.5*($J$20*$M$1+$G$20*$M$2)</f>
        <v>7.9755555555555553</v>
      </c>
      <c r="E31" s="2">
        <f>$K$1+$L16+$J$20*$M$1+$G$20*$M$2-$K$4</f>
        <v>-4.8888888888889426E-2</v>
      </c>
      <c r="F31" s="2">
        <f>$K$1+$L16-$J$20*$M$1+$G$20*$M$2</f>
        <v>-1.7711111111111113</v>
      </c>
      <c r="G31" s="2">
        <f>$K$1+$L16-$J$20*$M$1+$G$20*$M$2+$M$4</f>
        <v>4.2288888888888891</v>
      </c>
      <c r="H31" s="2">
        <f>$K$1+$M16-$J$20*$M$1*0.5+$G$20*$M$2*0.5</f>
        <v>5.6144444444444446</v>
      </c>
      <c r="I31" s="2">
        <f>$K$1+$L16-$J$20*$M$1+$G$20*$M$2-$K$4</f>
        <v>-4.7711111111111109</v>
      </c>
    </row>
    <row r="32" spans="1:13" x14ac:dyDescent="0.25">
      <c r="A32" t="s">
        <v>11</v>
      </c>
      <c r="B32" s="2">
        <f>$K$1+$L17+$J$20*$M$1+$G$20*$M$2</f>
        <v>-5.0488888888888894</v>
      </c>
      <c r="C32" s="2">
        <f>$K$1+$L17+$J$20*$M$1+$G$20*$M$2+$M$4</f>
        <v>0.95111111111111057</v>
      </c>
      <c r="D32" s="2">
        <f>$K$1+$M17+0.5*($J$20*$M$1+$G$20*$M$2)</f>
        <v>3.9755555555555553</v>
      </c>
      <c r="E32" s="2">
        <f>$K$1+$L17+$J$20*$M$1+$G$20*$M$2-$K$4</f>
        <v>-8.0488888888888894</v>
      </c>
      <c r="F32" s="2">
        <f>$K$1+$L17-$J$20*$M$1+$G$20*$M$2</f>
        <v>-9.7711111111111109</v>
      </c>
      <c r="G32" s="2">
        <f>$K$1+$L17-$J$20*$M$1+$G$20*$M$2+$M$4</f>
        <v>-3.7711111111111109</v>
      </c>
      <c r="H32" s="2">
        <f>$K$1+$M17-$J$20*$M$1*0.5+$G$20*$M$2*0.5</f>
        <v>1.6144444444444446</v>
      </c>
      <c r="I32" s="2">
        <f>$K$1+$L17-$J$20*$M$1+$G$20*$M$2-$K$4</f>
        <v>-12.771111111111111</v>
      </c>
    </row>
    <row r="33" spans="1:10" x14ac:dyDescent="0.25">
      <c r="A33" t="s">
        <v>12</v>
      </c>
      <c r="B33" s="2">
        <f>$K$1+$L18+$J$20*$M$1+$G$20*$M$2</f>
        <v>-4.8888888888889426E-2</v>
      </c>
      <c r="C33" s="2">
        <f>$K$1+$L18+$J$20*$M$1+$G$20*$M$2+$M$4</f>
        <v>5.9511111111111106</v>
      </c>
      <c r="D33" s="2">
        <f>$K$1+$M18+0.5*($J$20*$M$1+$G$20*$M$2)</f>
        <v>6.4755555555555553</v>
      </c>
      <c r="E33" s="2">
        <f>$K$1+$L18+$J$20*$M$1+$G$20*$M$2-$K$4</f>
        <v>-3.0488888888888894</v>
      </c>
      <c r="F33" s="2">
        <f>$K$1+$L18-$J$20*$M$1+$G$20*$M$2</f>
        <v>-4.7711111111111109</v>
      </c>
      <c r="G33" s="2">
        <f>$K$1+$L18-$J$20*$M$1+$G$20*$M$2+$M$4</f>
        <v>1.2288888888888891</v>
      </c>
      <c r="H33" s="2">
        <f>$K$1+$M18-$J$20*$M$1*0.5+$G$20*$M$2*0.5</f>
        <v>4.1144444444444446</v>
      </c>
      <c r="I33" s="2">
        <f>$K$1+$L18-$J$20*$M$1+$G$20*$M$2-$K$4</f>
        <v>-7.7711111111111109</v>
      </c>
    </row>
    <row r="35" spans="1:10" x14ac:dyDescent="0.25">
      <c r="A35" t="s">
        <v>34</v>
      </c>
      <c r="B35" t="s">
        <v>16</v>
      </c>
      <c r="C35">
        <v>0.7</v>
      </c>
      <c r="E35" s="2">
        <f>IF(C35&gt;1.35,1.35,C35)/1.35</f>
        <v>0.51851851851851849</v>
      </c>
      <c r="F35" t="s">
        <v>17</v>
      </c>
      <c r="G35">
        <f>ROUND(2*E35-1,3)</f>
        <v>3.6999999999999998E-2</v>
      </c>
      <c r="H35" t="s">
        <v>15</v>
      </c>
      <c r="I35" s="2">
        <f>(E35*2-1)*$O$1</f>
        <v>4.6296296296296224E-2</v>
      </c>
      <c r="J35" s="2">
        <f>ABS(IF(I35&gt;1,1,I35))</f>
        <v>4.6296296296296224E-2</v>
      </c>
    </row>
    <row r="36" spans="1:10" x14ac:dyDescent="0.25">
      <c r="A36" s="1" t="s">
        <v>0</v>
      </c>
      <c r="B36" s="1" t="s">
        <v>18</v>
      </c>
      <c r="C36" t="s">
        <v>31</v>
      </c>
      <c r="D36" s="1" t="s">
        <v>19</v>
      </c>
      <c r="E36" s="1" t="s">
        <v>22</v>
      </c>
      <c r="F36" s="1" t="s">
        <v>20</v>
      </c>
      <c r="G36" s="1" t="s">
        <v>33</v>
      </c>
      <c r="H36" s="1" t="s">
        <v>21</v>
      </c>
      <c r="I36" s="1" t="s">
        <v>32</v>
      </c>
    </row>
    <row r="37" spans="1:10" x14ac:dyDescent="0.25">
      <c r="A37" t="s">
        <v>1</v>
      </c>
      <c r="B37" s="4">
        <f>$K$1+$L7+$J$35*$M$1+$G$35*$M$2</f>
        <v>7.3978888888888887</v>
      </c>
      <c r="C37" s="4">
        <f>$K$1+$L7+$J$35*$M$1+$G$35*$M$2+$M$4</f>
        <v>13.39788888888889</v>
      </c>
      <c r="D37" s="4">
        <f>$K$1+$M7+0.5*($J$35*$M$1+$G$35*$M$2)</f>
        <v>10.198944444444445</v>
      </c>
      <c r="E37" s="4">
        <f>$K$1+$L7+$J$35*$M$1+$G$35*$M$2-$K$4</f>
        <v>4.3978888888888887</v>
      </c>
      <c r="F37" s="4">
        <f>$K$1+$L7-$J$35*$M$1+$G$35*$M$2</f>
        <v>7.1201111111111119</v>
      </c>
      <c r="G37" s="4">
        <f>$K$1+$L7-$J$35*$M$1+$G$35*$M$2+$M$4</f>
        <v>13.120111111111111</v>
      </c>
      <c r="H37" s="4">
        <f>$K$1+$M7-$J$35*$M$1*0.5+$G$35*$M$2*0.5</f>
        <v>10.060055555555556</v>
      </c>
      <c r="I37" s="4">
        <f>$K$1+$L7-$J$35*$M$1+$G$35*$M$2-$K$4</f>
        <v>4.1201111111111119</v>
      </c>
    </row>
    <row r="38" spans="1:10" x14ac:dyDescent="0.25">
      <c r="A38" t="s">
        <v>2</v>
      </c>
      <c r="B38" s="4">
        <f>$K$1+$L8+$J$35*$M$1+$G$35*$M$2</f>
        <v>12.39788888888889</v>
      </c>
      <c r="C38" s="4">
        <f>$K$1+$L8+$J$35*$M$1+$G$35*$M$2+$M$4</f>
        <v>18.39788888888889</v>
      </c>
      <c r="D38" s="4">
        <f>$K$1+$M8+0.5*($J$35*$M$1+$G$35*$M$2)</f>
        <v>12.698944444444445</v>
      </c>
      <c r="E38" s="4">
        <f>$K$1+$L8+$J$35*$M$1+$G$35*$M$2-$K$4</f>
        <v>9.3978888888888896</v>
      </c>
      <c r="F38" s="4">
        <f>$K$1+$L8-$J$35*$M$1+$G$35*$M$2</f>
        <v>12.120111111111111</v>
      </c>
      <c r="G38" s="4">
        <f>$K$1+$L8-$J$35*$M$1+$G$35*$M$2+$M$4</f>
        <v>18.120111111111111</v>
      </c>
      <c r="H38" s="4">
        <f>$K$1+$M8-$J$35*$M$1*0.5+$G$35*$M$2*0.5</f>
        <v>12.560055555555556</v>
      </c>
      <c r="I38" s="4">
        <f>$K$1+$L8-$J$35*$M$1+$G$35*$M$2-$K$4</f>
        <v>9.1201111111111111</v>
      </c>
    </row>
    <row r="39" spans="1:10" x14ac:dyDescent="0.25">
      <c r="A39" t="s">
        <v>3</v>
      </c>
      <c r="B39" s="4">
        <f>$K$1+$L9+$J$35*$M$1+$G$35*$M$2</f>
        <v>14.39788888888889</v>
      </c>
      <c r="C39" s="4">
        <f>$K$1+$L9+$J$35*$M$1+$G$35*$M$2+$M$4</f>
        <v>20.39788888888889</v>
      </c>
      <c r="D39" s="4">
        <f>$K$1+$M9+0.5*($J$35*$M$1+$G$35*$M$2)</f>
        <v>13.698944444444445</v>
      </c>
      <c r="E39" s="4">
        <f>$K$1+$L9+$J$35*$M$1+$G$35*$M$2-$K$4</f>
        <v>11.39788888888889</v>
      </c>
      <c r="F39" s="4">
        <f>$K$1+$L9-$J$35*$M$1+$G$35*$M$2</f>
        <v>14.120111111111111</v>
      </c>
      <c r="G39" s="4">
        <f>$K$1+$L9-$J$35*$M$1+$G$35*$M$2+$M$4</f>
        <v>20.120111111111111</v>
      </c>
      <c r="H39" s="4">
        <f>$K$1+$M9-$J$35*$M$1*0.5+$G$35*$M$2*0.5</f>
        <v>13.560055555555556</v>
      </c>
      <c r="I39" s="4">
        <f>$K$1+$L9-$J$35*$M$1+$G$35*$M$2-$K$4</f>
        <v>11.120111111111111</v>
      </c>
    </row>
    <row r="40" spans="1:10" x14ac:dyDescent="0.25">
      <c r="A40" t="s">
        <v>4</v>
      </c>
      <c r="B40" s="4">
        <f>$K$1+$L10+$J$35*$M$1+$G$35*$M$2</f>
        <v>16.39788888888889</v>
      </c>
      <c r="C40" s="4">
        <f>$K$1+$L10+$J$35*$M$1+$G$35*$M$2+$M$4</f>
        <v>22.39788888888889</v>
      </c>
      <c r="D40" s="4">
        <f>$K$1+$M10+0.5*($J$35*$M$1+$G$35*$M$2)</f>
        <v>14.698944444444445</v>
      </c>
      <c r="E40" s="4">
        <f>$K$1+$L10+$J$35*$M$1+$G$35*$M$2-$K$4</f>
        <v>13.39788888888889</v>
      </c>
      <c r="F40" s="4">
        <f>$K$1+$L10-$J$35*$M$1+$G$35*$M$2</f>
        <v>16.120111111111111</v>
      </c>
      <c r="G40" s="4">
        <f>$K$1+$L10-$J$35*$M$1+$G$35*$M$2+$M$4</f>
        <v>22.120111111111111</v>
      </c>
      <c r="H40" s="4">
        <f>$K$1+$M10-$J$35*$M$1*0.5+$G$35*$M$2*0.5</f>
        <v>14.560055555555556</v>
      </c>
      <c r="I40" s="4">
        <f>$K$1+$L10-$J$35*$M$1+$G$35*$M$2-$K$4</f>
        <v>13.120111111111111</v>
      </c>
    </row>
    <row r="41" spans="1:10" x14ac:dyDescent="0.25">
      <c r="A41" t="s">
        <v>5</v>
      </c>
      <c r="B41" s="4">
        <f>$K$1+$L11+$J$35*$M$1+$G$35*$M$2</f>
        <v>18.39788888888889</v>
      </c>
      <c r="C41" s="4">
        <f>$K$1+$L11+$J$35*$M$1+$G$35*$M$2+$M$4</f>
        <v>24.39788888888889</v>
      </c>
      <c r="D41" s="4">
        <f>$K$1+$M11+0.5*($J$35*$M$1+$G$35*$M$2)</f>
        <v>15.698944444444445</v>
      </c>
      <c r="E41" s="4">
        <f>$K$1+$L11+$J$35*$M$1+$G$35*$M$2-$K$4</f>
        <v>15.39788888888889</v>
      </c>
      <c r="F41" s="4">
        <f>$K$1+$L11-$J$35*$M$1+$G$35*$M$2</f>
        <v>18.120111111111111</v>
      </c>
      <c r="G41" s="4">
        <f>$K$1+$L11-$J$35*$M$1+$G$35*$M$2+$M$4</f>
        <v>24.120111111111111</v>
      </c>
      <c r="H41" s="4">
        <f>$K$1+$M11-$J$35*$M$1*0.5+$G$35*$M$2*0.5</f>
        <v>15.560055555555556</v>
      </c>
      <c r="I41" s="4">
        <f>$K$1+$L11-$J$35*$M$1+$G$35*$M$2-$K$4</f>
        <v>15.120111111111111</v>
      </c>
    </row>
    <row r="42" spans="1:10" x14ac:dyDescent="0.25">
      <c r="A42" t="s">
        <v>6</v>
      </c>
      <c r="B42" s="4">
        <f>$K$1+$L12+$J$35*$M$1+$G$35*$M$2</f>
        <v>16.39788888888889</v>
      </c>
      <c r="C42" s="4">
        <f>$K$1+$L12+$J$35*$M$1+$G$35*$M$2+$M$4</f>
        <v>22.39788888888889</v>
      </c>
      <c r="D42" s="4">
        <f>$K$1+$M12+0.5*($J$35*$M$1+$G$35*$M$2)</f>
        <v>14.698944444444445</v>
      </c>
      <c r="E42" s="4">
        <f>$K$1+$L12+$J$35*$M$1+$G$35*$M$2-$K$4</f>
        <v>13.39788888888889</v>
      </c>
      <c r="F42" s="4">
        <f>$K$1+$L12-$J$35*$M$1+$G$35*$M$2</f>
        <v>16.120111111111111</v>
      </c>
      <c r="G42" s="4">
        <f>$K$1+$L12-$J$35*$M$1+$G$35*$M$2+$M$4</f>
        <v>22.120111111111111</v>
      </c>
      <c r="H42" s="4">
        <f>$K$1+$M12-$J$35*$M$1*0.5+$G$35*$M$2*0.5</f>
        <v>14.560055555555556</v>
      </c>
      <c r="I42" s="4">
        <f>$K$1+$L12-$J$35*$M$1+$G$35*$M$2-$K$4</f>
        <v>13.120111111111111</v>
      </c>
    </row>
    <row r="43" spans="1:10" x14ac:dyDescent="0.25">
      <c r="A43" t="s">
        <v>7</v>
      </c>
      <c r="B43" s="4">
        <f>$K$1+$L13+$J$35*$M$1+$G$35*$M$2</f>
        <v>14.39788888888889</v>
      </c>
      <c r="C43" s="4">
        <f>$K$1+$L13+$J$35*$M$1+$G$35*$M$2+$M$4</f>
        <v>20.39788888888889</v>
      </c>
      <c r="D43" s="4">
        <f>$K$1+$M13+0.5*($J$35*$M$1+$G$35*$M$2)</f>
        <v>13.698944444444445</v>
      </c>
      <c r="E43" s="4">
        <f>$K$1+$L13+$J$35*$M$1+$G$35*$M$2-$K$4</f>
        <v>11.39788888888889</v>
      </c>
      <c r="F43" s="4">
        <f>$K$1+$L13-$J$35*$M$1+$G$35*$M$2</f>
        <v>14.120111111111111</v>
      </c>
      <c r="G43" s="4">
        <f>$K$1+$L13-$J$35*$M$1+$G$35*$M$2+$M$4</f>
        <v>20.120111111111111</v>
      </c>
      <c r="H43" s="4">
        <f>$K$1+$M13-$J$35*$M$1*0.5+$G$35*$M$2*0.5</f>
        <v>13.560055555555556</v>
      </c>
      <c r="I43" s="4">
        <f>$K$1+$L13-$J$35*$M$1+$G$35*$M$2-$K$4</f>
        <v>11.120111111111111</v>
      </c>
    </row>
    <row r="44" spans="1:10" x14ac:dyDescent="0.25">
      <c r="A44" t="s">
        <v>8</v>
      </c>
      <c r="B44" s="4">
        <f>$K$1+$L14+$J$35*$M$1+$G$35*$M$2</f>
        <v>12.39788888888889</v>
      </c>
      <c r="C44" s="4">
        <f>$K$1+$L14+$J$35*$M$1+$G$35*$M$2+$M$4</f>
        <v>18.39788888888889</v>
      </c>
      <c r="D44" s="4">
        <f>$K$1+$M14+0.5*($J$35*$M$1+$G$35*$M$2)</f>
        <v>12.698944444444445</v>
      </c>
      <c r="E44" s="4">
        <f>$K$1+$L14+$J$35*$M$1+$G$35*$M$2-$K$4</f>
        <v>9.3978888888888896</v>
      </c>
      <c r="F44" s="4">
        <f>$K$1+$L14-$J$35*$M$1+$G$35*$M$2</f>
        <v>12.120111111111111</v>
      </c>
      <c r="G44" s="4">
        <f>$K$1+$L14-$J$35*$M$1+$G$35*$M$2+$M$4</f>
        <v>18.120111111111111</v>
      </c>
      <c r="H44" s="4">
        <f>$K$1+$M14-$J$35*$M$1*0.5+$G$35*$M$2*0.5</f>
        <v>12.560055555555556</v>
      </c>
      <c r="I44" s="4">
        <f>$K$1+$L14-$J$35*$M$1+$G$35*$M$2-$K$4</f>
        <v>9.1201111111111111</v>
      </c>
    </row>
    <row r="45" spans="1:10" x14ac:dyDescent="0.25">
      <c r="A45" t="s">
        <v>9</v>
      </c>
      <c r="B45" s="4">
        <f>$K$1+$L15+$J$35*$M$1+$G$35*$M$2</f>
        <v>9.3978888888888896</v>
      </c>
      <c r="C45" s="4">
        <f>$K$1+$L15+$J$35*$M$1+$G$35*$M$2+$M$4</f>
        <v>15.39788888888889</v>
      </c>
      <c r="D45" s="4">
        <f>$K$1+$M15+0.5*($J$35*$M$1+$G$35*$M$2)</f>
        <v>11.198944444444445</v>
      </c>
      <c r="E45" s="4">
        <f>$K$1+$L15+$J$35*$M$1+$G$35*$M$2-$K$4</f>
        <v>6.3978888888888896</v>
      </c>
      <c r="F45" s="4">
        <f>$K$1+$L15-$J$35*$M$1+$G$35*$M$2</f>
        <v>9.1201111111111111</v>
      </c>
      <c r="G45" s="4">
        <f>$K$1+$L15-$J$35*$M$1+$G$35*$M$2+$M$4</f>
        <v>15.120111111111111</v>
      </c>
      <c r="H45" s="4">
        <f>$K$1+$M15-$J$35*$M$1*0.5+$G$35*$M$2*0.5</f>
        <v>11.060055555555556</v>
      </c>
      <c r="I45" s="4">
        <f>$K$1+$L15-$J$35*$M$1+$G$35*$M$2-$K$4</f>
        <v>6.1201111111111111</v>
      </c>
    </row>
    <row r="46" spans="1:10" x14ac:dyDescent="0.25">
      <c r="A46" t="s">
        <v>10</v>
      </c>
      <c r="B46" s="4">
        <f>$K$1+$L16+$J$35*$M$1+$G$35*$M$2</f>
        <v>5.3978888888888887</v>
      </c>
      <c r="C46" s="4">
        <f>$K$1+$L16+$J$35*$M$1+$G$35*$M$2+$M$4</f>
        <v>11.39788888888889</v>
      </c>
      <c r="D46" s="4">
        <f>$K$1+$M16+0.5*($J$35*$M$1+$G$35*$M$2)</f>
        <v>9.1989444444444448</v>
      </c>
      <c r="E46" s="4">
        <f>$K$1+$L16+$J$35*$M$1+$G$35*$M$2-$K$4</f>
        <v>2.3978888888888887</v>
      </c>
      <c r="F46" s="4">
        <f>$K$1+$L16-$J$35*$M$1+$G$35*$M$2</f>
        <v>5.1201111111111119</v>
      </c>
      <c r="G46" s="4">
        <f>$K$1+$L16-$J$35*$M$1+$G$35*$M$2+$M$4</f>
        <v>11.120111111111111</v>
      </c>
      <c r="H46" s="4">
        <f>$K$1+$M16-$J$35*$M$1*0.5+$G$35*$M$2*0.5</f>
        <v>9.0600555555555555</v>
      </c>
      <c r="I46" s="4">
        <f>$K$1+$L16-$J$35*$M$1+$G$35*$M$2-$K$4</f>
        <v>2.1201111111111119</v>
      </c>
    </row>
    <row r="47" spans="1:10" x14ac:dyDescent="0.25">
      <c r="A47" t="s">
        <v>11</v>
      </c>
      <c r="B47" s="4">
        <f>$K$1+$L17+$J$35*$M$1+$G$35*$M$2</f>
        <v>-2.6021111111111113</v>
      </c>
      <c r="C47" s="4">
        <f>$K$1+$L17+$J$35*$M$1+$G$35*$M$2+$M$4</f>
        <v>3.3978888888888887</v>
      </c>
      <c r="D47" s="4">
        <f>$K$1+$M17+0.5*($J$35*$M$1+$G$35*$M$2)</f>
        <v>5.1989444444444439</v>
      </c>
      <c r="E47" s="4">
        <f>$K$1+$L17+$J$35*$M$1+$G$35*$M$2-$K$4</f>
        <v>-5.6021111111111113</v>
      </c>
      <c r="F47" s="4">
        <f>$K$1+$L17-$J$35*$M$1+$G$35*$M$2</f>
        <v>-2.8798888888888889</v>
      </c>
      <c r="G47" s="4">
        <f>$K$1+$L17-$J$35*$M$1+$G$35*$M$2+$M$4</f>
        <v>3.1201111111111111</v>
      </c>
      <c r="H47" s="4">
        <f>$K$1+$M17-$J$35*$M$1*0.5+$G$35*$M$2*0.5</f>
        <v>5.0600555555555555</v>
      </c>
      <c r="I47" s="4">
        <f>$K$1+$L17-$J$35*$M$1+$G$35*$M$2-$K$4</f>
        <v>-5.8798888888888889</v>
      </c>
    </row>
    <row r="48" spans="1:10" x14ac:dyDescent="0.25">
      <c r="A48" t="s">
        <v>12</v>
      </c>
      <c r="B48" s="4">
        <f>$K$1+$L18+$J$35*$M$1+$G$35*$M$2</f>
        <v>2.3978888888888887</v>
      </c>
      <c r="C48" s="4">
        <f>$K$1+$L18+$J$35*$M$1+$G$35*$M$2+$M$4</f>
        <v>8.3978888888888896</v>
      </c>
      <c r="D48" s="4">
        <f>$K$1+$M18+0.5*($J$35*$M$1+$G$35*$M$2)</f>
        <v>7.6989444444444439</v>
      </c>
      <c r="E48" s="4">
        <f>$K$1+$L18+$J$35*$M$1+$G$35*$M$2-$K$4</f>
        <v>-0.60211111111111126</v>
      </c>
      <c r="F48" s="4">
        <f>$K$1+$L18-$J$35*$M$1+$G$35*$M$2</f>
        <v>2.1201111111111115</v>
      </c>
      <c r="G48" s="4">
        <f>$K$1+$L18-$J$35*$M$1+$G$35*$M$2+$M$4</f>
        <v>8.1201111111111111</v>
      </c>
      <c r="H48" s="4">
        <f>$K$1+$M18-$J$35*$M$1*0.5+$G$35*$M$2*0.5</f>
        <v>7.5600555555555555</v>
      </c>
      <c r="I48" s="4">
        <f>$K$1+$L18-$J$35*$M$1+$G$35*$M$2-$K$4</f>
        <v>-0.8798888888888885</v>
      </c>
    </row>
    <row r="50" spans="1:10" x14ac:dyDescent="0.25">
      <c r="A50" t="s">
        <v>14</v>
      </c>
      <c r="B50" t="s">
        <v>16</v>
      </c>
      <c r="C50">
        <v>0.8</v>
      </c>
      <c r="E50" s="2">
        <f>IF(C50&gt;1.35,1.35,C50)/1.35</f>
        <v>0.59259259259259256</v>
      </c>
      <c r="F50" t="s">
        <v>17</v>
      </c>
      <c r="G50">
        <f>ROUND(2*E50-1,3)</f>
        <v>0.185</v>
      </c>
      <c r="H50" t="s">
        <v>15</v>
      </c>
      <c r="I50" s="2">
        <f>(E50*2-1)*$O$1</f>
        <v>0.2314814814814814</v>
      </c>
      <c r="J50" s="2">
        <f>ABS(IF(I50&gt;1,1,I50))</f>
        <v>0.2314814814814814</v>
      </c>
    </row>
    <row r="51" spans="1:10" x14ac:dyDescent="0.25">
      <c r="A51" s="1" t="s">
        <v>0</v>
      </c>
      <c r="B51" s="1" t="s">
        <v>18</v>
      </c>
      <c r="C51" t="s">
        <v>31</v>
      </c>
      <c r="D51" s="1" t="s">
        <v>19</v>
      </c>
      <c r="E51" s="1" t="s">
        <v>22</v>
      </c>
      <c r="F51" s="1" t="s">
        <v>20</v>
      </c>
      <c r="G51" s="1" t="s">
        <v>33</v>
      </c>
      <c r="H51" s="1" t="s">
        <v>21</v>
      </c>
      <c r="I51" s="1" t="s">
        <v>32</v>
      </c>
    </row>
    <row r="52" spans="1:10" x14ac:dyDescent="0.25">
      <c r="A52" t="s">
        <v>1</v>
      </c>
      <c r="B52" s="4">
        <f>$K$1+$L7+$J$50*$M$1+$G$50*$M$2</f>
        <v>8.9894444444444446</v>
      </c>
      <c r="C52" s="4">
        <f>$K$1+$L7+$J$50*$M$1+$G$50*$M$2+$M$4</f>
        <v>14.989444444444445</v>
      </c>
      <c r="D52" s="4">
        <f>$K$1+$M7+0.5*($J$50*$M$1+$G$50*$M$2)</f>
        <v>10.994722222222222</v>
      </c>
      <c r="E52" s="4">
        <f>$K$1+$L7+$J$50*$M$1+$G$50*$M$2-$K$4</f>
        <v>5.9894444444444446</v>
      </c>
      <c r="F52" s="4">
        <f>$K$1+$L7-$J$50*$M$1+$G$50*$M$2</f>
        <v>7.6005555555555553</v>
      </c>
      <c r="G52" s="4">
        <f>$K$1+$L7-$J$50*$M$1+$G$50*$M$2+$M$4</f>
        <v>13.600555555555555</v>
      </c>
      <c r="H52" s="4">
        <f>$K$1+$M7-$J$50*$M$1*0.5+$G$50*$M$2*0.5</f>
        <v>10.300277777777779</v>
      </c>
      <c r="I52" s="4">
        <f>$K$1+$L7-$J$50*$M$1+$G$50*$M$2-$K$4</f>
        <v>4.6005555555555553</v>
      </c>
    </row>
    <row r="53" spans="1:10" x14ac:dyDescent="0.25">
      <c r="A53" t="s">
        <v>2</v>
      </c>
      <c r="B53" s="4">
        <f>$K$1+$L8+$J$50*$M$1+$G$50*$M$2</f>
        <v>13.989444444444445</v>
      </c>
      <c r="C53" s="4">
        <f>$K$1+$L8+$J$50*$M$1+$G$50*$M$2+$M$4</f>
        <v>19.989444444444445</v>
      </c>
      <c r="D53" s="4">
        <f>$K$1+$M8+0.5*($J$50*$M$1+$G$50*$M$2)</f>
        <v>13.494722222222222</v>
      </c>
      <c r="E53" s="4">
        <f>$K$1+$L8+$J$50*$M$1+$G$50*$M$2-$K$4</f>
        <v>10.989444444444445</v>
      </c>
      <c r="F53" s="4">
        <f>$K$1+$L8-$J$50*$M$1+$G$50*$M$2</f>
        <v>12.600555555555555</v>
      </c>
      <c r="G53" s="4">
        <f>$K$1+$L8-$J$50*$M$1+$G$50*$M$2+$M$4</f>
        <v>18.600555555555555</v>
      </c>
      <c r="H53" s="4">
        <f>$K$1+$M8-$J$50*$M$1*0.5+$G$50*$M$2*0.5</f>
        <v>12.800277777777779</v>
      </c>
      <c r="I53" s="4">
        <f>$K$1+$L8-$J$50*$M$1+$G$50*$M$2-$K$4</f>
        <v>9.6005555555555553</v>
      </c>
    </row>
    <row r="54" spans="1:10" x14ac:dyDescent="0.25">
      <c r="A54" t="s">
        <v>3</v>
      </c>
      <c r="B54" s="4">
        <f>$K$1+$L9+$J$50*$M$1+$G$50*$M$2</f>
        <v>15.989444444444445</v>
      </c>
      <c r="C54" s="4">
        <f>$K$1+$L9+$J$50*$M$1+$G$50*$M$2+$M$4</f>
        <v>21.989444444444445</v>
      </c>
      <c r="D54" s="4">
        <f>$K$1+$M9+0.5*($J$50*$M$1+$G$50*$M$2)</f>
        <v>14.494722222222222</v>
      </c>
      <c r="E54" s="4">
        <f>$K$1+$L9+$J$50*$M$1+$G$50*$M$2-$K$4</f>
        <v>12.989444444444445</v>
      </c>
      <c r="F54" s="4">
        <f>$K$1+$L9-$J$50*$M$1+$G$50*$M$2</f>
        <v>14.600555555555555</v>
      </c>
      <c r="G54" s="4">
        <f>$K$1+$L9-$J$50*$M$1+$G$50*$M$2+$M$4</f>
        <v>20.600555555555555</v>
      </c>
      <c r="H54" s="4">
        <f>$K$1+$M9-$J$50*$M$1*0.5+$G$50*$M$2*0.5</f>
        <v>13.800277777777779</v>
      </c>
      <c r="I54" s="4">
        <f>$K$1+$L9-$J$50*$M$1+$G$50*$M$2-$K$4</f>
        <v>11.600555555555555</v>
      </c>
    </row>
    <row r="55" spans="1:10" x14ac:dyDescent="0.25">
      <c r="A55" t="s">
        <v>4</v>
      </c>
      <c r="B55" s="4">
        <f>$K$1+$L10+$J$50*$M$1+$G$50*$M$2</f>
        <v>17.989444444444445</v>
      </c>
      <c r="C55" s="4">
        <f>$K$1+$L10+$J$50*$M$1+$G$50*$M$2+$M$4</f>
        <v>23.989444444444445</v>
      </c>
      <c r="D55" s="4">
        <f>$K$1+$M10+0.5*($J$50*$M$1+$G$50*$M$2)</f>
        <v>15.494722222222222</v>
      </c>
      <c r="E55" s="4">
        <f>$K$1+$L10+$J$50*$M$1+$G$50*$M$2-$K$4</f>
        <v>14.989444444444445</v>
      </c>
      <c r="F55" s="4">
        <f>$K$1+$L10-$J$50*$M$1+$G$50*$M$2</f>
        <v>16.600555555555555</v>
      </c>
      <c r="G55" s="4">
        <f>$K$1+$L10-$J$50*$M$1+$G$50*$M$2+$M$4</f>
        <v>22.600555555555555</v>
      </c>
      <c r="H55" s="4">
        <f>$K$1+$M10-$J$50*$M$1*0.5+$G$50*$M$2*0.5</f>
        <v>14.800277777777779</v>
      </c>
      <c r="I55" s="4">
        <f>$K$1+$L10-$J$50*$M$1+$G$50*$M$2-$K$4</f>
        <v>13.600555555555555</v>
      </c>
    </row>
    <row r="56" spans="1:10" x14ac:dyDescent="0.25">
      <c r="A56" t="s">
        <v>5</v>
      </c>
      <c r="B56" s="4">
        <f>$K$1+$L11+$J$50*$M$1+$G$50*$M$2</f>
        <v>19.989444444444445</v>
      </c>
      <c r="C56" s="4">
        <f>$K$1+$L11+$J$50*$M$1+$G$50*$M$2+$M$4</f>
        <v>25.989444444444445</v>
      </c>
      <c r="D56" s="4">
        <f>$K$1+$M11+0.5*($J$50*$M$1+$G$50*$M$2)</f>
        <v>16.494722222222222</v>
      </c>
      <c r="E56" s="4">
        <f>$K$1+$L11+$J$50*$M$1+$G$50*$M$2-$K$4</f>
        <v>16.989444444444445</v>
      </c>
      <c r="F56" s="4">
        <f>$K$1+$L11-$J$50*$M$1+$G$50*$M$2</f>
        <v>18.600555555555559</v>
      </c>
      <c r="G56" s="4">
        <f>$K$1+$L11-$J$50*$M$1+$G$50*$M$2+$M$4</f>
        <v>24.600555555555559</v>
      </c>
      <c r="H56" s="4">
        <f>$K$1+$M11-$J$50*$M$1*0.5+$G$50*$M$2*0.5</f>
        <v>15.800277777777779</v>
      </c>
      <c r="I56" s="4">
        <f>$K$1+$L11-$J$50*$M$1+$G$50*$M$2-$K$4</f>
        <v>15.600555555555559</v>
      </c>
    </row>
    <row r="57" spans="1:10" x14ac:dyDescent="0.25">
      <c r="A57" t="s">
        <v>6</v>
      </c>
      <c r="B57" s="4">
        <f>$K$1+$L12+$J$50*$M$1+$G$50*$M$2</f>
        <v>17.989444444444445</v>
      </c>
      <c r="C57" s="4">
        <f>$K$1+$L12+$J$50*$M$1+$G$50*$M$2+$M$4</f>
        <v>23.989444444444445</v>
      </c>
      <c r="D57" s="4">
        <f>$K$1+$M12+0.5*($J$50*$M$1+$G$50*$M$2)</f>
        <v>15.494722222222222</v>
      </c>
      <c r="E57" s="4">
        <f>$K$1+$L12+$J$50*$M$1+$G$50*$M$2-$K$4</f>
        <v>14.989444444444445</v>
      </c>
      <c r="F57" s="4">
        <f>$K$1+$L12-$J$50*$M$1+$G$50*$M$2</f>
        <v>16.600555555555555</v>
      </c>
      <c r="G57" s="4">
        <f>$K$1+$L12-$J$50*$M$1+$G$50*$M$2+$M$4</f>
        <v>22.600555555555555</v>
      </c>
      <c r="H57" s="4">
        <f>$K$1+$M12-$J$50*$M$1*0.5+$G$50*$M$2*0.5</f>
        <v>14.800277777777779</v>
      </c>
      <c r="I57" s="4">
        <f>$K$1+$L12-$J$50*$M$1+$G$50*$M$2-$K$4</f>
        <v>13.600555555555555</v>
      </c>
    </row>
    <row r="58" spans="1:10" x14ac:dyDescent="0.25">
      <c r="A58" t="s">
        <v>7</v>
      </c>
      <c r="B58" s="4">
        <f>$K$1+$L13+$J$50*$M$1+$G$50*$M$2</f>
        <v>15.989444444444445</v>
      </c>
      <c r="C58" s="4">
        <f>$K$1+$L13+$J$50*$M$1+$G$50*$M$2+$M$4</f>
        <v>21.989444444444445</v>
      </c>
      <c r="D58" s="4">
        <f>$K$1+$M13+0.5*($J$50*$M$1+$G$50*$M$2)</f>
        <v>14.494722222222222</v>
      </c>
      <c r="E58" s="4">
        <f>$K$1+$L13+$J$50*$M$1+$G$50*$M$2-$K$4</f>
        <v>12.989444444444445</v>
      </c>
      <c r="F58" s="4">
        <f>$K$1+$L13-$J$50*$M$1+$G$50*$M$2</f>
        <v>14.600555555555555</v>
      </c>
      <c r="G58" s="4">
        <f>$K$1+$L13-$J$50*$M$1+$G$50*$M$2+$M$4</f>
        <v>20.600555555555555</v>
      </c>
      <c r="H58" s="4">
        <f>$K$1+$M13-$J$50*$M$1*0.5+$G$50*$M$2*0.5</f>
        <v>13.800277777777779</v>
      </c>
      <c r="I58" s="4">
        <f>$K$1+$L13-$J$50*$M$1+$G$50*$M$2-$K$4</f>
        <v>11.600555555555555</v>
      </c>
    </row>
    <row r="59" spans="1:10" x14ac:dyDescent="0.25">
      <c r="A59" t="s">
        <v>8</v>
      </c>
      <c r="B59" s="4">
        <f>$K$1+$L14+$J$50*$M$1+$G$50*$M$2</f>
        <v>13.989444444444445</v>
      </c>
      <c r="C59" s="4">
        <f>$K$1+$L14+$J$50*$M$1+$G$50*$M$2+$M$4</f>
        <v>19.989444444444445</v>
      </c>
      <c r="D59" s="4">
        <f>$K$1+$M14+0.5*($J$50*$M$1+$G$50*$M$2)</f>
        <v>13.494722222222222</v>
      </c>
      <c r="E59" s="4">
        <f>$K$1+$L14+$J$50*$M$1+$G$50*$M$2-$K$4</f>
        <v>10.989444444444445</v>
      </c>
      <c r="F59" s="4">
        <f>$K$1+$L14-$J$50*$M$1+$G$50*$M$2</f>
        <v>12.600555555555555</v>
      </c>
      <c r="G59" s="4">
        <f>$K$1+$L14-$J$50*$M$1+$G$50*$M$2+$M$4</f>
        <v>18.600555555555555</v>
      </c>
      <c r="H59" s="4">
        <f>$K$1+$M14-$J$50*$M$1*0.5+$G$50*$M$2*0.5</f>
        <v>12.800277777777779</v>
      </c>
      <c r="I59" s="4">
        <f>$K$1+$L14-$J$50*$M$1+$G$50*$M$2-$K$4</f>
        <v>9.6005555555555553</v>
      </c>
    </row>
    <row r="60" spans="1:10" x14ac:dyDescent="0.25">
      <c r="A60" t="s">
        <v>9</v>
      </c>
      <c r="B60" s="4">
        <f>$K$1+$L15+$J$50*$M$1+$G$50*$M$2</f>
        <v>10.989444444444445</v>
      </c>
      <c r="C60" s="4">
        <f>$K$1+$L15+$J$50*$M$1+$G$50*$M$2+$M$4</f>
        <v>16.989444444444445</v>
      </c>
      <c r="D60" s="4">
        <f>$K$1+$M15+0.5*($J$50*$M$1+$G$50*$M$2)</f>
        <v>11.994722222222222</v>
      </c>
      <c r="E60" s="4">
        <f>$K$1+$L15+$J$50*$M$1+$G$50*$M$2-$K$4</f>
        <v>7.9894444444444446</v>
      </c>
      <c r="F60" s="4">
        <f>$K$1+$L15-$J$50*$M$1+$G$50*$M$2</f>
        <v>9.6005555555555553</v>
      </c>
      <c r="G60" s="4">
        <f>$K$1+$L15-$J$50*$M$1+$G$50*$M$2+$M$4</f>
        <v>15.600555555555555</v>
      </c>
      <c r="H60" s="4">
        <f>$K$1+$M15-$J$50*$M$1*0.5+$G$50*$M$2*0.5</f>
        <v>11.300277777777779</v>
      </c>
      <c r="I60" s="4">
        <f>$K$1+$L15-$J$50*$M$1+$G$50*$M$2-$K$4</f>
        <v>6.6005555555555553</v>
      </c>
    </row>
    <row r="61" spans="1:10" x14ac:dyDescent="0.25">
      <c r="A61" t="s">
        <v>10</v>
      </c>
      <c r="B61" s="4">
        <f>$K$1+$L16+$J$50*$M$1+$G$50*$M$2</f>
        <v>6.9894444444444446</v>
      </c>
      <c r="C61" s="4">
        <f>$K$1+$L16+$J$50*$M$1+$G$50*$M$2+$M$4</f>
        <v>12.989444444444445</v>
      </c>
      <c r="D61" s="4">
        <f>$K$1+$M16+0.5*($J$50*$M$1+$G$50*$M$2)</f>
        <v>9.9947222222222223</v>
      </c>
      <c r="E61" s="4">
        <f>$K$1+$L16+$J$50*$M$1+$G$50*$M$2-$K$4</f>
        <v>3.9894444444444446</v>
      </c>
      <c r="F61" s="4">
        <f>$K$1+$L16-$J$50*$M$1+$G$50*$M$2</f>
        <v>5.6005555555555553</v>
      </c>
      <c r="G61" s="4">
        <f>$K$1+$L16-$J$50*$M$1+$G$50*$M$2+$M$4</f>
        <v>11.600555555555555</v>
      </c>
      <c r="H61" s="4">
        <f>$K$1+$M16-$J$50*$M$1*0.5+$G$50*$M$2*0.5</f>
        <v>9.3002777777777794</v>
      </c>
      <c r="I61" s="4">
        <f>$K$1+$L16-$J$50*$M$1+$G$50*$M$2-$K$4</f>
        <v>2.6005555555555553</v>
      </c>
    </row>
    <row r="62" spans="1:10" x14ac:dyDescent="0.25">
      <c r="A62" t="s">
        <v>11</v>
      </c>
      <c r="B62" s="4">
        <f>$K$1+$L17+$J$50*$M$1+$G$50*$M$2</f>
        <v>-1.0105555555555559</v>
      </c>
      <c r="C62" s="4">
        <f>$K$1+$L17+$J$50*$M$1+$G$50*$M$2+$M$4</f>
        <v>4.9894444444444446</v>
      </c>
      <c r="D62" s="4">
        <f>$K$1+$M17+0.5*($J$50*$M$1+$G$50*$M$2)</f>
        <v>5.9947222222222223</v>
      </c>
      <c r="E62" s="4">
        <f>$K$1+$L17+$J$50*$M$1+$G$50*$M$2-$K$4</f>
        <v>-4.0105555555555554</v>
      </c>
      <c r="F62" s="4">
        <f>$K$1+$L17-$J$50*$M$1+$G$50*$M$2</f>
        <v>-2.3994444444444443</v>
      </c>
      <c r="G62" s="4">
        <f>$K$1+$L17-$J$50*$M$1+$G$50*$M$2+$M$4</f>
        <v>3.6005555555555557</v>
      </c>
      <c r="H62" s="4">
        <f>$K$1+$M17-$J$50*$M$1*0.5+$G$50*$M$2*0.5</f>
        <v>5.3002777777777776</v>
      </c>
      <c r="I62" s="4">
        <f>$K$1+$L17-$J$50*$M$1+$G$50*$M$2-$K$4</f>
        <v>-5.3994444444444447</v>
      </c>
    </row>
    <row r="63" spans="1:10" x14ac:dyDescent="0.25">
      <c r="A63" t="s">
        <v>12</v>
      </c>
      <c r="B63" s="4">
        <f>$K$1+$L18+$J$50*$M$1+$G$50*$M$2</f>
        <v>3.9894444444444441</v>
      </c>
      <c r="C63" s="4">
        <f>$K$1+$L18+$J$50*$M$1+$G$50*$M$2+$M$4</f>
        <v>9.9894444444444446</v>
      </c>
      <c r="D63" s="4">
        <f>$K$1+$M18+0.5*($J$50*$M$1+$G$50*$M$2)</f>
        <v>8.4947222222222223</v>
      </c>
      <c r="E63" s="4">
        <f>$K$1+$L18+$J$50*$M$1+$G$50*$M$2-$K$4</f>
        <v>0.98944444444444413</v>
      </c>
      <c r="F63" s="4">
        <f>$K$1+$L18-$J$50*$M$1+$G$50*$M$2</f>
        <v>2.6005555555555557</v>
      </c>
      <c r="G63" s="4">
        <f>$K$1+$L18-$J$50*$M$1+$G$50*$M$2+$M$4</f>
        <v>8.6005555555555553</v>
      </c>
      <c r="H63" s="4">
        <f>$K$1+$M18-$J$50*$M$1*0.5+$G$50*$M$2*0.5</f>
        <v>7.8002777777777776</v>
      </c>
      <c r="I63" s="4">
        <f>$K$1+$L18-$J$50*$M$1+$G$50*$M$2-$K$4</f>
        <v>-0.39944444444444427</v>
      </c>
    </row>
    <row r="65" spans="1:10" x14ac:dyDescent="0.25">
      <c r="A65" t="s">
        <v>36</v>
      </c>
      <c r="B65" t="s">
        <v>16</v>
      </c>
      <c r="C65">
        <v>2</v>
      </c>
      <c r="E65">
        <f>IF(C65&gt;1.35,1.35,C65)/1.35</f>
        <v>1</v>
      </c>
      <c r="F65" t="s">
        <v>17</v>
      </c>
      <c r="G65">
        <f>ROUND(2*E65-1,3)</f>
        <v>1</v>
      </c>
      <c r="H65" t="s">
        <v>15</v>
      </c>
      <c r="I65">
        <f>(E65*2-1)*$O$1</f>
        <v>1.25</v>
      </c>
      <c r="J65">
        <f>ABS(IF(I65&gt;1,1,I65))</f>
        <v>1</v>
      </c>
    </row>
    <row r="66" spans="1:10" x14ac:dyDescent="0.25">
      <c r="A66" s="1" t="s">
        <v>0</v>
      </c>
      <c r="B66" s="1" t="s">
        <v>18</v>
      </c>
      <c r="C66" t="s">
        <v>31</v>
      </c>
      <c r="D66" s="1" t="s">
        <v>19</v>
      </c>
      <c r="E66" s="1" t="s">
        <v>22</v>
      </c>
      <c r="F66" s="1" t="s">
        <v>20</v>
      </c>
      <c r="G66" s="1" t="s">
        <v>33</v>
      </c>
      <c r="H66" s="1" t="s">
        <v>21</v>
      </c>
      <c r="I66" s="1" t="s">
        <v>32</v>
      </c>
    </row>
    <row r="67" spans="1:10" x14ac:dyDescent="0.25">
      <c r="A67" t="s">
        <v>1</v>
      </c>
      <c r="B67">
        <f>$K$1+$L7+$J$65*$M$1+$G$65*$M$2</f>
        <v>17</v>
      </c>
      <c r="C67">
        <f>$K$1+$L7+$J$65*$M$1+$G$65*$M$2+$M$4</f>
        <v>23</v>
      </c>
      <c r="D67" s="2">
        <f>$K$1+$M7+0.5*($J$65*$M$1+$G$65*$M$2)</f>
        <v>15</v>
      </c>
      <c r="E67">
        <f>$K$1+$L7+$J$65*$M$1+$G$65*$M$2-$K$4</f>
        <v>14</v>
      </c>
      <c r="F67">
        <f>$K$1+$L7-$J$65*$M$1+$G$65*$M$2</f>
        <v>11</v>
      </c>
      <c r="G67">
        <f>$K$1+$L7-$J$65*$M$1+$G$65*$M$2+$M$4</f>
        <v>17</v>
      </c>
      <c r="H67" s="2">
        <f>$K$1+$M7-$J$65*$M$1*0.5+$G$65*$M$2*0.5</f>
        <v>12</v>
      </c>
      <c r="I67">
        <f>$K$1+$L7-$J$65*$M$1+$G$65*$M$2-$K$4</f>
        <v>8</v>
      </c>
    </row>
    <row r="68" spans="1:10" x14ac:dyDescent="0.25">
      <c r="A68" t="s">
        <v>2</v>
      </c>
      <c r="B68">
        <f>$K$1+$L8+$J$65*$M$1+$G$65*$M$2</f>
        <v>22</v>
      </c>
      <c r="C68">
        <f>$K$1+$L8+$J$65*$M$1+$G$65*$M$2+$M$4</f>
        <v>28</v>
      </c>
      <c r="D68" s="2">
        <f>$K$1+$M8+0.5*($J$65*$M$1+$G$65*$M$2)</f>
        <v>17.5</v>
      </c>
      <c r="E68">
        <f>$K$1+$L8+$J$65*$M$1+$G$65*$M$2-$K$4</f>
        <v>19</v>
      </c>
      <c r="F68">
        <f>$K$1+$L8-$J$65*$M$1+$G$65*$M$2</f>
        <v>16</v>
      </c>
      <c r="G68">
        <f>$K$1+$L8-$J$65*$M$1+$G$65*$M$2+$M$4</f>
        <v>22</v>
      </c>
      <c r="H68" s="2">
        <f>$K$1+$M8-$J$65*$M$1*0.5+$G$65*$M$2*0.5</f>
        <v>14.5</v>
      </c>
      <c r="I68">
        <f>$K$1+$L8-$J$65*$M$1+$G$65*$M$2-$K$4</f>
        <v>13</v>
      </c>
    </row>
    <row r="69" spans="1:10" x14ac:dyDescent="0.25">
      <c r="A69" t="s">
        <v>3</v>
      </c>
      <c r="B69">
        <f>$K$1+$L9+$J$65*$M$1+$G$65*$M$2</f>
        <v>24</v>
      </c>
      <c r="C69">
        <f>$K$1+$L9+$J$65*$M$1+$G$65*$M$2+$M$4</f>
        <v>30</v>
      </c>
      <c r="D69" s="2">
        <f>$K$1+$M9+0.5*($J$65*$M$1+$G$65*$M$2)</f>
        <v>18.5</v>
      </c>
      <c r="E69">
        <f>$K$1+$L9+$J$65*$M$1+$G$65*$M$2-$K$4</f>
        <v>21</v>
      </c>
      <c r="F69">
        <f>$K$1+$L9-$J$65*$M$1+$G$65*$M$2</f>
        <v>18</v>
      </c>
      <c r="G69">
        <f>$K$1+$L9-$J$65*$M$1+$G$65*$M$2+$M$4</f>
        <v>24</v>
      </c>
      <c r="H69" s="2">
        <f>$K$1+$M9-$J$65*$M$1*0.5+$G$65*$M$2*0.5</f>
        <v>15.5</v>
      </c>
      <c r="I69">
        <f>$K$1+$L9-$J$65*$M$1+$G$65*$M$2-$K$4</f>
        <v>15</v>
      </c>
    </row>
    <row r="70" spans="1:10" x14ac:dyDescent="0.25">
      <c r="A70" t="s">
        <v>4</v>
      </c>
      <c r="B70">
        <f>$K$1+$L10+$J$65*$M$1+$G$65*$M$2</f>
        <v>26</v>
      </c>
      <c r="C70">
        <f>$K$1+$L10+$J$65*$M$1+$G$65*$M$2+$M$4</f>
        <v>32</v>
      </c>
      <c r="D70" s="2">
        <f>$K$1+$M10+0.5*($J$65*$M$1+$G$65*$M$2)</f>
        <v>19.5</v>
      </c>
      <c r="E70">
        <f>$K$1+$L10+$J$65*$M$1+$G$65*$M$2-$K$4</f>
        <v>23</v>
      </c>
      <c r="F70">
        <f>$K$1+$L10-$J$65*$M$1+$G$65*$M$2</f>
        <v>20</v>
      </c>
      <c r="G70">
        <f>$K$1+$L10-$J$65*$M$1+$G$65*$M$2+$M$4</f>
        <v>26</v>
      </c>
      <c r="H70" s="2">
        <f>$K$1+$M10-$J$65*$M$1*0.5+$G$65*$M$2*0.5</f>
        <v>16.5</v>
      </c>
      <c r="I70">
        <f>$K$1+$L10-$J$65*$M$1+$G$65*$M$2-$K$4</f>
        <v>17</v>
      </c>
    </row>
    <row r="71" spans="1:10" x14ac:dyDescent="0.25">
      <c r="A71" t="s">
        <v>5</v>
      </c>
      <c r="B71">
        <f>$K$1+$L11+$J$65*$M$1+$G$65*$M$2</f>
        <v>28</v>
      </c>
      <c r="C71">
        <f>$K$1+$L11+$J$65*$M$1+$G$65*$M$2+$M$4</f>
        <v>34</v>
      </c>
      <c r="D71" s="2">
        <f>$K$1+$M11+0.5*($J$65*$M$1+$G$65*$M$2)</f>
        <v>20.5</v>
      </c>
      <c r="E71">
        <f>$K$1+$L11+$J$65*$M$1+$G$65*$M$2-$K$4</f>
        <v>25</v>
      </c>
      <c r="F71">
        <f>$K$1+$L11-$J$65*$M$1+$G$65*$M$2</f>
        <v>22</v>
      </c>
      <c r="G71">
        <f>$K$1+$L11-$J$65*$M$1+$G$65*$M$2+$M$4</f>
        <v>28</v>
      </c>
      <c r="H71" s="2">
        <f>$K$1+$M11-$J$65*$M$1*0.5+$G$65*$M$2*0.5</f>
        <v>17.5</v>
      </c>
      <c r="I71">
        <f>$K$1+$L11-$J$65*$M$1+$G$65*$M$2-$K$4</f>
        <v>19</v>
      </c>
    </row>
    <row r="72" spans="1:10" x14ac:dyDescent="0.25">
      <c r="A72" t="s">
        <v>6</v>
      </c>
      <c r="B72">
        <f>$K$1+$L12+$J$65*$M$1+$G$65*$M$2</f>
        <v>26</v>
      </c>
      <c r="C72">
        <f>$K$1+$L12+$J$65*$M$1+$G$65*$M$2+$M$4</f>
        <v>32</v>
      </c>
      <c r="D72" s="2">
        <f>$K$1+$M12+0.5*($J$65*$M$1+$G$65*$M$2)</f>
        <v>19.5</v>
      </c>
      <c r="E72">
        <f>$K$1+$L12+$J$65*$M$1+$G$65*$M$2-$K$4</f>
        <v>23</v>
      </c>
      <c r="F72">
        <f>$K$1+$L12-$J$65*$M$1+$G$65*$M$2</f>
        <v>20</v>
      </c>
      <c r="G72">
        <f>$K$1+$L12-$J$65*$M$1+$G$65*$M$2+$M$4</f>
        <v>26</v>
      </c>
      <c r="H72" s="2">
        <f>$K$1+$M12-$J$65*$M$1*0.5+$G$65*$M$2*0.5</f>
        <v>16.5</v>
      </c>
      <c r="I72">
        <f>$K$1+$L12-$J$65*$M$1+$G$65*$M$2-$K$4</f>
        <v>17</v>
      </c>
    </row>
    <row r="73" spans="1:10" x14ac:dyDescent="0.25">
      <c r="A73" t="s">
        <v>7</v>
      </c>
      <c r="B73">
        <f>$K$1+$L13+$J$65*$M$1+$G$65*$M$2</f>
        <v>24</v>
      </c>
      <c r="C73">
        <f>$K$1+$L13+$J$65*$M$1+$G$65*$M$2+$M$4</f>
        <v>30</v>
      </c>
      <c r="D73" s="2">
        <f>$K$1+$M13+0.5*($J$65*$M$1+$G$65*$M$2)</f>
        <v>18.5</v>
      </c>
      <c r="E73">
        <f>$K$1+$L13+$J$65*$M$1+$G$65*$M$2-$K$4</f>
        <v>21</v>
      </c>
      <c r="F73">
        <f>$K$1+$L13-$J$65*$M$1+$G$65*$M$2</f>
        <v>18</v>
      </c>
      <c r="G73">
        <f>$K$1+$L13-$J$65*$M$1+$G$65*$M$2+$M$4</f>
        <v>24</v>
      </c>
      <c r="H73" s="2">
        <f>$K$1+$M13-$J$65*$M$1*0.5+$G$65*$M$2*0.5</f>
        <v>15.5</v>
      </c>
      <c r="I73">
        <f>$K$1+$L13-$J$65*$M$1+$G$65*$M$2-$K$4</f>
        <v>15</v>
      </c>
    </row>
    <row r="74" spans="1:10" x14ac:dyDescent="0.25">
      <c r="A74" t="s">
        <v>8</v>
      </c>
      <c r="B74">
        <f>$K$1+$L14+$J$65*$M$1+$G$65*$M$2</f>
        <v>22</v>
      </c>
      <c r="C74">
        <f>$K$1+$L14+$J$65*$M$1+$G$65*$M$2+$M$4</f>
        <v>28</v>
      </c>
      <c r="D74" s="2">
        <f>$K$1+$M14+0.5*($J$65*$M$1+$G$65*$M$2)</f>
        <v>17.5</v>
      </c>
      <c r="E74">
        <f>$K$1+$L14+$J$65*$M$1+$G$65*$M$2-$K$4</f>
        <v>19</v>
      </c>
      <c r="F74">
        <f>$K$1+$L14-$J$65*$M$1+$G$65*$M$2</f>
        <v>16</v>
      </c>
      <c r="G74">
        <f>$K$1+$L14-$J$65*$M$1+$G$65*$M$2+$M$4</f>
        <v>22</v>
      </c>
      <c r="H74" s="2">
        <f>$K$1+$M14-$J$65*$M$1*0.5+$G$65*$M$2*0.5</f>
        <v>14.5</v>
      </c>
      <c r="I74">
        <f>$K$1+$L14-$J$65*$M$1+$G$65*$M$2-$K$4</f>
        <v>13</v>
      </c>
    </row>
    <row r="75" spans="1:10" x14ac:dyDescent="0.25">
      <c r="A75" t="s">
        <v>9</v>
      </c>
      <c r="B75">
        <f>$K$1+$L15+$J$65*$M$1+$G$65*$M$2</f>
        <v>19</v>
      </c>
      <c r="C75">
        <f>$K$1+$L15+$J$65*$M$1+$G$65*$M$2+$M$4</f>
        <v>25</v>
      </c>
      <c r="D75" s="2">
        <f>$K$1+$M15+0.5*($J$65*$M$1+$G$65*$M$2)</f>
        <v>16</v>
      </c>
      <c r="E75">
        <f>$K$1+$L15+$J$65*$M$1+$G$65*$M$2-$K$4</f>
        <v>16</v>
      </c>
      <c r="F75">
        <f>$K$1+$L15-$J$65*$M$1+$G$65*$M$2</f>
        <v>13</v>
      </c>
      <c r="G75">
        <f>$K$1+$L15-$J$65*$M$1+$G$65*$M$2+$M$4</f>
        <v>19</v>
      </c>
      <c r="H75" s="2">
        <f>$K$1+$M15-$J$65*$M$1*0.5+$G$65*$M$2*0.5</f>
        <v>13</v>
      </c>
      <c r="I75">
        <f>$K$1+$L15-$J$65*$M$1+$G$65*$M$2-$K$4</f>
        <v>10</v>
      </c>
    </row>
    <row r="76" spans="1:10" x14ac:dyDescent="0.25">
      <c r="A76" t="s">
        <v>10</v>
      </c>
      <c r="B76">
        <f>$K$1+$L16+$J$65*$M$1+$G$65*$M$2</f>
        <v>15</v>
      </c>
      <c r="C76">
        <f>$K$1+$L16+$J$65*$M$1+$G$65*$M$2+$M$4</f>
        <v>21</v>
      </c>
      <c r="D76" s="2">
        <f>$K$1+$M16+0.5*($J$65*$M$1+$G$65*$M$2)</f>
        <v>14</v>
      </c>
      <c r="E76">
        <f>$K$1+$L16+$J$65*$M$1+$G$65*$M$2-$K$4</f>
        <v>12</v>
      </c>
      <c r="F76">
        <f>$K$1+$L16-$J$65*$M$1+$G$65*$M$2</f>
        <v>9</v>
      </c>
      <c r="G76">
        <f>$K$1+$L16-$J$65*$M$1+$G$65*$M$2+$M$4</f>
        <v>15</v>
      </c>
      <c r="H76" s="2">
        <f>$K$1+$M16-$J$65*$M$1*0.5+$G$65*$M$2*0.5</f>
        <v>11</v>
      </c>
      <c r="I76">
        <f>$K$1+$L16-$J$65*$M$1+$G$65*$M$2-$K$4</f>
        <v>6</v>
      </c>
    </row>
    <row r="77" spans="1:10" x14ac:dyDescent="0.25">
      <c r="A77" t="s">
        <v>11</v>
      </c>
      <c r="B77">
        <f>$K$1+$L17+$J$65*$M$1+$G$65*$M$2</f>
        <v>7</v>
      </c>
      <c r="C77">
        <f>$K$1+$L17+$J$65*$M$1+$G$65*$M$2+$M$4</f>
        <v>13</v>
      </c>
      <c r="D77" s="2">
        <f>$K$1+$M17+0.5*($J$65*$M$1+$G$65*$M$2)</f>
        <v>10</v>
      </c>
      <c r="E77">
        <f>$K$1+$L17+$J$65*$M$1+$G$65*$M$2-$K$4</f>
        <v>4</v>
      </c>
      <c r="F77">
        <f>$K$1+$L17-$J$65*$M$1+$G$65*$M$2</f>
        <v>1</v>
      </c>
      <c r="G77">
        <f>$K$1+$L17-$J$65*$M$1+$G$65*$M$2+$M$4</f>
        <v>7</v>
      </c>
      <c r="H77" s="2">
        <f>$K$1+$M17-$J$65*$M$1*0.5+$G$65*$M$2*0.5</f>
        <v>7</v>
      </c>
      <c r="I77">
        <f>$K$1+$L17-$J$65*$M$1+$G$65*$M$2-$K$4</f>
        <v>-2</v>
      </c>
    </row>
    <row r="78" spans="1:10" x14ac:dyDescent="0.25">
      <c r="A78" t="s">
        <v>12</v>
      </c>
      <c r="B78">
        <f>$K$1+$L18+$J$65*$M$1+$G$65*$M$2</f>
        <v>12</v>
      </c>
      <c r="C78">
        <f>$K$1+$L18+$J$65*$M$1+$G$65*$M$2+$M$4</f>
        <v>18</v>
      </c>
      <c r="D78" s="2">
        <f>$K$1+$M18+0.5*($J$65*$M$1+$G$65*$M$2)</f>
        <v>12.5</v>
      </c>
      <c r="E78">
        <f>$K$1+$L18+$J$65*$M$1+$G$65*$M$2-$K$4</f>
        <v>9</v>
      </c>
      <c r="F78">
        <f>$K$1+$L18-$J$65*$M$1+$G$65*$M$2</f>
        <v>6</v>
      </c>
      <c r="G78">
        <f>$K$1+$L18-$J$65*$M$1+$G$65*$M$2+$M$4</f>
        <v>12</v>
      </c>
      <c r="H78" s="2">
        <f>$K$1+$M18-$J$65*$M$1*0.5+$G$65*$M$2*0.5</f>
        <v>9.5</v>
      </c>
      <c r="I78">
        <f>$K$1+$L18-$J$65*$M$1+$G$65*$M$2-$K$4</f>
        <v>3</v>
      </c>
    </row>
  </sheetData>
  <conditionalFormatting sqref="B7:I18">
    <cfRule type="cellIs" dxfId="59" priority="25" operator="greaterThan">
      <formula>22</formula>
    </cfRule>
    <cfRule type="cellIs" dxfId="58" priority="26" operator="lessThan">
      <formula>3</formula>
    </cfRule>
    <cfRule type="cellIs" dxfId="57" priority="27" operator="between">
      <formula>15</formula>
      <formula>18</formula>
    </cfRule>
    <cfRule type="cellIs" dxfId="56" priority="28" operator="between">
      <formula>6</formula>
      <formula>9</formula>
    </cfRule>
    <cfRule type="cellIs" dxfId="55" priority="29" operator="lessThan">
      <formula>6</formula>
    </cfRule>
    <cfRule type="cellIs" dxfId="54" priority="30" operator="greaterThan">
      <formula>18</formula>
    </cfRule>
  </conditionalFormatting>
  <conditionalFormatting sqref="B37:I48">
    <cfRule type="cellIs" dxfId="53" priority="19" operator="greaterThan">
      <formula>22</formula>
    </cfRule>
    <cfRule type="cellIs" dxfId="52" priority="20" operator="lessThan">
      <formula>3</formula>
    </cfRule>
    <cfRule type="cellIs" dxfId="51" priority="21" operator="between">
      <formula>15</formula>
      <formula>18</formula>
    </cfRule>
    <cfRule type="cellIs" dxfId="50" priority="22" operator="between">
      <formula>6</formula>
      <formula>9</formula>
    </cfRule>
    <cfRule type="cellIs" dxfId="49" priority="23" operator="lessThan">
      <formula>6</formula>
    </cfRule>
    <cfRule type="cellIs" dxfId="48" priority="24" operator="greaterThan">
      <formula>18</formula>
    </cfRule>
  </conditionalFormatting>
  <conditionalFormatting sqref="B52:I63">
    <cfRule type="cellIs" dxfId="47" priority="13" operator="greaterThan">
      <formula>22</formula>
    </cfRule>
    <cfRule type="cellIs" dxfId="46" priority="14" operator="lessThan">
      <formula>3</formula>
    </cfRule>
    <cfRule type="cellIs" dxfId="45" priority="15" operator="between">
      <formula>15</formula>
      <formula>18</formula>
    </cfRule>
    <cfRule type="cellIs" dxfId="44" priority="16" operator="between">
      <formula>6</formula>
      <formula>9</formula>
    </cfRule>
    <cfRule type="cellIs" dxfId="43" priority="17" operator="lessThan">
      <formula>6</formula>
    </cfRule>
    <cfRule type="cellIs" dxfId="42" priority="18" operator="greaterThan">
      <formula>18</formula>
    </cfRule>
  </conditionalFormatting>
  <conditionalFormatting sqref="B22:I33">
    <cfRule type="cellIs" dxfId="41" priority="7" operator="greaterThan">
      <formula>22</formula>
    </cfRule>
    <cfRule type="cellIs" dxfId="40" priority="8" operator="lessThan">
      <formula>3</formula>
    </cfRule>
    <cfRule type="cellIs" dxfId="39" priority="9" operator="between">
      <formula>15</formula>
      <formula>18</formula>
    </cfRule>
    <cfRule type="cellIs" dxfId="38" priority="10" operator="between">
      <formula>6</formula>
      <formula>9</formula>
    </cfRule>
    <cfRule type="cellIs" dxfId="37" priority="11" operator="lessThan">
      <formula>6</formula>
    </cfRule>
    <cfRule type="cellIs" dxfId="36" priority="12" operator="greaterThan">
      <formula>18</formula>
    </cfRule>
  </conditionalFormatting>
  <conditionalFormatting sqref="B67:I78">
    <cfRule type="cellIs" dxfId="35" priority="1" operator="greaterThan">
      <formula>22</formula>
    </cfRule>
    <cfRule type="cellIs" dxfId="34" priority="2" operator="lessThan">
      <formula>3</formula>
    </cfRule>
    <cfRule type="cellIs" dxfId="33" priority="3" operator="between">
      <formula>15</formula>
      <formula>18</formula>
    </cfRule>
    <cfRule type="cellIs" dxfId="32" priority="4" operator="between">
      <formula>6</formula>
      <formula>9</formula>
    </cfRule>
    <cfRule type="cellIs" dxfId="31" priority="5" operator="lessThan">
      <formula>6</formula>
    </cfRule>
    <cfRule type="cellIs" dxfId="30" priority="6" operator="greaterThan">
      <formula>18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abSelected="1" workbookViewId="0">
      <selection activeCell="O2" sqref="O2"/>
    </sheetView>
  </sheetViews>
  <sheetFormatPr baseColWidth="10" defaultRowHeight="15" x14ac:dyDescent="0.25"/>
  <cols>
    <col min="1" max="9" width="20.5703125" customWidth="1"/>
  </cols>
  <sheetData>
    <row r="1" spans="1:15" s="1" customFormat="1" ht="18.75" customHeight="1" x14ac:dyDescent="0.25">
      <c r="C1" s="1" t="s">
        <v>38</v>
      </c>
      <c r="D1" s="1">
        <v>0</v>
      </c>
      <c r="E1" s="1" t="s">
        <v>40</v>
      </c>
      <c r="F1" s="1">
        <v>1</v>
      </c>
      <c r="J1" s="1" t="s">
        <v>23</v>
      </c>
      <c r="K1">
        <v>12</v>
      </c>
      <c r="L1" s="1" t="s">
        <v>26</v>
      </c>
      <c r="M1" s="1">
        <v>2</v>
      </c>
      <c r="N1" s="1" t="s">
        <v>27</v>
      </c>
      <c r="O1" s="1">
        <v>1.4</v>
      </c>
    </row>
    <row r="2" spans="1:15" x14ac:dyDescent="0.25">
      <c r="C2" t="s">
        <v>39</v>
      </c>
      <c r="D2">
        <v>0</v>
      </c>
      <c r="L2" t="s">
        <v>28</v>
      </c>
      <c r="M2">
        <v>6.5</v>
      </c>
    </row>
    <row r="3" spans="1:15" x14ac:dyDescent="0.25">
      <c r="J3" t="s">
        <v>25</v>
      </c>
      <c r="K3">
        <v>1</v>
      </c>
      <c r="L3" t="s">
        <v>24</v>
      </c>
      <c r="M3" s="2">
        <v>0.5</v>
      </c>
    </row>
    <row r="4" spans="1:15" x14ac:dyDescent="0.25">
      <c r="J4" t="s">
        <v>29</v>
      </c>
      <c r="K4">
        <v>3</v>
      </c>
      <c r="L4" t="s">
        <v>30</v>
      </c>
      <c r="M4">
        <v>6</v>
      </c>
    </row>
    <row r="5" spans="1:15" x14ac:dyDescent="0.25">
      <c r="A5" t="s">
        <v>35</v>
      </c>
      <c r="B5" t="s">
        <v>16</v>
      </c>
      <c r="C5">
        <v>0</v>
      </c>
      <c r="D5" t="s">
        <v>37</v>
      </c>
      <c r="E5">
        <f>IF(C5&gt;1.35,1.35,C5)/1.35</f>
        <v>0</v>
      </c>
      <c r="F5" t="s">
        <v>17</v>
      </c>
      <c r="G5">
        <f>ROUND(2*E5-1,3)+$D$1</f>
        <v>-1</v>
      </c>
      <c r="H5" t="s">
        <v>15</v>
      </c>
      <c r="I5">
        <f>(E5*2-1)*$O$1*$F$1</f>
        <v>-1.4</v>
      </c>
      <c r="J5">
        <f>ABS(IF(I5&gt;1,1,I5))</f>
        <v>1.4</v>
      </c>
    </row>
    <row r="6" spans="1:15" x14ac:dyDescent="0.25">
      <c r="A6" s="1" t="s">
        <v>0</v>
      </c>
      <c r="B6" s="1" t="s">
        <v>18</v>
      </c>
      <c r="C6" t="s">
        <v>31</v>
      </c>
      <c r="D6" s="1" t="s">
        <v>19</v>
      </c>
      <c r="E6" s="1" t="s">
        <v>22</v>
      </c>
      <c r="F6" s="1" t="s">
        <v>20</v>
      </c>
      <c r="G6" s="1" t="s">
        <v>33</v>
      </c>
      <c r="H6" s="1" t="s">
        <v>21</v>
      </c>
      <c r="I6" s="1" t="s">
        <v>32</v>
      </c>
    </row>
    <row r="7" spans="1:15" x14ac:dyDescent="0.25">
      <c r="A7" t="s">
        <v>1</v>
      </c>
      <c r="B7">
        <f>$K$1+$L7+$J$5*$M$1+$G$5*$M$2</f>
        <v>3.3000000000000007</v>
      </c>
      <c r="C7">
        <f>$K$1+$L7+$J$5*$M$1+$G$5*$M$2+$M$4</f>
        <v>9.3000000000000007</v>
      </c>
      <c r="D7" s="2">
        <f>$K$1+$M7+0.5*($J$5*$M$1+$G$5*$M$2)</f>
        <v>8.15</v>
      </c>
      <c r="E7">
        <f>$K$1+$L7+$J$5*$M$1+$G$5*$M$2-$K$4</f>
        <v>0.30000000000000071</v>
      </c>
      <c r="F7">
        <f>$K$1+$L7-$J$5*$M$1+$G$5*$M$2</f>
        <v>-2.2999999999999998</v>
      </c>
      <c r="G7">
        <f>$K$1+$L7-$J$5*$M$1+$G$5*$M$2+$M$4</f>
        <v>3.7</v>
      </c>
      <c r="H7" s="2">
        <f>$K$1+$M7-$J$5*$M$1*0.5+$G$5*$M$2*0.5</f>
        <v>5.35</v>
      </c>
      <c r="I7">
        <f>$K$1+$L7-$J$5*$M$1+$G$5*$M$2-$K$4</f>
        <v>-5.3</v>
      </c>
      <c r="L7">
        <v>-5</v>
      </c>
      <c r="M7" s="3">
        <f>+($L7*$M$3+$K$3*(1-$M$3))</f>
        <v>-2</v>
      </c>
    </row>
    <row r="8" spans="1:15" x14ac:dyDescent="0.25">
      <c r="A8" t="s">
        <v>2</v>
      </c>
      <c r="B8">
        <f>$K$1+$L8+$J$5*$M$1+$G$5*$M$2</f>
        <v>8.3000000000000007</v>
      </c>
      <c r="C8">
        <f>$K$1+$L8+$J$5*$M$1+$G$5*$M$2+$M$4</f>
        <v>14.3</v>
      </c>
      <c r="D8" s="2">
        <f>$K$1+$M8+0.5*($J$5*$M$1+$G$5*$M$2)</f>
        <v>10.65</v>
      </c>
      <c r="E8">
        <f>$K$1+$L8+$J$5*$M$1+$G$5*$M$2-$K$4</f>
        <v>5.3000000000000007</v>
      </c>
      <c r="F8">
        <f>$K$1+$L8-$J$5*$M$1+$G$5*$M$2</f>
        <v>2.6999999999999993</v>
      </c>
      <c r="G8">
        <f>$K$1+$L8-$J$5*$M$1+$G$5*$M$2+$M$4</f>
        <v>8.6999999999999993</v>
      </c>
      <c r="H8" s="2">
        <f>$K$1+$M8-$J$5*$M$1*0.5+$G$5*$M$2*0.5</f>
        <v>7.85</v>
      </c>
      <c r="I8">
        <f>$K$1+$L8-$J$5*$M$1+$G$5*$M$2-$K$4</f>
        <v>-0.30000000000000071</v>
      </c>
      <c r="L8">
        <v>0</v>
      </c>
      <c r="M8" s="3">
        <f>+($L8*$M$3+$K$3*(1-$M$3))</f>
        <v>0.5</v>
      </c>
    </row>
    <row r="9" spans="1:15" x14ac:dyDescent="0.25">
      <c r="A9" t="s">
        <v>3</v>
      </c>
      <c r="B9">
        <f>$K$1+$L9+$J$5*$M$1+$G$5*$M$2</f>
        <v>10.3</v>
      </c>
      <c r="C9">
        <f>$K$1+$L9+$J$5*$M$1+$G$5*$M$2+$M$4</f>
        <v>16.3</v>
      </c>
      <c r="D9" s="2">
        <f>$K$1+$M9+0.5*($J$5*$M$1+$G$5*$M$2)</f>
        <v>11.65</v>
      </c>
      <c r="E9">
        <f>$K$1+$L9+$J$5*$M$1+$G$5*$M$2-$K$4</f>
        <v>7.3000000000000007</v>
      </c>
      <c r="F9">
        <f>$K$1+$L9-$J$5*$M$1+$G$5*$M$2</f>
        <v>4.6999999999999993</v>
      </c>
      <c r="G9">
        <f>$K$1+$L9-$J$5*$M$1+$G$5*$M$2+$M$4</f>
        <v>10.7</v>
      </c>
      <c r="H9" s="2">
        <f>$K$1+$M9-$J$5*$M$1*0.5+$G$5*$M$2*0.5</f>
        <v>8.85</v>
      </c>
      <c r="I9">
        <f>$K$1+$L9-$J$5*$M$1+$G$5*$M$2-$K$4</f>
        <v>1.6999999999999993</v>
      </c>
      <c r="L9">
        <v>2</v>
      </c>
      <c r="M9" s="3">
        <f>+($L9*$M$3+$K$3*(1-$M$3))</f>
        <v>1.5</v>
      </c>
    </row>
    <row r="10" spans="1:15" x14ac:dyDescent="0.25">
      <c r="A10" t="s">
        <v>4</v>
      </c>
      <c r="B10">
        <f>$K$1+$L10+$J$5*$M$1+$G$5*$M$2</f>
        <v>12.3</v>
      </c>
      <c r="C10">
        <f>$K$1+$L10+$J$5*$M$1+$G$5*$M$2+$M$4</f>
        <v>18.3</v>
      </c>
      <c r="D10" s="2">
        <f>$K$1+$M10+0.5*($J$5*$M$1+$G$5*$M$2)</f>
        <v>12.65</v>
      </c>
      <c r="E10">
        <f>$K$1+$L10+$J$5*$M$1+$G$5*$M$2-$K$4</f>
        <v>9.3000000000000007</v>
      </c>
      <c r="F10">
        <f>$K$1+$L10-$J$5*$M$1+$G$5*$M$2</f>
        <v>6.6999999999999993</v>
      </c>
      <c r="G10">
        <f>$K$1+$L10-$J$5*$M$1+$G$5*$M$2+$M$4</f>
        <v>12.7</v>
      </c>
      <c r="H10" s="2">
        <f>$K$1+$M10-$J$5*$M$1*0.5+$G$5*$M$2*0.5</f>
        <v>9.85</v>
      </c>
      <c r="I10">
        <f>$K$1+$L10-$J$5*$M$1+$G$5*$M$2-$K$4</f>
        <v>3.6999999999999993</v>
      </c>
      <c r="L10">
        <v>4</v>
      </c>
      <c r="M10" s="3">
        <f>+($L10*$M$3+$K$3*(1-$M$3))</f>
        <v>2.5</v>
      </c>
    </row>
    <row r="11" spans="1:15" x14ac:dyDescent="0.25">
      <c r="A11" t="s">
        <v>5</v>
      </c>
      <c r="B11">
        <f>$K$1+$L11+$J$5*$M$1+$G$5*$M$2</f>
        <v>14.3</v>
      </c>
      <c r="C11">
        <f>$K$1+$L11+$J$5*$M$1+$G$5*$M$2+$M$4</f>
        <v>20.3</v>
      </c>
      <c r="D11" s="2">
        <f>$K$1+$M11+0.5*($J$5*$M$1+$G$5*$M$2)</f>
        <v>13.65</v>
      </c>
      <c r="E11">
        <f>$K$1+$L11+$J$5*$M$1+$G$5*$M$2-$K$4</f>
        <v>11.3</v>
      </c>
      <c r="F11">
        <f>$K$1+$L11-$J$5*$M$1+$G$5*$M$2</f>
        <v>8.6999999999999993</v>
      </c>
      <c r="G11">
        <f>$K$1+$L11-$J$5*$M$1+$G$5*$M$2+$M$4</f>
        <v>14.7</v>
      </c>
      <c r="H11" s="2">
        <f>$K$1+$M11-$J$5*$M$1*0.5+$G$5*$M$2*0.5</f>
        <v>10.85</v>
      </c>
      <c r="I11">
        <f>$K$1+$L11-$J$5*$M$1+$G$5*$M$2-$K$4</f>
        <v>5.6999999999999993</v>
      </c>
      <c r="L11">
        <v>6</v>
      </c>
      <c r="M11" s="3">
        <f>+($L11*$M$3+$K$3*(1-$M$3))</f>
        <v>3.5</v>
      </c>
    </row>
    <row r="12" spans="1:15" x14ac:dyDescent="0.25">
      <c r="A12" t="s">
        <v>6</v>
      </c>
      <c r="B12">
        <f>$K$1+$L12+$J$5*$M$1+$G$5*$M$2</f>
        <v>12.3</v>
      </c>
      <c r="C12">
        <f>$K$1+$L12+$J$5*$M$1+$G$5*$M$2+$M$4</f>
        <v>18.3</v>
      </c>
      <c r="D12" s="2">
        <f>$K$1+$M12+0.5*($J$5*$M$1+$G$5*$M$2)</f>
        <v>12.65</v>
      </c>
      <c r="E12">
        <f>$K$1+$L12+$J$5*$M$1+$G$5*$M$2-$K$4</f>
        <v>9.3000000000000007</v>
      </c>
      <c r="F12">
        <f>$K$1+$L12-$J$5*$M$1+$G$5*$M$2</f>
        <v>6.6999999999999993</v>
      </c>
      <c r="G12">
        <f>$K$1+$L12-$J$5*$M$1+$G$5*$M$2+$M$4</f>
        <v>12.7</v>
      </c>
      <c r="H12" s="2">
        <f>$K$1+$M12-$J$5*$M$1*0.5+$G$5*$M$2*0.5</f>
        <v>9.85</v>
      </c>
      <c r="I12">
        <f>$K$1+$L12-$J$5*$M$1+$G$5*$M$2-$K$4</f>
        <v>3.6999999999999993</v>
      </c>
      <c r="L12">
        <v>4</v>
      </c>
      <c r="M12" s="3">
        <f>+($L12*$M$3+$K$3*(1-$M$3))</f>
        <v>2.5</v>
      </c>
    </row>
    <row r="13" spans="1:15" x14ac:dyDescent="0.25">
      <c r="A13" t="s">
        <v>7</v>
      </c>
      <c r="B13">
        <f>$K$1+$L13+$J$5*$M$1+$G$5*$M$2</f>
        <v>10.3</v>
      </c>
      <c r="C13">
        <f>$K$1+$L13+$J$5*$M$1+$G$5*$M$2+$M$4</f>
        <v>16.3</v>
      </c>
      <c r="D13" s="2">
        <f>$K$1+$M13+0.5*($J$5*$M$1+$G$5*$M$2)</f>
        <v>11.65</v>
      </c>
      <c r="E13">
        <f>$K$1+$L13+$J$5*$M$1+$G$5*$M$2-$K$4</f>
        <v>7.3000000000000007</v>
      </c>
      <c r="F13">
        <f>$K$1+$L13-$J$5*$M$1+$G$5*$M$2</f>
        <v>4.6999999999999993</v>
      </c>
      <c r="G13">
        <f>$K$1+$L13-$J$5*$M$1+$G$5*$M$2+$M$4</f>
        <v>10.7</v>
      </c>
      <c r="H13" s="2">
        <f>$K$1+$M13-$J$5*$M$1*0.5+$G$5*$M$2*0.5</f>
        <v>8.85</v>
      </c>
      <c r="I13">
        <f>$K$1+$L13-$J$5*$M$1+$G$5*$M$2-$K$4</f>
        <v>1.6999999999999993</v>
      </c>
      <c r="L13">
        <v>2</v>
      </c>
      <c r="M13" s="3">
        <f>+($L13*$M$3+$K$3*(1-$M$3))</f>
        <v>1.5</v>
      </c>
    </row>
    <row r="14" spans="1:15" x14ac:dyDescent="0.25">
      <c r="A14" t="s">
        <v>8</v>
      </c>
      <c r="B14">
        <f>$K$1+$L14+$J$5*$M$1+$G$5*$M$2</f>
        <v>8.3000000000000007</v>
      </c>
      <c r="C14">
        <f>$K$1+$L14+$J$5*$M$1+$G$5*$M$2+$M$4</f>
        <v>14.3</v>
      </c>
      <c r="D14" s="2">
        <f>$K$1+$M14+0.5*($J$5*$M$1+$G$5*$M$2)</f>
        <v>10.65</v>
      </c>
      <c r="E14">
        <f>$K$1+$L14+$J$5*$M$1+$G$5*$M$2-$K$4</f>
        <v>5.3000000000000007</v>
      </c>
      <c r="F14">
        <f>$K$1+$L14-$J$5*$M$1+$G$5*$M$2</f>
        <v>2.6999999999999993</v>
      </c>
      <c r="G14">
        <f>$K$1+$L14-$J$5*$M$1+$G$5*$M$2+$M$4</f>
        <v>8.6999999999999993</v>
      </c>
      <c r="H14" s="2">
        <f>$K$1+$M14-$J$5*$M$1*0.5+$G$5*$M$2*0.5</f>
        <v>7.85</v>
      </c>
      <c r="I14">
        <f>$K$1+$L14-$J$5*$M$1+$G$5*$M$2-$K$4</f>
        <v>-0.30000000000000071</v>
      </c>
      <c r="L14">
        <v>0</v>
      </c>
      <c r="M14" s="3">
        <f>+($L14*$M$3+$K$3*(1-$M$3))</f>
        <v>0.5</v>
      </c>
    </row>
    <row r="15" spans="1:15" x14ac:dyDescent="0.25">
      <c r="A15" t="s">
        <v>9</v>
      </c>
      <c r="B15">
        <f>$K$1+$L15+$J$5*$M$1+$G$5*$M$2</f>
        <v>5.3000000000000007</v>
      </c>
      <c r="C15">
        <f>$K$1+$L15+$J$5*$M$1+$G$5*$M$2+$M$4</f>
        <v>11.3</v>
      </c>
      <c r="D15" s="2">
        <f>$K$1+$M15+0.5*($J$5*$M$1+$G$5*$M$2)</f>
        <v>9.15</v>
      </c>
      <c r="E15">
        <f>$K$1+$L15+$J$5*$M$1+$G$5*$M$2-$K$4</f>
        <v>2.3000000000000007</v>
      </c>
      <c r="F15">
        <f>$K$1+$L15-$J$5*$M$1+$G$5*$M$2</f>
        <v>-0.29999999999999982</v>
      </c>
      <c r="G15">
        <f>$K$1+$L15-$J$5*$M$1+$G$5*$M$2+$M$4</f>
        <v>5.7</v>
      </c>
      <c r="H15" s="2">
        <f>$K$1+$M15-$J$5*$M$1*0.5+$G$5*$M$2*0.5</f>
        <v>6.35</v>
      </c>
      <c r="I15">
        <f>$K$1+$L15-$J$5*$M$1+$G$5*$M$2-$K$4</f>
        <v>-3.3</v>
      </c>
      <c r="L15">
        <v>-3</v>
      </c>
      <c r="M15" s="3">
        <f>+($L15*$M$3+$K$3*(1-$M$3))</f>
        <v>-1</v>
      </c>
    </row>
    <row r="16" spans="1:15" x14ac:dyDescent="0.25">
      <c r="A16" t="s">
        <v>10</v>
      </c>
      <c r="B16">
        <f>$K$1+$L16+$J$5*$M$1+$G$5*$M$2</f>
        <v>1.2999999999999998</v>
      </c>
      <c r="C16">
        <f>$K$1+$L16+$J$5*$M$1+$G$5*$M$2+$M$4</f>
        <v>7.3</v>
      </c>
      <c r="D16" s="2">
        <f>$K$1+$M16+0.5*($J$5*$M$1+$G$5*$M$2)</f>
        <v>7.15</v>
      </c>
      <c r="E16">
        <f>$K$1+$L16+$J$5*$M$1+$G$5*$M$2-$K$4</f>
        <v>-1.7000000000000002</v>
      </c>
      <c r="F16">
        <f>$K$1+$L16-$J$5*$M$1+$G$5*$M$2</f>
        <v>-4.3</v>
      </c>
      <c r="G16">
        <f>$K$1+$L16-$J$5*$M$1+$G$5*$M$2+$M$4</f>
        <v>1.7000000000000002</v>
      </c>
      <c r="H16" s="2">
        <f>$K$1+$M16-$J$5*$M$1*0.5+$G$5*$M$2*0.5</f>
        <v>4.3499999999999996</v>
      </c>
      <c r="I16">
        <f>$K$1+$L16-$J$5*$M$1+$G$5*$M$2-$K$4</f>
        <v>-7.3</v>
      </c>
      <c r="L16">
        <v>-7</v>
      </c>
      <c r="M16" s="3">
        <f>+($L16*$M$3+$K$3*(1-$M$3))</f>
        <v>-3</v>
      </c>
    </row>
    <row r="17" spans="1:13" x14ac:dyDescent="0.25">
      <c r="A17" t="s">
        <v>11</v>
      </c>
      <c r="B17">
        <f>$K$1+$L17+$J$5*$M$1+$G$5*$M$2</f>
        <v>-6.7</v>
      </c>
      <c r="C17">
        <f>$K$1+$L17+$J$5*$M$1+$G$5*$M$2+$M$4</f>
        <v>-0.70000000000000018</v>
      </c>
      <c r="D17" s="2">
        <f>$K$1+$M17+0.5*($J$5*$M$1+$G$5*$M$2)</f>
        <v>3.15</v>
      </c>
      <c r="E17">
        <f>$K$1+$L17+$J$5*$M$1+$G$5*$M$2-$K$4</f>
        <v>-9.6999999999999993</v>
      </c>
      <c r="F17">
        <f>$K$1+$L17-$J$5*$M$1+$G$5*$M$2</f>
        <v>-12.3</v>
      </c>
      <c r="G17">
        <f>$K$1+$L17-$J$5*$M$1+$G$5*$M$2+$M$4</f>
        <v>-6.3000000000000007</v>
      </c>
      <c r="H17" s="2">
        <f>$K$1+$M17-$J$5*$M$1*0.5+$G$5*$M$2*0.5</f>
        <v>0.35000000000000009</v>
      </c>
      <c r="I17">
        <f>$K$1+$L17-$J$5*$M$1+$G$5*$M$2-$K$4</f>
        <v>-15.3</v>
      </c>
      <c r="L17">
        <v>-15</v>
      </c>
      <c r="M17" s="3">
        <f>+($L17*$M$3+$K$3*(1-$M$3))</f>
        <v>-7</v>
      </c>
    </row>
    <row r="18" spans="1:13" x14ac:dyDescent="0.25">
      <c r="A18" t="s">
        <v>12</v>
      </c>
      <c r="B18">
        <f>$K$1+$L18+$J$5*$M$1+$G$5*$M$2</f>
        <v>-1.7000000000000002</v>
      </c>
      <c r="C18">
        <f>$K$1+$L18+$J$5*$M$1+$G$5*$M$2+$M$4</f>
        <v>4.3</v>
      </c>
      <c r="D18" s="2">
        <f>$K$1+$M18+0.5*($J$5*$M$1+$G$5*$M$2)</f>
        <v>5.65</v>
      </c>
      <c r="E18">
        <f>$K$1+$L18+$J$5*$M$1+$G$5*$M$2-$K$4</f>
        <v>-4.7</v>
      </c>
      <c r="F18">
        <f>$K$1+$L18-$J$5*$M$1+$G$5*$M$2</f>
        <v>-7.3</v>
      </c>
      <c r="G18">
        <f>$K$1+$L18-$J$5*$M$1+$G$5*$M$2+$M$4</f>
        <v>-1.2999999999999998</v>
      </c>
      <c r="H18" s="2">
        <f>$K$1+$M18-$J$5*$M$1*0.5+$G$5*$M$2*0.5</f>
        <v>2.8499999999999996</v>
      </c>
      <c r="I18">
        <f>$K$1+$L18-$J$5*$M$1+$G$5*$M$2-$K$4</f>
        <v>-10.3</v>
      </c>
      <c r="L18">
        <v>-10</v>
      </c>
      <c r="M18" s="3">
        <f>+($L18*$M$3+$K$3*(1-$M$3))</f>
        <v>-4.5</v>
      </c>
    </row>
    <row r="20" spans="1:13" x14ac:dyDescent="0.25">
      <c r="A20" t="s">
        <v>13</v>
      </c>
      <c r="B20" t="s">
        <v>16</v>
      </c>
      <c r="C20">
        <v>0.25</v>
      </c>
      <c r="E20" s="2">
        <f>IF(C20&gt;1.35,1.35,C20)/1.35</f>
        <v>0.18518518518518517</v>
      </c>
      <c r="F20" t="s">
        <v>17</v>
      </c>
      <c r="G20">
        <f>ROUND(2*E20-1,3)+$D$1</f>
        <v>-0.63</v>
      </c>
      <c r="H20" t="s">
        <v>15</v>
      </c>
      <c r="I20" s="2">
        <f>(E20*2-1)*$O$1*$F$1</f>
        <v>-0.88148148148148142</v>
      </c>
      <c r="J20" s="2">
        <f>ABS(IF(I20&gt;1,1,I20))</f>
        <v>0.88148148148148142</v>
      </c>
    </row>
    <row r="21" spans="1:13" x14ac:dyDescent="0.25">
      <c r="A21" s="1" t="s">
        <v>0</v>
      </c>
      <c r="B21" s="1" t="s">
        <v>18</v>
      </c>
      <c r="C21" t="s">
        <v>31</v>
      </c>
      <c r="D21" s="1" t="s">
        <v>19</v>
      </c>
      <c r="E21" s="1" t="s">
        <v>22</v>
      </c>
      <c r="F21" s="1" t="s">
        <v>20</v>
      </c>
      <c r="G21" s="1" t="s">
        <v>33</v>
      </c>
      <c r="H21" s="1" t="s">
        <v>21</v>
      </c>
      <c r="I21" s="1" t="s">
        <v>32</v>
      </c>
    </row>
    <row r="22" spans="1:13" x14ac:dyDescent="0.25">
      <c r="A22" t="s">
        <v>1</v>
      </c>
      <c r="B22" s="2">
        <f>$K$1+$L7+$J$20*$M$1+$G$20*$M$2</f>
        <v>4.6679629629629629</v>
      </c>
      <c r="C22" s="2">
        <f>$K$1+$L7+$J$20*$M$1+$G$20*$M$2+$M$4</f>
        <v>10.667962962962964</v>
      </c>
      <c r="D22" s="2">
        <f>$K$1+$M7+0.5*($J$20*$M$1+$G$20*$M$2)</f>
        <v>8.8339814814814819</v>
      </c>
      <c r="E22" s="2">
        <f>$K$1+$L7+$J$20*$M$1+$G$20*$M$2-$K$4</f>
        <v>1.6679629629629629</v>
      </c>
      <c r="F22" s="2">
        <f>$K$1+$L7-$J$20*$M$1+$G$20*$M$2</f>
        <v>1.1420370370370376</v>
      </c>
      <c r="G22" s="2">
        <f>$K$1+$L7-$J$20*$M$1+$G$20*$M$2+$M$4</f>
        <v>7.1420370370370376</v>
      </c>
      <c r="H22" s="2">
        <f>$K$1+$M7-$J$20*$M$1*0.5+$G$20*$M$2*0.5</f>
        <v>7.0710185185185193</v>
      </c>
      <c r="I22" s="2">
        <f>$K$1+$L7-$J$20*$M$1+$G$20*$M$2-$K$4</f>
        <v>-1.8579629629629624</v>
      </c>
    </row>
    <row r="23" spans="1:13" x14ac:dyDescent="0.25">
      <c r="A23" t="s">
        <v>2</v>
      </c>
      <c r="B23" s="2">
        <f>$K$1+$L8+$J$20*$M$1+$G$20*$M$2</f>
        <v>9.6679629629629638</v>
      </c>
      <c r="C23" s="2">
        <f>$K$1+$L8+$J$20*$M$1+$G$20*$M$2+$M$4</f>
        <v>15.667962962962964</v>
      </c>
      <c r="D23" s="2">
        <f>$K$1+$M8+0.5*($J$20*$M$1+$G$20*$M$2)</f>
        <v>11.333981481481482</v>
      </c>
      <c r="E23" s="2">
        <f>$K$1+$L8+$J$20*$M$1+$G$20*$M$2-$K$4</f>
        <v>6.6679629629629638</v>
      </c>
      <c r="F23" s="2">
        <f>$K$1+$L8-$J$20*$M$1+$G$20*$M$2</f>
        <v>6.1420370370370376</v>
      </c>
      <c r="G23" s="2">
        <f>$K$1+$L8-$J$20*$M$1+$G$20*$M$2+$M$4</f>
        <v>12.142037037037039</v>
      </c>
      <c r="H23" s="2">
        <f>$K$1+$M8-$J$20*$M$1*0.5+$G$20*$M$2*0.5</f>
        <v>9.5710185185185193</v>
      </c>
      <c r="I23" s="2">
        <f>$K$1+$L8-$J$20*$M$1+$G$20*$M$2-$K$4</f>
        <v>3.1420370370370376</v>
      </c>
    </row>
    <row r="24" spans="1:13" x14ac:dyDescent="0.25">
      <c r="A24" t="s">
        <v>3</v>
      </c>
      <c r="B24" s="2">
        <f>$K$1+$L9+$J$20*$M$1+$G$20*$M$2</f>
        <v>11.667962962962964</v>
      </c>
      <c r="C24" s="2">
        <f>$K$1+$L9+$J$20*$M$1+$G$20*$M$2+$M$4</f>
        <v>17.667962962962964</v>
      </c>
      <c r="D24" s="2">
        <f>$K$1+$M9+0.5*($J$20*$M$1+$G$20*$M$2)</f>
        <v>12.333981481481482</v>
      </c>
      <c r="E24" s="2">
        <f>$K$1+$L9+$J$20*$M$1+$G$20*$M$2-$K$4</f>
        <v>8.6679629629629638</v>
      </c>
      <c r="F24" s="2">
        <f>$K$1+$L9-$J$20*$M$1+$G$20*$M$2</f>
        <v>8.1420370370370385</v>
      </c>
      <c r="G24" s="2">
        <f>$K$1+$L9-$J$20*$M$1+$G$20*$M$2+$M$4</f>
        <v>14.142037037037039</v>
      </c>
      <c r="H24" s="2">
        <f>$K$1+$M9-$J$20*$M$1*0.5+$G$20*$M$2*0.5</f>
        <v>10.571018518518519</v>
      </c>
      <c r="I24" s="2">
        <f>$K$1+$L9-$J$20*$M$1+$G$20*$M$2-$K$4</f>
        <v>5.1420370370370385</v>
      </c>
    </row>
    <row r="25" spans="1:13" x14ac:dyDescent="0.25">
      <c r="A25" t="s">
        <v>4</v>
      </c>
      <c r="B25" s="2">
        <f>$K$1+$L10+$J$20*$M$1+$G$20*$M$2</f>
        <v>13.667962962962964</v>
      </c>
      <c r="C25" s="2">
        <f>$K$1+$L10+$J$20*$M$1+$G$20*$M$2+$M$4</f>
        <v>19.667962962962964</v>
      </c>
      <c r="D25" s="2">
        <f>$K$1+$M10+0.5*($J$20*$M$1+$G$20*$M$2)</f>
        <v>13.333981481481482</v>
      </c>
      <c r="E25" s="2">
        <f>$K$1+$L10+$J$20*$M$1+$G$20*$M$2-$K$4</f>
        <v>10.667962962962964</v>
      </c>
      <c r="F25" s="2">
        <f>$K$1+$L10-$J$20*$M$1+$G$20*$M$2</f>
        <v>10.142037037037039</v>
      </c>
      <c r="G25" s="2">
        <f>$K$1+$L10-$J$20*$M$1+$G$20*$M$2+$M$4</f>
        <v>16.142037037037039</v>
      </c>
      <c r="H25" s="2">
        <f>$K$1+$M10-$J$20*$M$1*0.5+$G$20*$M$2*0.5</f>
        <v>11.571018518518519</v>
      </c>
      <c r="I25" s="2">
        <f>$K$1+$L10-$J$20*$M$1+$G$20*$M$2-$K$4</f>
        <v>7.1420370370370385</v>
      </c>
    </row>
    <row r="26" spans="1:13" x14ac:dyDescent="0.25">
      <c r="A26" t="s">
        <v>5</v>
      </c>
      <c r="B26" s="2">
        <f>$K$1+$L11+$J$20*$M$1+$G$20*$M$2</f>
        <v>15.667962962962964</v>
      </c>
      <c r="C26" s="2">
        <f>$K$1+$L11+$J$20*$M$1+$G$20*$M$2+$M$4</f>
        <v>21.667962962962964</v>
      </c>
      <c r="D26" s="2">
        <f>$K$1+$M11+0.5*($J$20*$M$1+$G$20*$M$2)</f>
        <v>14.333981481481482</v>
      </c>
      <c r="E26" s="2">
        <f>$K$1+$L11+$J$20*$M$1+$G$20*$M$2-$K$4</f>
        <v>12.667962962962964</v>
      </c>
      <c r="F26" s="2">
        <f>$K$1+$L11-$J$20*$M$1+$G$20*$M$2</f>
        <v>12.142037037037039</v>
      </c>
      <c r="G26" s="2">
        <f>$K$1+$L11-$J$20*$M$1+$G$20*$M$2+$M$4</f>
        <v>18.142037037037039</v>
      </c>
      <c r="H26" s="2">
        <f>$K$1+$M11-$J$20*$M$1*0.5+$G$20*$M$2*0.5</f>
        <v>12.571018518518519</v>
      </c>
      <c r="I26" s="2">
        <f>$K$1+$L11-$J$20*$M$1+$G$20*$M$2-$K$4</f>
        <v>9.1420370370370385</v>
      </c>
    </row>
    <row r="27" spans="1:13" x14ac:dyDescent="0.25">
      <c r="A27" t="s">
        <v>6</v>
      </c>
      <c r="B27" s="2">
        <f>$K$1+$L12+$J$20*$M$1+$G$20*$M$2</f>
        <v>13.667962962962964</v>
      </c>
      <c r="C27" s="2">
        <f>$K$1+$L12+$J$20*$M$1+$G$20*$M$2+$M$4</f>
        <v>19.667962962962964</v>
      </c>
      <c r="D27" s="2">
        <f>$K$1+$M12+0.5*($J$20*$M$1+$G$20*$M$2)</f>
        <v>13.333981481481482</v>
      </c>
      <c r="E27" s="2">
        <f>$K$1+$L12+$J$20*$M$1+$G$20*$M$2-$K$4</f>
        <v>10.667962962962964</v>
      </c>
      <c r="F27" s="2">
        <f>$K$1+$L12-$J$20*$M$1+$G$20*$M$2</f>
        <v>10.142037037037039</v>
      </c>
      <c r="G27" s="2">
        <f>$K$1+$L12-$J$20*$M$1+$G$20*$M$2+$M$4</f>
        <v>16.142037037037039</v>
      </c>
      <c r="H27" s="2">
        <f>$K$1+$M12-$J$20*$M$1*0.5+$G$20*$M$2*0.5</f>
        <v>11.571018518518519</v>
      </c>
      <c r="I27" s="2">
        <f>$K$1+$L12-$J$20*$M$1+$G$20*$M$2-$K$4</f>
        <v>7.1420370370370385</v>
      </c>
    </row>
    <row r="28" spans="1:13" x14ac:dyDescent="0.25">
      <c r="A28" t="s">
        <v>7</v>
      </c>
      <c r="B28" s="2">
        <f>$K$1+$L13+$J$20*$M$1+$G$20*$M$2</f>
        <v>11.667962962962964</v>
      </c>
      <c r="C28" s="2">
        <f>$K$1+$L13+$J$20*$M$1+$G$20*$M$2+$M$4</f>
        <v>17.667962962962964</v>
      </c>
      <c r="D28" s="2">
        <f>$K$1+$M13+0.5*($J$20*$M$1+$G$20*$M$2)</f>
        <v>12.333981481481482</v>
      </c>
      <c r="E28" s="2">
        <f>$K$1+$L13+$J$20*$M$1+$G$20*$M$2-$K$4</f>
        <v>8.6679629629629638</v>
      </c>
      <c r="F28" s="2">
        <f>$K$1+$L13-$J$20*$M$1+$G$20*$M$2</f>
        <v>8.1420370370370385</v>
      </c>
      <c r="G28" s="2">
        <f>$K$1+$L13-$J$20*$M$1+$G$20*$M$2+$M$4</f>
        <v>14.142037037037039</v>
      </c>
      <c r="H28" s="2">
        <f>$K$1+$M13-$J$20*$M$1*0.5+$G$20*$M$2*0.5</f>
        <v>10.571018518518519</v>
      </c>
      <c r="I28" s="2">
        <f>$K$1+$L13-$J$20*$M$1+$G$20*$M$2-$K$4</f>
        <v>5.1420370370370385</v>
      </c>
    </row>
    <row r="29" spans="1:13" x14ac:dyDescent="0.25">
      <c r="A29" t="s">
        <v>8</v>
      </c>
      <c r="B29" s="2">
        <f>$K$1+$L14+$J$20*$M$1+$G$20*$M$2</f>
        <v>9.6679629629629638</v>
      </c>
      <c r="C29" s="2">
        <f>$K$1+$L14+$J$20*$M$1+$G$20*$M$2+$M$4</f>
        <v>15.667962962962964</v>
      </c>
      <c r="D29" s="2">
        <f>$K$1+$M14+0.5*($J$20*$M$1+$G$20*$M$2)</f>
        <v>11.333981481481482</v>
      </c>
      <c r="E29" s="2">
        <f>$K$1+$L14+$J$20*$M$1+$G$20*$M$2-$K$4</f>
        <v>6.6679629629629638</v>
      </c>
      <c r="F29" s="2">
        <f>$K$1+$L14-$J$20*$M$1+$G$20*$M$2</f>
        <v>6.1420370370370376</v>
      </c>
      <c r="G29" s="2">
        <f>$K$1+$L14-$J$20*$M$1+$G$20*$M$2+$M$4</f>
        <v>12.142037037037039</v>
      </c>
      <c r="H29" s="2">
        <f>$K$1+$M14-$J$20*$M$1*0.5+$G$20*$M$2*0.5</f>
        <v>9.5710185185185193</v>
      </c>
      <c r="I29" s="2">
        <f>$K$1+$L14-$J$20*$M$1+$G$20*$M$2-$K$4</f>
        <v>3.1420370370370376</v>
      </c>
    </row>
    <row r="30" spans="1:13" x14ac:dyDescent="0.25">
      <c r="A30" t="s">
        <v>9</v>
      </c>
      <c r="B30" s="2">
        <f>$K$1+$L15+$J$20*$M$1+$G$20*$M$2</f>
        <v>6.6679629629629629</v>
      </c>
      <c r="C30" s="2">
        <f>$K$1+$L15+$J$20*$M$1+$G$20*$M$2+$M$4</f>
        <v>12.667962962962964</v>
      </c>
      <c r="D30" s="2">
        <f>$K$1+$M15+0.5*($J$20*$M$1+$G$20*$M$2)</f>
        <v>9.8339814814814819</v>
      </c>
      <c r="E30" s="2">
        <f>$K$1+$L15+$J$20*$M$1+$G$20*$M$2-$K$4</f>
        <v>3.6679629629629629</v>
      </c>
      <c r="F30" s="2">
        <f>$K$1+$L15-$J$20*$M$1+$G$20*$M$2</f>
        <v>3.1420370370370376</v>
      </c>
      <c r="G30" s="2">
        <f>$K$1+$L15-$J$20*$M$1+$G$20*$M$2+$M$4</f>
        <v>9.1420370370370385</v>
      </c>
      <c r="H30" s="2">
        <f>$K$1+$M15-$J$20*$M$1*0.5+$G$20*$M$2*0.5</f>
        <v>8.0710185185185193</v>
      </c>
      <c r="I30" s="2">
        <f>$K$1+$L15-$J$20*$M$1+$G$20*$M$2-$K$4</f>
        <v>0.14203703703703763</v>
      </c>
    </row>
    <row r="31" spans="1:13" x14ac:dyDescent="0.25">
      <c r="A31" t="s">
        <v>10</v>
      </c>
      <c r="B31" s="2">
        <f>$K$1+$L16+$J$20*$M$1+$G$20*$M$2</f>
        <v>2.6679629629629629</v>
      </c>
      <c r="C31" s="2">
        <f>$K$1+$L16+$J$20*$M$1+$G$20*$M$2+$M$4</f>
        <v>8.6679629629629638</v>
      </c>
      <c r="D31" s="2">
        <f>$K$1+$M16+0.5*($J$20*$M$1+$G$20*$M$2)</f>
        <v>7.8339814814814819</v>
      </c>
      <c r="E31" s="2">
        <f>$K$1+$L16+$J$20*$M$1+$G$20*$M$2-$K$4</f>
        <v>-0.33203703703703713</v>
      </c>
      <c r="F31" s="2">
        <f>$K$1+$L16-$J$20*$M$1+$G$20*$M$2</f>
        <v>-0.85796296296296237</v>
      </c>
      <c r="G31" s="2">
        <f>$K$1+$L16-$J$20*$M$1+$G$20*$M$2+$M$4</f>
        <v>5.1420370370370376</v>
      </c>
      <c r="H31" s="2">
        <f>$K$1+$M16-$J$20*$M$1*0.5+$G$20*$M$2*0.5</f>
        <v>6.0710185185185193</v>
      </c>
      <c r="I31" s="2">
        <f>$K$1+$L16-$J$20*$M$1+$G$20*$M$2-$K$4</f>
        <v>-3.8579629629629624</v>
      </c>
    </row>
    <row r="32" spans="1:13" x14ac:dyDescent="0.25">
      <c r="A32" t="s">
        <v>11</v>
      </c>
      <c r="B32" s="2">
        <f>$K$1+$L17+$J$20*$M$1+$G$20*$M$2</f>
        <v>-5.3320370370370371</v>
      </c>
      <c r="C32" s="2">
        <f>$K$1+$L17+$J$20*$M$1+$G$20*$M$2+$M$4</f>
        <v>0.66796296296296287</v>
      </c>
      <c r="D32" s="2">
        <f>$K$1+$M17+0.5*($J$20*$M$1+$G$20*$M$2)</f>
        <v>3.8339814814814814</v>
      </c>
      <c r="E32" s="2">
        <f>$K$1+$L17+$J$20*$M$1+$G$20*$M$2-$K$4</f>
        <v>-8.3320370370370362</v>
      </c>
      <c r="F32" s="2">
        <f>$K$1+$L17-$J$20*$M$1+$G$20*$M$2</f>
        <v>-8.8579629629629615</v>
      </c>
      <c r="G32" s="2">
        <f>$K$1+$L17-$J$20*$M$1+$G$20*$M$2+$M$4</f>
        <v>-2.8579629629629615</v>
      </c>
      <c r="H32" s="2">
        <f>$K$1+$M17-$J$20*$M$1*0.5+$G$20*$M$2*0.5</f>
        <v>2.0710185185185188</v>
      </c>
      <c r="I32" s="2">
        <f>$K$1+$L17-$J$20*$M$1+$G$20*$M$2-$K$4</f>
        <v>-11.857962962962961</v>
      </c>
    </row>
    <row r="33" spans="1:10" x14ac:dyDescent="0.25">
      <c r="A33" t="s">
        <v>12</v>
      </c>
      <c r="B33" s="2">
        <f>$K$1+$L18+$J$20*$M$1+$G$20*$M$2</f>
        <v>-0.33203703703703713</v>
      </c>
      <c r="C33" s="2">
        <f>$K$1+$L18+$J$20*$M$1+$G$20*$M$2+$M$4</f>
        <v>5.6679629629629629</v>
      </c>
      <c r="D33" s="2">
        <f>$K$1+$M18+0.5*($J$20*$M$1+$G$20*$M$2)</f>
        <v>6.3339814814814819</v>
      </c>
      <c r="E33" s="2">
        <f>$K$1+$L18+$J$20*$M$1+$G$20*$M$2-$K$4</f>
        <v>-3.3320370370370371</v>
      </c>
      <c r="F33" s="2">
        <f>$K$1+$L18-$J$20*$M$1+$G$20*$M$2</f>
        <v>-3.8579629629629624</v>
      </c>
      <c r="G33" s="2">
        <f>$K$1+$L18-$J$20*$M$1+$G$20*$M$2+$M$4</f>
        <v>2.1420370370370376</v>
      </c>
      <c r="H33" s="2">
        <f>$K$1+$M18-$J$20*$M$1*0.5+$G$20*$M$2*0.5</f>
        <v>4.5710185185185193</v>
      </c>
      <c r="I33" s="2">
        <f>$K$1+$L18-$J$20*$M$1+$G$20*$M$2-$K$4</f>
        <v>-6.8579629629629624</v>
      </c>
    </row>
    <row r="35" spans="1:10" x14ac:dyDescent="0.25">
      <c r="A35" t="s">
        <v>34</v>
      </c>
      <c r="B35" t="s">
        <v>16</v>
      </c>
      <c r="C35">
        <v>0.7</v>
      </c>
      <c r="E35" s="2">
        <f>IF(C35&gt;1.35,1.35,C35)/1.35</f>
        <v>0.51851851851851849</v>
      </c>
      <c r="F35" t="s">
        <v>17</v>
      </c>
      <c r="G35">
        <f>ROUND(2*E35-1,3)</f>
        <v>3.6999999999999998E-2</v>
      </c>
      <c r="H35" t="s">
        <v>15</v>
      </c>
      <c r="I35" s="2">
        <f>(E35*2-1)*$O$1</f>
        <v>5.1851851851851767E-2</v>
      </c>
      <c r="J35" s="2">
        <f>ABS(IF(I35&gt;1,1,I35))</f>
        <v>5.1851851851851767E-2</v>
      </c>
    </row>
    <row r="36" spans="1:10" x14ac:dyDescent="0.25">
      <c r="A36" s="1" t="s">
        <v>0</v>
      </c>
      <c r="B36" s="1" t="s">
        <v>18</v>
      </c>
      <c r="C36" t="s">
        <v>31</v>
      </c>
      <c r="D36" s="1" t="s">
        <v>19</v>
      </c>
      <c r="E36" s="1" t="s">
        <v>22</v>
      </c>
      <c r="F36" s="1" t="s">
        <v>20</v>
      </c>
      <c r="G36" s="1" t="s">
        <v>33</v>
      </c>
      <c r="H36" s="1" t="s">
        <v>21</v>
      </c>
      <c r="I36" s="1" t="s">
        <v>32</v>
      </c>
    </row>
    <row r="37" spans="1:10" x14ac:dyDescent="0.25">
      <c r="A37" t="s">
        <v>1</v>
      </c>
      <c r="B37" s="4">
        <f>$K$1+$L7+$J$35*$M$1+$G$35*$M$2</f>
        <v>7.3442037037037036</v>
      </c>
      <c r="C37" s="4">
        <f>$K$1+$L7+$J$35*$M$1+$G$35*$M$2+$M$4</f>
        <v>13.344203703703704</v>
      </c>
      <c r="D37" s="4">
        <f>$K$1+$M7+0.5*($J$35*$M$1+$G$35*$M$2)</f>
        <v>10.172101851851851</v>
      </c>
      <c r="E37" s="4">
        <f>$K$1+$L7+$J$35*$M$1+$G$35*$M$2-$K$4</f>
        <v>4.3442037037037036</v>
      </c>
      <c r="F37" s="4">
        <f>$K$1+$L7-$J$35*$M$1+$G$35*$M$2</f>
        <v>7.1367962962962963</v>
      </c>
      <c r="G37" s="4">
        <f>$K$1+$L7-$J$35*$M$1+$G$35*$M$2+$M$4</f>
        <v>13.136796296296296</v>
      </c>
      <c r="H37" s="4">
        <f>$K$1+$M7-$J$35*$M$1*0.5+$G$35*$M$2*0.5</f>
        <v>10.068398148148148</v>
      </c>
      <c r="I37" s="4">
        <f>$K$1+$L7-$J$35*$M$1+$G$35*$M$2-$K$4</f>
        <v>4.1367962962962963</v>
      </c>
    </row>
    <row r="38" spans="1:10" x14ac:dyDescent="0.25">
      <c r="A38" t="s">
        <v>2</v>
      </c>
      <c r="B38" s="4">
        <f>$K$1+$L8+$J$35*$M$1+$G$35*$M$2</f>
        <v>12.344203703703704</v>
      </c>
      <c r="C38" s="4">
        <f>$K$1+$L8+$J$35*$M$1+$G$35*$M$2+$M$4</f>
        <v>18.344203703703705</v>
      </c>
      <c r="D38" s="4">
        <f>$K$1+$M8+0.5*($J$35*$M$1+$G$35*$M$2)</f>
        <v>12.672101851851851</v>
      </c>
      <c r="E38" s="4">
        <f>$K$1+$L8+$J$35*$M$1+$G$35*$M$2-$K$4</f>
        <v>9.3442037037037036</v>
      </c>
      <c r="F38" s="4">
        <f>$K$1+$L8-$J$35*$M$1+$G$35*$M$2</f>
        <v>12.136796296296298</v>
      </c>
      <c r="G38" s="4">
        <f>$K$1+$L8-$J$35*$M$1+$G$35*$M$2+$M$4</f>
        <v>18.136796296296296</v>
      </c>
      <c r="H38" s="4">
        <f>$K$1+$M8-$J$35*$M$1*0.5+$G$35*$M$2*0.5</f>
        <v>12.568398148148148</v>
      </c>
      <c r="I38" s="4">
        <f>$K$1+$L8-$J$35*$M$1+$G$35*$M$2-$K$4</f>
        <v>9.1367962962962981</v>
      </c>
    </row>
    <row r="39" spans="1:10" x14ac:dyDescent="0.25">
      <c r="A39" t="s">
        <v>3</v>
      </c>
      <c r="B39" s="4">
        <f>$K$1+$L9+$J$35*$M$1+$G$35*$M$2</f>
        <v>14.344203703703704</v>
      </c>
      <c r="C39" s="4">
        <f>$K$1+$L9+$J$35*$M$1+$G$35*$M$2+$M$4</f>
        <v>20.344203703703705</v>
      </c>
      <c r="D39" s="4">
        <f>$K$1+$M9+0.5*($J$35*$M$1+$G$35*$M$2)</f>
        <v>13.672101851851851</v>
      </c>
      <c r="E39" s="4">
        <f>$K$1+$L9+$J$35*$M$1+$G$35*$M$2-$K$4</f>
        <v>11.344203703703704</v>
      </c>
      <c r="F39" s="4">
        <f>$K$1+$L9-$J$35*$M$1+$G$35*$M$2</f>
        <v>14.136796296296298</v>
      </c>
      <c r="G39" s="4">
        <f>$K$1+$L9-$J$35*$M$1+$G$35*$M$2+$M$4</f>
        <v>20.136796296296296</v>
      </c>
      <c r="H39" s="4">
        <f>$K$1+$M9-$J$35*$M$1*0.5+$G$35*$M$2*0.5</f>
        <v>13.568398148148148</v>
      </c>
      <c r="I39" s="4">
        <f>$K$1+$L9-$J$35*$M$1+$G$35*$M$2-$K$4</f>
        <v>11.136796296296298</v>
      </c>
    </row>
    <row r="40" spans="1:10" x14ac:dyDescent="0.25">
      <c r="A40" t="s">
        <v>4</v>
      </c>
      <c r="B40" s="4">
        <f>$K$1+$L10+$J$35*$M$1+$G$35*$M$2</f>
        <v>16.344203703703705</v>
      </c>
      <c r="C40" s="4">
        <f>$K$1+$L10+$J$35*$M$1+$G$35*$M$2+$M$4</f>
        <v>22.344203703703705</v>
      </c>
      <c r="D40" s="4">
        <f>$K$1+$M10+0.5*($J$35*$M$1+$G$35*$M$2)</f>
        <v>14.672101851851851</v>
      </c>
      <c r="E40" s="4">
        <f>$K$1+$L10+$J$35*$M$1+$G$35*$M$2-$K$4</f>
        <v>13.344203703703705</v>
      </c>
      <c r="F40" s="4">
        <f>$K$1+$L10-$J$35*$M$1+$G$35*$M$2</f>
        <v>16.136796296296296</v>
      </c>
      <c r="G40" s="4">
        <f>$K$1+$L10-$J$35*$M$1+$G$35*$M$2+$M$4</f>
        <v>22.136796296296296</v>
      </c>
      <c r="H40" s="4">
        <f>$K$1+$M10-$J$35*$M$1*0.5+$G$35*$M$2*0.5</f>
        <v>14.568398148148148</v>
      </c>
      <c r="I40" s="4">
        <f>$K$1+$L10-$J$35*$M$1+$G$35*$M$2-$K$4</f>
        <v>13.136796296296296</v>
      </c>
    </row>
    <row r="41" spans="1:10" x14ac:dyDescent="0.25">
      <c r="A41" t="s">
        <v>5</v>
      </c>
      <c r="B41" s="4">
        <f>$K$1+$L11+$J$35*$M$1+$G$35*$M$2</f>
        <v>18.344203703703705</v>
      </c>
      <c r="C41" s="4">
        <f>$K$1+$L11+$J$35*$M$1+$G$35*$M$2+$M$4</f>
        <v>24.344203703703705</v>
      </c>
      <c r="D41" s="4">
        <f>$K$1+$M11+0.5*($J$35*$M$1+$G$35*$M$2)</f>
        <v>15.672101851851851</v>
      </c>
      <c r="E41" s="4">
        <f>$K$1+$L11+$J$35*$M$1+$G$35*$M$2-$K$4</f>
        <v>15.344203703703705</v>
      </c>
      <c r="F41" s="4">
        <f>$K$1+$L11-$J$35*$M$1+$G$35*$M$2</f>
        <v>18.136796296296296</v>
      </c>
      <c r="G41" s="4">
        <f>$K$1+$L11-$J$35*$M$1+$G$35*$M$2+$M$4</f>
        <v>24.136796296296296</v>
      </c>
      <c r="H41" s="4">
        <f>$K$1+$M11-$J$35*$M$1*0.5+$G$35*$M$2*0.5</f>
        <v>15.568398148148148</v>
      </c>
      <c r="I41" s="4">
        <f>$K$1+$L11-$J$35*$M$1+$G$35*$M$2-$K$4</f>
        <v>15.136796296296296</v>
      </c>
    </row>
    <row r="42" spans="1:10" x14ac:dyDescent="0.25">
      <c r="A42" t="s">
        <v>6</v>
      </c>
      <c r="B42" s="4">
        <f>$K$1+$L12+$J$35*$M$1+$G$35*$M$2</f>
        <v>16.344203703703705</v>
      </c>
      <c r="C42" s="4">
        <f>$K$1+$L12+$J$35*$M$1+$G$35*$M$2+$M$4</f>
        <v>22.344203703703705</v>
      </c>
      <c r="D42" s="4">
        <f>$K$1+$M12+0.5*($J$35*$M$1+$G$35*$M$2)</f>
        <v>14.672101851851851</v>
      </c>
      <c r="E42" s="4">
        <f>$K$1+$L12+$J$35*$M$1+$G$35*$M$2-$K$4</f>
        <v>13.344203703703705</v>
      </c>
      <c r="F42" s="4">
        <f>$K$1+$L12-$J$35*$M$1+$G$35*$M$2</f>
        <v>16.136796296296296</v>
      </c>
      <c r="G42" s="4">
        <f>$K$1+$L12-$J$35*$M$1+$G$35*$M$2+$M$4</f>
        <v>22.136796296296296</v>
      </c>
      <c r="H42" s="4">
        <f>$K$1+$M12-$J$35*$M$1*0.5+$G$35*$M$2*0.5</f>
        <v>14.568398148148148</v>
      </c>
      <c r="I42" s="4">
        <f>$K$1+$L12-$J$35*$M$1+$G$35*$M$2-$K$4</f>
        <v>13.136796296296296</v>
      </c>
    </row>
    <row r="43" spans="1:10" x14ac:dyDescent="0.25">
      <c r="A43" t="s">
        <v>7</v>
      </c>
      <c r="B43" s="4">
        <f>$K$1+$L13+$J$35*$M$1+$G$35*$M$2</f>
        <v>14.344203703703704</v>
      </c>
      <c r="C43" s="4">
        <f>$K$1+$L13+$J$35*$M$1+$G$35*$M$2+$M$4</f>
        <v>20.344203703703705</v>
      </c>
      <c r="D43" s="4">
        <f>$K$1+$M13+0.5*($J$35*$M$1+$G$35*$M$2)</f>
        <v>13.672101851851851</v>
      </c>
      <c r="E43" s="4">
        <f>$K$1+$L13+$J$35*$M$1+$G$35*$M$2-$K$4</f>
        <v>11.344203703703704</v>
      </c>
      <c r="F43" s="4">
        <f>$K$1+$L13-$J$35*$M$1+$G$35*$M$2</f>
        <v>14.136796296296298</v>
      </c>
      <c r="G43" s="4">
        <f>$K$1+$L13-$J$35*$M$1+$G$35*$M$2+$M$4</f>
        <v>20.136796296296296</v>
      </c>
      <c r="H43" s="4">
        <f>$K$1+$M13-$J$35*$M$1*0.5+$G$35*$M$2*0.5</f>
        <v>13.568398148148148</v>
      </c>
      <c r="I43" s="4">
        <f>$K$1+$L13-$J$35*$M$1+$G$35*$M$2-$K$4</f>
        <v>11.136796296296298</v>
      </c>
    </row>
    <row r="44" spans="1:10" x14ac:dyDescent="0.25">
      <c r="A44" t="s">
        <v>8</v>
      </c>
      <c r="B44" s="4">
        <f>$K$1+$L14+$J$35*$M$1+$G$35*$M$2</f>
        <v>12.344203703703704</v>
      </c>
      <c r="C44" s="4">
        <f>$K$1+$L14+$J$35*$M$1+$G$35*$M$2+$M$4</f>
        <v>18.344203703703705</v>
      </c>
      <c r="D44" s="4">
        <f>$K$1+$M14+0.5*($J$35*$M$1+$G$35*$M$2)</f>
        <v>12.672101851851851</v>
      </c>
      <c r="E44" s="4">
        <f>$K$1+$L14+$J$35*$M$1+$G$35*$M$2-$K$4</f>
        <v>9.3442037037037036</v>
      </c>
      <c r="F44" s="4">
        <f>$K$1+$L14-$J$35*$M$1+$G$35*$M$2</f>
        <v>12.136796296296298</v>
      </c>
      <c r="G44" s="4">
        <f>$K$1+$L14-$J$35*$M$1+$G$35*$M$2+$M$4</f>
        <v>18.136796296296296</v>
      </c>
      <c r="H44" s="4">
        <f>$K$1+$M14-$J$35*$M$1*0.5+$G$35*$M$2*0.5</f>
        <v>12.568398148148148</v>
      </c>
      <c r="I44" s="4">
        <f>$K$1+$L14-$J$35*$M$1+$G$35*$M$2-$K$4</f>
        <v>9.1367962962962981</v>
      </c>
    </row>
    <row r="45" spans="1:10" x14ac:dyDescent="0.25">
      <c r="A45" t="s">
        <v>9</v>
      </c>
      <c r="B45" s="4">
        <f>$K$1+$L15+$J$35*$M$1+$G$35*$M$2</f>
        <v>9.3442037037037036</v>
      </c>
      <c r="C45" s="4">
        <f>$K$1+$L15+$J$35*$M$1+$G$35*$M$2+$M$4</f>
        <v>15.344203703703704</v>
      </c>
      <c r="D45" s="4">
        <f>$K$1+$M15+0.5*($J$35*$M$1+$G$35*$M$2)</f>
        <v>11.172101851851851</v>
      </c>
      <c r="E45" s="4">
        <f>$K$1+$L15+$J$35*$M$1+$G$35*$M$2-$K$4</f>
        <v>6.3442037037037036</v>
      </c>
      <c r="F45" s="4">
        <f>$K$1+$L15-$J$35*$M$1+$G$35*$M$2</f>
        <v>9.1367962962962981</v>
      </c>
      <c r="G45" s="4">
        <f>$K$1+$L15-$J$35*$M$1+$G$35*$M$2+$M$4</f>
        <v>15.136796296296298</v>
      </c>
      <c r="H45" s="4">
        <f>$K$1+$M15-$J$35*$M$1*0.5+$G$35*$M$2*0.5</f>
        <v>11.068398148148148</v>
      </c>
      <c r="I45" s="4">
        <f>$K$1+$L15-$J$35*$M$1+$G$35*$M$2-$K$4</f>
        <v>6.1367962962962981</v>
      </c>
    </row>
    <row r="46" spans="1:10" x14ac:dyDescent="0.25">
      <c r="A46" t="s">
        <v>10</v>
      </c>
      <c r="B46" s="4">
        <f>$K$1+$L16+$J$35*$M$1+$G$35*$M$2</f>
        <v>5.3442037037037036</v>
      </c>
      <c r="C46" s="4">
        <f>$K$1+$L16+$J$35*$M$1+$G$35*$M$2+$M$4</f>
        <v>11.344203703703704</v>
      </c>
      <c r="D46" s="4">
        <f>$K$1+$M16+0.5*($J$35*$M$1+$G$35*$M$2)</f>
        <v>9.1721018518518509</v>
      </c>
      <c r="E46" s="4">
        <f>$K$1+$L16+$J$35*$M$1+$G$35*$M$2-$K$4</f>
        <v>2.3442037037037036</v>
      </c>
      <c r="F46" s="4">
        <f>$K$1+$L16-$J$35*$M$1+$G$35*$M$2</f>
        <v>5.1367962962962963</v>
      </c>
      <c r="G46" s="4">
        <f>$K$1+$L16-$J$35*$M$1+$G$35*$M$2+$M$4</f>
        <v>11.136796296296296</v>
      </c>
      <c r="H46" s="4">
        <f>$K$1+$M16-$J$35*$M$1*0.5+$G$35*$M$2*0.5</f>
        <v>9.0683981481481482</v>
      </c>
      <c r="I46" s="4">
        <f>$K$1+$L16-$J$35*$M$1+$G$35*$M$2-$K$4</f>
        <v>2.1367962962962963</v>
      </c>
    </row>
    <row r="47" spans="1:10" x14ac:dyDescent="0.25">
      <c r="A47" t="s">
        <v>11</v>
      </c>
      <c r="B47" s="4">
        <f>$K$1+$L17+$J$35*$M$1+$G$35*$M$2</f>
        <v>-2.6557962962962964</v>
      </c>
      <c r="C47" s="4">
        <f>$K$1+$L17+$J$35*$M$1+$G$35*$M$2+$M$4</f>
        <v>3.3442037037037036</v>
      </c>
      <c r="D47" s="4">
        <f>$K$1+$M17+0.5*($J$35*$M$1+$G$35*$M$2)</f>
        <v>5.1721018518518518</v>
      </c>
      <c r="E47" s="4">
        <f>$K$1+$L17+$J$35*$M$1+$G$35*$M$2-$K$4</f>
        <v>-5.6557962962962964</v>
      </c>
      <c r="F47" s="4">
        <f>$K$1+$L17-$J$35*$M$1+$G$35*$M$2</f>
        <v>-2.8632037037037037</v>
      </c>
      <c r="G47" s="4">
        <f>$K$1+$L17-$J$35*$M$1+$G$35*$M$2+$M$4</f>
        <v>3.1367962962962963</v>
      </c>
      <c r="H47" s="4">
        <f>$K$1+$M17-$J$35*$M$1*0.5+$G$35*$M$2*0.5</f>
        <v>5.068398148148149</v>
      </c>
      <c r="I47" s="4">
        <f>$K$1+$L17-$J$35*$M$1+$G$35*$M$2-$K$4</f>
        <v>-5.8632037037037037</v>
      </c>
    </row>
    <row r="48" spans="1:10" x14ac:dyDescent="0.25">
      <c r="A48" t="s">
        <v>12</v>
      </c>
      <c r="B48" s="4">
        <f>$K$1+$L18+$J$35*$M$1+$G$35*$M$2</f>
        <v>2.3442037037037036</v>
      </c>
      <c r="C48" s="4">
        <f>$K$1+$L18+$J$35*$M$1+$G$35*$M$2+$M$4</f>
        <v>8.3442037037037036</v>
      </c>
      <c r="D48" s="4">
        <f>$K$1+$M18+0.5*($J$35*$M$1+$G$35*$M$2)</f>
        <v>7.6721018518518518</v>
      </c>
      <c r="E48" s="4">
        <f>$K$1+$L18+$J$35*$M$1+$G$35*$M$2-$K$4</f>
        <v>-0.65579629629629643</v>
      </c>
      <c r="F48" s="4">
        <f>$K$1+$L18-$J$35*$M$1+$G$35*$M$2</f>
        <v>2.1367962962962963</v>
      </c>
      <c r="G48" s="4">
        <f>$K$1+$L18-$J$35*$M$1+$G$35*$M$2+$M$4</f>
        <v>8.1367962962962963</v>
      </c>
      <c r="H48" s="4">
        <f>$K$1+$M18-$J$35*$M$1*0.5+$G$35*$M$2*0.5</f>
        <v>7.568398148148149</v>
      </c>
      <c r="I48" s="4">
        <f>$K$1+$L18-$J$35*$M$1+$G$35*$M$2-$K$4</f>
        <v>-0.8632037037037037</v>
      </c>
    </row>
    <row r="50" spans="1:10" x14ac:dyDescent="0.25">
      <c r="A50" t="s">
        <v>14</v>
      </c>
      <c r="B50" t="s">
        <v>16</v>
      </c>
      <c r="C50">
        <v>0.8</v>
      </c>
      <c r="E50" s="2">
        <f>IF(C50&gt;1.35,1.35,C50)/1.35</f>
        <v>0.59259259259259256</v>
      </c>
      <c r="F50" t="s">
        <v>17</v>
      </c>
      <c r="G50">
        <f>ROUND(2*E50-1,3)</f>
        <v>0.185</v>
      </c>
      <c r="H50" t="s">
        <v>15</v>
      </c>
      <c r="I50" s="2">
        <f>(E50*2-1)*$O$1</f>
        <v>0.25925925925925913</v>
      </c>
      <c r="J50" s="2">
        <f>ABS(IF(I50&gt;1,1,I50))</f>
        <v>0.25925925925925913</v>
      </c>
    </row>
    <row r="51" spans="1:10" x14ac:dyDescent="0.25">
      <c r="A51" s="1" t="s">
        <v>0</v>
      </c>
      <c r="B51" s="1" t="s">
        <v>18</v>
      </c>
      <c r="C51" t="s">
        <v>31</v>
      </c>
      <c r="D51" s="1" t="s">
        <v>19</v>
      </c>
      <c r="E51" s="1" t="s">
        <v>22</v>
      </c>
      <c r="F51" s="1" t="s">
        <v>20</v>
      </c>
      <c r="G51" s="1" t="s">
        <v>33</v>
      </c>
      <c r="H51" s="1" t="s">
        <v>21</v>
      </c>
      <c r="I51" s="1" t="s">
        <v>32</v>
      </c>
    </row>
    <row r="52" spans="1:10" x14ac:dyDescent="0.25">
      <c r="A52" t="s">
        <v>1</v>
      </c>
      <c r="B52" s="4">
        <f>$K$1+$L7+$J$50*$M$1+$G$50*$M$2</f>
        <v>8.7210185185185178</v>
      </c>
      <c r="C52" s="4">
        <f>$K$1+$L7+$J$50*$M$1+$G$50*$M$2+$M$4</f>
        <v>14.721018518518518</v>
      </c>
      <c r="D52" s="4">
        <f>$K$1+$M7+0.5*($J$50*$M$1+$G$50*$M$2)</f>
        <v>10.86050925925926</v>
      </c>
      <c r="E52" s="4">
        <f>$K$1+$L7+$J$50*$M$1+$G$50*$M$2-$K$4</f>
        <v>5.7210185185185178</v>
      </c>
      <c r="F52" s="4">
        <f>$K$1+$L7-$J$50*$M$1+$G$50*$M$2</f>
        <v>7.6839814814814815</v>
      </c>
      <c r="G52" s="4">
        <f>$K$1+$L7-$J$50*$M$1+$G$50*$M$2+$M$4</f>
        <v>13.683981481481482</v>
      </c>
      <c r="H52" s="4">
        <f>$K$1+$M7-$J$50*$M$1*0.5+$G$50*$M$2*0.5</f>
        <v>10.341990740740741</v>
      </c>
      <c r="I52" s="4">
        <f>$K$1+$L7-$J$50*$M$1+$G$50*$M$2-$K$4</f>
        <v>4.6839814814814815</v>
      </c>
    </row>
    <row r="53" spans="1:10" x14ac:dyDescent="0.25">
      <c r="A53" t="s">
        <v>2</v>
      </c>
      <c r="B53" s="4">
        <f>$K$1+$L8+$J$50*$M$1+$G$50*$M$2</f>
        <v>13.72101851851852</v>
      </c>
      <c r="C53" s="4">
        <f>$K$1+$L8+$J$50*$M$1+$G$50*$M$2+$M$4</f>
        <v>19.72101851851852</v>
      </c>
      <c r="D53" s="4">
        <f>$K$1+$M8+0.5*($J$50*$M$1+$G$50*$M$2)</f>
        <v>13.36050925925926</v>
      </c>
      <c r="E53" s="4">
        <f>$K$1+$L8+$J$50*$M$1+$G$50*$M$2-$K$4</f>
        <v>10.72101851851852</v>
      </c>
      <c r="F53" s="4">
        <f>$K$1+$L8-$J$50*$M$1+$G$50*$M$2</f>
        <v>12.683981481481482</v>
      </c>
      <c r="G53" s="4">
        <f>$K$1+$L8-$J$50*$M$1+$G$50*$M$2+$M$4</f>
        <v>18.683981481481482</v>
      </c>
      <c r="H53" s="4">
        <f>$K$1+$M8-$J$50*$M$1*0.5+$G$50*$M$2*0.5</f>
        <v>12.841990740740741</v>
      </c>
      <c r="I53" s="4">
        <f>$K$1+$L8-$J$50*$M$1+$G$50*$M$2-$K$4</f>
        <v>9.6839814814814815</v>
      </c>
    </row>
    <row r="54" spans="1:10" x14ac:dyDescent="0.25">
      <c r="A54" t="s">
        <v>3</v>
      </c>
      <c r="B54" s="4">
        <f>$K$1+$L9+$J$50*$M$1+$G$50*$M$2</f>
        <v>15.72101851851852</v>
      </c>
      <c r="C54" s="4">
        <f>$K$1+$L9+$J$50*$M$1+$G$50*$M$2+$M$4</f>
        <v>21.72101851851852</v>
      </c>
      <c r="D54" s="4">
        <f>$K$1+$M9+0.5*($J$50*$M$1+$G$50*$M$2)</f>
        <v>14.36050925925926</v>
      </c>
      <c r="E54" s="4">
        <f>$K$1+$L9+$J$50*$M$1+$G$50*$M$2-$K$4</f>
        <v>12.72101851851852</v>
      </c>
      <c r="F54" s="4">
        <f>$K$1+$L9-$J$50*$M$1+$G$50*$M$2</f>
        <v>14.683981481481482</v>
      </c>
      <c r="G54" s="4">
        <f>$K$1+$L9-$J$50*$M$1+$G$50*$M$2+$M$4</f>
        <v>20.683981481481482</v>
      </c>
      <c r="H54" s="4">
        <f>$K$1+$M9-$J$50*$M$1*0.5+$G$50*$M$2*0.5</f>
        <v>13.841990740740741</v>
      </c>
      <c r="I54" s="4">
        <f>$K$1+$L9-$J$50*$M$1+$G$50*$M$2-$K$4</f>
        <v>11.683981481481482</v>
      </c>
    </row>
    <row r="55" spans="1:10" x14ac:dyDescent="0.25">
      <c r="A55" t="s">
        <v>4</v>
      </c>
      <c r="B55" s="4">
        <f>$K$1+$L10+$J$50*$M$1+$G$50*$M$2</f>
        <v>17.72101851851852</v>
      </c>
      <c r="C55" s="4">
        <f>$K$1+$L10+$J$50*$M$1+$G$50*$M$2+$M$4</f>
        <v>23.72101851851852</v>
      </c>
      <c r="D55" s="4">
        <f>$K$1+$M10+0.5*($J$50*$M$1+$G$50*$M$2)</f>
        <v>15.36050925925926</v>
      </c>
      <c r="E55" s="4">
        <f>$K$1+$L10+$J$50*$M$1+$G$50*$M$2-$K$4</f>
        <v>14.72101851851852</v>
      </c>
      <c r="F55" s="4">
        <f>$K$1+$L10-$J$50*$M$1+$G$50*$M$2</f>
        <v>16.683981481481482</v>
      </c>
      <c r="G55" s="4">
        <f>$K$1+$L10-$J$50*$M$1+$G$50*$M$2+$M$4</f>
        <v>22.683981481481482</v>
      </c>
      <c r="H55" s="4">
        <f>$K$1+$M10-$J$50*$M$1*0.5+$G$50*$M$2*0.5</f>
        <v>14.841990740740741</v>
      </c>
      <c r="I55" s="4">
        <f>$K$1+$L10-$J$50*$M$1+$G$50*$M$2-$K$4</f>
        <v>13.683981481481482</v>
      </c>
    </row>
    <row r="56" spans="1:10" x14ac:dyDescent="0.25">
      <c r="A56" t="s">
        <v>5</v>
      </c>
      <c r="B56" s="4">
        <f>$K$1+$L11+$J$50*$M$1+$G$50*$M$2</f>
        <v>19.72101851851852</v>
      </c>
      <c r="C56" s="4">
        <f>$K$1+$L11+$J$50*$M$1+$G$50*$M$2+$M$4</f>
        <v>25.72101851851852</v>
      </c>
      <c r="D56" s="4">
        <f>$K$1+$M11+0.5*($J$50*$M$1+$G$50*$M$2)</f>
        <v>16.36050925925926</v>
      </c>
      <c r="E56" s="4">
        <f>$K$1+$L11+$J$50*$M$1+$G$50*$M$2-$K$4</f>
        <v>16.72101851851852</v>
      </c>
      <c r="F56" s="4">
        <f>$K$1+$L11-$J$50*$M$1+$G$50*$M$2</f>
        <v>18.683981481481482</v>
      </c>
      <c r="G56" s="4">
        <f>$K$1+$L11-$J$50*$M$1+$G$50*$M$2+$M$4</f>
        <v>24.683981481481482</v>
      </c>
      <c r="H56" s="4">
        <f>$K$1+$M11-$J$50*$M$1*0.5+$G$50*$M$2*0.5</f>
        <v>15.841990740740741</v>
      </c>
      <c r="I56" s="4">
        <f>$K$1+$L11-$J$50*$M$1+$G$50*$M$2-$K$4</f>
        <v>15.683981481481482</v>
      </c>
    </row>
    <row r="57" spans="1:10" x14ac:dyDescent="0.25">
      <c r="A57" t="s">
        <v>6</v>
      </c>
      <c r="B57" s="4">
        <f>$K$1+$L12+$J$50*$M$1+$G$50*$M$2</f>
        <v>17.72101851851852</v>
      </c>
      <c r="C57" s="4">
        <f>$K$1+$L12+$J$50*$M$1+$G$50*$M$2+$M$4</f>
        <v>23.72101851851852</v>
      </c>
      <c r="D57" s="4">
        <f>$K$1+$M12+0.5*($J$50*$M$1+$G$50*$M$2)</f>
        <v>15.36050925925926</v>
      </c>
      <c r="E57" s="4">
        <f>$K$1+$L12+$J$50*$M$1+$G$50*$M$2-$K$4</f>
        <v>14.72101851851852</v>
      </c>
      <c r="F57" s="4">
        <f>$K$1+$L12-$J$50*$M$1+$G$50*$M$2</f>
        <v>16.683981481481482</v>
      </c>
      <c r="G57" s="4">
        <f>$K$1+$L12-$J$50*$M$1+$G$50*$M$2+$M$4</f>
        <v>22.683981481481482</v>
      </c>
      <c r="H57" s="4">
        <f>$K$1+$M12-$J$50*$M$1*0.5+$G$50*$M$2*0.5</f>
        <v>14.841990740740741</v>
      </c>
      <c r="I57" s="4">
        <f>$K$1+$L12-$J$50*$M$1+$G$50*$M$2-$K$4</f>
        <v>13.683981481481482</v>
      </c>
    </row>
    <row r="58" spans="1:10" x14ac:dyDescent="0.25">
      <c r="A58" t="s">
        <v>7</v>
      </c>
      <c r="B58" s="4">
        <f>$K$1+$L13+$J$50*$M$1+$G$50*$M$2</f>
        <v>15.72101851851852</v>
      </c>
      <c r="C58" s="4">
        <f>$K$1+$L13+$J$50*$M$1+$G$50*$M$2+$M$4</f>
        <v>21.72101851851852</v>
      </c>
      <c r="D58" s="4">
        <f>$K$1+$M13+0.5*($J$50*$M$1+$G$50*$M$2)</f>
        <v>14.36050925925926</v>
      </c>
      <c r="E58" s="4">
        <f>$K$1+$L13+$J$50*$M$1+$G$50*$M$2-$K$4</f>
        <v>12.72101851851852</v>
      </c>
      <c r="F58" s="4">
        <f>$K$1+$L13-$J$50*$M$1+$G$50*$M$2</f>
        <v>14.683981481481482</v>
      </c>
      <c r="G58" s="4">
        <f>$K$1+$L13-$J$50*$M$1+$G$50*$M$2+$M$4</f>
        <v>20.683981481481482</v>
      </c>
      <c r="H58" s="4">
        <f>$K$1+$M13-$J$50*$M$1*0.5+$G$50*$M$2*0.5</f>
        <v>13.841990740740741</v>
      </c>
      <c r="I58" s="4">
        <f>$K$1+$L13-$J$50*$M$1+$G$50*$M$2-$K$4</f>
        <v>11.683981481481482</v>
      </c>
    </row>
    <row r="59" spans="1:10" x14ac:dyDescent="0.25">
      <c r="A59" t="s">
        <v>8</v>
      </c>
      <c r="B59" s="4">
        <f>$K$1+$L14+$J$50*$M$1+$G$50*$M$2</f>
        <v>13.72101851851852</v>
      </c>
      <c r="C59" s="4">
        <f>$K$1+$L14+$J$50*$M$1+$G$50*$M$2+$M$4</f>
        <v>19.72101851851852</v>
      </c>
      <c r="D59" s="4">
        <f>$K$1+$M14+0.5*($J$50*$M$1+$G$50*$M$2)</f>
        <v>13.36050925925926</v>
      </c>
      <c r="E59" s="4">
        <f>$K$1+$L14+$J$50*$M$1+$G$50*$M$2-$K$4</f>
        <v>10.72101851851852</v>
      </c>
      <c r="F59" s="4">
        <f>$K$1+$L14-$J$50*$M$1+$G$50*$M$2</f>
        <v>12.683981481481482</v>
      </c>
      <c r="G59" s="4">
        <f>$K$1+$L14-$J$50*$M$1+$G$50*$M$2+$M$4</f>
        <v>18.683981481481482</v>
      </c>
      <c r="H59" s="4">
        <f>$K$1+$M14-$J$50*$M$1*0.5+$G$50*$M$2*0.5</f>
        <v>12.841990740740741</v>
      </c>
      <c r="I59" s="4">
        <f>$K$1+$L14-$J$50*$M$1+$G$50*$M$2-$K$4</f>
        <v>9.6839814814814815</v>
      </c>
    </row>
    <row r="60" spans="1:10" x14ac:dyDescent="0.25">
      <c r="A60" t="s">
        <v>9</v>
      </c>
      <c r="B60" s="4">
        <f>$K$1+$L15+$J$50*$M$1+$G$50*$M$2</f>
        <v>10.72101851851852</v>
      </c>
      <c r="C60" s="4">
        <f>$K$1+$L15+$J$50*$M$1+$G$50*$M$2+$M$4</f>
        <v>16.72101851851852</v>
      </c>
      <c r="D60" s="4">
        <f>$K$1+$M15+0.5*($J$50*$M$1+$G$50*$M$2)</f>
        <v>11.86050925925926</v>
      </c>
      <c r="E60" s="4">
        <f>$K$1+$L15+$J$50*$M$1+$G$50*$M$2-$K$4</f>
        <v>7.7210185185185196</v>
      </c>
      <c r="F60" s="4">
        <f>$K$1+$L15-$J$50*$M$1+$G$50*$M$2</f>
        <v>9.6839814814814815</v>
      </c>
      <c r="G60" s="4">
        <f>$K$1+$L15-$J$50*$M$1+$G$50*$M$2+$M$4</f>
        <v>15.683981481481482</v>
      </c>
      <c r="H60" s="4">
        <f>$K$1+$M15-$J$50*$M$1*0.5+$G$50*$M$2*0.5</f>
        <v>11.341990740740741</v>
      </c>
      <c r="I60" s="4">
        <f>$K$1+$L15-$J$50*$M$1+$G$50*$M$2-$K$4</f>
        <v>6.6839814814814815</v>
      </c>
    </row>
    <row r="61" spans="1:10" x14ac:dyDescent="0.25">
      <c r="A61" t="s">
        <v>10</v>
      </c>
      <c r="B61" s="4">
        <f>$K$1+$L16+$J$50*$M$1+$G$50*$M$2</f>
        <v>6.7210185185185178</v>
      </c>
      <c r="C61" s="4">
        <f>$K$1+$L16+$J$50*$M$1+$G$50*$M$2+$M$4</f>
        <v>12.721018518518518</v>
      </c>
      <c r="D61" s="4">
        <f>$K$1+$M16+0.5*($J$50*$M$1+$G$50*$M$2)</f>
        <v>9.8605092592592598</v>
      </c>
      <c r="E61" s="4">
        <f>$K$1+$L16+$J$50*$M$1+$G$50*$M$2-$K$4</f>
        <v>3.7210185185185178</v>
      </c>
      <c r="F61" s="4">
        <f>$K$1+$L16-$J$50*$M$1+$G$50*$M$2</f>
        <v>5.6839814814814815</v>
      </c>
      <c r="G61" s="4">
        <f>$K$1+$L16-$J$50*$M$1+$G$50*$M$2+$M$4</f>
        <v>11.683981481481482</v>
      </c>
      <c r="H61" s="4">
        <f>$K$1+$M16-$J$50*$M$1*0.5+$G$50*$M$2*0.5</f>
        <v>9.3419907407407408</v>
      </c>
      <c r="I61" s="4">
        <f>$K$1+$L16-$J$50*$M$1+$G$50*$M$2-$K$4</f>
        <v>2.6839814814814815</v>
      </c>
    </row>
    <row r="62" spans="1:10" x14ac:dyDescent="0.25">
      <c r="A62" t="s">
        <v>11</v>
      </c>
      <c r="B62" s="4">
        <f>$K$1+$L17+$J$50*$M$1+$G$50*$M$2</f>
        <v>-1.2789814814814819</v>
      </c>
      <c r="C62" s="4">
        <f>$K$1+$L17+$J$50*$M$1+$G$50*$M$2+$M$4</f>
        <v>4.7210185185185178</v>
      </c>
      <c r="D62" s="4">
        <f>$K$1+$M17+0.5*($J$50*$M$1+$G$50*$M$2)</f>
        <v>5.8605092592592589</v>
      </c>
      <c r="E62" s="4">
        <f>$K$1+$L17+$J$50*$M$1+$G$50*$M$2-$K$4</f>
        <v>-4.2789814814814822</v>
      </c>
      <c r="F62" s="4">
        <f>$K$1+$L17-$J$50*$M$1+$G$50*$M$2</f>
        <v>-2.3160185185185185</v>
      </c>
      <c r="G62" s="4">
        <f>$K$1+$L17-$J$50*$M$1+$G$50*$M$2+$M$4</f>
        <v>3.6839814814814815</v>
      </c>
      <c r="H62" s="4">
        <f>$K$1+$M17-$J$50*$M$1*0.5+$G$50*$M$2*0.5</f>
        <v>5.3419907407407408</v>
      </c>
      <c r="I62" s="4">
        <f>$K$1+$L17-$J$50*$M$1+$G$50*$M$2-$K$4</f>
        <v>-5.3160185185185185</v>
      </c>
    </row>
    <row r="63" spans="1:10" x14ac:dyDescent="0.25">
      <c r="A63" t="s">
        <v>12</v>
      </c>
      <c r="B63" s="4">
        <f>$K$1+$L18+$J$50*$M$1+$G$50*$M$2</f>
        <v>3.7210185185185178</v>
      </c>
      <c r="C63" s="4">
        <f>$K$1+$L18+$J$50*$M$1+$G$50*$M$2+$M$4</f>
        <v>9.7210185185185178</v>
      </c>
      <c r="D63" s="4">
        <f>$K$1+$M18+0.5*($J$50*$M$1+$G$50*$M$2)</f>
        <v>8.3605092592592598</v>
      </c>
      <c r="E63" s="4">
        <f>$K$1+$L18+$J$50*$M$1+$G$50*$M$2-$K$4</f>
        <v>0.72101851851851784</v>
      </c>
      <c r="F63" s="4">
        <f>$K$1+$L18-$J$50*$M$1+$G$50*$M$2</f>
        <v>2.6839814814814815</v>
      </c>
      <c r="G63" s="4">
        <f>$K$1+$L18-$J$50*$M$1+$G$50*$M$2+$M$4</f>
        <v>8.6839814814814815</v>
      </c>
      <c r="H63" s="4">
        <f>$K$1+$M18-$J$50*$M$1*0.5+$G$50*$M$2*0.5</f>
        <v>7.8419907407407408</v>
      </c>
      <c r="I63" s="4">
        <f>$K$1+$L18-$J$50*$M$1+$G$50*$M$2-$K$4</f>
        <v>-0.31601851851851848</v>
      </c>
    </row>
    <row r="65" spans="1:10" x14ac:dyDescent="0.25">
      <c r="A65" t="s">
        <v>36</v>
      </c>
      <c r="B65" t="s">
        <v>16</v>
      </c>
      <c r="C65">
        <v>2</v>
      </c>
      <c r="E65">
        <f>IF(C65&gt;1.35,1.35,C65)/1.35</f>
        <v>1</v>
      </c>
      <c r="F65" t="s">
        <v>17</v>
      </c>
      <c r="G65">
        <f>ROUND(2*E65-1,3)</f>
        <v>1</v>
      </c>
      <c r="H65" t="s">
        <v>15</v>
      </c>
      <c r="I65">
        <f>(E65*2-1)*$O$1</f>
        <v>1.4</v>
      </c>
      <c r="J65">
        <f>ABS(IF(I65&gt;1,1,I65))</f>
        <v>1</v>
      </c>
    </row>
    <row r="66" spans="1:10" x14ac:dyDescent="0.25">
      <c r="A66" s="1" t="s">
        <v>0</v>
      </c>
      <c r="B66" s="1" t="s">
        <v>18</v>
      </c>
      <c r="C66" t="s">
        <v>31</v>
      </c>
      <c r="D66" s="1" t="s">
        <v>19</v>
      </c>
      <c r="E66" s="1" t="s">
        <v>22</v>
      </c>
      <c r="F66" s="1" t="s">
        <v>20</v>
      </c>
      <c r="G66" s="1" t="s">
        <v>33</v>
      </c>
      <c r="H66" s="1" t="s">
        <v>21</v>
      </c>
      <c r="I66" s="1" t="s">
        <v>32</v>
      </c>
    </row>
    <row r="67" spans="1:10" x14ac:dyDescent="0.25">
      <c r="A67" t="s">
        <v>1</v>
      </c>
      <c r="B67">
        <f>$K$1+$L7+$J$65*$M$1+$G$65*$M$2</f>
        <v>15.5</v>
      </c>
      <c r="C67">
        <f>$K$1+$L7+$J$65*$M$1+$G$65*$M$2+$M$4</f>
        <v>21.5</v>
      </c>
      <c r="D67" s="2">
        <f>$K$1+$M7+0.5*($J$65*$M$1+$G$65*$M$2)</f>
        <v>14.25</v>
      </c>
      <c r="E67">
        <f>$K$1+$L7+$J$65*$M$1+$G$65*$M$2-$K$4</f>
        <v>12.5</v>
      </c>
      <c r="F67">
        <f>$K$1+$L7-$J$65*$M$1+$G$65*$M$2</f>
        <v>11.5</v>
      </c>
      <c r="G67">
        <f>$K$1+$L7-$J$65*$M$1+$G$65*$M$2+$M$4</f>
        <v>17.5</v>
      </c>
      <c r="H67" s="2">
        <f>$K$1+$M7-$J$65*$M$1*0.5+$G$65*$M$2*0.5</f>
        <v>12.25</v>
      </c>
      <c r="I67">
        <f>$K$1+$L7-$J$65*$M$1+$G$65*$M$2-$K$4</f>
        <v>8.5</v>
      </c>
    </row>
    <row r="68" spans="1:10" x14ac:dyDescent="0.25">
      <c r="A68" t="s">
        <v>2</v>
      </c>
      <c r="B68">
        <f>$K$1+$L8+$J$65*$M$1+$G$65*$M$2</f>
        <v>20.5</v>
      </c>
      <c r="C68">
        <f>$K$1+$L8+$J$65*$M$1+$G$65*$M$2+$M$4</f>
        <v>26.5</v>
      </c>
      <c r="D68" s="2">
        <f>$K$1+$M8+0.5*($J$65*$M$1+$G$65*$M$2)</f>
        <v>16.75</v>
      </c>
      <c r="E68">
        <f>$K$1+$L8+$J$65*$M$1+$G$65*$M$2-$K$4</f>
        <v>17.5</v>
      </c>
      <c r="F68">
        <f>$K$1+$L8-$J$65*$M$1+$G$65*$M$2</f>
        <v>16.5</v>
      </c>
      <c r="G68">
        <f>$K$1+$L8-$J$65*$M$1+$G$65*$M$2+$M$4</f>
        <v>22.5</v>
      </c>
      <c r="H68" s="2">
        <f>$K$1+$M8-$J$65*$M$1*0.5+$G$65*$M$2*0.5</f>
        <v>14.75</v>
      </c>
      <c r="I68">
        <f>$K$1+$L8-$J$65*$M$1+$G$65*$M$2-$K$4</f>
        <v>13.5</v>
      </c>
    </row>
    <row r="69" spans="1:10" x14ac:dyDescent="0.25">
      <c r="A69" t="s">
        <v>3</v>
      </c>
      <c r="B69">
        <f>$K$1+$L9+$J$65*$M$1+$G$65*$M$2</f>
        <v>22.5</v>
      </c>
      <c r="C69">
        <f>$K$1+$L9+$J$65*$M$1+$G$65*$M$2+$M$4</f>
        <v>28.5</v>
      </c>
      <c r="D69" s="2">
        <f>$K$1+$M9+0.5*($J$65*$M$1+$G$65*$M$2)</f>
        <v>17.75</v>
      </c>
      <c r="E69">
        <f>$K$1+$L9+$J$65*$M$1+$G$65*$M$2-$K$4</f>
        <v>19.5</v>
      </c>
      <c r="F69">
        <f>$K$1+$L9-$J$65*$M$1+$G$65*$M$2</f>
        <v>18.5</v>
      </c>
      <c r="G69">
        <f>$K$1+$L9-$J$65*$M$1+$G$65*$M$2+$M$4</f>
        <v>24.5</v>
      </c>
      <c r="H69" s="2">
        <f>$K$1+$M9-$J$65*$M$1*0.5+$G$65*$M$2*0.5</f>
        <v>15.75</v>
      </c>
      <c r="I69">
        <f>$K$1+$L9-$J$65*$M$1+$G$65*$M$2-$K$4</f>
        <v>15.5</v>
      </c>
    </row>
    <row r="70" spans="1:10" x14ac:dyDescent="0.25">
      <c r="A70" t="s">
        <v>4</v>
      </c>
      <c r="B70">
        <f>$K$1+$L10+$J$65*$M$1+$G$65*$M$2</f>
        <v>24.5</v>
      </c>
      <c r="C70">
        <f>$K$1+$L10+$J$65*$M$1+$G$65*$M$2+$M$4</f>
        <v>30.5</v>
      </c>
      <c r="D70" s="2">
        <f>$K$1+$M10+0.5*($J$65*$M$1+$G$65*$M$2)</f>
        <v>18.75</v>
      </c>
      <c r="E70">
        <f>$K$1+$L10+$J$65*$M$1+$G$65*$M$2-$K$4</f>
        <v>21.5</v>
      </c>
      <c r="F70">
        <f>$K$1+$L10-$J$65*$M$1+$G$65*$M$2</f>
        <v>20.5</v>
      </c>
      <c r="G70">
        <f>$K$1+$L10-$J$65*$M$1+$G$65*$M$2+$M$4</f>
        <v>26.5</v>
      </c>
      <c r="H70" s="2">
        <f>$K$1+$M10-$J$65*$M$1*0.5+$G$65*$M$2*0.5</f>
        <v>16.75</v>
      </c>
      <c r="I70">
        <f>$K$1+$L10-$J$65*$M$1+$G$65*$M$2-$K$4</f>
        <v>17.5</v>
      </c>
    </row>
    <row r="71" spans="1:10" x14ac:dyDescent="0.25">
      <c r="A71" t="s">
        <v>5</v>
      </c>
      <c r="B71">
        <f>$K$1+$L11+$J$65*$M$1+$G$65*$M$2</f>
        <v>26.5</v>
      </c>
      <c r="C71">
        <f>$K$1+$L11+$J$65*$M$1+$G$65*$M$2+$M$4</f>
        <v>32.5</v>
      </c>
      <c r="D71" s="2">
        <f>$K$1+$M11+0.5*($J$65*$M$1+$G$65*$M$2)</f>
        <v>19.75</v>
      </c>
      <c r="E71">
        <f>$K$1+$L11+$J$65*$M$1+$G$65*$M$2-$K$4</f>
        <v>23.5</v>
      </c>
      <c r="F71">
        <f>$K$1+$L11-$J$65*$M$1+$G$65*$M$2</f>
        <v>22.5</v>
      </c>
      <c r="G71">
        <f>$K$1+$L11-$J$65*$M$1+$G$65*$M$2+$M$4</f>
        <v>28.5</v>
      </c>
      <c r="H71" s="2">
        <f>$K$1+$M11-$J$65*$M$1*0.5+$G$65*$M$2*0.5</f>
        <v>17.75</v>
      </c>
      <c r="I71">
        <f>$K$1+$L11-$J$65*$M$1+$G$65*$M$2-$K$4</f>
        <v>19.5</v>
      </c>
    </row>
    <row r="72" spans="1:10" x14ac:dyDescent="0.25">
      <c r="A72" t="s">
        <v>6</v>
      </c>
      <c r="B72">
        <f>$K$1+$L12+$J$65*$M$1+$G$65*$M$2</f>
        <v>24.5</v>
      </c>
      <c r="C72">
        <f>$K$1+$L12+$J$65*$M$1+$G$65*$M$2+$M$4</f>
        <v>30.5</v>
      </c>
      <c r="D72" s="2">
        <f>$K$1+$M12+0.5*($J$65*$M$1+$G$65*$M$2)</f>
        <v>18.75</v>
      </c>
      <c r="E72">
        <f>$K$1+$L12+$J$65*$M$1+$G$65*$M$2-$K$4</f>
        <v>21.5</v>
      </c>
      <c r="F72">
        <f>$K$1+$L12-$J$65*$M$1+$G$65*$M$2</f>
        <v>20.5</v>
      </c>
      <c r="G72">
        <f>$K$1+$L12-$J$65*$M$1+$G$65*$M$2+$M$4</f>
        <v>26.5</v>
      </c>
      <c r="H72" s="2">
        <f>$K$1+$M12-$J$65*$M$1*0.5+$G$65*$M$2*0.5</f>
        <v>16.75</v>
      </c>
      <c r="I72">
        <f>$K$1+$L12-$J$65*$M$1+$G$65*$M$2-$K$4</f>
        <v>17.5</v>
      </c>
    </row>
    <row r="73" spans="1:10" x14ac:dyDescent="0.25">
      <c r="A73" t="s">
        <v>7</v>
      </c>
      <c r="B73">
        <f>$K$1+$L13+$J$65*$M$1+$G$65*$M$2</f>
        <v>22.5</v>
      </c>
      <c r="C73">
        <f>$K$1+$L13+$J$65*$M$1+$G$65*$M$2+$M$4</f>
        <v>28.5</v>
      </c>
      <c r="D73" s="2">
        <f>$K$1+$M13+0.5*($J$65*$M$1+$G$65*$M$2)</f>
        <v>17.75</v>
      </c>
      <c r="E73">
        <f>$K$1+$L13+$J$65*$M$1+$G$65*$M$2-$K$4</f>
        <v>19.5</v>
      </c>
      <c r="F73">
        <f>$K$1+$L13-$J$65*$M$1+$G$65*$M$2</f>
        <v>18.5</v>
      </c>
      <c r="G73">
        <f>$K$1+$L13-$J$65*$M$1+$G$65*$M$2+$M$4</f>
        <v>24.5</v>
      </c>
      <c r="H73" s="2">
        <f>$K$1+$M13-$J$65*$M$1*0.5+$G$65*$M$2*0.5</f>
        <v>15.75</v>
      </c>
      <c r="I73">
        <f>$K$1+$L13-$J$65*$M$1+$G$65*$M$2-$K$4</f>
        <v>15.5</v>
      </c>
    </row>
    <row r="74" spans="1:10" x14ac:dyDescent="0.25">
      <c r="A74" t="s">
        <v>8</v>
      </c>
      <c r="B74">
        <f>$K$1+$L14+$J$65*$M$1+$G$65*$M$2</f>
        <v>20.5</v>
      </c>
      <c r="C74">
        <f>$K$1+$L14+$J$65*$M$1+$G$65*$M$2+$M$4</f>
        <v>26.5</v>
      </c>
      <c r="D74" s="2">
        <f>$K$1+$M14+0.5*($J$65*$M$1+$G$65*$M$2)</f>
        <v>16.75</v>
      </c>
      <c r="E74">
        <f>$K$1+$L14+$J$65*$M$1+$G$65*$M$2-$K$4</f>
        <v>17.5</v>
      </c>
      <c r="F74">
        <f>$K$1+$L14-$J$65*$M$1+$G$65*$M$2</f>
        <v>16.5</v>
      </c>
      <c r="G74">
        <f>$K$1+$L14-$J$65*$M$1+$G$65*$M$2+$M$4</f>
        <v>22.5</v>
      </c>
      <c r="H74" s="2">
        <f>$K$1+$M14-$J$65*$M$1*0.5+$G$65*$M$2*0.5</f>
        <v>14.75</v>
      </c>
      <c r="I74">
        <f>$K$1+$L14-$J$65*$M$1+$G$65*$M$2-$K$4</f>
        <v>13.5</v>
      </c>
    </row>
    <row r="75" spans="1:10" x14ac:dyDescent="0.25">
      <c r="A75" t="s">
        <v>9</v>
      </c>
      <c r="B75">
        <f>$K$1+$L15+$J$65*$M$1+$G$65*$M$2</f>
        <v>17.5</v>
      </c>
      <c r="C75">
        <f>$K$1+$L15+$J$65*$M$1+$G$65*$M$2+$M$4</f>
        <v>23.5</v>
      </c>
      <c r="D75" s="2">
        <f>$K$1+$M15+0.5*($J$65*$M$1+$G$65*$M$2)</f>
        <v>15.25</v>
      </c>
      <c r="E75">
        <f>$K$1+$L15+$J$65*$M$1+$G$65*$M$2-$K$4</f>
        <v>14.5</v>
      </c>
      <c r="F75">
        <f>$K$1+$L15-$J$65*$M$1+$G$65*$M$2</f>
        <v>13.5</v>
      </c>
      <c r="G75">
        <f>$K$1+$L15-$J$65*$M$1+$G$65*$M$2+$M$4</f>
        <v>19.5</v>
      </c>
      <c r="H75" s="2">
        <f>$K$1+$M15-$J$65*$M$1*0.5+$G$65*$M$2*0.5</f>
        <v>13.25</v>
      </c>
      <c r="I75">
        <f>$K$1+$L15-$J$65*$M$1+$G$65*$M$2-$K$4</f>
        <v>10.5</v>
      </c>
    </row>
    <row r="76" spans="1:10" x14ac:dyDescent="0.25">
      <c r="A76" t="s">
        <v>10</v>
      </c>
      <c r="B76">
        <f>$K$1+$L16+$J$65*$M$1+$G$65*$M$2</f>
        <v>13.5</v>
      </c>
      <c r="C76">
        <f>$K$1+$L16+$J$65*$M$1+$G$65*$M$2+$M$4</f>
        <v>19.5</v>
      </c>
      <c r="D76" s="2">
        <f>$K$1+$M16+0.5*($J$65*$M$1+$G$65*$M$2)</f>
        <v>13.25</v>
      </c>
      <c r="E76">
        <f>$K$1+$L16+$J$65*$M$1+$G$65*$M$2-$K$4</f>
        <v>10.5</v>
      </c>
      <c r="F76">
        <f>$K$1+$L16-$J$65*$M$1+$G$65*$M$2</f>
        <v>9.5</v>
      </c>
      <c r="G76">
        <f>$K$1+$L16-$J$65*$M$1+$G$65*$M$2+$M$4</f>
        <v>15.5</v>
      </c>
      <c r="H76" s="2">
        <f>$K$1+$M16-$J$65*$M$1*0.5+$G$65*$M$2*0.5</f>
        <v>11.25</v>
      </c>
      <c r="I76">
        <f>$K$1+$L16-$J$65*$M$1+$G$65*$M$2-$K$4</f>
        <v>6.5</v>
      </c>
    </row>
    <row r="77" spans="1:10" x14ac:dyDescent="0.25">
      <c r="A77" t="s">
        <v>11</v>
      </c>
      <c r="B77">
        <f>$K$1+$L17+$J$65*$M$1+$G$65*$M$2</f>
        <v>5.5</v>
      </c>
      <c r="C77">
        <f>$K$1+$L17+$J$65*$M$1+$G$65*$M$2+$M$4</f>
        <v>11.5</v>
      </c>
      <c r="D77" s="2">
        <f>$K$1+$M17+0.5*($J$65*$M$1+$G$65*$M$2)</f>
        <v>9.25</v>
      </c>
      <c r="E77">
        <f>$K$1+$L17+$J$65*$M$1+$G$65*$M$2-$K$4</f>
        <v>2.5</v>
      </c>
      <c r="F77">
        <f>$K$1+$L17-$J$65*$M$1+$G$65*$M$2</f>
        <v>1.5</v>
      </c>
      <c r="G77">
        <f>$K$1+$L17-$J$65*$M$1+$G$65*$M$2+$M$4</f>
        <v>7.5</v>
      </c>
      <c r="H77" s="2">
        <f>$K$1+$M17-$J$65*$M$1*0.5+$G$65*$M$2*0.5</f>
        <v>7.25</v>
      </c>
      <c r="I77">
        <f>$K$1+$L17-$J$65*$M$1+$G$65*$M$2-$K$4</f>
        <v>-1.5</v>
      </c>
    </row>
    <row r="78" spans="1:10" x14ac:dyDescent="0.25">
      <c r="A78" t="s">
        <v>12</v>
      </c>
      <c r="B78">
        <f>$K$1+$L18+$J$65*$M$1+$G$65*$M$2</f>
        <v>10.5</v>
      </c>
      <c r="C78">
        <f>$K$1+$L18+$J$65*$M$1+$G$65*$M$2+$M$4</f>
        <v>16.5</v>
      </c>
      <c r="D78" s="2">
        <f>$K$1+$M18+0.5*($J$65*$M$1+$G$65*$M$2)</f>
        <v>11.75</v>
      </c>
      <c r="E78">
        <f>$K$1+$L18+$J$65*$M$1+$G$65*$M$2-$K$4</f>
        <v>7.5</v>
      </c>
      <c r="F78">
        <f>$K$1+$L18-$J$65*$M$1+$G$65*$M$2</f>
        <v>6.5</v>
      </c>
      <c r="G78">
        <f>$K$1+$L18-$J$65*$M$1+$G$65*$M$2+$M$4</f>
        <v>12.5</v>
      </c>
      <c r="H78" s="2">
        <f>$K$1+$M18-$J$65*$M$1*0.5+$G$65*$M$2*0.5</f>
        <v>9.75</v>
      </c>
      <c r="I78">
        <f>$K$1+$L18-$J$65*$M$1+$G$65*$M$2-$K$4</f>
        <v>3.5</v>
      </c>
    </row>
  </sheetData>
  <conditionalFormatting sqref="B7:I18">
    <cfRule type="cellIs" dxfId="29" priority="25" operator="greaterThan">
      <formula>22</formula>
    </cfRule>
    <cfRule type="cellIs" dxfId="28" priority="26" operator="lessThan">
      <formula>3</formula>
    </cfRule>
    <cfRule type="cellIs" dxfId="27" priority="27" operator="between">
      <formula>15</formula>
      <formula>18</formula>
    </cfRule>
    <cfRule type="cellIs" dxfId="26" priority="28" operator="between">
      <formula>6</formula>
      <formula>9</formula>
    </cfRule>
    <cfRule type="cellIs" dxfId="25" priority="29" operator="lessThan">
      <formula>6</formula>
    </cfRule>
    <cfRule type="cellIs" dxfId="24" priority="30" operator="greaterThan">
      <formula>18</formula>
    </cfRule>
  </conditionalFormatting>
  <conditionalFormatting sqref="B37:I48">
    <cfRule type="cellIs" dxfId="23" priority="19" operator="greaterThan">
      <formula>22</formula>
    </cfRule>
    <cfRule type="cellIs" dxfId="22" priority="20" operator="lessThan">
      <formula>3</formula>
    </cfRule>
    <cfRule type="cellIs" dxfId="21" priority="21" operator="between">
      <formula>15</formula>
      <formula>18</formula>
    </cfRule>
    <cfRule type="cellIs" dxfId="20" priority="22" operator="between">
      <formula>6</formula>
      <formula>9</formula>
    </cfRule>
    <cfRule type="cellIs" dxfId="19" priority="23" operator="lessThan">
      <formula>6</formula>
    </cfRule>
    <cfRule type="cellIs" dxfId="18" priority="24" operator="greaterThan">
      <formula>18</formula>
    </cfRule>
  </conditionalFormatting>
  <conditionalFormatting sqref="B52:I63">
    <cfRule type="cellIs" dxfId="17" priority="13" operator="greaterThan">
      <formula>22</formula>
    </cfRule>
    <cfRule type="cellIs" dxfId="16" priority="14" operator="lessThan">
      <formula>3</formula>
    </cfRule>
    <cfRule type="cellIs" dxfId="15" priority="15" operator="between">
      <formula>15</formula>
      <formula>18</formula>
    </cfRule>
    <cfRule type="cellIs" dxfId="14" priority="16" operator="between">
      <formula>6</formula>
      <formula>9</formula>
    </cfRule>
    <cfRule type="cellIs" dxfId="13" priority="17" operator="lessThan">
      <formula>6</formula>
    </cfRule>
    <cfRule type="cellIs" dxfId="12" priority="18" operator="greaterThan">
      <formula>18</formula>
    </cfRule>
  </conditionalFormatting>
  <conditionalFormatting sqref="B22:I33">
    <cfRule type="cellIs" dxfId="11" priority="7" operator="greaterThan">
      <formula>22</formula>
    </cfRule>
    <cfRule type="cellIs" dxfId="10" priority="8" operator="lessThan">
      <formula>3</formula>
    </cfRule>
    <cfRule type="cellIs" dxfId="9" priority="9" operator="between">
      <formula>15</formula>
      <formula>18</formula>
    </cfRule>
    <cfRule type="cellIs" dxfId="8" priority="10" operator="between">
      <formula>6</formula>
      <formula>9</formula>
    </cfRule>
    <cfRule type="cellIs" dxfId="7" priority="11" operator="lessThan">
      <formula>6</formula>
    </cfRule>
    <cfRule type="cellIs" dxfId="6" priority="12" operator="greaterThan">
      <formula>18</formula>
    </cfRule>
  </conditionalFormatting>
  <conditionalFormatting sqref="B67:I78">
    <cfRule type="cellIs" dxfId="5" priority="1" operator="greaterThan">
      <formula>22</formula>
    </cfRule>
    <cfRule type="cellIs" dxfId="4" priority="2" operator="lessThan">
      <formula>3</formula>
    </cfRule>
    <cfRule type="cellIs" dxfId="3" priority="3" operator="between">
      <formula>15</formula>
      <formula>18</formula>
    </cfRule>
    <cfRule type="cellIs" dxfId="2" priority="4" operator="between">
      <formula>6</formula>
      <formula>9</formula>
    </cfRule>
    <cfRule type="cellIs" dxfId="1" priority="5" operator="lessThan">
      <formula>6</formula>
    </cfRule>
    <cfRule type="cellIs" dxfId="0" priority="6" operator="greaterThan">
      <formula>18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Original</vt:lpstr>
      <vt:lpstr>Mod Ver 1</vt:lpstr>
      <vt:lpstr>Mod Ver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alesto</dc:creator>
  <cp:lastModifiedBy>alesto</cp:lastModifiedBy>
  <dcterms:created xsi:type="dcterms:W3CDTF">2017-10-25T19:31:23Z</dcterms:created>
  <dcterms:modified xsi:type="dcterms:W3CDTF">2017-10-25T22:09:39Z</dcterms:modified>
</cp:coreProperties>
</file>