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icial" sheetId="1" r:id="rId4"/>
    <sheet state="visible" name="ordenadas" sheetId="2" r:id="rId5"/>
    <sheet state="visible" name="desordenadas" sheetId="3" r:id="rId6"/>
    <sheet state="visible" name="beta" sheetId="4" r:id="rId7"/>
  </sheets>
  <definedNames/>
  <calcPr/>
</workbook>
</file>

<file path=xl/sharedStrings.xml><?xml version="1.0" encoding="utf-8"?>
<sst xmlns="http://schemas.openxmlformats.org/spreadsheetml/2006/main" count="2836" uniqueCount="928">
  <si>
    <t>ER</t>
  </si>
  <si>
    <t>Lexema</t>
  </si>
  <si>
    <t>pregunta</t>
  </si>
  <si>
    <t>if|switch</t>
  </si>
  <si>
    <t>{if, switch}</t>
  </si>
  <si>
    <t>sino</t>
  </si>
  <si>
    <t>else|elif|ifdef|ifndef|elifdef|elifndef|unless</t>
  </si>
  <si>
    <t>{else, elif, ifdef, ifndef, elifdef, elifndef, unless}</t>
  </si>
  <si>
    <t>patron_coincidencia</t>
  </si>
  <si>
    <t>match|case|when</t>
  </si>
  <si>
    <t>{match, case, when}</t>
  </si>
  <si>
    <t>ciclo</t>
  </si>
  <si>
    <t>for|while|loop|do|foreach|until|FOR</t>
  </si>
  <si>
    <t>{for, while, loop, do, foreach, until, FOR}</t>
  </si>
  <si>
    <t>tipo_compuesto</t>
  </si>
  <si>
    <t>struct|union</t>
  </si>
  <si>
    <t>{struct, union}</t>
  </si>
  <si>
    <t>tipo_enumeracion</t>
  </si>
  <si>
    <t>enum</t>
  </si>
  <si>
    <t>{enum}</t>
  </si>
  <si>
    <t>declaracion_funcion</t>
  </si>
  <si>
    <t>fn|def|function</t>
  </si>
  <si>
    <t>{fn, def, function}</t>
  </si>
  <si>
    <t>declaracion_variable</t>
  </si>
  <si>
    <t>let</t>
  </si>
  <si>
    <t>{let}</t>
  </si>
  <si>
    <t>tipo_numerico</t>
  </si>
  <si>
    <t>i32|u32|f64|BigInteger|byte|decimal|double|float|int|long|sbyte|short|uint|ulong|ushort|_BitInt|_Complex|_Decimal128|_Decimal32|_Decimal64|_Imaginary</t>
  </si>
  <si>
    <t>{i32, u32, f64, BigInteger, byte, decimal, double, float, int, long, sbyte, short, uint, ulong, ushort, _BitInt, _Complex, _Decimal128, _Decimal32, _Decimal64, _Imaginary}</t>
  </si>
  <si>
    <t>tipo_logico</t>
  </si>
  <si>
    <t>bool|boolean|_Bool</t>
  </si>
  <si>
    <t>{bool, boolean, _Bool}</t>
  </si>
  <si>
    <t>tipo_caracter</t>
  </si>
  <si>
    <t>char</t>
  </si>
  <si>
    <t>{char}</t>
  </si>
  <si>
    <t>tipo_referencia</t>
  </si>
  <si>
    <t>Span|Memory|delegate|interface</t>
  </si>
  <si>
    <t>{Span, Memory, delegate, interface}</t>
  </si>
  <si>
    <t>modificador_referencia</t>
  </si>
  <si>
    <t>ref|ref mut</t>
  </si>
  <si>
    <t>{ref, ref mut}</t>
  </si>
  <si>
    <t>operador_modulo</t>
  </si>
  <si>
    <t>mod</t>
  </si>
  <si>
    <t>{mod}</t>
  </si>
  <si>
    <t>modificador_constante</t>
  </si>
  <si>
    <t>const</t>
  </si>
  <si>
    <t>{const}</t>
  </si>
  <si>
    <t>modificador_alcance</t>
  </si>
  <si>
    <t>static|file</t>
  </si>
  <si>
    <t>{static, file}</t>
  </si>
  <si>
    <t>operador_aritmetico</t>
  </si>
  <si>
    <t>+|-|/|=|?</t>
  </si>
  <si>
    <t>{+, -, /, =, ?}</t>
  </si>
  <si>
    <t>palabra_clave</t>
  </si>
  <si>
    <t>*|**</t>
  </si>
  <si>
    <t>{*, **}</t>
  </si>
  <si>
    <t>operador_comparacion</t>
  </si>
  <si>
    <t>&gt;|&lt;|&gt;=|&lt;=|*&gt;</t>
  </si>
  <si>
    <t>{&gt;, &lt;, &gt;=, &lt;=, *&gt;}</t>
  </si>
  <si>
    <t>operador</t>
  </si>
  <si>
    <t>==</t>
  </si>
  <si>
    <t>{==}</t>
  </si>
  <si>
    <t>operador_diferencia</t>
  </si>
  <si>
    <t>&lt;&gt;</t>
  </si>
  <si>
    <t>{&lt;&gt;}</t>
  </si>
  <si>
    <t>operador_desplazamiento</t>
  </si>
  <si>
    <t>&gt;&gt;</t>
  </si>
  <si>
    <t>{&gt;&gt;}</t>
  </si>
  <si>
    <t>modificador_clase</t>
  </si>
  <si>
    <t>abstract|sealed</t>
  </si>
  <si>
    <t>{abstract, sealed}</t>
  </si>
  <si>
    <t>conversion_tipo</t>
  </si>
  <si>
    <t>as</t>
  </si>
  <si>
    <t>{as}</t>
  </si>
  <si>
    <t>referencia_clase_base</t>
  </si>
  <si>
    <t>base</t>
  </si>
  <si>
    <t>{base}</t>
  </si>
  <si>
    <t>miembro_clase</t>
  </si>
  <si>
    <t>property|indexer|event|field</t>
  </si>
  <si>
    <t>{property, indexer, event, field}</t>
  </si>
  <si>
    <t>manejo_excepciones</t>
  </si>
  <si>
    <t>catch|finally|try|except</t>
  </si>
  <si>
    <t>{catch, finally, try, except}</t>
  </si>
  <si>
    <t>alto</t>
  </si>
  <si>
    <t>break|ESCAPE</t>
  </si>
  <si>
    <t>{break, ESCAPE}</t>
  </si>
  <si>
    <t>contexto_verificacion</t>
  </si>
  <si>
    <t>checked</t>
  </si>
  <si>
    <t>{checked}</t>
  </si>
  <si>
    <t>clase</t>
  </si>
  <si>
    <t>class</t>
  </si>
  <si>
    <t>{class}</t>
  </si>
  <si>
    <t>salto</t>
  </si>
  <si>
    <t>continue|goto</t>
  </si>
  <si>
    <t>{continue, goto}</t>
  </si>
  <si>
    <t>valor_predeterminado</t>
  </si>
  <si>
    <t>default</t>
  </si>
  <si>
    <t>{default}</t>
  </si>
  <si>
    <t>unidad_compilacion</t>
  </si>
  <si>
    <t>assembly|module</t>
  </si>
  <si>
    <t>{assembly, module}</t>
  </si>
  <si>
    <t>conversion_explicita</t>
  </si>
  <si>
    <t>explicit</t>
  </si>
  <si>
    <t>{explicit}</t>
  </si>
  <si>
    <t>interoperabilidad</t>
  </si>
  <si>
    <t>extern|foreign</t>
  </si>
  <si>
    <t>{extern, foreign}</t>
  </si>
  <si>
    <t>literal_booleano</t>
  </si>
  <si>
    <t>false|true</t>
  </si>
  <si>
    <t>{false, true}</t>
  </si>
  <si>
    <t>anclaje_memoria</t>
  </si>
  <si>
    <t>fixed</t>
  </si>
  <si>
    <t>{fixed}</t>
  </si>
  <si>
    <t>ambito_variable</t>
  </si>
  <si>
    <t>global|golobal|nonlocal</t>
  </si>
  <si>
    <t>{global, golobal, nonlocal}</t>
  </si>
  <si>
    <t>informacion_depuracion</t>
  </si>
  <si>
    <t>StackTrace</t>
  </si>
  <si>
    <t>{StackTrace}</t>
  </si>
  <si>
    <t>conversion_implicita</t>
  </si>
  <si>
    <t>implicit</t>
  </si>
  <si>
    <t>{implicit}</t>
  </si>
  <si>
    <t>parametro_entrada</t>
  </si>
  <si>
    <t>in</t>
  </si>
  <si>
    <t>{in}</t>
  </si>
  <si>
    <t>modificador_acceso</t>
  </si>
  <si>
    <t>internal|private|protected|public</t>
  </si>
  <si>
    <t>{internal, private, protected, public}</t>
  </si>
  <si>
    <t>verificacion_tipo</t>
  </si>
  <si>
    <t>is|instanceof|istanceOf</t>
  </si>
  <si>
    <t>{is, instanceof, istanceOf}</t>
  </si>
  <si>
    <t>sincronizacion</t>
  </si>
  <si>
    <t>lock|Monitor|synchronized</t>
  </si>
  <si>
    <t>{lock, Monitor, synchronized}</t>
  </si>
  <si>
    <t>agrupacion_logica</t>
  </si>
  <si>
    <t>namespace</t>
  </si>
  <si>
    <t>{namespace}</t>
  </si>
  <si>
    <t>instanciacion</t>
  </si>
  <si>
    <t>new</t>
  </si>
  <si>
    <t>{new}</t>
  </si>
  <si>
    <t>literal_referencia</t>
  </si>
  <si>
    <t>null|None|nil</t>
  </si>
  <si>
    <t>{null, None, nil}</t>
  </si>
  <si>
    <t>tipo_base</t>
  </si>
  <si>
    <t>object</t>
  </si>
  <si>
    <t>{object}</t>
  </si>
  <si>
    <t>sobrecarga_operador</t>
  </si>
  <si>
    <t>operator</t>
  </si>
  <si>
    <t>{operator}</t>
  </si>
  <si>
    <t>parametro_salida</t>
  </si>
  <si>
    <t>out</t>
  </si>
  <si>
    <t>{out}</t>
  </si>
  <si>
    <t>redefinicion_miembro</t>
  </si>
  <si>
    <t>override</t>
  </si>
  <si>
    <t>{override}</t>
  </si>
  <si>
    <t>parametro_variable</t>
  </si>
  <si>
    <t>params</t>
  </si>
  <si>
    <t>{params}</t>
  </si>
  <si>
    <t>modificador_inmutabilidad</t>
  </si>
  <si>
    <t>readonly|final</t>
  </si>
  <si>
    <t>{readonly, final}</t>
  </si>
  <si>
    <t>tipo_excepcion</t>
  </si>
  <si>
    <t>Exception</t>
  </si>
  <si>
    <t>{Exception}</t>
  </si>
  <si>
    <t>retorno</t>
  </si>
  <si>
    <t>return</t>
  </si>
  <si>
    <t>{return}</t>
  </si>
  <si>
    <t>metadato_tamano</t>
  </si>
  <si>
    <t>sizeof</t>
  </si>
  <si>
    <t>{sizeof}</t>
  </si>
  <si>
    <t>asignacion_pila</t>
  </si>
  <si>
    <t>stackalloc</t>
  </si>
  <si>
    <t>{stackalloc}</t>
  </si>
  <si>
    <t>excepcion_argumento</t>
  </si>
  <si>
    <t>ArgumentException</t>
  </si>
  <si>
    <t>{ArgumentException}</t>
  </si>
  <si>
    <t>tipo_cadena</t>
  </si>
  <si>
    <t>string</t>
  </si>
  <si>
    <t>{string}</t>
  </si>
  <si>
    <t>excepcion_estado</t>
  </si>
  <si>
    <t>InvalidOperationException</t>
  </si>
  <si>
    <t>{InvalidOperationException}</t>
  </si>
  <si>
    <t>referencia_instancia</t>
  </si>
  <si>
    <t>this|self</t>
  </si>
  <si>
    <t>{this, self}</t>
  </si>
  <si>
    <t>lanzamiento_excepcion</t>
  </si>
  <si>
    <t>throw|raise</t>
  </si>
  <si>
    <t>{throw, raise}</t>
  </si>
  <si>
    <t>reflexion_tipo</t>
  </si>
  <si>
    <t>typeof|typeof_unqual</t>
  </si>
  <si>
    <t>{typeof, typeof_unqual}</t>
  </si>
  <si>
    <t>contexto_no_verificado</t>
  </si>
  <si>
    <t>unchecked</t>
  </si>
  <si>
    <t>{unchecked}</t>
  </si>
  <si>
    <t>contexto_no_seguro</t>
  </si>
  <si>
    <t>unsafe</t>
  </si>
  <si>
    <t>{unsafe}</t>
  </si>
  <si>
    <t>gestion_recursos</t>
  </si>
  <si>
    <t>using</t>
  </si>
  <si>
    <t>{using}</t>
  </si>
  <si>
    <t>modificador_herencia</t>
  </si>
  <si>
    <t>virtual</t>
  </si>
  <si>
    <t>{virtual}</t>
  </si>
  <si>
    <t>tipo_retorno</t>
  </si>
  <si>
    <t>void</t>
  </si>
  <si>
    <t>{void}</t>
  </si>
  <si>
    <t>modificador_hilos</t>
  </si>
  <si>
    <t>volatile</t>
  </si>
  <si>
    <t>{volatile}</t>
  </si>
  <si>
    <t>metadato_nombre</t>
  </si>
  <si>
    <t>nameof</t>
  </si>
  <si>
    <t>{nameof}</t>
  </si>
  <si>
    <t>operador_agregacion</t>
  </si>
  <si>
    <t>add|ADD</t>
  </si>
  <si>
    <t>{add, ADD}</t>
  </si>
  <si>
    <t>modificador_permiso</t>
  </si>
  <si>
    <t>allows</t>
  </si>
  <si>
    <t>{allows}</t>
  </si>
  <si>
    <t>definicion_alias</t>
  </si>
  <si>
    <t>alias</t>
  </si>
  <si>
    <t>{alias}</t>
  </si>
  <si>
    <t>operador_logico</t>
  </si>
  <si>
    <t>and|not|or|False|True</t>
  </si>
  <si>
    <t>{and, not, or, False, True}</t>
  </si>
  <si>
    <t>ordenamiento</t>
  </si>
  <si>
    <t>ascending|descending|orderby</t>
  </si>
  <si>
    <t>{ascending, descending, orderby}</t>
  </si>
  <si>
    <t>parametro_programa</t>
  </si>
  <si>
    <t>args</t>
  </si>
  <si>
    <t>{args}</t>
  </si>
  <si>
    <t>programacion_asincrona</t>
  </si>
  <si>
    <t>async</t>
  </si>
  <si>
    <t>{async}</t>
  </si>
  <si>
    <t>espera_asincrona</t>
  </si>
  <si>
    <t>await</t>
  </si>
  <si>
    <t>{await}</t>
  </si>
  <si>
    <t>tipo_asincrono</t>
  </si>
  <si>
    <t>Task</t>
  </si>
  <si>
    <t>{Task}</t>
  </si>
  <si>
    <t>tipo_dinamico</t>
  </si>
  <si>
    <t>dynamic</t>
  </si>
  <si>
    <t>{dynamic}</t>
  </si>
  <si>
    <t>comparacion_igualdad</t>
  </si>
  <si>
    <t>equals</t>
  </si>
  <si>
    <t>{equals}</t>
  </si>
  <si>
    <t>origen_datos</t>
  </si>
  <si>
    <t>from</t>
  </si>
  <si>
    <t>{from}</t>
  </si>
  <si>
    <t>acceso_propiedad</t>
  </si>
  <si>
    <t>get</t>
  </si>
  <si>
    <t>{get}</t>
  </si>
  <si>
    <t>agrupacion</t>
  </si>
  <si>
    <t>group</t>
  </si>
  <si>
    <t>{group}</t>
  </si>
  <si>
    <t>inicializacion</t>
  </si>
  <si>
    <t>init</t>
  </si>
  <si>
    <t>{init}</t>
  </si>
  <si>
    <t>continuacion</t>
  </si>
  <si>
    <t>into</t>
  </si>
  <si>
    <t>{into}</t>
  </si>
  <si>
    <t>combinacion</t>
  </si>
  <si>
    <t>join</t>
  </si>
  <si>
    <t>{join}</t>
  </si>
  <si>
    <t>gestion_hilos</t>
  </si>
  <si>
    <t>Thread</t>
  </si>
  <si>
    <t>{Thread}</t>
  </si>
  <si>
    <t>gestion_memoria</t>
  </si>
  <si>
    <t>managed|unmanaged</t>
  </si>
  <si>
    <t>{managed, unmanaged}</t>
  </si>
  <si>
    <t>tipo_nativo</t>
  </si>
  <si>
    <t>nint|nuint</t>
  </si>
  <si>
    <t>{nint, nuint}</t>
  </si>
  <si>
    <t>restriccion_tipo</t>
  </si>
  <si>
    <t>notnull</t>
  </si>
  <si>
    <t>{notnull}</t>
  </si>
  <si>
    <t>condicion_combinacion</t>
  </si>
  <si>
    <t>on</t>
  </si>
  <si>
    <t>{on}</t>
  </si>
  <si>
    <t>definicion_parcial</t>
  </si>
  <si>
    <t>partial</t>
  </si>
  <si>
    <t>{partial}</t>
  </si>
  <si>
    <t>tipo_estructura</t>
  </si>
  <si>
    <t>record</t>
  </si>
  <si>
    <t>{record}</t>
  </si>
  <si>
    <t>operador_eliminacion</t>
  </si>
  <si>
    <t>remove</t>
  </si>
  <si>
    <t>{remove}</t>
  </si>
  <si>
    <t>modificador_inicializacion</t>
  </si>
  <si>
    <t>required</t>
  </si>
  <si>
    <t>{required}</t>
  </si>
  <si>
    <t>modificador_vida_util</t>
  </si>
  <si>
    <t>scoped</t>
  </si>
  <si>
    <t>{scoped}</t>
  </si>
  <si>
    <t>proyeccion</t>
  </si>
  <si>
    <t>select</t>
  </si>
  <si>
    <t>{select}</t>
  </si>
  <si>
    <t>asignacion_propiedad</t>
  </si>
  <si>
    <t>set</t>
  </si>
  <si>
    <t>{set}</t>
  </si>
  <si>
    <t>contexto_asignacion</t>
  </si>
  <si>
    <t>value</t>
  </si>
  <si>
    <t>{value}</t>
  </si>
  <si>
    <t>tipo_inferido</t>
  </si>
  <si>
    <t>var</t>
  </si>
  <si>
    <t>{var}</t>
  </si>
  <si>
    <t>filtro</t>
  </si>
  <si>
    <t>where</t>
  </si>
  <si>
    <t>{where}</t>
  </si>
  <si>
    <t>operacion_atomica</t>
  </si>
  <si>
    <t>Interlocked</t>
  </si>
  <si>
    <t>{Interlocked}</t>
  </si>
  <si>
    <t>inicializacion_objeto</t>
  </si>
  <si>
    <t>with</t>
  </si>
  <si>
    <t>{with}</t>
  </si>
  <si>
    <t>generador</t>
  </si>
  <si>
    <t>yield</t>
  </si>
  <si>
    <t>{yield}</t>
  </si>
  <si>
    <t>iteracion_argumentos</t>
  </si>
  <si>
    <t>ArgIterator</t>
  </si>
  <si>
    <t>{ArgIterator}</t>
  </si>
  <si>
    <t>Igualador</t>
  </si>
  <si>
    <t>=&gt;</t>
  </si>
  <si>
    <t>{=&gt;}</t>
  </si>
  <si>
    <t>operador_nulo</t>
  </si>
  <si>
    <t>??</t>
  </si>
  <si>
    <t>{??}</t>
  </si>
  <si>
    <t>acceso_indexado_nulable</t>
  </si>
  <si>
    <t>?[</t>
  </si>
  <si>
    <t>{?[}</t>
  </si>
  <si>
    <t>acceso_miembro_nulable</t>
  </si>
  <si>
    <t>?.</t>
  </si>
  <si>
    <t>{?.}</t>
  </si>
  <si>
    <t>asignacion_fusion_nulos</t>
  </si>
  <si>
    <t>??=</t>
  </si>
  <si>
    <t>{??=}</t>
  </si>
  <si>
    <t>separador</t>
  </si>
  <si>
    <t>,,,</t>
  </si>
  <si>
    <t>{,,,}</t>
  </si>
  <si>
    <t>operador_apuntador</t>
  </si>
  <si>
    <t>-&gt;</t>
  </si>
  <si>
    <t>{-&gt;}</t>
  </si>
  <si>
    <t>operador_referencia</t>
  </si>
  <si>
    <t>&amp;</t>
  </si>
  <si>
    <t>{&amp;}</t>
  </si>
  <si>
    <t>punto_entrada</t>
  </si>
  <si>
    <t>Main|ENTRY</t>
  </si>
  <si>
    <t>{Main, ENTRY}</t>
  </si>
  <si>
    <t>tipo_coleccion</t>
  </si>
  <si>
    <t>Dictionary</t>
  </si>
  <si>
    <t>{Dictionary}</t>
  </si>
  <si>
    <t>eliminacion_referencia</t>
  </si>
  <si>
    <t>del</t>
  </si>
  <si>
    <t>{del}</t>
  </si>
  <si>
    <t>inclusion_codigo</t>
  </si>
  <si>
    <t>import</t>
  </si>
  <si>
    <t>{import}</t>
  </si>
  <si>
    <t>funcion_anonima</t>
  </si>
  <si>
    <t>lambda</t>
  </si>
  <si>
    <t>{lambda}</t>
  </si>
  <si>
    <t>verificacion_condicion</t>
  </si>
  <si>
    <t>assert</t>
  </si>
  <si>
    <t>{assert}</t>
  </si>
  <si>
    <t>entrada_datos</t>
  </si>
  <si>
    <t>form</t>
  </si>
  <si>
    <t>{form}</t>
  </si>
  <si>
    <t>operacion_nula</t>
  </si>
  <si>
    <t>pass</t>
  </si>
  <si>
    <t>{pass}</t>
  </si>
  <si>
    <t>exportacion_codigo</t>
  </si>
  <si>
    <t>export</t>
  </si>
  <si>
    <t>{export}</t>
  </si>
  <si>
    <t>agrupacion_codigo</t>
  </si>
  <si>
    <t>package</t>
  </si>
  <si>
    <t>{package}</t>
  </si>
  <si>
    <t>funcion_nativa</t>
  </si>
  <si>
    <t>native</t>
  </si>
  <si>
    <t>{native}</t>
  </si>
  <si>
    <t>referencia_clase_padre</t>
  </si>
  <si>
    <t>super</t>
  </si>
  <si>
    <t>{super}</t>
  </si>
  <si>
    <t>parametros_funcion</t>
  </si>
  <si>
    <t>arguments</t>
  </si>
  <si>
    <t>{arguments}</t>
  </si>
  <si>
    <t>herencia_clase</t>
  </si>
  <si>
    <t>extends</t>
  </si>
  <si>
    <t>{extends}</t>
  </si>
  <si>
    <t>implementacion_interfaz</t>
  </si>
  <si>
    <t>implements</t>
  </si>
  <si>
    <t>{implements}</t>
  </si>
  <si>
    <t>modificador_serializacion</t>
  </si>
  <si>
    <t>transient</t>
  </si>
  <si>
    <t>{transient}</t>
  </si>
  <si>
    <t>evaluacion_codigo</t>
  </si>
  <si>
    <t>eval</t>
  </si>
  <si>
    <t>{eval}</t>
  </si>
  <si>
    <t>alineacion_memoria</t>
  </si>
  <si>
    <t>alignas|_Alignas</t>
  </si>
  <si>
    <t>{alignas, _Alignas}</t>
  </si>
  <si>
    <t>metadato_alineacion</t>
  </si>
  <si>
    <t>alignof|_Alignof</t>
  </si>
  <si>
    <t>{alignof, _Alignof}</t>
  </si>
  <si>
    <t>inferencia_tipo</t>
  </si>
  <si>
    <t>auto</t>
  </si>
  <si>
    <t>{auto}</t>
  </si>
  <si>
    <t>expresion_constante</t>
  </si>
  <si>
    <t>constexpr</t>
  </si>
  <si>
    <t>{constexpr}</t>
  </si>
  <si>
    <t>optimizacion_codigo</t>
  </si>
  <si>
    <t>inline</t>
  </si>
  <si>
    <t>{inline}</t>
  </si>
  <si>
    <t>sugerencia_almacenamiento</t>
  </si>
  <si>
    <t>register</t>
  </si>
  <si>
    <t>{register}</t>
  </si>
  <si>
    <t>modificador_optimizacion</t>
  </si>
  <si>
    <t>restrict</t>
  </si>
  <si>
    <t>{restrict}</t>
  </si>
  <si>
    <t>modificador_signo</t>
  </si>
  <si>
    <t>signed|unsigned</t>
  </si>
  <si>
    <t>{signed, unsigned}</t>
  </si>
  <si>
    <t>verificacion_compilacion</t>
  </si>
  <si>
    <t>static_assert|_Static_assert</t>
  </si>
  <si>
    <t>{static_assert, _Static_assert}</t>
  </si>
  <si>
    <t>almacenamiento_hilo</t>
  </si>
  <si>
    <t>thread_local|_Thread_local</t>
  </si>
  <si>
    <t>{thread_local, _Thread_local}</t>
  </si>
  <si>
    <t>definicion_tipo</t>
  </si>
  <si>
    <t>typedef|newtype|type</t>
  </si>
  <si>
    <t>{typedef, newtype, type}</t>
  </si>
  <si>
    <t>seleccion_generica</t>
  </si>
  <si>
    <t>_Generic</t>
  </si>
  <si>
    <t>{_Generic}</t>
  </si>
  <si>
    <t>modificador_funcion</t>
  </si>
  <si>
    <t>_Noreturn</t>
  </si>
  <si>
    <t>{_Noreturn}</t>
  </si>
  <si>
    <t>empaquetado_estructura</t>
  </si>
  <si>
    <t>_packed</t>
  </si>
  <si>
    <t>{_packed}</t>
  </si>
  <si>
    <t>sino_fin</t>
  </si>
  <si>
    <t>endif</t>
  </si>
  <si>
    <t>{endif}</t>
  </si>
  <si>
    <t>macro_definicion</t>
  </si>
  <si>
    <t>define</t>
  </si>
  <si>
    <t>{define}</t>
  </si>
  <si>
    <t>macro_eliminacion</t>
  </si>
  <si>
    <t>undef</t>
  </si>
  <si>
    <t>{undef}</t>
  </si>
  <si>
    <t>inclusion_archivo</t>
  </si>
  <si>
    <t>include</t>
  </si>
  <si>
    <t>{include}</t>
  </si>
  <si>
    <t>incrustacion_recurso</t>
  </si>
  <si>
    <t>embed</t>
  </si>
  <si>
    <t>{embed}</t>
  </si>
  <si>
    <t>control_linea</t>
  </si>
  <si>
    <t>line</t>
  </si>
  <si>
    <t>{line}</t>
  </si>
  <si>
    <t>error_compilacion</t>
  </si>
  <si>
    <t>error</t>
  </si>
  <si>
    <t>{error}</t>
  </si>
  <si>
    <t>advertencia_compilacion</t>
  </si>
  <si>
    <t>warning</t>
  </si>
  <si>
    <t>{warning}</t>
  </si>
  <si>
    <t>directiva_compilador</t>
  </si>
  <si>
    <t>pragma</t>
  </si>
  <si>
    <t>{pragma}</t>
  </si>
  <si>
    <t>verificacion_macro</t>
  </si>
  <si>
    <t>defined</t>
  </si>
  <si>
    <t>{defined}</t>
  </si>
  <si>
    <t>verificacion_inclusion</t>
  </si>
  <si>
    <t>_has_include</t>
  </si>
  <si>
    <t>{_has_include}</t>
  </si>
  <si>
    <t>verificacion_recurso</t>
  </si>
  <si>
    <t>_has_embed</t>
  </si>
  <si>
    <t>{_has_embed}</t>
  </si>
  <si>
    <t>control_iteracion</t>
  </si>
  <si>
    <t>redo|next</t>
  </si>
  <si>
    <t>{redo, next}</t>
  </si>
  <si>
    <t>bloque_inicio</t>
  </si>
  <si>
    <t>BEGIN|begin</t>
  </si>
  <si>
    <t>{BEGIN, begin}</t>
  </si>
  <si>
    <t>bloque_fin</t>
  </si>
  <si>
    <t>END</t>
  </si>
  <si>
    <t>{END}</t>
  </si>
  <si>
    <t>garantia_ejecucion</t>
  </si>
  <si>
    <t>ensure</t>
  </si>
  <si>
    <t>{ensure}</t>
  </si>
  <si>
    <t>verificacion_existencia</t>
  </si>
  <si>
    <t>defined?</t>
  </si>
  <si>
    <t>{defined?}</t>
  </si>
  <si>
    <t>reintento</t>
  </si>
  <si>
    <t>retry</t>
  </si>
  <si>
    <t>{retry}</t>
  </si>
  <si>
    <t>definicion_datos</t>
  </si>
  <si>
    <t>data</t>
  </si>
  <si>
    <t>{data}</t>
  </si>
  <si>
    <t>agrupacion_datos</t>
  </si>
  <si>
    <t>data family</t>
  </si>
  <si>
    <t>{data family}</t>
  </si>
  <si>
    <t>instancia_datos</t>
  </si>
  <si>
    <t>data instance</t>
  </si>
  <si>
    <t>{data instance}</t>
  </si>
  <si>
    <t>generacion_automatica</t>
  </si>
  <si>
    <t>deriving</t>
  </si>
  <si>
    <t>{deriving}</t>
  </si>
  <si>
    <t>instancia_generada</t>
  </si>
  <si>
    <t>deriving instance</t>
  </si>
  <si>
    <t>{deriving instance}</t>
  </si>
  <si>
    <t>cuantificador_universal</t>
  </si>
  <si>
    <t>forall</t>
  </si>
  <si>
    <t>{forall}</t>
  </si>
  <si>
    <t>bloque_monadico</t>
  </si>
  <si>
    <t>mdo</t>
  </si>
  <si>
    <t>{mdo}</t>
  </si>
  <si>
    <t>definicion_operador</t>
  </si>
  <si>
    <t>infix|infixl|infixr</t>
  </si>
  <si>
    <t>{infix, infixl, infixr}</t>
  </si>
  <si>
    <t>exclusion_importacion</t>
  </si>
  <si>
    <t>hiding</t>
  </si>
  <si>
    <t>{hiding}</t>
  </si>
  <si>
    <t>definicion_procedimiento</t>
  </si>
  <si>
    <t>proc</t>
  </si>
  <si>
    <t>{proc}</t>
  </si>
  <si>
    <t>calificacion_nombre</t>
  </si>
  <si>
    <t>qualified</t>
  </si>
  <si>
    <t>{qualified}</t>
  </si>
  <si>
    <t>recursion</t>
  </si>
  <si>
    <t>rec</t>
  </si>
  <si>
    <t>{rec}</t>
  </si>
  <si>
    <t>agrupacion_tipos</t>
  </si>
  <si>
    <t>type family</t>
  </si>
  <si>
    <t>{type family}</t>
  </si>
  <si>
    <t>instancia_tipo</t>
  </si>
  <si>
    <t>type instance</t>
  </si>
  <si>
    <t>{type instance}</t>
  </si>
  <si>
    <t>depuracion</t>
  </si>
  <si>
    <t>debugger</t>
  </si>
  <si>
    <t>{debugger}</t>
  </si>
  <si>
    <t>palabra_clave_especial</t>
  </si>
  <si>
    <t>ACCESS</t>
  </si>
  <si>
    <t>{ACCESS}</t>
  </si>
  <si>
    <t>avanzar</t>
  </si>
  <si>
    <t>ADVANCING</t>
  </si>
  <si>
    <t>{ADVANCING}</t>
  </si>
  <si>
    <t>temporizacion</t>
  </si>
  <si>
    <t>AFTER</t>
  </si>
  <si>
    <t>{AFTER}</t>
  </si>
  <si>
    <t>cuantificador</t>
  </si>
  <si>
    <t>ALL</t>
  </si>
  <si>
    <t>{ALL}</t>
  </si>
  <si>
    <t>terminacion_anormal</t>
  </si>
  <si>
    <t>ABEND</t>
  </si>
  <si>
    <t>{ABEND}</t>
  </si>
  <si>
    <t>referencia_anterior</t>
  </si>
  <si>
    <t>PREVIOUS</t>
  </si>
  <si>
    <t>{PREVIOUS}</t>
  </si>
  <si>
    <t>posicionamiento</t>
  </si>
  <si>
    <t>POSITION</t>
  </si>
  <si>
    <t>{POSITION}</t>
  </si>
  <si>
    <t>operacion_limpieza</t>
  </si>
  <si>
    <t>ERASE</t>
  </si>
  <si>
    <t>{ERASE}</t>
  </si>
  <si>
    <t>evaluacion</t>
  </si>
  <si>
    <t>EVALUATE</t>
  </si>
  <si>
    <t>{EVALUATE}</t>
  </si>
  <si>
    <t>proceder</t>
  </si>
  <si>
    <t>PROCEED</t>
  </si>
  <si>
    <t>{PROCEED}</t>
  </si>
  <si>
    <t>gestion_datos</t>
  </si>
  <si>
    <t>RECORDS</t>
  </si>
  <si>
    <t>{RECORDS}</t>
  </si>
  <si>
    <t>seleccion_elemento</t>
  </si>
  <si>
    <t>FIRST|BOTTOM</t>
  </si>
  <si>
    <t>{FIRST, BOTTOM}</t>
  </si>
  <si>
    <t>notificacion</t>
  </si>
  <si>
    <t>BELL</t>
  </si>
  <si>
    <t>{BELL}</t>
  </si>
  <si>
    <t>sustitucion</t>
  </si>
  <si>
    <t>REPLACING</t>
  </si>
  <si>
    <t>{REPLACING}</t>
  </si>
  <si>
    <t>generacion_codigo</t>
  </si>
  <si>
    <t>GENERATE</t>
  </si>
  <si>
    <t>{GENERATE}</t>
  </si>
  <si>
    <t>valor_vacio</t>
  </si>
  <si>
    <t>BLANK</t>
  </si>
  <si>
    <t>{BLANK}</t>
  </si>
  <si>
    <t>tipo_binario</t>
  </si>
  <si>
    <t>BIT|BINARY-SHORT|BINARY-CHAR</t>
  </si>
  <si>
    <t>{BIT, BINARY-SHORT, BINARY-CHAR}</t>
  </si>
  <si>
    <t>#</t>
  </si>
  <si>
    <t>Token</t>
  </si>
  <si>
    <t>Expresión regular</t>
  </si>
  <si>
    <t>alignas</t>
  </si>
  <si>
    <t>_Alignas</t>
  </si>
  <si>
    <t>thread_local</t>
  </si>
  <si>
    <t>_Thread_local</t>
  </si>
  <si>
    <t>break</t>
  </si>
  <si>
    <t>ESCAPE</t>
  </si>
  <si>
    <t>global</t>
  </si>
  <si>
    <t>golobal</t>
  </si>
  <si>
    <t>nonlocal</t>
  </si>
  <si>
    <t>BEGIN</t>
  </si>
  <si>
    <t>begin</t>
  </si>
  <si>
    <t>for</t>
  </si>
  <si>
    <t>while</t>
  </si>
  <si>
    <t>loop</t>
  </si>
  <si>
    <t>do</t>
  </si>
  <si>
    <t>foreach</t>
  </si>
  <si>
    <t>until</t>
  </si>
  <si>
    <t>FOR</t>
  </si>
  <si>
    <t>redo</t>
  </si>
  <si>
    <t>next</t>
  </si>
  <si>
    <t>fn</t>
  </si>
  <si>
    <t>def</t>
  </si>
  <si>
    <t>function</t>
  </si>
  <si>
    <t>infix</t>
  </si>
  <si>
    <t>infixl</t>
  </si>
  <si>
    <t>infixr</t>
  </si>
  <si>
    <t>typedef</t>
  </si>
  <si>
    <t>newtype</t>
  </si>
  <si>
    <t>type</t>
  </si>
  <si>
    <t>managed</t>
  </si>
  <si>
    <t>unmanaged</t>
  </si>
  <si>
    <t>extern</t>
  </si>
  <si>
    <t>foreign</t>
  </si>
  <si>
    <t>throw</t>
  </si>
  <si>
    <t>raise</t>
  </si>
  <si>
    <t>null</t>
  </si>
  <si>
    <t>None</t>
  </si>
  <si>
    <t>nil</t>
  </si>
  <si>
    <t>catch</t>
  </si>
  <si>
    <t>finally</t>
  </si>
  <si>
    <t>try</t>
  </si>
  <si>
    <t>except</t>
  </si>
  <si>
    <t>alignof</t>
  </si>
  <si>
    <t>_Alignof</t>
  </si>
  <si>
    <t>property</t>
  </si>
  <si>
    <t>indexer</t>
  </si>
  <si>
    <t>event</t>
  </si>
  <si>
    <t>field</t>
  </si>
  <si>
    <t>internal</t>
  </si>
  <si>
    <t>private</t>
  </si>
  <si>
    <t>protected</t>
  </si>
  <si>
    <t>public</t>
  </si>
  <si>
    <t>static</t>
  </si>
  <si>
    <t>file</t>
  </si>
  <si>
    <t>abstract</t>
  </si>
  <si>
    <t>sealed</t>
  </si>
  <si>
    <t>readonly</t>
  </si>
  <si>
    <t>final</t>
  </si>
  <si>
    <t>ref</t>
  </si>
  <si>
    <t>ref mut</t>
  </si>
  <si>
    <t>signed</t>
  </si>
  <si>
    <t>unsigned</t>
  </si>
  <si>
    <t>add</t>
  </si>
  <si>
    <t>ADD</t>
  </si>
  <si>
    <t>+</t>
  </si>
  <si>
    <t>-</t>
  </si>
  <si>
    <t>/</t>
  </si>
  <si>
    <t>=</t>
  </si>
  <si>
    <t>?</t>
  </si>
  <si>
    <t>&gt;</t>
  </si>
  <si>
    <t>&lt;</t>
  </si>
  <si>
    <t>&gt;=</t>
  </si>
  <si>
    <t>&lt;=</t>
  </si>
  <si>
    <t>*&gt;</t>
  </si>
  <si>
    <t>and</t>
  </si>
  <si>
    <t>not</t>
  </si>
  <si>
    <t>or</t>
  </si>
  <si>
    <t>False</t>
  </si>
  <si>
    <t>True</t>
  </si>
  <si>
    <t>ascending</t>
  </si>
  <si>
    <t>descending</t>
  </si>
  <si>
    <t>orderby</t>
  </si>
  <si>
    <t>*</t>
  </si>
  <si>
    <t>**</t>
  </si>
  <si>
    <t>match</t>
  </si>
  <si>
    <t>case</t>
  </si>
  <si>
    <t>when</t>
  </si>
  <si>
    <t>if</t>
  </si>
  <si>
    <t>switch</t>
  </si>
  <si>
    <t>Main</t>
  </si>
  <si>
    <t>ENTRY</t>
  </si>
  <si>
    <t>this</t>
  </si>
  <si>
    <t>self</t>
  </si>
  <si>
    <t>typeof</t>
  </si>
  <si>
    <t>typeof_unqual</t>
  </si>
  <si>
    <t>continue</t>
  </si>
  <si>
    <t>goto</t>
  </si>
  <si>
    <t>FIRST</t>
  </si>
  <si>
    <t>BOTTOM</t>
  </si>
  <si>
    <t>lock</t>
  </si>
  <si>
    <t>Monitor</t>
  </si>
  <si>
    <t>synchronized</t>
  </si>
  <si>
    <t>else</t>
  </si>
  <si>
    <t>elif</t>
  </si>
  <si>
    <t>ifdef</t>
  </si>
  <si>
    <t>ifndef</t>
  </si>
  <si>
    <t>elifdef</t>
  </si>
  <si>
    <t>elifndef</t>
  </si>
  <si>
    <t>unless</t>
  </si>
  <si>
    <t>BIT</t>
  </si>
  <si>
    <t>BINARY-SHORT</t>
  </si>
  <si>
    <t>BINARY-CHAR</t>
  </si>
  <si>
    <t>struct</t>
  </si>
  <si>
    <t>union</t>
  </si>
  <si>
    <t>bool</t>
  </si>
  <si>
    <t>boolean</t>
  </si>
  <si>
    <t>_Bool</t>
  </si>
  <si>
    <t>nint</t>
  </si>
  <si>
    <t>nuint</t>
  </si>
  <si>
    <t>i32</t>
  </si>
  <si>
    <t>u32</t>
  </si>
  <si>
    <t>f64</t>
  </si>
  <si>
    <t>BigInteger</t>
  </si>
  <si>
    <t>byte</t>
  </si>
  <si>
    <t>decimal</t>
  </si>
  <si>
    <t>double</t>
  </si>
  <si>
    <t>float</t>
  </si>
  <si>
    <t>int</t>
  </si>
  <si>
    <t>long</t>
  </si>
  <si>
    <t>sbyte</t>
  </si>
  <si>
    <t>short</t>
  </si>
  <si>
    <t>uint</t>
  </si>
  <si>
    <t>ulong</t>
  </si>
  <si>
    <t>ushort</t>
  </si>
  <si>
    <t>_BitInt</t>
  </si>
  <si>
    <t>_Complex</t>
  </si>
  <si>
    <t>_Decimal128</t>
  </si>
  <si>
    <t>_Decimal32</t>
  </si>
  <si>
    <t>_Decimal64</t>
  </si>
  <si>
    <t>_Imaginary</t>
  </si>
  <si>
    <t>Span</t>
  </si>
  <si>
    <t>Memory</t>
  </si>
  <si>
    <t>delegate</t>
  </si>
  <si>
    <t>interface</t>
  </si>
  <si>
    <t>assembly</t>
  </si>
  <si>
    <t>module</t>
  </si>
  <si>
    <t>static_assert</t>
  </si>
  <si>
    <t>_Static_assert</t>
  </si>
  <si>
    <t>is</t>
  </si>
  <si>
    <t>instanceof</t>
  </si>
  <si>
    <t>istanceOf</t>
  </si>
  <si>
    <t>Palabra clave</t>
  </si>
  <si>
    <t>Uso</t>
  </si>
  <si>
    <t>Tipo</t>
  </si>
  <si>
    <t>Representa un valor booleano</t>
  </si>
  <si>
    <t>tipo de dato</t>
  </si>
  <si>
    <t>Entero sin signo de 8 bits</t>
  </si>
  <si>
    <t>Representa un carácter Unicode de 16 bits</t>
  </si>
  <si>
    <t>Número decimal de alta precisión</t>
  </si>
  <si>
    <t>Número en coma flotante de doble precisión</t>
  </si>
  <si>
    <t>Número en coma flotante de simple precisión</t>
  </si>
  <si>
    <t>Entero con signo de 32 bits</t>
  </si>
  <si>
    <t>Entero con signo de 64 bits</t>
  </si>
  <si>
    <t>Entero con signo de 8 bits</t>
  </si>
  <si>
    <t>Entero con signo de 16 bits</t>
  </si>
  <si>
    <t>Representa una secuencia de caracteres</t>
  </si>
  <si>
    <t>Entero sin signo de 32 bits</t>
  </si>
  <si>
    <t>Entero sin signo de 64 bits</t>
  </si>
  <si>
    <t>Entero sin signo de 16 bits</t>
  </si>
  <si>
    <t>Tipo base de todos los objetos</t>
  </si>
  <si>
    <t>Tipo que permite determinar su tipo en tiempo de ejecución</t>
  </si>
  <si>
    <t>Tipo implícito inferido en tiempo de compilación</t>
  </si>
  <si>
    <t>Tipo de retorno que indica ausencia de valor</t>
  </si>
  <si>
    <t>Entero nativo con tamaño dependiente de la arquitectura</t>
  </si>
  <si>
    <t>Representa una vista contigua de memoria gestionada</t>
  </si>
  <si>
    <t>Similar a Span, pero permite almacenamiento en el heap</t>
  </si>
  <si>
    <t>Representa un número entero arbitrariamente grande</t>
  </si>
  <si>
    <t>Evalúa una condición y ejecuta un bloque de código si es verdadero</t>
  </si>
  <si>
    <t>control de flujo</t>
  </si>
  <si>
    <t>Bloque alternativo a ejecutar si if es falso</t>
  </si>
  <si>
    <t>Evalúa una expresión contra múltiples casos posibles</t>
  </si>
  <si>
    <t>Define un caso dentro de un switch</t>
  </si>
  <si>
    <t>Termina la ejecución de un switch o un bucle</t>
  </si>
  <si>
    <t>Salta a la siguiente iteración de un bucle</t>
  </si>
  <si>
    <t>Finaliza un método y opcionalmente devuelve un valor</t>
  </si>
  <si>
    <t>Salta a una etiqueta en el código</t>
  </si>
  <si>
    <t>Ejecuta un bloque de código mientras una condición sea true</t>
  </si>
  <si>
    <t>Similar a while, pero garantiza al menos una ejecución</t>
  </si>
  <si>
    <t>Bucle con inicialización, condición y actualización</t>
  </si>
  <si>
    <t>Itera sobre una colección de elementos</t>
  </si>
  <si>
    <t>Produce valores en iteradores sin almacenar toda la colección en memoria</t>
  </si>
  <si>
    <t>iterador</t>
  </si>
  <si>
    <t>Filtra valores en switch o en consultas LINQ</t>
  </si>
  <si>
    <t>Filtra elementos en consultas LINQ</t>
  </si>
  <si>
    <t>linq</t>
  </si>
  <si>
    <t>Proyecta elementos en una consulta LINQ</t>
  </si>
  <si>
    <t>Agrupa elementos en LINQ</t>
  </si>
  <si>
    <t>Crea subcolecciones en una consulta LINQ</t>
  </si>
  <si>
    <t>Ordena los resultados en LINQ.</t>
  </si>
  <si>
    <t>Define una variable dentro de una consulta LINQ</t>
  </si>
  <si>
    <t>Accesible desde cualquier parte del código</t>
  </si>
  <si>
    <t>modificador de acceso</t>
  </si>
  <si>
    <t>Solo accesible dentro de la misma clase</t>
  </si>
  <si>
    <t>Accesible en la misma clase y en clases derivadas</t>
  </si>
  <si>
    <t>Accesible dentro del mismo ensamblado</t>
  </si>
  <si>
    <t>Restringe el acceso a la clase dentro del mismo archivo</t>
  </si>
  <si>
    <t>Declara una clase o método que debe ser implementado en una subclase</t>
  </si>
  <si>
    <t>modificador</t>
  </si>
  <si>
    <t>Evita que una clase sea heredada</t>
  </si>
  <si>
    <t>Indica que un miembro o clase pertenece al tipo en lugar de una instancia</t>
  </si>
  <si>
    <t>Evita la modificación de un campo después de la inicialización</t>
  </si>
  <si>
    <t>Declara una constante en tiempo de compilación</t>
  </si>
  <si>
    <t>Permite dividir la implementación de una clase en múltiples archivos</t>
  </si>
  <si>
    <t>Permite que un método sea sobrescrito en una subclase</t>
  </si>
  <si>
    <t>Sobrescribe un método de la clase base</t>
  </si>
  <si>
    <t>Oculta un miembro heredado o crea una nueva instancia de un objeto</t>
  </si>
  <si>
    <t>Indica que una propiedad debe ser inicializada obligatoriamente</t>
  </si>
  <si>
    <t>Permite inicializar una propiedad solo en el constructor o en la inicialización del objeto</t>
  </si>
  <si>
    <t>Indica que un método está implementado fuera de C#</t>
  </si>
  <si>
    <t>Permite usar código no seguro con punteros</t>
  </si>
  <si>
    <t>Fija la ubicación de un objeto en memoria</t>
  </si>
  <si>
    <t>Habilita la comprobación de desbordamiento aritmético</t>
  </si>
  <si>
    <t>Desactiva la comprobación de desbordamiento aritmético</t>
  </si>
  <si>
    <t>Define una clase</t>
  </si>
  <si>
    <t>estructura</t>
  </si>
  <si>
    <t>Define una estructura de valor</t>
  </si>
  <si>
    <t>Define un contrato que debe implementarse</t>
  </si>
  <si>
    <t>Define un tipo inmutable con igualdad estructural</t>
  </si>
  <si>
    <t>Define un conjunto de constantes</t>
  </si>
  <si>
    <t>Representa un puntero a métodos</t>
  </si>
  <si>
    <t>Declara un evento basado en un delegate</t>
  </si>
  <si>
    <t>Define una propiedad en una clase o estructura</t>
  </si>
  <si>
    <t>Permite acceso a una clase como si fuera un array</t>
  </si>
  <si>
    <t>Define un espacio de nombres para organizar el código</t>
  </si>
  <si>
    <t>Importa un espacio de nombres o define un ámbito de IDisposable</t>
  </si>
  <si>
    <t>Contiene metadatos de un ensamblado</t>
  </si>
  <si>
    <t>Define un módulo dentro de un ensamblado</t>
  </si>
  <si>
    <t>Define un operador sobrecargado</t>
  </si>
  <si>
    <t>Accede a un miembro sin importar el ámbito de namespace</t>
  </si>
  <si>
    <t>Bloque de código que puede lanzar excepciones</t>
  </si>
  <si>
    <t>excepcion</t>
  </si>
  <si>
    <t>Maneja excepciones</t>
  </si>
  <si>
    <t>Bloque que siempre se ejecuta después de try</t>
  </si>
  <si>
    <t>Lanza una excepción</t>
  </si>
  <si>
    <t>Contiene información de la pila de llamadas</t>
  </si>
  <si>
    <t>Clase base de todas las excepciones</t>
  </si>
  <si>
    <t>Excepción cuando un argumento no es válido</t>
  </si>
  <si>
    <t>Excepción cuando un objeto está en un estado inválido</t>
  </si>
  <si>
    <t>Representa un valor booleano verdadero</t>
  </si>
  <si>
    <t>literal</t>
  </si>
  <si>
    <t>Representa un valor booleano falso</t>
  </si>
  <si>
    <t>Indica ausencia de valor</t>
  </si>
  <si>
    <t>Asigna el valor predeterminado de un tipo</t>
  </si>
  <si>
    <t>Obtiene el nombre de una variable, tipo o miembro</t>
  </si>
  <si>
    <t>Obtiene información del tipo en tiempo de ejecución</t>
  </si>
  <si>
    <t>Obtiene el tamaño en bytes de un tipo de valor</t>
  </si>
  <si>
    <t>Operador lógico que evalúa si dos condiciones son true</t>
  </si>
  <si>
    <t>Espera el resultado de una tarea asíncrona</t>
  </si>
  <si>
    <t>concurrencia</t>
  </si>
  <si>
    <t>Representa una tarea asíncrona</t>
  </si>
  <si>
    <t>Manejo de hilos</t>
  </si>
  <si>
    <t>Declara un método asincrónico</t>
  </si>
  <si>
    <t>Indica que un campo puede ser modificado por múltiples hilos</t>
  </si>
  <si>
    <t>Proporciona operaciones atómicas en variables compartidas</t>
  </si>
  <si>
    <t>Proporciona sincronización de hilos</t>
  </si>
  <si>
    <t>Permite pasar un número variable de argumentos a un método</t>
  </si>
  <si>
    <t>parámetro</t>
  </si>
  <si>
    <t>Permite pasar un argumento por referencia, modificando su valor original</t>
  </si>
  <si>
    <t>Similar a ref, pero se usa cuando un método devuelve un valor en un argumento</t>
  </si>
  <si>
    <t>Pasa un argumento por referencia, pero evita la modificación</t>
  </si>
  <si>
    <t>Hace referencia a la instancia actual de la clase</t>
  </si>
  <si>
    <t>Accede a miembros de la clase base</t>
  </si>
  <si>
    <t>Representa el valor asignado en un set de una propiedad</t>
  </si>
  <si>
    <t>Tipo especial para iterar sobre argumentos variables en métodos de CIL</t>
  </si>
  <si>
    <t>Comprueba si un objeto es de un tipo específico</t>
  </si>
  <si>
    <t>Realiza una conversión de tipo segura, devuelve null si no es posible</t>
  </si>
  <si>
    <t>Asigna memoria en la pila en lugar del heap</t>
  </si>
  <si>
    <t>Define una conversión implícita entre tipos</t>
  </si>
  <si>
    <t>Define una conversión explícita que debe usarse con cast</t>
  </si>
  <si>
    <t>/=&gt;</t>
  </si>
  <si>
    <t>Define una expresión lambda o cuerpo de un miembro de una propiedad</t>
  </si>
  <si>
    <t>Operador de fusión de nulos, devuelve el operando izquierdo si no es null; de lo contrario, devuelve el derecho</t>
  </si>
  <si>
    <t>Indica que un tipo de valor puede ser null</t>
  </si>
  <si>
    <t>Usado en índices nulos</t>
  </si>
  <si>
    <t>Operador de acceso condicional, permite acceder a miembros de un objeto si no es null</t>
  </si>
  <si>
    <t>Operador de asignación de fusión de nulos</t>
  </si>
  <si>
    <t>,,</t>
  </si>
  <si>
    <t>listas separadas por comas</t>
  </si>
  <si>
    <t>Operador de punteros en código unsafe y usado en funciones nativas</t>
  </si>
  <si>
    <t>Operador de referencia (ref), bit a bit Y (and), o dirección de memoria en código unsafe</t>
  </si>
  <si>
    <t>Operador de multiplicación, punteros en código unsafe y desreferenciación</t>
  </si>
  <si>
    <t>GetType</t>
  </si>
  <si>
    <t>Obtiene el tipo en tiempo de ejecución de un objeto</t>
  </si>
  <si>
    <t>reflexión</t>
  </si>
  <si>
    <t>Assembly</t>
  </si>
  <si>
    <t>Representa un ensamblado</t>
  </si>
  <si>
    <t>MethodInfo</t>
  </si>
  <si>
    <t>Contiene información sobre un método en tiempo de ejecución</t>
  </si>
  <si>
    <t>PropertyInfo</t>
  </si>
  <si>
    <t>Contiene información sobre una propiedad en tiempo de ejecución</t>
  </si>
  <si>
    <t>FieldInfo</t>
  </si>
  <si>
    <t>Contiene información sobre un campo en tiempo de ejecución</t>
  </si>
  <si>
    <t>Activator</t>
  </si>
  <si>
    <t>Permite crear instancias de tipos dinámicamente</t>
  </si>
  <si>
    <t>Expression</t>
  </si>
  <si>
    <t>Permite construir y manipular expresiones en tiempo de ejecución</t>
  </si>
  <si>
    <t>Punto de entrada de una aplicación</t>
  </si>
  <si>
    <t>punto de entrada</t>
  </si>
  <si>
    <t>Define la clave de unión en una operación join</t>
  </si>
  <si>
    <t>Combina dos secuencias basándose en una clave común</t>
  </si>
  <si>
    <t>Console</t>
  </si>
  <si>
    <t>Proporciona funcionalidad para entrada/salida en la consola</t>
  </si>
  <si>
    <t>tipo</t>
  </si>
  <si>
    <t>List</t>
  </si>
  <si>
    <t>Representa una lista genérica de elementos</t>
  </si>
  <si>
    <t>Representa una colección de pares clave-valor</t>
  </si>
  <si>
    <t>Inicia una expresión de consulta Linq</t>
  </si>
  <si>
    <t>WriteLine</t>
  </si>
  <si>
    <t>Escribe una línea de texto en la consola</t>
  </si>
  <si>
    <t>método</t>
  </si>
  <si>
    <t>Add</t>
  </si>
  <si>
    <t>Agrega un elemento a una colección</t>
  </si>
  <si>
    <t>ContainsKey</t>
  </si>
  <si>
    <t>Verifica si una clave existe en un Dictionary&lt;K, V&gt;</t>
  </si>
  <si>
    <t>ToString</t>
  </si>
  <si>
    <t>Convierte un objeto a su representación en cadena</t>
  </si>
  <si>
    <t>Exists</t>
  </si>
  <si>
    <t>Verifica si un elemento existe en una colección</t>
  </si>
  <si>
    <t>IsWhiteSpace</t>
  </si>
  <si>
    <t>Determina si un carácter es un espacio en blanco</t>
  </si>
  <si>
    <t>Length</t>
  </si>
  <si>
    <t>Obtiene la longitud de una cadena, array o colección</t>
  </si>
  <si>
    <t>propiedad</t>
  </si>
  <si>
    <t>Success</t>
  </si>
  <si>
    <t>Indica si una operación se realizó correctamente</t>
  </si>
  <si>
    <t>Compara claves en operaciones join</t>
  </si>
  <si>
    <t>Define la dirección del orden ascendente en una cláusula orderby</t>
  </si>
  <si>
    <t>Define la dirección del orden descendente en una cláusula orderby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</si>
</sst>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sz val="12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0" fillId="4" fontId="2" numFmtId="0" xfId="0" applyAlignment="1" applyFill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164" xfId="0" applyFont="1" applyNumberFormat="1"/>
    <xf quotePrefix="1" borderId="0" fillId="0" fontId="2" numFmtId="0" xfId="0" applyAlignment="1" applyFont="1">
      <alignment horizontal="center" readingOrder="0" vertical="center"/>
    </xf>
    <xf borderId="1" fillId="4" fontId="1" numFmtId="0" xfId="0" applyAlignment="1" applyBorder="1" applyFont="1">
      <alignment horizontal="center" shrinkToFit="0" vertical="top" wrapText="1"/>
    </xf>
    <xf borderId="1" fillId="5" fontId="4" numFmtId="0" xfId="0" applyAlignment="1" applyBorder="1" applyFill="1" applyFont="1">
      <alignment horizontal="center" readingOrder="0" shrinkToFit="0" wrapText="1"/>
    </xf>
    <xf borderId="1" fillId="3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wrapText="1"/>
    </xf>
    <xf borderId="1" fillId="3" fontId="1" numFmtId="0" xfId="0" applyAlignment="1" applyBorder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13.88"/>
    <col customWidth="1" min="3" max="3" width="124.75"/>
    <col customWidth="1" min="5" max="5" width="170.63"/>
    <col customWidth="1" min="6" max="6" width="69.38"/>
  </cols>
  <sheetData>
    <row r="2">
      <c r="A2" s="1" t="str">
        <f>AGRUPAR_TOKENS("desordenadas")</f>
        <v>Token</v>
      </c>
      <c r="B2" s="1" t="s">
        <v>0</v>
      </c>
      <c r="C2" s="1" t="s">
        <v>1</v>
      </c>
    </row>
    <row r="3">
      <c r="A3" s="2" t="s">
        <v>2</v>
      </c>
      <c r="B3" s="3" t="s">
        <v>3</v>
      </c>
      <c r="C3" s="3" t="s">
        <v>4</v>
      </c>
      <c r="E3" s="4" t="str">
        <f>IFERROR(__xludf.DUMMYFUNCTION("PROPER(A3) &amp; "" = "" &amp; TEXTJOIN("" | "", TRUE, ARRAYFORMULA(CHAR(34) &amp; SPLIT(B3, ""|"") &amp; CHAR(34)))"),"Pregunta = ""if"" | ""switch""")</f>
        <v>Pregunta = "if" | "switch"</v>
      </c>
      <c r="F3" s="4" t="str">
        <f t="shared" ref="F3:F196" si="1"> "{" &amp; PROPER(A3) &amp; "} { " &amp; CHAR(10) &amp; 
"    Token t = new Token(""" &amp; A3 &amp; """, yytext()); " &amp; CHAR(10) &amp; 
"    listaDeTokens.add(t);" &amp; CHAR(10) &amp; 
"    return t; " &amp; CHAR(10) &amp; "}"</f>
        <v>{Pregunta} { 
    Token t = new Token("pregunta", yytext()); 
    listaDeTokens.add(t);
    return t; 
}</v>
      </c>
    </row>
    <row r="4">
      <c r="A4" s="2" t="s">
        <v>5</v>
      </c>
      <c r="B4" s="3" t="s">
        <v>6</v>
      </c>
      <c r="C4" s="3" t="s">
        <v>7</v>
      </c>
      <c r="E4" s="4" t="str">
        <f>IFERROR(__xludf.DUMMYFUNCTION("PROPER(A4) &amp; "" = "" &amp; TEXTJOIN("" | "", TRUE, ARRAYFORMULA(CHAR(34) &amp; SPLIT(B4, ""|"") &amp; CHAR(34)))"),"Sino = ""else"" | ""elif"" | ""ifdef"" | ""ifndef"" | ""elifdef"" | ""elifndef"" | ""unless""")</f>
        <v>Sino = "else" | "elif" | "ifdef" | "ifndef" | "elifdef" | "elifndef" | "unless"</v>
      </c>
      <c r="F4" s="4" t="str">
        <f t="shared" si="1"/>
        <v>{Sino} { 
    Token t = new Token("sino", yytext()); 
    listaDeTokens.add(t);
    return t; 
}</v>
      </c>
    </row>
    <row r="5">
      <c r="A5" s="2" t="s">
        <v>8</v>
      </c>
      <c r="B5" s="3" t="s">
        <v>9</v>
      </c>
      <c r="C5" s="3" t="s">
        <v>10</v>
      </c>
      <c r="E5" s="4" t="str">
        <f>IFERROR(__xludf.DUMMYFUNCTION("PROPER(A5) &amp; "" = "" &amp; TEXTJOIN("" | "", TRUE, ARRAYFORMULA(CHAR(34) &amp; SPLIT(B5, ""|"") &amp; CHAR(34)))"),"Patron_Coincidencia = ""match"" | ""case"" | ""when""")</f>
        <v>Patron_Coincidencia = "match" | "case" | "when"</v>
      </c>
      <c r="F5" s="4" t="str">
        <f t="shared" si="1"/>
        <v>{Patron_Coincidencia} { 
    Token t = new Token("patron_coincidencia", yytext()); 
    listaDeTokens.add(t);
    return t; 
}</v>
      </c>
    </row>
    <row r="6">
      <c r="A6" s="2" t="s">
        <v>11</v>
      </c>
      <c r="B6" s="3" t="s">
        <v>12</v>
      </c>
      <c r="C6" s="3" t="s">
        <v>13</v>
      </c>
      <c r="E6" s="4" t="str">
        <f>IFERROR(__xludf.DUMMYFUNCTION("PROPER(A6) &amp; "" = "" &amp; TEXTJOIN("" | "", TRUE, ARRAYFORMULA(CHAR(34) &amp; SPLIT(B6, ""|"") &amp; CHAR(34)))"),"Ciclo = ""for"" | ""while"" | ""loop"" | ""do"" | ""foreach"" | ""until"" | ""FOR""")</f>
        <v>Ciclo = "for" | "while" | "loop" | "do" | "foreach" | "until" | "FOR"</v>
      </c>
      <c r="F6" s="4" t="str">
        <f t="shared" si="1"/>
        <v>{Ciclo} { 
    Token t = new Token("ciclo", yytext()); 
    listaDeTokens.add(t);
    return t; 
}</v>
      </c>
    </row>
    <row r="7">
      <c r="A7" s="2" t="s">
        <v>14</v>
      </c>
      <c r="B7" s="3" t="s">
        <v>15</v>
      </c>
      <c r="C7" s="3" t="s">
        <v>16</v>
      </c>
      <c r="E7" s="4" t="str">
        <f>IFERROR(__xludf.DUMMYFUNCTION("PROPER(A7) &amp; "" = "" &amp; TEXTJOIN("" | "", TRUE, ARRAYFORMULA(CHAR(34) &amp; SPLIT(B7, ""|"") &amp; CHAR(34)))"),"Tipo_Compuesto = ""struct"" | ""union""")</f>
        <v>Tipo_Compuesto = "struct" | "union"</v>
      </c>
      <c r="F7" s="4" t="str">
        <f t="shared" si="1"/>
        <v>{Tipo_Compuesto} { 
    Token t = new Token("tipo_compuesto", yytext()); 
    listaDeTokens.add(t);
    return t; 
}</v>
      </c>
    </row>
    <row r="8">
      <c r="A8" s="2" t="s">
        <v>17</v>
      </c>
      <c r="B8" s="3" t="s">
        <v>18</v>
      </c>
      <c r="C8" s="3" t="s">
        <v>19</v>
      </c>
      <c r="E8" s="4" t="str">
        <f>IFERROR(__xludf.DUMMYFUNCTION("PROPER(A8) &amp; "" = "" &amp; TEXTJOIN("" | "", TRUE, ARRAYFORMULA(CHAR(34) &amp; SPLIT(B8, ""|"") &amp; CHAR(34)))"),"Tipo_Enumeracion = ""enum""")</f>
        <v>Tipo_Enumeracion = "enum"</v>
      </c>
      <c r="F8" s="4" t="str">
        <f t="shared" si="1"/>
        <v>{Tipo_Enumeracion} { 
    Token t = new Token("tipo_enumeracion", yytext()); 
    listaDeTokens.add(t);
    return t; 
}</v>
      </c>
    </row>
    <row r="9">
      <c r="A9" s="2" t="s">
        <v>20</v>
      </c>
      <c r="B9" s="3" t="s">
        <v>21</v>
      </c>
      <c r="C9" s="3" t="s">
        <v>22</v>
      </c>
      <c r="E9" s="4" t="str">
        <f>IFERROR(__xludf.DUMMYFUNCTION("PROPER(A9) &amp; "" = "" &amp; TEXTJOIN("" | "", TRUE, ARRAYFORMULA(CHAR(34) &amp; SPLIT(B9, ""|"") &amp; CHAR(34)))"),"Declaracion_Funcion = ""fn"" | ""def"" | ""function""")</f>
        <v>Declaracion_Funcion = "fn" | "def" | "function"</v>
      </c>
      <c r="F9" s="4" t="str">
        <f t="shared" si="1"/>
        <v>{Declaracion_Funcion} { 
    Token t = new Token("declaracion_funcion", yytext()); 
    listaDeTokens.add(t);
    return t; 
}</v>
      </c>
    </row>
    <row r="10">
      <c r="A10" s="2" t="s">
        <v>23</v>
      </c>
      <c r="B10" s="3" t="s">
        <v>24</v>
      </c>
      <c r="C10" s="3" t="s">
        <v>25</v>
      </c>
      <c r="E10" s="4" t="str">
        <f>IFERROR(__xludf.DUMMYFUNCTION("PROPER(A10) &amp; "" = "" &amp; TEXTJOIN("" | "", TRUE, ARRAYFORMULA(CHAR(34) &amp; SPLIT(B10, ""|"") &amp; CHAR(34)))"),"Declaracion_Variable = ""let""")</f>
        <v>Declaracion_Variable = "let"</v>
      </c>
      <c r="F10" s="4" t="str">
        <f t="shared" si="1"/>
        <v>{Declaracion_Variable} { 
    Token t = new Token("declaracion_variable", yytext()); 
    listaDeTokens.add(t);
    return t; 
}</v>
      </c>
    </row>
    <row r="11">
      <c r="A11" s="2" t="s">
        <v>26</v>
      </c>
      <c r="B11" s="3" t="s">
        <v>27</v>
      </c>
      <c r="C11" s="3" t="s">
        <v>28</v>
      </c>
      <c r="E11" s="4" t="str">
        <f>IFERROR(__xludf.DUMMYFUNCTION("PROPER(A11) &amp; "" = "" &amp; TEXTJOIN("" | "", TRUE, ARRAYFORMULA(CHAR(34) &amp; SPLIT(B11, ""|"") &amp; CHAR(34)))"),"Tipo_Numerico = ""i32"" | ""u32"" | ""f64"" | ""BigInteger"" | ""byte"" | ""decimal"" | ""double"" | ""float"" | ""int"" | ""long"" | ""sbyte"" | ""short"" | ""uint"" | ""ulong"" | ""ushort"" | ""_BitInt"" | ""_Complex"" | ""_Decimal128"" | ""_Decimal32"""&amp;" | ""_Decimal64"" | ""_Imaginary""")</f>
        <v>Tipo_Numerico = "i32" | "u32" | "f64" | "BigInteger" | "byte" | "decimal" | "double" | "float" | "int" | "long" | "sbyte" | "short" | "uint" | "ulong" | "ushort" | "_BitInt" | "_Complex" | "_Decimal128" | "_Decimal32" | "_Decimal64" | "_Imaginary"</v>
      </c>
      <c r="F11" s="4" t="str">
        <f t="shared" si="1"/>
        <v>{Tipo_Numerico} { 
    Token t = new Token("tipo_numerico", yytext()); 
    listaDeTokens.add(t);
    return t; 
}</v>
      </c>
    </row>
    <row r="12">
      <c r="A12" s="2" t="s">
        <v>29</v>
      </c>
      <c r="B12" s="3" t="s">
        <v>30</v>
      </c>
      <c r="C12" s="3" t="s">
        <v>31</v>
      </c>
      <c r="E12" s="4" t="str">
        <f>IFERROR(__xludf.DUMMYFUNCTION("PROPER(A12) &amp; "" = "" &amp; TEXTJOIN("" | "", TRUE, ARRAYFORMULA(CHAR(34) &amp; SPLIT(B12, ""|"") &amp; CHAR(34)))"),"Tipo_Logico = ""bool"" | ""boolean"" | ""_Bool""")</f>
        <v>Tipo_Logico = "bool" | "boolean" | "_Bool"</v>
      </c>
      <c r="F12" s="4" t="str">
        <f t="shared" si="1"/>
        <v>{Tipo_Logico} { 
    Token t = new Token("tipo_logico", yytext()); 
    listaDeTokens.add(t);
    return t; 
}</v>
      </c>
    </row>
    <row r="13">
      <c r="A13" s="2" t="s">
        <v>32</v>
      </c>
      <c r="B13" s="3" t="s">
        <v>33</v>
      </c>
      <c r="C13" s="3" t="s">
        <v>34</v>
      </c>
      <c r="E13" s="4" t="str">
        <f>IFERROR(__xludf.DUMMYFUNCTION("PROPER(A13) &amp; "" = "" &amp; TEXTJOIN("" | "", TRUE, ARRAYFORMULA(CHAR(34) &amp; SPLIT(B13, ""|"") &amp; CHAR(34)))"),"Tipo_Caracter = ""char""")</f>
        <v>Tipo_Caracter = "char"</v>
      </c>
      <c r="F13" s="4" t="str">
        <f t="shared" si="1"/>
        <v>{Tipo_Caracter} { 
    Token t = new Token("tipo_caracter", yytext()); 
    listaDeTokens.add(t);
    return t; 
}</v>
      </c>
    </row>
    <row r="14">
      <c r="A14" s="2" t="s">
        <v>35</v>
      </c>
      <c r="B14" s="3" t="s">
        <v>36</v>
      </c>
      <c r="C14" s="3" t="s">
        <v>37</v>
      </c>
      <c r="E14" s="4" t="str">
        <f>IFERROR(__xludf.DUMMYFUNCTION("PROPER(A14) &amp; "" = "" &amp; TEXTJOIN("" | "", TRUE, ARRAYFORMULA(CHAR(34) &amp; SPLIT(B14, ""|"") &amp; CHAR(34)))"),"Tipo_Referencia = ""Span"" | ""Memory"" | ""delegate"" | ""interface""")</f>
        <v>Tipo_Referencia = "Span" | "Memory" | "delegate" | "interface"</v>
      </c>
      <c r="F14" s="4" t="str">
        <f t="shared" si="1"/>
        <v>{Tipo_Referencia} { 
    Token t = new Token("tipo_referencia", yytext()); 
    listaDeTokens.add(t);
    return t; 
}</v>
      </c>
    </row>
    <row r="15">
      <c r="A15" s="2" t="s">
        <v>38</v>
      </c>
      <c r="B15" s="3" t="s">
        <v>39</v>
      </c>
      <c r="C15" s="3" t="s">
        <v>40</v>
      </c>
      <c r="E15" s="4" t="str">
        <f>IFERROR(__xludf.DUMMYFUNCTION("PROPER(A15) &amp; "" = "" &amp; TEXTJOIN("" | "", TRUE, ARRAYFORMULA(CHAR(34) &amp; SPLIT(B15, ""|"") &amp; CHAR(34)))"),"Modificador_Referencia = ""ref"" | ""ref mut""")</f>
        <v>Modificador_Referencia = "ref" | "ref mut"</v>
      </c>
      <c r="F15" s="4" t="str">
        <f t="shared" si="1"/>
        <v>{Modificador_Referencia} { 
    Token t = new Token("modificador_referencia", yytext()); 
    listaDeTokens.add(t);
    return t; 
}</v>
      </c>
    </row>
    <row r="16">
      <c r="A16" s="2" t="s">
        <v>41</v>
      </c>
      <c r="B16" s="3" t="s">
        <v>42</v>
      </c>
      <c r="C16" s="3" t="s">
        <v>43</v>
      </c>
      <c r="E16" s="4" t="str">
        <f>IFERROR(__xludf.DUMMYFUNCTION("PROPER(A16) &amp; "" = "" &amp; TEXTJOIN("" | "", TRUE, ARRAYFORMULA(CHAR(34) &amp; SPLIT(B16, ""|"") &amp; CHAR(34)))"),"Operador_Modulo = ""mod""")</f>
        <v>Operador_Modulo = "mod"</v>
      </c>
      <c r="F16" s="4" t="str">
        <f t="shared" si="1"/>
        <v>{Operador_Modulo} { 
    Token t = new Token("operador_modulo", yytext()); 
    listaDeTokens.add(t);
    return t; 
}</v>
      </c>
    </row>
    <row r="17">
      <c r="A17" s="2" t="s">
        <v>44</v>
      </c>
      <c r="B17" s="3" t="s">
        <v>45</v>
      </c>
      <c r="C17" s="3" t="s">
        <v>46</v>
      </c>
      <c r="E17" s="4" t="str">
        <f>IFERROR(__xludf.DUMMYFUNCTION("PROPER(A17) &amp; "" = "" &amp; TEXTJOIN("" | "", TRUE, ARRAYFORMULA(CHAR(34) &amp; SPLIT(B17, ""|"") &amp; CHAR(34)))"),"Modificador_Constante = ""const""")</f>
        <v>Modificador_Constante = "const"</v>
      </c>
      <c r="F17" s="4" t="str">
        <f t="shared" si="1"/>
        <v>{Modificador_Constante} { 
    Token t = new Token("modificador_constante", yytext()); 
    listaDeTokens.add(t);
    return t; 
}</v>
      </c>
    </row>
    <row r="18">
      <c r="A18" s="2" t="s">
        <v>47</v>
      </c>
      <c r="B18" s="3" t="s">
        <v>48</v>
      </c>
      <c r="C18" s="3" t="s">
        <v>49</v>
      </c>
      <c r="E18" s="4" t="str">
        <f>IFERROR(__xludf.DUMMYFUNCTION("PROPER(A18) &amp; "" = "" &amp; TEXTJOIN("" | "", TRUE, ARRAYFORMULA(CHAR(34) &amp; SPLIT(B18, ""|"") &amp; CHAR(34)))"),"Modificador_Alcance = ""static"" | ""file""")</f>
        <v>Modificador_Alcance = "static" | "file"</v>
      </c>
      <c r="F18" s="4" t="str">
        <f t="shared" si="1"/>
        <v>{Modificador_Alcance} { 
    Token t = new Token("modificador_alcance", yytext()); 
    listaDeTokens.add(t);
    return t; 
}</v>
      </c>
    </row>
    <row r="19">
      <c r="A19" s="2" t="s">
        <v>50</v>
      </c>
      <c r="B19" s="3" t="s">
        <v>51</v>
      </c>
      <c r="C19" s="3" t="s">
        <v>52</v>
      </c>
      <c r="E19" s="4" t="str">
        <f>IFERROR(__xludf.DUMMYFUNCTION("PROPER(A19) &amp; "" = "" &amp; TEXTJOIN("" | "", TRUE, ARRAYFORMULA(CHAR(34) &amp; SPLIT(B19, ""|"") &amp; CHAR(34)))"),"Operador_Aritmetico = ""+"" | ""-"" | ""/"" | ""="" | ""?""")</f>
        <v>Operador_Aritmetico = "+" | "-" | "/" | "=" | "?"</v>
      </c>
      <c r="F19" s="4" t="str">
        <f t="shared" si="1"/>
        <v>{Operador_Aritmetico} { 
    Token t = new Token("operador_aritmetico", yytext()); 
    listaDeTokens.add(t);
    return t; 
}</v>
      </c>
    </row>
    <row r="20">
      <c r="A20" s="2" t="s">
        <v>53</v>
      </c>
      <c r="B20" s="3" t="s">
        <v>54</v>
      </c>
      <c r="C20" s="3" t="s">
        <v>55</v>
      </c>
      <c r="E20" s="4" t="str">
        <f>IFERROR(__xludf.DUMMYFUNCTION("PROPER(A20) &amp; "" = "" &amp; TEXTJOIN("" | "", TRUE, ARRAYFORMULA(CHAR(34) &amp; SPLIT(B20, ""|"") &amp; CHAR(34)))"),"Palabra_Clave = ""*"" | ""**""")</f>
        <v>Palabra_Clave = "*" | "**"</v>
      </c>
      <c r="F20" s="4" t="str">
        <f t="shared" si="1"/>
        <v>{Palabra_Clave} { 
    Token t = new Token("palabra_clave", yytext()); 
    listaDeTokens.add(t);
    return t; 
}</v>
      </c>
    </row>
    <row r="21">
      <c r="A21" s="2" t="s">
        <v>56</v>
      </c>
      <c r="B21" s="3" t="s">
        <v>57</v>
      </c>
      <c r="C21" s="3" t="s">
        <v>58</v>
      </c>
      <c r="E21" s="4" t="str">
        <f>IFERROR(__xludf.DUMMYFUNCTION("PROPER(A21) &amp; "" = "" &amp; TEXTJOIN("" | "", TRUE, ARRAYFORMULA(CHAR(34) &amp; SPLIT(B21, ""|"") &amp; CHAR(34)))"),"Operador_Comparacion = ""&gt;"" | ""&lt;"" | ""&gt;="" | ""&lt;="" | ""*&gt;""")</f>
        <v>Operador_Comparacion = "&gt;" | "&lt;" | "&gt;=" | "&lt;=" | "*&gt;"</v>
      </c>
      <c r="F21" s="4" t="str">
        <f t="shared" si="1"/>
        <v>{Operador_Comparacion} { 
    Token t = new Token("operador_comparacion", yytext()); 
    listaDeTokens.add(t);
    return t; 
}</v>
      </c>
    </row>
    <row r="22">
      <c r="A22" s="2" t="s">
        <v>59</v>
      </c>
      <c r="B22" s="3" t="s">
        <v>60</v>
      </c>
      <c r="C22" s="3" t="s">
        <v>61</v>
      </c>
      <c r="E22" s="4" t="str">
        <f>IFERROR(__xludf.DUMMYFUNCTION("PROPER(A22) &amp; "" = "" &amp; TEXTJOIN("" | "", TRUE, ARRAYFORMULA(CHAR(34) &amp; SPLIT(B22, ""|"") &amp; CHAR(34)))"),"Operador = ""==""")</f>
        <v>Operador = "=="</v>
      </c>
      <c r="F22" s="4" t="str">
        <f t="shared" si="1"/>
        <v>{Operador} { 
    Token t = new Token("operador", yytext()); 
    listaDeTokens.add(t);
    return t; 
}</v>
      </c>
    </row>
    <row r="23">
      <c r="A23" s="2" t="s">
        <v>62</v>
      </c>
      <c r="B23" s="3" t="s">
        <v>63</v>
      </c>
      <c r="C23" s="3" t="s">
        <v>64</v>
      </c>
      <c r="E23" s="4" t="str">
        <f>IFERROR(__xludf.DUMMYFUNCTION("PROPER(A23) &amp; "" = "" &amp; TEXTJOIN("" | "", TRUE, ARRAYFORMULA(CHAR(34) &amp; SPLIT(B23, ""|"") &amp; CHAR(34)))"),"Operador_Diferencia = ""&lt;&gt;""")</f>
        <v>Operador_Diferencia = "&lt;&gt;"</v>
      </c>
      <c r="F23" s="4" t="str">
        <f t="shared" si="1"/>
        <v>{Operador_Diferencia} { 
    Token t = new Token("operador_diferencia", yytext()); 
    listaDeTokens.add(t);
    return t; 
}</v>
      </c>
    </row>
    <row r="24">
      <c r="A24" s="2" t="s">
        <v>65</v>
      </c>
      <c r="B24" s="3" t="s">
        <v>66</v>
      </c>
      <c r="C24" s="3" t="s">
        <v>67</v>
      </c>
      <c r="E24" s="4" t="str">
        <f>IFERROR(__xludf.DUMMYFUNCTION("PROPER(A24) &amp; "" = "" &amp; TEXTJOIN("" | "", TRUE, ARRAYFORMULA(CHAR(34) &amp; SPLIT(B24, ""|"") &amp; CHAR(34)))"),"Operador_Desplazamiento = ""&gt;&gt;""")</f>
        <v>Operador_Desplazamiento = "&gt;&gt;"</v>
      </c>
      <c r="F24" s="4" t="str">
        <f t="shared" si="1"/>
        <v>{Operador_Desplazamiento} { 
    Token t = new Token("operador_desplazamiento", yytext()); 
    listaDeTokens.add(t);
    return t; 
}</v>
      </c>
    </row>
    <row r="25">
      <c r="A25" s="2" t="s">
        <v>68</v>
      </c>
      <c r="B25" s="3" t="s">
        <v>69</v>
      </c>
      <c r="C25" s="3" t="s">
        <v>70</v>
      </c>
      <c r="E25" s="4" t="str">
        <f>IFERROR(__xludf.DUMMYFUNCTION("PROPER(A25) &amp; "" = "" &amp; TEXTJOIN("" | "", TRUE, ARRAYFORMULA(CHAR(34) &amp; SPLIT(B25, ""|"") &amp; CHAR(34)))"),"Modificador_Clase = ""abstract"" | ""sealed""")</f>
        <v>Modificador_Clase = "abstract" | "sealed"</v>
      </c>
      <c r="F25" s="4" t="str">
        <f t="shared" si="1"/>
        <v>{Modificador_Clase} { 
    Token t = new Token("modificador_clase", yytext()); 
    listaDeTokens.add(t);
    return t; 
}</v>
      </c>
    </row>
    <row r="26">
      <c r="A26" s="2" t="s">
        <v>71</v>
      </c>
      <c r="B26" s="3" t="s">
        <v>72</v>
      </c>
      <c r="C26" s="3" t="s">
        <v>73</v>
      </c>
      <c r="E26" s="4" t="str">
        <f>IFERROR(__xludf.DUMMYFUNCTION("PROPER(A26) &amp; "" = "" &amp; TEXTJOIN("" | "", TRUE, ARRAYFORMULA(CHAR(34) &amp; SPLIT(B26, ""|"") &amp; CHAR(34)))"),"Conversion_Tipo = ""as""")</f>
        <v>Conversion_Tipo = "as"</v>
      </c>
      <c r="F26" s="4" t="str">
        <f t="shared" si="1"/>
        <v>{Conversion_Tipo} { 
    Token t = new Token("conversion_tipo", yytext()); 
    listaDeTokens.add(t);
    return t; 
}</v>
      </c>
    </row>
    <row r="27">
      <c r="A27" s="2" t="s">
        <v>74</v>
      </c>
      <c r="B27" s="3" t="s">
        <v>75</v>
      </c>
      <c r="C27" s="3" t="s">
        <v>76</v>
      </c>
      <c r="E27" s="4" t="str">
        <f>IFERROR(__xludf.DUMMYFUNCTION("PROPER(A27) &amp; "" = "" &amp; TEXTJOIN("" | "", TRUE, ARRAYFORMULA(CHAR(34) &amp; SPLIT(B27, ""|"") &amp; CHAR(34)))"),"Referencia_Clase_Base = ""base""")</f>
        <v>Referencia_Clase_Base = "base"</v>
      </c>
      <c r="F27" s="4" t="str">
        <f t="shared" si="1"/>
        <v>{Referencia_Clase_Base} { 
    Token t = new Token("referencia_clase_base", yytext()); 
    listaDeTokens.add(t);
    return t; 
}</v>
      </c>
    </row>
    <row r="28">
      <c r="A28" s="2" t="s">
        <v>77</v>
      </c>
      <c r="B28" s="3" t="s">
        <v>78</v>
      </c>
      <c r="C28" s="3" t="s">
        <v>79</v>
      </c>
      <c r="E28" s="4" t="str">
        <f>IFERROR(__xludf.DUMMYFUNCTION("PROPER(A28) &amp; "" = "" &amp; TEXTJOIN("" | "", TRUE, ARRAYFORMULA(CHAR(34) &amp; SPLIT(B28, ""|"") &amp; CHAR(34)))"),"Miembro_Clase = ""property"" | ""indexer"" | ""event"" | ""field""")</f>
        <v>Miembro_Clase = "property" | "indexer" | "event" | "field"</v>
      </c>
      <c r="F28" s="4" t="str">
        <f t="shared" si="1"/>
        <v>{Miembro_Clase} { 
    Token t = new Token("miembro_clase", yytext()); 
    listaDeTokens.add(t);
    return t; 
}</v>
      </c>
    </row>
    <row r="29">
      <c r="A29" s="2" t="s">
        <v>80</v>
      </c>
      <c r="B29" s="3" t="s">
        <v>81</v>
      </c>
      <c r="C29" s="3" t="s">
        <v>82</v>
      </c>
      <c r="E29" s="4" t="str">
        <f>IFERROR(__xludf.DUMMYFUNCTION("PROPER(A29) &amp; "" = "" &amp; TEXTJOIN("" | "", TRUE, ARRAYFORMULA(CHAR(34) &amp; SPLIT(B29, ""|"") &amp; CHAR(34)))"),"Manejo_Excepciones = ""catch"" | ""finally"" | ""try"" | ""except""")</f>
        <v>Manejo_Excepciones = "catch" | "finally" | "try" | "except"</v>
      </c>
      <c r="F29" s="4" t="str">
        <f t="shared" si="1"/>
        <v>{Manejo_Excepciones} { 
    Token t = new Token("manejo_excepciones", yytext()); 
    listaDeTokens.add(t);
    return t; 
}</v>
      </c>
    </row>
    <row r="30">
      <c r="A30" s="2" t="s">
        <v>83</v>
      </c>
      <c r="B30" s="3" t="s">
        <v>84</v>
      </c>
      <c r="C30" s="3" t="s">
        <v>85</v>
      </c>
      <c r="E30" s="4" t="str">
        <f>IFERROR(__xludf.DUMMYFUNCTION("PROPER(A30) &amp; "" = "" &amp; TEXTJOIN("" | "", TRUE, ARRAYFORMULA(CHAR(34) &amp; SPLIT(B30, ""|"") &amp; CHAR(34)))"),"Alto = ""break"" | ""ESCAPE""")</f>
        <v>Alto = "break" | "ESCAPE"</v>
      </c>
      <c r="F30" s="4" t="str">
        <f t="shared" si="1"/>
        <v>{Alto} { 
    Token t = new Token("alto", yytext()); 
    listaDeTokens.add(t);
    return t; 
}</v>
      </c>
    </row>
    <row r="31">
      <c r="A31" s="2" t="s">
        <v>86</v>
      </c>
      <c r="B31" s="3" t="s">
        <v>87</v>
      </c>
      <c r="C31" s="3" t="s">
        <v>88</v>
      </c>
      <c r="E31" s="4" t="str">
        <f>IFERROR(__xludf.DUMMYFUNCTION("PROPER(A31) &amp; "" = "" &amp; TEXTJOIN("" | "", TRUE, ARRAYFORMULA(CHAR(34) &amp; SPLIT(B31, ""|"") &amp; CHAR(34)))"),"Contexto_Verificacion = ""checked""")</f>
        <v>Contexto_Verificacion = "checked"</v>
      </c>
      <c r="F31" s="4" t="str">
        <f t="shared" si="1"/>
        <v>{Contexto_Verificacion} { 
    Token t = new Token("contexto_verificacion", yytext()); 
    listaDeTokens.add(t);
    return t; 
}</v>
      </c>
    </row>
    <row r="32">
      <c r="A32" s="2" t="s">
        <v>89</v>
      </c>
      <c r="B32" s="3" t="s">
        <v>90</v>
      </c>
      <c r="C32" s="3" t="s">
        <v>91</v>
      </c>
      <c r="E32" s="4" t="str">
        <f>IFERROR(__xludf.DUMMYFUNCTION("PROPER(A32) &amp; "" = "" &amp; TEXTJOIN("" | "", TRUE, ARRAYFORMULA(CHAR(34) &amp; SPLIT(B32, ""|"") &amp; CHAR(34)))"),"Clase = ""class""")</f>
        <v>Clase = "class"</v>
      </c>
      <c r="F32" s="4" t="str">
        <f t="shared" si="1"/>
        <v>{Clase} { 
    Token t = new Token("clase", yytext()); 
    listaDeTokens.add(t);
    return t; 
}</v>
      </c>
    </row>
    <row r="33">
      <c r="A33" s="2" t="s">
        <v>92</v>
      </c>
      <c r="B33" s="3" t="s">
        <v>93</v>
      </c>
      <c r="C33" s="3" t="s">
        <v>94</v>
      </c>
      <c r="E33" s="4" t="str">
        <f>IFERROR(__xludf.DUMMYFUNCTION("PROPER(A33) &amp; "" = "" &amp; TEXTJOIN("" | "", TRUE, ARRAYFORMULA(CHAR(34) &amp; SPLIT(B33, ""|"") &amp; CHAR(34)))"),"Salto = ""continue"" | ""goto""")</f>
        <v>Salto = "continue" | "goto"</v>
      </c>
      <c r="F33" s="4" t="str">
        <f t="shared" si="1"/>
        <v>{Salto} { 
    Token t = new Token("salto", yytext()); 
    listaDeTokens.add(t);
    return t; 
}</v>
      </c>
    </row>
    <row r="34">
      <c r="A34" s="2" t="s">
        <v>95</v>
      </c>
      <c r="B34" s="3" t="s">
        <v>96</v>
      </c>
      <c r="C34" s="3" t="s">
        <v>97</v>
      </c>
      <c r="E34" s="4" t="str">
        <f>IFERROR(__xludf.DUMMYFUNCTION("PROPER(A34) &amp; "" = "" &amp; TEXTJOIN("" | "", TRUE, ARRAYFORMULA(CHAR(34) &amp; SPLIT(B34, ""|"") &amp; CHAR(34)))"),"Valor_Predeterminado = ""default""")</f>
        <v>Valor_Predeterminado = "default"</v>
      </c>
      <c r="F34" s="4" t="str">
        <f t="shared" si="1"/>
        <v>{Valor_Predeterminado} { 
    Token t = new Token("valor_predeterminado", yytext()); 
    listaDeTokens.add(t);
    return t; 
}</v>
      </c>
    </row>
    <row r="35">
      <c r="A35" s="2" t="s">
        <v>98</v>
      </c>
      <c r="B35" s="3" t="s">
        <v>99</v>
      </c>
      <c r="C35" s="3" t="s">
        <v>100</v>
      </c>
      <c r="E35" s="4" t="str">
        <f>IFERROR(__xludf.DUMMYFUNCTION("PROPER(A35) &amp; "" = "" &amp; TEXTJOIN("" | "", TRUE, ARRAYFORMULA(CHAR(34) &amp; SPLIT(B35, ""|"") &amp; CHAR(34)))"),"Unidad_Compilacion = ""assembly"" | ""module""")</f>
        <v>Unidad_Compilacion = "assembly" | "module"</v>
      </c>
      <c r="F35" s="4" t="str">
        <f t="shared" si="1"/>
        <v>{Unidad_Compilacion} { 
    Token t = new Token("unidad_compilacion", yytext()); 
    listaDeTokens.add(t);
    return t; 
}</v>
      </c>
    </row>
    <row r="36">
      <c r="A36" s="2" t="s">
        <v>101</v>
      </c>
      <c r="B36" s="3" t="s">
        <v>102</v>
      </c>
      <c r="C36" s="3" t="s">
        <v>103</v>
      </c>
      <c r="E36" s="4" t="str">
        <f>IFERROR(__xludf.DUMMYFUNCTION("PROPER(A36) &amp; "" = "" &amp; TEXTJOIN("" | "", TRUE, ARRAYFORMULA(CHAR(34) &amp; SPLIT(B36, ""|"") &amp; CHAR(34)))"),"Conversion_Explicita = ""explicit""")</f>
        <v>Conversion_Explicita = "explicit"</v>
      </c>
      <c r="F36" s="4" t="str">
        <f t="shared" si="1"/>
        <v>{Conversion_Explicita} { 
    Token t = new Token("conversion_explicita", yytext()); 
    listaDeTokens.add(t);
    return t; 
}</v>
      </c>
    </row>
    <row r="37">
      <c r="A37" s="2" t="s">
        <v>104</v>
      </c>
      <c r="B37" s="3" t="s">
        <v>105</v>
      </c>
      <c r="C37" s="3" t="s">
        <v>106</v>
      </c>
      <c r="E37" s="4" t="str">
        <f>IFERROR(__xludf.DUMMYFUNCTION("PROPER(A37) &amp; "" = "" &amp; TEXTJOIN("" | "", TRUE, ARRAYFORMULA(CHAR(34) &amp; SPLIT(B37, ""|"") &amp; CHAR(34)))"),"Interoperabilidad = ""extern"" | ""foreign""")</f>
        <v>Interoperabilidad = "extern" | "foreign"</v>
      </c>
      <c r="F37" s="4" t="str">
        <f t="shared" si="1"/>
        <v>{Interoperabilidad} { 
    Token t = new Token("interoperabilidad", yytext()); 
    listaDeTokens.add(t);
    return t; 
}</v>
      </c>
    </row>
    <row r="38">
      <c r="A38" s="2" t="s">
        <v>107</v>
      </c>
      <c r="B38" s="3" t="s">
        <v>108</v>
      </c>
      <c r="C38" s="3" t="s">
        <v>109</v>
      </c>
      <c r="E38" s="4" t="str">
        <f>IFERROR(__xludf.DUMMYFUNCTION("PROPER(A38) &amp; "" = "" &amp; TEXTJOIN("" | "", TRUE, ARRAYFORMULA(CHAR(34) &amp; SPLIT(B38, ""|"") &amp; CHAR(34)))"),"Literal_Booleano = ""FALSE"" | ""TRUE""")</f>
        <v>Literal_Booleano = "FALSE" | "TRUE"</v>
      </c>
      <c r="F38" s="4" t="str">
        <f t="shared" si="1"/>
        <v>{Literal_Booleano} { 
    Token t = new Token("literal_booleano", yytext()); 
    listaDeTokens.add(t);
    return t; 
}</v>
      </c>
    </row>
    <row r="39">
      <c r="A39" s="2" t="s">
        <v>110</v>
      </c>
      <c r="B39" s="3" t="s">
        <v>111</v>
      </c>
      <c r="C39" s="3" t="s">
        <v>112</v>
      </c>
      <c r="E39" s="4" t="str">
        <f>IFERROR(__xludf.DUMMYFUNCTION("PROPER(A39) &amp; "" = "" &amp; TEXTJOIN("" | "", TRUE, ARRAYFORMULA(CHAR(34) &amp; SPLIT(B39, ""|"") &amp; CHAR(34)))"),"Anclaje_Memoria = ""fixed""")</f>
        <v>Anclaje_Memoria = "fixed"</v>
      </c>
      <c r="F39" s="4" t="str">
        <f t="shared" si="1"/>
        <v>{Anclaje_Memoria} { 
    Token t = new Token("anclaje_memoria", yytext()); 
    listaDeTokens.add(t);
    return t; 
}</v>
      </c>
    </row>
    <row r="40">
      <c r="A40" s="2" t="s">
        <v>113</v>
      </c>
      <c r="B40" s="3" t="s">
        <v>114</v>
      </c>
      <c r="C40" s="3" t="s">
        <v>115</v>
      </c>
      <c r="E40" s="4" t="str">
        <f>IFERROR(__xludf.DUMMYFUNCTION("PROPER(A40) &amp; "" = "" &amp; TEXTJOIN("" | "", TRUE, ARRAYFORMULA(CHAR(34) &amp; SPLIT(B40, ""|"") &amp; CHAR(34)))"),"Ambito_Variable = ""global"" | ""golobal"" | ""nonlocal""")</f>
        <v>Ambito_Variable = "global" | "golobal" | "nonlocal"</v>
      </c>
      <c r="F40" s="4" t="str">
        <f t="shared" si="1"/>
        <v>{Ambito_Variable} { 
    Token t = new Token("ambito_variable", yytext()); 
    listaDeTokens.add(t);
    return t; 
}</v>
      </c>
    </row>
    <row r="41">
      <c r="A41" s="2" t="s">
        <v>116</v>
      </c>
      <c r="B41" s="3" t="s">
        <v>117</v>
      </c>
      <c r="C41" s="3" t="s">
        <v>118</v>
      </c>
      <c r="E41" s="4" t="str">
        <f>IFERROR(__xludf.DUMMYFUNCTION("PROPER(A41) &amp; "" = "" &amp; TEXTJOIN("" | "", TRUE, ARRAYFORMULA(CHAR(34) &amp; SPLIT(B41, ""|"") &amp; CHAR(34)))"),"Informacion_Depuracion = ""StackTrace""")</f>
        <v>Informacion_Depuracion = "StackTrace"</v>
      </c>
      <c r="F41" s="4" t="str">
        <f t="shared" si="1"/>
        <v>{Informacion_Depuracion} { 
    Token t = new Token("informacion_depuracion", yytext()); 
    listaDeTokens.add(t);
    return t; 
}</v>
      </c>
    </row>
    <row r="42">
      <c r="A42" s="2" t="s">
        <v>119</v>
      </c>
      <c r="B42" s="3" t="s">
        <v>120</v>
      </c>
      <c r="C42" s="3" t="s">
        <v>121</v>
      </c>
      <c r="E42" s="4" t="str">
        <f>IFERROR(__xludf.DUMMYFUNCTION("PROPER(A42) &amp; "" = "" &amp; TEXTJOIN("" | "", TRUE, ARRAYFORMULA(CHAR(34) &amp; SPLIT(B42, ""|"") &amp; CHAR(34)))"),"Conversion_Implicita = ""implicit""")</f>
        <v>Conversion_Implicita = "implicit"</v>
      </c>
      <c r="F42" s="4" t="str">
        <f t="shared" si="1"/>
        <v>{Conversion_Implicita} { 
    Token t = new Token("conversion_implicita", yytext()); 
    listaDeTokens.add(t);
    return t; 
}</v>
      </c>
    </row>
    <row r="43">
      <c r="A43" s="2" t="s">
        <v>122</v>
      </c>
      <c r="B43" s="3" t="s">
        <v>123</v>
      </c>
      <c r="C43" s="3" t="s">
        <v>124</v>
      </c>
      <c r="E43" s="4" t="str">
        <f>IFERROR(__xludf.DUMMYFUNCTION("PROPER(A43) &amp; "" = "" &amp; TEXTJOIN("" | "", TRUE, ARRAYFORMULA(CHAR(34) &amp; SPLIT(B43, ""|"") &amp; CHAR(34)))"),"Parametro_Entrada = ""in""")</f>
        <v>Parametro_Entrada = "in"</v>
      </c>
      <c r="F43" s="4" t="str">
        <f t="shared" si="1"/>
        <v>{Parametro_Entrada} { 
    Token t = new Token("parametro_entrada", yytext()); 
    listaDeTokens.add(t);
    return t; 
}</v>
      </c>
    </row>
    <row r="44">
      <c r="A44" s="2" t="s">
        <v>125</v>
      </c>
      <c r="B44" s="3" t="s">
        <v>126</v>
      </c>
      <c r="C44" s="3" t="s">
        <v>127</v>
      </c>
      <c r="E44" s="4" t="str">
        <f>IFERROR(__xludf.DUMMYFUNCTION("PROPER(A44) &amp; "" = "" &amp; TEXTJOIN("" | "", TRUE, ARRAYFORMULA(CHAR(34) &amp; SPLIT(B44, ""|"") &amp; CHAR(34)))"),"Modificador_Acceso = ""internal"" | ""private"" | ""protected"" | ""public""")</f>
        <v>Modificador_Acceso = "internal" | "private" | "protected" | "public"</v>
      </c>
      <c r="F44" s="4" t="str">
        <f t="shared" si="1"/>
        <v>{Modificador_Acceso} { 
    Token t = new Token("modificador_acceso", yytext()); 
    listaDeTokens.add(t);
    return t; 
}</v>
      </c>
    </row>
    <row r="45">
      <c r="A45" s="2" t="s">
        <v>128</v>
      </c>
      <c r="B45" s="3" t="s">
        <v>129</v>
      </c>
      <c r="C45" s="3" t="s">
        <v>130</v>
      </c>
      <c r="E45" s="4" t="str">
        <f>IFERROR(__xludf.DUMMYFUNCTION("PROPER(A45) &amp; "" = "" &amp; TEXTJOIN("" | "", TRUE, ARRAYFORMULA(CHAR(34) &amp; SPLIT(B45, ""|"") &amp; CHAR(34)))"),"Verificacion_Tipo = ""is"" | ""instanceof"" | ""istanceOf""")</f>
        <v>Verificacion_Tipo = "is" | "instanceof" | "istanceOf"</v>
      </c>
      <c r="F45" s="4" t="str">
        <f t="shared" si="1"/>
        <v>{Verificacion_Tipo} { 
    Token t = new Token("verificacion_tipo", yytext()); 
    listaDeTokens.add(t);
    return t; 
}</v>
      </c>
    </row>
    <row r="46">
      <c r="A46" s="2" t="s">
        <v>131</v>
      </c>
      <c r="B46" s="3" t="s">
        <v>132</v>
      </c>
      <c r="C46" s="3" t="s">
        <v>133</v>
      </c>
      <c r="E46" s="4" t="str">
        <f>IFERROR(__xludf.DUMMYFUNCTION("PROPER(A46) &amp; "" = "" &amp; TEXTJOIN("" | "", TRUE, ARRAYFORMULA(CHAR(34) &amp; SPLIT(B46, ""|"") &amp; CHAR(34)))"),"Sincronizacion = ""lock"" | ""Monitor"" | ""synchronized""")</f>
        <v>Sincronizacion = "lock" | "Monitor" | "synchronized"</v>
      </c>
      <c r="F46" s="4" t="str">
        <f t="shared" si="1"/>
        <v>{Sincronizacion} { 
    Token t = new Token("sincronizacion", yytext()); 
    listaDeTokens.add(t);
    return t; 
}</v>
      </c>
    </row>
    <row r="47">
      <c r="A47" s="2" t="s">
        <v>134</v>
      </c>
      <c r="B47" s="3" t="s">
        <v>135</v>
      </c>
      <c r="C47" s="3" t="s">
        <v>136</v>
      </c>
      <c r="E47" s="4" t="str">
        <f>IFERROR(__xludf.DUMMYFUNCTION("PROPER(A47) &amp; "" = "" &amp; TEXTJOIN("" | "", TRUE, ARRAYFORMULA(CHAR(34) &amp; SPLIT(B47, ""|"") &amp; CHAR(34)))"),"Agrupacion_Logica = ""namespace""")</f>
        <v>Agrupacion_Logica = "namespace"</v>
      </c>
      <c r="F47" s="4" t="str">
        <f t="shared" si="1"/>
        <v>{Agrupacion_Logica} { 
    Token t = new Token("agrupacion_logica", yytext()); 
    listaDeTokens.add(t);
    return t; 
}</v>
      </c>
    </row>
    <row r="48">
      <c r="A48" s="2" t="s">
        <v>137</v>
      </c>
      <c r="B48" s="3" t="s">
        <v>138</v>
      </c>
      <c r="C48" s="3" t="s">
        <v>139</v>
      </c>
      <c r="E48" s="4" t="str">
        <f>IFERROR(__xludf.DUMMYFUNCTION("PROPER(A48) &amp; "" = "" &amp; TEXTJOIN("" | "", TRUE, ARRAYFORMULA(CHAR(34) &amp; SPLIT(B48, ""|"") &amp; CHAR(34)))"),"Instanciacion = ""new""")</f>
        <v>Instanciacion = "new"</v>
      </c>
      <c r="F48" s="4" t="str">
        <f t="shared" si="1"/>
        <v>{Instanciacion} { 
    Token t = new Token("instanciacion", yytext()); 
    listaDeTokens.add(t);
    return t; 
}</v>
      </c>
    </row>
    <row r="49">
      <c r="A49" s="2" t="s">
        <v>140</v>
      </c>
      <c r="B49" s="3" t="s">
        <v>141</v>
      </c>
      <c r="C49" s="3" t="s">
        <v>142</v>
      </c>
      <c r="E49" s="4" t="str">
        <f>IFERROR(__xludf.DUMMYFUNCTION("PROPER(A49) &amp; "" = "" &amp; TEXTJOIN("" | "", TRUE, ARRAYFORMULA(CHAR(34) &amp; SPLIT(B49, ""|"") &amp; CHAR(34)))"),"Literal_Referencia = ""null"" | ""None"" | ""nil""")</f>
        <v>Literal_Referencia = "null" | "None" | "nil"</v>
      </c>
      <c r="F49" s="4" t="str">
        <f t="shared" si="1"/>
        <v>{Literal_Referencia} { 
    Token t = new Token("literal_referencia", yytext()); 
    listaDeTokens.add(t);
    return t; 
}</v>
      </c>
    </row>
    <row r="50">
      <c r="A50" s="2" t="s">
        <v>143</v>
      </c>
      <c r="B50" s="3" t="s">
        <v>144</v>
      </c>
      <c r="C50" s="3" t="s">
        <v>145</v>
      </c>
      <c r="E50" s="4" t="str">
        <f>IFERROR(__xludf.DUMMYFUNCTION("PROPER(A50) &amp; "" = "" &amp; TEXTJOIN("" | "", TRUE, ARRAYFORMULA(CHAR(34) &amp; SPLIT(B50, ""|"") &amp; CHAR(34)))"),"Tipo_Base = ""object""")</f>
        <v>Tipo_Base = "object"</v>
      </c>
      <c r="F50" s="4" t="str">
        <f t="shared" si="1"/>
        <v>{Tipo_Base} { 
    Token t = new Token("tipo_base", yytext()); 
    listaDeTokens.add(t);
    return t; 
}</v>
      </c>
    </row>
    <row r="51">
      <c r="A51" s="2" t="s">
        <v>146</v>
      </c>
      <c r="B51" s="3" t="s">
        <v>147</v>
      </c>
      <c r="C51" s="3" t="s">
        <v>148</v>
      </c>
      <c r="E51" s="4" t="str">
        <f>IFERROR(__xludf.DUMMYFUNCTION("PROPER(A51) &amp; "" = "" &amp; TEXTJOIN("" | "", TRUE, ARRAYFORMULA(CHAR(34) &amp; SPLIT(B51, ""|"") &amp; CHAR(34)))"),"Sobrecarga_Operador = ""operator""")</f>
        <v>Sobrecarga_Operador = "operator"</v>
      </c>
      <c r="F51" s="4" t="str">
        <f t="shared" si="1"/>
        <v>{Sobrecarga_Operador} { 
    Token t = new Token("sobrecarga_operador", yytext()); 
    listaDeTokens.add(t);
    return t; 
}</v>
      </c>
    </row>
    <row r="52">
      <c r="A52" s="2" t="s">
        <v>149</v>
      </c>
      <c r="B52" s="3" t="s">
        <v>150</v>
      </c>
      <c r="C52" s="3" t="s">
        <v>151</v>
      </c>
      <c r="E52" s="4" t="str">
        <f>IFERROR(__xludf.DUMMYFUNCTION("PROPER(A52) &amp; "" = "" &amp; TEXTJOIN("" | "", TRUE, ARRAYFORMULA(CHAR(34) &amp; SPLIT(B52, ""|"") &amp; CHAR(34)))"),"Parametro_Salida = ""out""")</f>
        <v>Parametro_Salida = "out"</v>
      </c>
      <c r="F52" s="4" t="str">
        <f t="shared" si="1"/>
        <v>{Parametro_Salida} { 
    Token t = new Token("parametro_salida", yytext()); 
    listaDeTokens.add(t);
    return t; 
}</v>
      </c>
    </row>
    <row r="53">
      <c r="A53" s="2" t="s">
        <v>152</v>
      </c>
      <c r="B53" s="3" t="s">
        <v>153</v>
      </c>
      <c r="C53" s="3" t="s">
        <v>154</v>
      </c>
      <c r="E53" s="4" t="str">
        <f>IFERROR(__xludf.DUMMYFUNCTION("PROPER(A53) &amp; "" = "" &amp; TEXTJOIN("" | "", TRUE, ARRAYFORMULA(CHAR(34) &amp; SPLIT(B53, ""|"") &amp; CHAR(34)))"),"Redefinicion_Miembro = ""override""")</f>
        <v>Redefinicion_Miembro = "override"</v>
      </c>
      <c r="F53" s="4" t="str">
        <f t="shared" si="1"/>
        <v>{Redefinicion_Miembro} { 
    Token t = new Token("redefinicion_miembro", yytext()); 
    listaDeTokens.add(t);
    return t; 
}</v>
      </c>
    </row>
    <row r="54">
      <c r="A54" s="2" t="s">
        <v>155</v>
      </c>
      <c r="B54" s="3" t="s">
        <v>156</v>
      </c>
      <c r="C54" s="3" t="s">
        <v>157</v>
      </c>
      <c r="E54" s="4" t="str">
        <f>IFERROR(__xludf.DUMMYFUNCTION("PROPER(A54) &amp; "" = "" &amp; TEXTJOIN("" | "", TRUE, ARRAYFORMULA(CHAR(34) &amp; SPLIT(B54, ""|"") &amp; CHAR(34)))"),"Parametro_Variable = ""params""")</f>
        <v>Parametro_Variable = "params"</v>
      </c>
      <c r="F54" s="4" t="str">
        <f t="shared" si="1"/>
        <v>{Parametro_Variable} { 
    Token t = new Token("parametro_variable", yytext()); 
    listaDeTokens.add(t);
    return t; 
}</v>
      </c>
    </row>
    <row r="55">
      <c r="A55" s="2" t="s">
        <v>158</v>
      </c>
      <c r="B55" s="3" t="s">
        <v>159</v>
      </c>
      <c r="C55" s="3" t="s">
        <v>160</v>
      </c>
      <c r="E55" s="4" t="str">
        <f>IFERROR(__xludf.DUMMYFUNCTION("PROPER(A55) &amp; "" = "" &amp; TEXTJOIN("" | "", TRUE, ARRAYFORMULA(CHAR(34) &amp; SPLIT(B55, ""|"") &amp; CHAR(34)))"),"Modificador_Inmutabilidad = ""readonly"" | ""final""")</f>
        <v>Modificador_Inmutabilidad = "readonly" | "final"</v>
      </c>
      <c r="F55" s="4" t="str">
        <f t="shared" si="1"/>
        <v>{Modificador_Inmutabilidad} { 
    Token t = new Token("modificador_inmutabilidad", yytext()); 
    listaDeTokens.add(t);
    return t; 
}</v>
      </c>
    </row>
    <row r="56">
      <c r="A56" s="2" t="s">
        <v>161</v>
      </c>
      <c r="B56" s="3" t="s">
        <v>162</v>
      </c>
      <c r="C56" s="3" t="s">
        <v>163</v>
      </c>
      <c r="E56" s="4" t="str">
        <f>IFERROR(__xludf.DUMMYFUNCTION("PROPER(A56) &amp; "" = "" &amp; TEXTJOIN("" | "", TRUE, ARRAYFORMULA(CHAR(34) &amp; SPLIT(B56, ""|"") &amp; CHAR(34)))"),"Tipo_Excepcion = ""Exception""")</f>
        <v>Tipo_Excepcion = "Exception"</v>
      </c>
      <c r="F56" s="4" t="str">
        <f t="shared" si="1"/>
        <v>{Tipo_Excepcion} { 
    Token t = new Token("tipo_excepcion", yytext()); 
    listaDeTokens.add(t);
    return t; 
}</v>
      </c>
    </row>
    <row r="57">
      <c r="A57" s="2" t="s">
        <v>164</v>
      </c>
      <c r="B57" s="3" t="s">
        <v>165</v>
      </c>
      <c r="C57" s="3" t="s">
        <v>166</v>
      </c>
      <c r="E57" s="4" t="str">
        <f>IFERROR(__xludf.DUMMYFUNCTION("PROPER(A57) &amp; "" = "" &amp; TEXTJOIN("" | "", TRUE, ARRAYFORMULA(CHAR(34) &amp; SPLIT(B57, ""|"") &amp; CHAR(34)))"),"Retorno = ""return""")</f>
        <v>Retorno = "return"</v>
      </c>
      <c r="F57" s="4" t="str">
        <f t="shared" si="1"/>
        <v>{Retorno} { 
    Token t = new Token("retorno", yytext()); 
    listaDeTokens.add(t);
    return t; 
}</v>
      </c>
    </row>
    <row r="58">
      <c r="A58" s="2" t="s">
        <v>167</v>
      </c>
      <c r="B58" s="3" t="s">
        <v>168</v>
      </c>
      <c r="C58" s="3" t="s">
        <v>169</v>
      </c>
      <c r="E58" s="4" t="str">
        <f>IFERROR(__xludf.DUMMYFUNCTION("PROPER(A58) &amp; "" = "" &amp; TEXTJOIN("" | "", TRUE, ARRAYFORMULA(CHAR(34) &amp; SPLIT(B58, ""|"") &amp; CHAR(34)))"),"Metadato_Tamano = ""sizeof""")</f>
        <v>Metadato_Tamano = "sizeof"</v>
      </c>
      <c r="F58" s="4" t="str">
        <f t="shared" si="1"/>
        <v>{Metadato_Tamano} { 
    Token t = new Token("metadato_tamano", yytext()); 
    listaDeTokens.add(t);
    return t; 
}</v>
      </c>
    </row>
    <row r="59">
      <c r="A59" s="2" t="s">
        <v>170</v>
      </c>
      <c r="B59" s="3" t="s">
        <v>171</v>
      </c>
      <c r="C59" s="3" t="s">
        <v>172</v>
      </c>
      <c r="E59" s="4" t="str">
        <f>IFERROR(__xludf.DUMMYFUNCTION("PROPER(A59) &amp; "" = "" &amp; TEXTJOIN("" | "", TRUE, ARRAYFORMULA(CHAR(34) &amp; SPLIT(B59, ""|"") &amp; CHAR(34)))"),"Asignacion_Pila = ""stackalloc""")</f>
        <v>Asignacion_Pila = "stackalloc"</v>
      </c>
      <c r="F59" s="4" t="str">
        <f t="shared" si="1"/>
        <v>{Asignacion_Pila} { 
    Token t = new Token("asignacion_pila", yytext()); 
    listaDeTokens.add(t);
    return t; 
}</v>
      </c>
    </row>
    <row r="60">
      <c r="A60" s="2" t="s">
        <v>173</v>
      </c>
      <c r="B60" s="3" t="s">
        <v>174</v>
      </c>
      <c r="C60" s="3" t="s">
        <v>175</v>
      </c>
      <c r="E60" s="4" t="str">
        <f>IFERROR(__xludf.DUMMYFUNCTION("PROPER(A60) &amp; "" = "" &amp; TEXTJOIN("" | "", TRUE, ARRAYFORMULA(CHAR(34) &amp; SPLIT(B60, ""|"") &amp; CHAR(34)))"),"Excepcion_Argumento = ""ArgumentException""")</f>
        <v>Excepcion_Argumento = "ArgumentException"</v>
      </c>
      <c r="F60" s="4" t="str">
        <f t="shared" si="1"/>
        <v>{Excepcion_Argumento} { 
    Token t = new Token("excepcion_argumento", yytext()); 
    listaDeTokens.add(t);
    return t; 
}</v>
      </c>
    </row>
    <row r="61">
      <c r="A61" s="2" t="s">
        <v>176</v>
      </c>
      <c r="B61" s="3" t="s">
        <v>177</v>
      </c>
      <c r="C61" s="3" t="s">
        <v>178</v>
      </c>
      <c r="E61" s="4" t="str">
        <f>IFERROR(__xludf.DUMMYFUNCTION("PROPER(A61) &amp; "" = "" &amp; TEXTJOIN("" | "", TRUE, ARRAYFORMULA(CHAR(34) &amp; SPLIT(B61, ""|"") &amp; CHAR(34)))"),"Tipo_Cadena = ""string""")</f>
        <v>Tipo_Cadena = "string"</v>
      </c>
      <c r="F61" s="4" t="str">
        <f t="shared" si="1"/>
        <v>{Tipo_Cadena} { 
    Token t = new Token("tipo_cadena", yytext()); 
    listaDeTokens.add(t);
    return t; 
}</v>
      </c>
    </row>
    <row r="62">
      <c r="A62" s="2" t="s">
        <v>179</v>
      </c>
      <c r="B62" s="3" t="s">
        <v>180</v>
      </c>
      <c r="C62" s="3" t="s">
        <v>181</v>
      </c>
      <c r="E62" s="4" t="str">
        <f>IFERROR(__xludf.DUMMYFUNCTION("PROPER(A62) &amp; "" = "" &amp; TEXTJOIN("" | "", TRUE, ARRAYFORMULA(CHAR(34) &amp; SPLIT(B62, ""|"") &amp; CHAR(34)))"),"Excepcion_Estado = ""InvalidOperationException""")</f>
        <v>Excepcion_Estado = "InvalidOperationException"</v>
      </c>
      <c r="F62" s="4" t="str">
        <f t="shared" si="1"/>
        <v>{Excepcion_Estado} { 
    Token t = new Token("excepcion_estado", yytext()); 
    listaDeTokens.add(t);
    return t; 
}</v>
      </c>
    </row>
    <row r="63">
      <c r="A63" s="2" t="s">
        <v>182</v>
      </c>
      <c r="B63" s="3" t="s">
        <v>183</v>
      </c>
      <c r="C63" s="3" t="s">
        <v>184</v>
      </c>
      <c r="E63" s="4" t="str">
        <f>IFERROR(__xludf.DUMMYFUNCTION("PROPER(A63) &amp; "" = "" &amp; TEXTJOIN("" | "", TRUE, ARRAYFORMULA(CHAR(34) &amp; SPLIT(B63, ""|"") &amp; CHAR(34)))"),"Referencia_Instancia = ""this"" | ""self""")</f>
        <v>Referencia_Instancia = "this" | "self"</v>
      </c>
      <c r="F63" s="4" t="str">
        <f t="shared" si="1"/>
        <v>{Referencia_Instancia} { 
    Token t = new Token("referencia_instancia", yytext()); 
    listaDeTokens.add(t);
    return t; 
}</v>
      </c>
    </row>
    <row r="64">
      <c r="A64" s="2" t="s">
        <v>185</v>
      </c>
      <c r="B64" s="3" t="s">
        <v>186</v>
      </c>
      <c r="C64" s="3" t="s">
        <v>187</v>
      </c>
      <c r="E64" s="4" t="str">
        <f>IFERROR(__xludf.DUMMYFUNCTION("PROPER(A64) &amp; "" = "" &amp; TEXTJOIN("" | "", TRUE, ARRAYFORMULA(CHAR(34) &amp; SPLIT(B64, ""|"") &amp; CHAR(34)))"),"Lanzamiento_Excepcion = ""throw"" | ""raise""")</f>
        <v>Lanzamiento_Excepcion = "throw" | "raise"</v>
      </c>
      <c r="F64" s="4" t="str">
        <f t="shared" si="1"/>
        <v>{Lanzamiento_Excepcion} { 
    Token t = new Token("lanzamiento_excepcion", yytext()); 
    listaDeTokens.add(t);
    return t; 
}</v>
      </c>
    </row>
    <row r="65">
      <c r="A65" s="2" t="s">
        <v>188</v>
      </c>
      <c r="B65" s="3" t="s">
        <v>189</v>
      </c>
      <c r="C65" s="3" t="s">
        <v>190</v>
      </c>
      <c r="E65" s="4" t="str">
        <f>IFERROR(__xludf.DUMMYFUNCTION("PROPER(A65) &amp; "" = "" &amp; TEXTJOIN("" | "", TRUE, ARRAYFORMULA(CHAR(34) &amp; SPLIT(B65, ""|"") &amp; CHAR(34)))"),"Reflexion_Tipo = ""typeof"" | ""typeof_unqual""")</f>
        <v>Reflexion_Tipo = "typeof" | "typeof_unqual"</v>
      </c>
      <c r="F65" s="4" t="str">
        <f t="shared" si="1"/>
        <v>{Reflexion_Tipo} { 
    Token t = new Token("reflexion_tipo", yytext()); 
    listaDeTokens.add(t);
    return t; 
}</v>
      </c>
    </row>
    <row r="66">
      <c r="A66" s="2" t="s">
        <v>191</v>
      </c>
      <c r="B66" s="3" t="s">
        <v>192</v>
      </c>
      <c r="C66" s="3" t="s">
        <v>193</v>
      </c>
      <c r="E66" s="4" t="str">
        <f>IFERROR(__xludf.DUMMYFUNCTION("PROPER(A66) &amp; "" = "" &amp; TEXTJOIN("" | "", TRUE, ARRAYFORMULA(CHAR(34) &amp; SPLIT(B66, ""|"") &amp; CHAR(34)))"),"Contexto_No_Verificado = ""unchecked""")</f>
        <v>Contexto_No_Verificado = "unchecked"</v>
      </c>
      <c r="F66" s="4" t="str">
        <f t="shared" si="1"/>
        <v>{Contexto_No_Verificado} { 
    Token t = new Token("contexto_no_verificado", yytext()); 
    listaDeTokens.add(t);
    return t; 
}</v>
      </c>
    </row>
    <row r="67">
      <c r="A67" s="2" t="s">
        <v>194</v>
      </c>
      <c r="B67" s="3" t="s">
        <v>195</v>
      </c>
      <c r="C67" s="3" t="s">
        <v>196</v>
      </c>
      <c r="E67" s="4" t="str">
        <f>IFERROR(__xludf.DUMMYFUNCTION("PROPER(A67) &amp; "" = "" &amp; TEXTJOIN("" | "", TRUE, ARRAYFORMULA(CHAR(34) &amp; SPLIT(B67, ""|"") &amp; CHAR(34)))"),"Contexto_No_Seguro = ""unsafe""")</f>
        <v>Contexto_No_Seguro = "unsafe"</v>
      </c>
      <c r="F67" s="4" t="str">
        <f t="shared" si="1"/>
        <v>{Contexto_No_Seguro} { 
    Token t = new Token("contexto_no_seguro", yytext()); 
    listaDeTokens.add(t);
    return t; 
}</v>
      </c>
    </row>
    <row r="68">
      <c r="A68" s="2" t="s">
        <v>197</v>
      </c>
      <c r="B68" s="3" t="s">
        <v>198</v>
      </c>
      <c r="C68" s="3" t="s">
        <v>199</v>
      </c>
      <c r="E68" s="4" t="str">
        <f>IFERROR(__xludf.DUMMYFUNCTION("PROPER(A68) &amp; "" = "" &amp; TEXTJOIN("" | "", TRUE, ARRAYFORMULA(CHAR(34) &amp; SPLIT(B68, ""|"") &amp; CHAR(34)))"),"Gestion_Recursos = ""using""")</f>
        <v>Gestion_Recursos = "using"</v>
      </c>
      <c r="F68" s="4" t="str">
        <f t="shared" si="1"/>
        <v>{Gestion_Recursos} { 
    Token t = new Token("gestion_recursos", yytext()); 
    listaDeTokens.add(t);
    return t; 
}</v>
      </c>
    </row>
    <row r="69">
      <c r="A69" s="2" t="s">
        <v>200</v>
      </c>
      <c r="B69" s="3" t="s">
        <v>201</v>
      </c>
      <c r="C69" s="3" t="s">
        <v>202</v>
      </c>
      <c r="E69" s="4" t="str">
        <f>IFERROR(__xludf.DUMMYFUNCTION("PROPER(A69) &amp; "" = "" &amp; TEXTJOIN("" | "", TRUE, ARRAYFORMULA(CHAR(34) &amp; SPLIT(B69, ""|"") &amp; CHAR(34)))"),"Modificador_Herencia = ""virtual""")</f>
        <v>Modificador_Herencia = "virtual"</v>
      </c>
      <c r="F69" s="4" t="str">
        <f t="shared" si="1"/>
        <v>{Modificador_Herencia} { 
    Token t = new Token("modificador_herencia", yytext()); 
    listaDeTokens.add(t);
    return t; 
}</v>
      </c>
    </row>
    <row r="70">
      <c r="A70" s="2" t="s">
        <v>203</v>
      </c>
      <c r="B70" s="3" t="s">
        <v>204</v>
      </c>
      <c r="C70" s="3" t="s">
        <v>205</v>
      </c>
      <c r="E70" s="4" t="str">
        <f>IFERROR(__xludf.DUMMYFUNCTION("PROPER(A70) &amp; "" = "" &amp; TEXTJOIN("" | "", TRUE, ARRAYFORMULA(CHAR(34) &amp; SPLIT(B70, ""|"") &amp; CHAR(34)))"),"Tipo_Retorno = ""void""")</f>
        <v>Tipo_Retorno = "void"</v>
      </c>
      <c r="F70" s="4" t="str">
        <f t="shared" si="1"/>
        <v>{Tipo_Retorno} { 
    Token t = new Token("tipo_retorno", yytext()); 
    listaDeTokens.add(t);
    return t; 
}</v>
      </c>
    </row>
    <row r="71">
      <c r="A71" s="2" t="s">
        <v>206</v>
      </c>
      <c r="B71" s="3" t="s">
        <v>207</v>
      </c>
      <c r="C71" s="3" t="s">
        <v>208</v>
      </c>
      <c r="E71" s="4" t="str">
        <f>IFERROR(__xludf.DUMMYFUNCTION("PROPER(A71) &amp; "" = "" &amp; TEXTJOIN("" | "", TRUE, ARRAYFORMULA(CHAR(34) &amp; SPLIT(B71, ""|"") &amp; CHAR(34)))"),"Modificador_Hilos = ""volatile""")</f>
        <v>Modificador_Hilos = "volatile"</v>
      </c>
      <c r="F71" s="4" t="str">
        <f t="shared" si="1"/>
        <v>{Modificador_Hilos} { 
    Token t = new Token("modificador_hilos", yytext()); 
    listaDeTokens.add(t);
    return t; 
}</v>
      </c>
    </row>
    <row r="72">
      <c r="A72" s="2" t="s">
        <v>209</v>
      </c>
      <c r="B72" s="3" t="s">
        <v>210</v>
      </c>
      <c r="C72" s="3" t="s">
        <v>211</v>
      </c>
      <c r="E72" s="4" t="str">
        <f>IFERROR(__xludf.DUMMYFUNCTION("PROPER(A72) &amp; "" = "" &amp; TEXTJOIN("" | "", TRUE, ARRAYFORMULA(CHAR(34) &amp; SPLIT(B72, ""|"") &amp; CHAR(34)))"),"Metadato_Nombre = ""nameof""")</f>
        <v>Metadato_Nombre = "nameof"</v>
      </c>
      <c r="F72" s="4" t="str">
        <f t="shared" si="1"/>
        <v>{Metadato_Nombre} { 
    Token t = new Token("metadato_nombre", yytext()); 
    listaDeTokens.add(t);
    return t; 
}</v>
      </c>
    </row>
    <row r="73">
      <c r="A73" s="2" t="s">
        <v>212</v>
      </c>
      <c r="B73" s="3" t="s">
        <v>213</v>
      </c>
      <c r="C73" s="3" t="s">
        <v>214</v>
      </c>
      <c r="E73" s="4" t="str">
        <f>IFERROR(__xludf.DUMMYFUNCTION("PROPER(A73) &amp; "" = "" &amp; TEXTJOIN("" | "", TRUE, ARRAYFORMULA(CHAR(34) &amp; SPLIT(B73, ""|"") &amp; CHAR(34)))"),"Operador_Agregacion = ""add"" | ""ADD""")</f>
        <v>Operador_Agregacion = "add" | "ADD"</v>
      </c>
      <c r="F73" s="4" t="str">
        <f t="shared" si="1"/>
        <v>{Operador_Agregacion} { 
    Token t = new Token("operador_agregacion", yytext()); 
    listaDeTokens.add(t);
    return t; 
}</v>
      </c>
    </row>
    <row r="74">
      <c r="A74" s="2" t="s">
        <v>215</v>
      </c>
      <c r="B74" s="3" t="s">
        <v>216</v>
      </c>
      <c r="C74" s="3" t="s">
        <v>217</v>
      </c>
      <c r="E74" s="4" t="str">
        <f>IFERROR(__xludf.DUMMYFUNCTION("PROPER(A74) &amp; "" = "" &amp; TEXTJOIN("" | "", TRUE, ARRAYFORMULA(CHAR(34) &amp; SPLIT(B74, ""|"") &amp; CHAR(34)))"),"Modificador_Permiso = ""allows""")</f>
        <v>Modificador_Permiso = "allows"</v>
      </c>
      <c r="F74" s="4" t="str">
        <f t="shared" si="1"/>
        <v>{Modificador_Permiso} { 
    Token t = new Token("modificador_permiso", yytext()); 
    listaDeTokens.add(t);
    return t; 
}</v>
      </c>
    </row>
    <row r="75">
      <c r="A75" s="2" t="s">
        <v>218</v>
      </c>
      <c r="B75" s="3" t="s">
        <v>219</v>
      </c>
      <c r="C75" s="3" t="s">
        <v>220</v>
      </c>
      <c r="E75" s="4" t="str">
        <f>IFERROR(__xludf.DUMMYFUNCTION("PROPER(A75) &amp; "" = "" &amp; TEXTJOIN("" | "", TRUE, ARRAYFORMULA(CHAR(34) &amp; SPLIT(B75, ""|"") &amp; CHAR(34)))"),"Definicion_Alias = ""alias""")</f>
        <v>Definicion_Alias = "alias"</v>
      </c>
      <c r="F75" s="4" t="str">
        <f t="shared" si="1"/>
        <v>{Definicion_Alias} { 
    Token t = new Token("definicion_alias", yytext()); 
    listaDeTokens.add(t);
    return t; 
}</v>
      </c>
    </row>
    <row r="76">
      <c r="A76" s="2" t="s">
        <v>221</v>
      </c>
      <c r="B76" s="3" t="s">
        <v>222</v>
      </c>
      <c r="C76" s="3" t="s">
        <v>223</v>
      </c>
      <c r="E76" s="4" t="str">
        <f>IFERROR(__xludf.DUMMYFUNCTION("PROPER(A76) &amp; "" = "" &amp; TEXTJOIN("" | "", TRUE, ARRAYFORMULA(CHAR(34) &amp; SPLIT(B76, ""|"") &amp; CHAR(34)))"),"Operador_Logico = ""and"" | ""not"" | ""or"" | ""FALSE"" | ""TRUE""")</f>
        <v>Operador_Logico = "and" | "not" | "or" | "FALSE" | "TRUE"</v>
      </c>
      <c r="F76" s="4" t="str">
        <f t="shared" si="1"/>
        <v>{Operador_Logico} { 
    Token t = new Token("operador_logico", yytext()); 
    listaDeTokens.add(t);
    return t; 
}</v>
      </c>
    </row>
    <row r="77">
      <c r="A77" s="2" t="s">
        <v>224</v>
      </c>
      <c r="B77" s="3" t="s">
        <v>225</v>
      </c>
      <c r="C77" s="3" t="s">
        <v>226</v>
      </c>
      <c r="E77" s="4" t="str">
        <f>IFERROR(__xludf.DUMMYFUNCTION("PROPER(A77) &amp; "" = "" &amp; TEXTJOIN("" | "", TRUE, ARRAYFORMULA(CHAR(34) &amp; SPLIT(B77, ""|"") &amp; CHAR(34)))"),"Ordenamiento = ""ascending"" | ""descending"" | ""orderby""")</f>
        <v>Ordenamiento = "ascending" | "descending" | "orderby"</v>
      </c>
      <c r="F77" s="4" t="str">
        <f t="shared" si="1"/>
        <v>{Ordenamiento} { 
    Token t = new Token("ordenamiento", yytext()); 
    listaDeTokens.add(t);
    return t; 
}</v>
      </c>
    </row>
    <row r="78">
      <c r="A78" s="2" t="s">
        <v>227</v>
      </c>
      <c r="B78" s="3" t="s">
        <v>228</v>
      </c>
      <c r="C78" s="3" t="s">
        <v>229</v>
      </c>
      <c r="E78" s="4" t="str">
        <f>IFERROR(__xludf.DUMMYFUNCTION("PROPER(A78) &amp; "" = "" &amp; TEXTJOIN("" | "", TRUE, ARRAYFORMULA(CHAR(34) &amp; SPLIT(B78, ""|"") &amp; CHAR(34)))"),"Parametro_Programa = ""args""")</f>
        <v>Parametro_Programa = "args"</v>
      </c>
      <c r="F78" s="4" t="str">
        <f t="shared" si="1"/>
        <v>{Parametro_Programa} { 
    Token t = new Token("parametro_programa", yytext()); 
    listaDeTokens.add(t);
    return t; 
}</v>
      </c>
    </row>
    <row r="79">
      <c r="A79" s="2" t="s">
        <v>230</v>
      </c>
      <c r="B79" s="3" t="s">
        <v>231</v>
      </c>
      <c r="C79" s="3" t="s">
        <v>232</v>
      </c>
      <c r="E79" s="4" t="str">
        <f>IFERROR(__xludf.DUMMYFUNCTION("PROPER(A79) &amp; "" = "" &amp; TEXTJOIN("" | "", TRUE, ARRAYFORMULA(CHAR(34) &amp; SPLIT(B79, ""|"") &amp; CHAR(34)))"),"Programacion_Asincrona = ""async""")</f>
        <v>Programacion_Asincrona = "async"</v>
      </c>
      <c r="F79" s="4" t="str">
        <f t="shared" si="1"/>
        <v>{Programacion_Asincrona} { 
    Token t = new Token("programacion_asincrona", yytext()); 
    listaDeTokens.add(t);
    return t; 
}</v>
      </c>
    </row>
    <row r="80">
      <c r="A80" s="2" t="s">
        <v>233</v>
      </c>
      <c r="B80" s="3" t="s">
        <v>234</v>
      </c>
      <c r="C80" s="3" t="s">
        <v>235</v>
      </c>
      <c r="E80" s="4" t="str">
        <f>IFERROR(__xludf.DUMMYFUNCTION("PROPER(A80) &amp; "" = "" &amp; TEXTJOIN("" | "", TRUE, ARRAYFORMULA(CHAR(34) &amp; SPLIT(B80, ""|"") &amp; CHAR(34)))"),"Espera_Asincrona = ""await""")</f>
        <v>Espera_Asincrona = "await"</v>
      </c>
      <c r="F80" s="4" t="str">
        <f t="shared" si="1"/>
        <v>{Espera_Asincrona} { 
    Token t = new Token("espera_asincrona", yytext()); 
    listaDeTokens.add(t);
    return t; 
}</v>
      </c>
    </row>
    <row r="81">
      <c r="A81" s="2" t="s">
        <v>236</v>
      </c>
      <c r="B81" s="3" t="s">
        <v>237</v>
      </c>
      <c r="C81" s="3" t="s">
        <v>238</v>
      </c>
      <c r="E81" s="4" t="str">
        <f>IFERROR(__xludf.DUMMYFUNCTION("PROPER(A81) &amp; "" = "" &amp; TEXTJOIN("" | "", TRUE, ARRAYFORMULA(CHAR(34) &amp; SPLIT(B81, ""|"") &amp; CHAR(34)))"),"Tipo_Asincrono = ""Task""")</f>
        <v>Tipo_Asincrono = "Task"</v>
      </c>
      <c r="F81" s="4" t="str">
        <f t="shared" si="1"/>
        <v>{Tipo_Asincrono} { 
    Token t = new Token("tipo_asincrono", yytext()); 
    listaDeTokens.add(t);
    return t; 
}</v>
      </c>
    </row>
    <row r="82">
      <c r="A82" s="2" t="s">
        <v>239</v>
      </c>
      <c r="B82" s="3" t="s">
        <v>240</v>
      </c>
      <c r="C82" s="3" t="s">
        <v>241</v>
      </c>
      <c r="E82" s="4" t="str">
        <f>IFERROR(__xludf.DUMMYFUNCTION("PROPER(A82) &amp; "" = "" &amp; TEXTJOIN("" | "", TRUE, ARRAYFORMULA(CHAR(34) &amp; SPLIT(B82, ""|"") &amp; CHAR(34)))"),"Tipo_Dinamico = ""dynamic""")</f>
        <v>Tipo_Dinamico = "dynamic"</v>
      </c>
      <c r="F82" s="4" t="str">
        <f t="shared" si="1"/>
        <v>{Tipo_Dinamico} { 
    Token t = new Token("tipo_dinamico", yytext()); 
    listaDeTokens.add(t);
    return t; 
}</v>
      </c>
    </row>
    <row r="83">
      <c r="A83" s="2" t="s">
        <v>242</v>
      </c>
      <c r="B83" s="3" t="s">
        <v>243</v>
      </c>
      <c r="C83" s="3" t="s">
        <v>244</v>
      </c>
      <c r="E83" s="4" t="str">
        <f>IFERROR(__xludf.DUMMYFUNCTION("PROPER(A83) &amp; "" = "" &amp; TEXTJOIN("" | "", TRUE, ARRAYFORMULA(CHAR(34) &amp; SPLIT(B83, ""|"") &amp; CHAR(34)))"),"Comparacion_Igualdad = ""equals""")</f>
        <v>Comparacion_Igualdad = "equals"</v>
      </c>
      <c r="F83" s="4" t="str">
        <f t="shared" si="1"/>
        <v>{Comparacion_Igualdad} { 
    Token t = new Token("comparacion_igualdad", yytext()); 
    listaDeTokens.add(t);
    return t; 
}</v>
      </c>
    </row>
    <row r="84">
      <c r="A84" s="2" t="s">
        <v>245</v>
      </c>
      <c r="B84" s="3" t="s">
        <v>246</v>
      </c>
      <c r="C84" s="3" t="s">
        <v>247</v>
      </c>
      <c r="E84" s="4" t="str">
        <f>IFERROR(__xludf.DUMMYFUNCTION("PROPER(A84) &amp; "" = "" &amp; TEXTJOIN("" | "", TRUE, ARRAYFORMULA(CHAR(34) &amp; SPLIT(B84, ""|"") &amp; CHAR(34)))"),"Origen_Datos = ""from""")</f>
        <v>Origen_Datos = "from"</v>
      </c>
      <c r="F84" s="4" t="str">
        <f t="shared" si="1"/>
        <v>{Origen_Datos} { 
    Token t = new Token("origen_datos", yytext()); 
    listaDeTokens.add(t);
    return t; 
}</v>
      </c>
    </row>
    <row r="85">
      <c r="A85" s="2" t="s">
        <v>248</v>
      </c>
      <c r="B85" s="3" t="s">
        <v>249</v>
      </c>
      <c r="C85" s="3" t="s">
        <v>250</v>
      </c>
      <c r="E85" s="4" t="str">
        <f>IFERROR(__xludf.DUMMYFUNCTION("PROPER(A85) &amp; "" = "" &amp; TEXTJOIN("" | "", TRUE, ARRAYFORMULA(CHAR(34) &amp; SPLIT(B85, ""|"") &amp; CHAR(34)))"),"Acceso_Propiedad = ""get""")</f>
        <v>Acceso_Propiedad = "get"</v>
      </c>
      <c r="F85" s="4" t="str">
        <f t="shared" si="1"/>
        <v>{Acceso_Propiedad} { 
    Token t = new Token("acceso_propiedad", yytext()); 
    listaDeTokens.add(t);
    return t; 
}</v>
      </c>
    </row>
    <row r="86">
      <c r="A86" s="2" t="s">
        <v>251</v>
      </c>
      <c r="B86" s="3" t="s">
        <v>252</v>
      </c>
      <c r="C86" s="3" t="s">
        <v>253</v>
      </c>
      <c r="E86" s="4" t="str">
        <f>IFERROR(__xludf.DUMMYFUNCTION("PROPER(A86) &amp; "" = "" &amp; TEXTJOIN("" | "", TRUE, ARRAYFORMULA(CHAR(34) &amp; SPLIT(B86, ""|"") &amp; CHAR(34)))"),"Agrupacion = ""group""")</f>
        <v>Agrupacion = "group"</v>
      </c>
      <c r="F86" s="4" t="str">
        <f t="shared" si="1"/>
        <v>{Agrupacion} { 
    Token t = new Token("agrupacion", yytext()); 
    listaDeTokens.add(t);
    return t; 
}</v>
      </c>
    </row>
    <row r="87">
      <c r="A87" s="2" t="s">
        <v>254</v>
      </c>
      <c r="B87" s="3" t="s">
        <v>255</v>
      </c>
      <c r="C87" s="3" t="s">
        <v>256</v>
      </c>
      <c r="E87" s="4" t="str">
        <f>IFERROR(__xludf.DUMMYFUNCTION("PROPER(A87) &amp; "" = "" &amp; TEXTJOIN("" | "", TRUE, ARRAYFORMULA(CHAR(34) &amp; SPLIT(B87, ""|"") &amp; CHAR(34)))"),"Inicializacion = ""init""")</f>
        <v>Inicializacion = "init"</v>
      </c>
      <c r="F87" s="4" t="str">
        <f t="shared" si="1"/>
        <v>{Inicializacion} { 
    Token t = new Token("inicializacion", yytext()); 
    listaDeTokens.add(t);
    return t; 
}</v>
      </c>
    </row>
    <row r="88">
      <c r="A88" s="2" t="s">
        <v>257</v>
      </c>
      <c r="B88" s="3" t="s">
        <v>258</v>
      </c>
      <c r="C88" s="3" t="s">
        <v>259</v>
      </c>
      <c r="E88" s="4" t="str">
        <f>IFERROR(__xludf.DUMMYFUNCTION("PROPER(A88) &amp; "" = "" &amp; TEXTJOIN("" | "", TRUE, ARRAYFORMULA(CHAR(34) &amp; SPLIT(B88, ""|"") &amp; CHAR(34)))"),"Continuacion = ""into""")</f>
        <v>Continuacion = "into"</v>
      </c>
      <c r="F88" s="4" t="str">
        <f t="shared" si="1"/>
        <v>{Continuacion} { 
    Token t = new Token("continuacion", yytext()); 
    listaDeTokens.add(t);
    return t; 
}</v>
      </c>
    </row>
    <row r="89">
      <c r="A89" s="2" t="s">
        <v>260</v>
      </c>
      <c r="B89" s="3" t="s">
        <v>261</v>
      </c>
      <c r="C89" s="3" t="s">
        <v>262</v>
      </c>
      <c r="E89" s="4" t="str">
        <f>IFERROR(__xludf.DUMMYFUNCTION("PROPER(A89) &amp; "" = "" &amp; TEXTJOIN("" | "", TRUE, ARRAYFORMULA(CHAR(34) &amp; SPLIT(B89, ""|"") &amp; CHAR(34)))"),"Combinacion = ""join""")</f>
        <v>Combinacion = "join"</v>
      </c>
      <c r="F89" s="4" t="str">
        <f t="shared" si="1"/>
        <v>{Combinacion} { 
    Token t = new Token("combinacion", yytext()); 
    listaDeTokens.add(t);
    return t; 
}</v>
      </c>
    </row>
    <row r="90">
      <c r="A90" s="2" t="s">
        <v>263</v>
      </c>
      <c r="B90" s="3" t="s">
        <v>264</v>
      </c>
      <c r="C90" s="3" t="s">
        <v>265</v>
      </c>
      <c r="E90" s="4" t="str">
        <f>IFERROR(__xludf.DUMMYFUNCTION("PROPER(A90) &amp; "" = "" &amp; TEXTJOIN("" | "", TRUE, ARRAYFORMULA(CHAR(34) &amp; SPLIT(B90, ""|"") &amp; CHAR(34)))"),"Gestion_Hilos = ""Thread""")</f>
        <v>Gestion_Hilos = "Thread"</v>
      </c>
      <c r="F90" s="4" t="str">
        <f t="shared" si="1"/>
        <v>{Gestion_Hilos} { 
    Token t = new Token("gestion_hilos", yytext()); 
    listaDeTokens.add(t);
    return t; 
}</v>
      </c>
    </row>
    <row r="91">
      <c r="A91" s="2" t="s">
        <v>266</v>
      </c>
      <c r="B91" s="3" t="s">
        <v>267</v>
      </c>
      <c r="C91" s="3" t="s">
        <v>268</v>
      </c>
      <c r="E91" s="4" t="str">
        <f>IFERROR(__xludf.DUMMYFUNCTION("PROPER(A91) &amp; "" = "" &amp; TEXTJOIN("" | "", TRUE, ARRAYFORMULA(CHAR(34) &amp; SPLIT(B91, ""|"") &amp; CHAR(34)))"),"Gestion_Memoria = ""managed"" | ""unmanaged""")</f>
        <v>Gestion_Memoria = "managed" | "unmanaged"</v>
      </c>
      <c r="F91" s="4" t="str">
        <f t="shared" si="1"/>
        <v>{Gestion_Memoria} { 
    Token t = new Token("gestion_memoria", yytext()); 
    listaDeTokens.add(t);
    return t; 
}</v>
      </c>
    </row>
    <row r="92">
      <c r="A92" s="2" t="s">
        <v>269</v>
      </c>
      <c r="B92" s="3" t="s">
        <v>270</v>
      </c>
      <c r="C92" s="3" t="s">
        <v>271</v>
      </c>
      <c r="E92" s="4" t="str">
        <f>IFERROR(__xludf.DUMMYFUNCTION("PROPER(A92) &amp; "" = "" &amp; TEXTJOIN("" | "", TRUE, ARRAYFORMULA(CHAR(34) &amp; SPLIT(B92, ""|"") &amp; CHAR(34)))"),"Tipo_Nativo = ""nint"" | ""nuint""")</f>
        <v>Tipo_Nativo = "nint" | "nuint"</v>
      </c>
      <c r="F92" s="4" t="str">
        <f t="shared" si="1"/>
        <v>{Tipo_Nativo} { 
    Token t = new Token("tipo_nativo", yytext()); 
    listaDeTokens.add(t);
    return t; 
}</v>
      </c>
    </row>
    <row r="93">
      <c r="A93" s="2" t="s">
        <v>272</v>
      </c>
      <c r="B93" s="3" t="s">
        <v>273</v>
      </c>
      <c r="C93" s="3" t="s">
        <v>274</v>
      </c>
      <c r="E93" s="4" t="str">
        <f>IFERROR(__xludf.DUMMYFUNCTION("PROPER(A93) &amp; "" = "" &amp; TEXTJOIN("" | "", TRUE, ARRAYFORMULA(CHAR(34) &amp; SPLIT(B93, ""|"") &amp; CHAR(34)))"),"Restriccion_Tipo = ""notnull""")</f>
        <v>Restriccion_Tipo = "notnull"</v>
      </c>
      <c r="F93" s="4" t="str">
        <f t="shared" si="1"/>
        <v>{Restriccion_Tipo} { 
    Token t = new Token("restriccion_tipo", yytext()); 
    listaDeTokens.add(t);
    return t; 
}</v>
      </c>
    </row>
    <row r="94">
      <c r="A94" s="2" t="s">
        <v>275</v>
      </c>
      <c r="B94" s="3" t="s">
        <v>276</v>
      </c>
      <c r="C94" s="3" t="s">
        <v>277</v>
      </c>
      <c r="E94" s="4" t="str">
        <f>IFERROR(__xludf.DUMMYFUNCTION("PROPER(A94) &amp; "" = "" &amp; TEXTJOIN("" | "", TRUE, ARRAYFORMULA(CHAR(34) &amp; SPLIT(B94, ""|"") &amp; CHAR(34)))"),"Condicion_Combinacion = ""on""")</f>
        <v>Condicion_Combinacion = "on"</v>
      </c>
      <c r="F94" s="4" t="str">
        <f t="shared" si="1"/>
        <v>{Condicion_Combinacion} { 
    Token t = new Token("condicion_combinacion", yytext()); 
    listaDeTokens.add(t);
    return t; 
}</v>
      </c>
    </row>
    <row r="95">
      <c r="A95" s="2" t="s">
        <v>278</v>
      </c>
      <c r="B95" s="3" t="s">
        <v>279</v>
      </c>
      <c r="C95" s="3" t="s">
        <v>280</v>
      </c>
      <c r="E95" s="4" t="str">
        <f>IFERROR(__xludf.DUMMYFUNCTION("PROPER(A95) &amp; "" = "" &amp; TEXTJOIN("" | "", TRUE, ARRAYFORMULA(CHAR(34) &amp; SPLIT(B95, ""|"") &amp; CHAR(34)))"),"Definicion_Parcial = ""partial""")</f>
        <v>Definicion_Parcial = "partial"</v>
      </c>
      <c r="F95" s="4" t="str">
        <f t="shared" si="1"/>
        <v>{Definicion_Parcial} { 
    Token t = new Token("definicion_parcial", yytext()); 
    listaDeTokens.add(t);
    return t; 
}</v>
      </c>
    </row>
    <row r="96">
      <c r="A96" s="2" t="s">
        <v>281</v>
      </c>
      <c r="B96" s="3" t="s">
        <v>282</v>
      </c>
      <c r="C96" s="3" t="s">
        <v>283</v>
      </c>
      <c r="E96" s="4" t="str">
        <f>IFERROR(__xludf.DUMMYFUNCTION("PROPER(A96) &amp; "" = "" &amp; TEXTJOIN("" | "", TRUE, ARRAYFORMULA(CHAR(34) &amp; SPLIT(B96, ""|"") &amp; CHAR(34)))"),"Tipo_Estructura = ""record""")</f>
        <v>Tipo_Estructura = "record"</v>
      </c>
      <c r="F96" s="4" t="str">
        <f t="shared" si="1"/>
        <v>{Tipo_Estructura} { 
    Token t = new Token("tipo_estructura", yytext()); 
    listaDeTokens.add(t);
    return t; 
}</v>
      </c>
    </row>
    <row r="97">
      <c r="A97" s="2" t="s">
        <v>284</v>
      </c>
      <c r="B97" s="3" t="s">
        <v>285</v>
      </c>
      <c r="C97" s="3" t="s">
        <v>286</v>
      </c>
      <c r="E97" s="4" t="str">
        <f>IFERROR(__xludf.DUMMYFUNCTION("PROPER(A97) &amp; "" = "" &amp; TEXTJOIN("" | "", TRUE, ARRAYFORMULA(CHAR(34) &amp; SPLIT(B97, ""|"") &amp; CHAR(34)))"),"Operador_Eliminacion = ""remove""")</f>
        <v>Operador_Eliminacion = "remove"</v>
      </c>
      <c r="F97" s="4" t="str">
        <f t="shared" si="1"/>
        <v>{Operador_Eliminacion} { 
    Token t = new Token("operador_eliminacion", yytext()); 
    listaDeTokens.add(t);
    return t; 
}</v>
      </c>
    </row>
    <row r="98">
      <c r="A98" s="2" t="s">
        <v>287</v>
      </c>
      <c r="B98" s="3" t="s">
        <v>288</v>
      </c>
      <c r="C98" s="3" t="s">
        <v>289</v>
      </c>
      <c r="E98" s="4" t="str">
        <f>IFERROR(__xludf.DUMMYFUNCTION("PROPER(A98) &amp; "" = "" &amp; TEXTJOIN("" | "", TRUE, ARRAYFORMULA(CHAR(34) &amp; SPLIT(B98, ""|"") &amp; CHAR(34)))"),"Modificador_Inicializacion = ""required""")</f>
        <v>Modificador_Inicializacion = "required"</v>
      </c>
      <c r="F98" s="4" t="str">
        <f t="shared" si="1"/>
        <v>{Modificador_Inicializacion} { 
    Token t = new Token("modificador_inicializacion", yytext()); 
    listaDeTokens.add(t);
    return t; 
}</v>
      </c>
    </row>
    <row r="99">
      <c r="A99" s="2" t="s">
        <v>290</v>
      </c>
      <c r="B99" s="3" t="s">
        <v>291</v>
      </c>
      <c r="C99" s="3" t="s">
        <v>292</v>
      </c>
      <c r="E99" s="4" t="str">
        <f>IFERROR(__xludf.DUMMYFUNCTION("PROPER(A99) &amp; "" = "" &amp; TEXTJOIN("" | "", TRUE, ARRAYFORMULA(CHAR(34) &amp; SPLIT(B99, ""|"") &amp; CHAR(34)))"),"Modificador_Vida_Util = ""scoped""")</f>
        <v>Modificador_Vida_Util = "scoped"</v>
      </c>
      <c r="F99" s="4" t="str">
        <f t="shared" si="1"/>
        <v>{Modificador_Vida_Util} { 
    Token t = new Token("modificador_vida_util", yytext()); 
    listaDeTokens.add(t);
    return t; 
}</v>
      </c>
    </row>
    <row r="100">
      <c r="A100" s="2" t="s">
        <v>293</v>
      </c>
      <c r="B100" s="3" t="s">
        <v>294</v>
      </c>
      <c r="C100" s="3" t="s">
        <v>295</v>
      </c>
      <c r="E100" s="4" t="str">
        <f>IFERROR(__xludf.DUMMYFUNCTION("PROPER(A100) &amp; "" = "" &amp; TEXTJOIN("" | "", TRUE, ARRAYFORMULA(CHAR(34) &amp; SPLIT(B100, ""|"") &amp; CHAR(34)))"),"Proyeccion = ""select""")</f>
        <v>Proyeccion = "select"</v>
      </c>
      <c r="F100" s="4" t="str">
        <f t="shared" si="1"/>
        <v>{Proyeccion} { 
    Token t = new Token("proyeccion", yytext()); 
    listaDeTokens.add(t);
    return t; 
}</v>
      </c>
    </row>
    <row r="101">
      <c r="A101" s="2" t="s">
        <v>296</v>
      </c>
      <c r="B101" s="3" t="s">
        <v>297</v>
      </c>
      <c r="C101" s="3" t="s">
        <v>298</v>
      </c>
      <c r="E101" s="4" t="str">
        <f>IFERROR(__xludf.DUMMYFUNCTION("PROPER(A101) &amp; "" = "" &amp; TEXTJOIN("" | "", TRUE, ARRAYFORMULA(CHAR(34) &amp; SPLIT(B101, ""|"") &amp; CHAR(34)))"),"Asignacion_Propiedad = ""set""")</f>
        <v>Asignacion_Propiedad = "set"</v>
      </c>
      <c r="F101" s="4" t="str">
        <f t="shared" si="1"/>
        <v>{Asignacion_Propiedad} { 
    Token t = new Token("asignacion_propiedad", yytext()); 
    listaDeTokens.add(t);
    return t; 
}</v>
      </c>
    </row>
    <row r="102">
      <c r="A102" s="2" t="s">
        <v>299</v>
      </c>
      <c r="B102" s="3" t="s">
        <v>300</v>
      </c>
      <c r="C102" s="3" t="s">
        <v>301</v>
      </c>
      <c r="E102" s="4" t="str">
        <f>IFERROR(__xludf.DUMMYFUNCTION("PROPER(A102) &amp; "" = "" &amp; TEXTJOIN("" | "", TRUE, ARRAYFORMULA(CHAR(34) &amp; SPLIT(B102, ""|"") &amp; CHAR(34)))"),"Contexto_Asignacion = ""value""")</f>
        <v>Contexto_Asignacion = "value"</v>
      </c>
      <c r="F102" s="4" t="str">
        <f t="shared" si="1"/>
        <v>{Contexto_Asignacion} { 
    Token t = new Token("contexto_asignacion", yytext()); 
    listaDeTokens.add(t);
    return t; 
}</v>
      </c>
    </row>
    <row r="103">
      <c r="A103" s="2" t="s">
        <v>302</v>
      </c>
      <c r="B103" s="3" t="s">
        <v>303</v>
      </c>
      <c r="C103" s="3" t="s">
        <v>304</v>
      </c>
      <c r="E103" s="4" t="str">
        <f>IFERROR(__xludf.DUMMYFUNCTION("PROPER(A103) &amp; "" = "" &amp; TEXTJOIN("" | "", TRUE, ARRAYFORMULA(CHAR(34) &amp; SPLIT(B103, ""|"") &amp; CHAR(34)))"),"Tipo_Inferido = ""var""")</f>
        <v>Tipo_Inferido = "var"</v>
      </c>
      <c r="F103" s="4" t="str">
        <f t="shared" si="1"/>
        <v>{Tipo_Inferido} { 
    Token t = new Token("tipo_inferido", yytext()); 
    listaDeTokens.add(t);
    return t; 
}</v>
      </c>
    </row>
    <row r="104">
      <c r="A104" s="2" t="s">
        <v>305</v>
      </c>
      <c r="B104" s="3" t="s">
        <v>306</v>
      </c>
      <c r="C104" s="3" t="s">
        <v>307</v>
      </c>
      <c r="E104" s="4" t="str">
        <f>IFERROR(__xludf.DUMMYFUNCTION("PROPER(A104) &amp; "" = "" &amp; TEXTJOIN("" | "", TRUE, ARRAYFORMULA(CHAR(34) &amp; SPLIT(B104, ""|"") &amp; CHAR(34)))"),"Filtro = ""where""")</f>
        <v>Filtro = "where"</v>
      </c>
      <c r="F104" s="4" t="str">
        <f t="shared" si="1"/>
        <v>{Filtro} { 
    Token t = new Token("filtro", yytext()); 
    listaDeTokens.add(t);
    return t; 
}</v>
      </c>
    </row>
    <row r="105">
      <c r="A105" s="2" t="s">
        <v>308</v>
      </c>
      <c r="B105" s="3" t="s">
        <v>309</v>
      </c>
      <c r="C105" s="3" t="s">
        <v>310</v>
      </c>
      <c r="E105" s="4" t="str">
        <f>IFERROR(__xludf.DUMMYFUNCTION("PROPER(A105) &amp; "" = "" &amp; TEXTJOIN("" | "", TRUE, ARRAYFORMULA(CHAR(34) &amp; SPLIT(B105, ""|"") &amp; CHAR(34)))"),"Operacion_Atomica = ""Interlocked""")</f>
        <v>Operacion_Atomica = "Interlocked"</v>
      </c>
      <c r="F105" s="4" t="str">
        <f t="shared" si="1"/>
        <v>{Operacion_Atomica} { 
    Token t = new Token("operacion_atomica", yytext()); 
    listaDeTokens.add(t);
    return t; 
}</v>
      </c>
    </row>
    <row r="106">
      <c r="A106" s="2" t="s">
        <v>311</v>
      </c>
      <c r="B106" s="3" t="s">
        <v>312</v>
      </c>
      <c r="C106" s="3" t="s">
        <v>313</v>
      </c>
      <c r="E106" s="4" t="str">
        <f>IFERROR(__xludf.DUMMYFUNCTION("PROPER(A106) &amp; "" = "" &amp; TEXTJOIN("" | "", TRUE, ARRAYFORMULA(CHAR(34) &amp; SPLIT(B106, ""|"") &amp; CHAR(34)))"),"Inicializacion_Objeto = ""with""")</f>
        <v>Inicializacion_Objeto = "with"</v>
      </c>
      <c r="F106" s="4" t="str">
        <f t="shared" si="1"/>
        <v>{Inicializacion_Objeto} { 
    Token t = new Token("inicializacion_objeto", yytext()); 
    listaDeTokens.add(t);
    return t; 
}</v>
      </c>
    </row>
    <row r="107">
      <c r="A107" s="2" t="s">
        <v>314</v>
      </c>
      <c r="B107" s="3" t="s">
        <v>315</v>
      </c>
      <c r="C107" s="3" t="s">
        <v>316</v>
      </c>
      <c r="E107" s="4" t="str">
        <f>IFERROR(__xludf.DUMMYFUNCTION("PROPER(A107) &amp; "" = "" &amp; TEXTJOIN("" | "", TRUE, ARRAYFORMULA(CHAR(34) &amp; SPLIT(B107, ""|"") &amp; CHAR(34)))"),"Generador = ""yield""")</f>
        <v>Generador = "yield"</v>
      </c>
      <c r="F107" s="4" t="str">
        <f t="shared" si="1"/>
        <v>{Generador} { 
    Token t = new Token("generador", yytext()); 
    listaDeTokens.add(t);
    return t; 
}</v>
      </c>
    </row>
    <row r="108">
      <c r="A108" s="2" t="s">
        <v>317</v>
      </c>
      <c r="B108" s="3" t="s">
        <v>318</v>
      </c>
      <c r="C108" s="3" t="s">
        <v>319</v>
      </c>
      <c r="E108" s="4" t="str">
        <f>IFERROR(__xludf.DUMMYFUNCTION("PROPER(A108) &amp; "" = "" &amp; TEXTJOIN("" | "", TRUE, ARRAYFORMULA(CHAR(34) &amp; SPLIT(B108, ""|"") &amp; CHAR(34)))"),"Iteracion_Argumentos = ""ArgIterator""")</f>
        <v>Iteracion_Argumentos = "ArgIterator"</v>
      </c>
      <c r="F108" s="4" t="str">
        <f t="shared" si="1"/>
        <v>{Iteracion_Argumentos} { 
    Token t = new Token("iteracion_argumentos", yytext()); 
    listaDeTokens.add(t);
    return t; 
}</v>
      </c>
    </row>
    <row r="109">
      <c r="A109" s="2" t="s">
        <v>320</v>
      </c>
      <c r="B109" s="3" t="s">
        <v>321</v>
      </c>
      <c r="C109" s="3" t="s">
        <v>322</v>
      </c>
      <c r="E109" s="4" t="str">
        <f>IFERROR(__xludf.DUMMYFUNCTION("PROPER(A109) &amp; "" = "" &amp; TEXTJOIN("" | "", TRUE, ARRAYFORMULA(CHAR(34) &amp; SPLIT(B109, ""|"") &amp; CHAR(34)))"),"Igualador = ""=&gt;""")</f>
        <v>Igualador = "=&gt;"</v>
      </c>
      <c r="F109" s="4" t="str">
        <f t="shared" si="1"/>
        <v>{Igualador} { 
    Token t = new Token("Igualador", yytext()); 
    listaDeTokens.add(t);
    return t; 
}</v>
      </c>
    </row>
    <row r="110">
      <c r="A110" s="2" t="s">
        <v>323</v>
      </c>
      <c r="B110" s="3" t="s">
        <v>324</v>
      </c>
      <c r="C110" s="3" t="s">
        <v>325</v>
      </c>
      <c r="E110" s="4" t="str">
        <f>IFERROR(__xludf.DUMMYFUNCTION("PROPER(A110) &amp; "" = "" &amp; TEXTJOIN("" | "", TRUE, ARRAYFORMULA(CHAR(34) &amp; SPLIT(B110, ""|"") &amp; CHAR(34)))"),"Operador_Nulo = ""??""")</f>
        <v>Operador_Nulo = "??"</v>
      </c>
      <c r="F110" s="4" t="str">
        <f t="shared" si="1"/>
        <v>{Operador_Nulo} { 
    Token t = new Token("operador_nulo", yytext()); 
    listaDeTokens.add(t);
    return t; 
}</v>
      </c>
    </row>
    <row r="111">
      <c r="A111" s="2" t="s">
        <v>326</v>
      </c>
      <c r="B111" s="3" t="s">
        <v>327</v>
      </c>
      <c r="C111" s="3" t="s">
        <v>328</v>
      </c>
      <c r="E111" s="4" t="str">
        <f>IFERROR(__xludf.DUMMYFUNCTION("PROPER(A111) &amp; "" = "" &amp; TEXTJOIN("" | "", TRUE, ARRAYFORMULA(CHAR(34) &amp; SPLIT(B111, ""|"") &amp; CHAR(34)))"),"Acceso_Indexado_Nulable = ""?[""")</f>
        <v>Acceso_Indexado_Nulable = "?["</v>
      </c>
      <c r="F111" s="4" t="str">
        <f t="shared" si="1"/>
        <v>{Acceso_Indexado_Nulable} { 
    Token t = new Token("acceso_indexado_nulable", yytext()); 
    listaDeTokens.add(t);
    return t; 
}</v>
      </c>
    </row>
    <row r="112">
      <c r="A112" s="2" t="s">
        <v>329</v>
      </c>
      <c r="B112" s="3" t="s">
        <v>330</v>
      </c>
      <c r="C112" s="3" t="s">
        <v>331</v>
      </c>
      <c r="E112" s="4" t="str">
        <f>IFERROR(__xludf.DUMMYFUNCTION("PROPER(A112) &amp; "" = "" &amp; TEXTJOIN("" | "", TRUE, ARRAYFORMULA(CHAR(34) &amp; SPLIT(B112, ""|"") &amp; CHAR(34)))"),"Acceso_Miembro_Nulable = ""?.""")</f>
        <v>Acceso_Miembro_Nulable = "?."</v>
      </c>
      <c r="F112" s="4" t="str">
        <f t="shared" si="1"/>
        <v>{Acceso_Miembro_Nulable} { 
    Token t = new Token("acceso_miembro_nulable", yytext()); 
    listaDeTokens.add(t);
    return t; 
}</v>
      </c>
    </row>
    <row r="113">
      <c r="A113" s="2" t="s">
        <v>332</v>
      </c>
      <c r="B113" s="3" t="s">
        <v>333</v>
      </c>
      <c r="C113" s="3" t="s">
        <v>334</v>
      </c>
      <c r="E113" s="4" t="str">
        <f>IFERROR(__xludf.DUMMYFUNCTION("PROPER(A113) &amp; "" = "" &amp; TEXTJOIN("" | "", TRUE, ARRAYFORMULA(CHAR(34) &amp; SPLIT(B113, ""|"") &amp; CHAR(34)))"),"Asignacion_Fusion_Nulos = ""??=""")</f>
        <v>Asignacion_Fusion_Nulos = "??="</v>
      </c>
      <c r="F113" s="4" t="str">
        <f t="shared" si="1"/>
        <v>{Asignacion_Fusion_Nulos} { 
    Token t = new Token("asignacion_fusion_nulos", yytext()); 
    listaDeTokens.add(t);
    return t; 
}</v>
      </c>
    </row>
    <row r="114">
      <c r="A114" s="2" t="s">
        <v>335</v>
      </c>
      <c r="B114" s="3" t="s">
        <v>336</v>
      </c>
      <c r="C114" s="3" t="s">
        <v>337</v>
      </c>
      <c r="E114" s="4" t="str">
        <f>IFERROR(__xludf.DUMMYFUNCTION("PROPER(A114) &amp; "" = "" &amp; TEXTJOIN("" | "", TRUE, ARRAYFORMULA(CHAR(34) &amp; SPLIT(B114, ""|"") &amp; CHAR(34)))"),"Separador = "",,,""")</f>
        <v>Separador = ",,,"</v>
      </c>
      <c r="F114" s="4" t="str">
        <f t="shared" si="1"/>
        <v>{Separador} { 
    Token t = new Token("separador", yytext()); 
    listaDeTokens.add(t);
    return t; 
}</v>
      </c>
    </row>
    <row r="115">
      <c r="A115" s="2" t="s">
        <v>338</v>
      </c>
      <c r="B115" s="3" t="s">
        <v>339</v>
      </c>
      <c r="C115" s="3" t="s">
        <v>340</v>
      </c>
      <c r="E115" s="4" t="str">
        <f>IFERROR(__xludf.DUMMYFUNCTION("PROPER(A115) &amp; "" = "" &amp; TEXTJOIN("" | "", TRUE, ARRAYFORMULA(CHAR(34) &amp; SPLIT(B115, ""|"") &amp; CHAR(34)))"),"Operador_Apuntador = ""-&gt;""")</f>
        <v>Operador_Apuntador = "-&gt;"</v>
      </c>
      <c r="F115" s="4" t="str">
        <f t="shared" si="1"/>
        <v>{Operador_Apuntador} { 
    Token t = new Token("operador_apuntador", yytext()); 
    listaDeTokens.add(t);
    return t; 
}</v>
      </c>
    </row>
    <row r="116">
      <c r="A116" s="2" t="s">
        <v>341</v>
      </c>
      <c r="B116" s="3" t="s">
        <v>342</v>
      </c>
      <c r="C116" s="3" t="s">
        <v>343</v>
      </c>
      <c r="E116" s="4" t="str">
        <f>IFERROR(__xludf.DUMMYFUNCTION("PROPER(A116) &amp; "" = "" &amp; TEXTJOIN("" | "", TRUE, ARRAYFORMULA(CHAR(34) &amp; SPLIT(B116, ""|"") &amp; CHAR(34)))"),"Operador_Referencia = ""&amp;""")</f>
        <v>Operador_Referencia = "&amp;"</v>
      </c>
      <c r="F116" s="4" t="str">
        <f t="shared" si="1"/>
        <v>{Operador_Referencia} { 
    Token t = new Token("operador_referencia", yytext()); 
    listaDeTokens.add(t);
    return t; 
}</v>
      </c>
    </row>
    <row r="117">
      <c r="A117" s="2" t="s">
        <v>344</v>
      </c>
      <c r="B117" s="3" t="s">
        <v>345</v>
      </c>
      <c r="C117" s="3" t="s">
        <v>346</v>
      </c>
      <c r="E117" s="4" t="str">
        <f>IFERROR(__xludf.DUMMYFUNCTION("PROPER(A117) &amp; "" = "" &amp; TEXTJOIN("" | "", TRUE, ARRAYFORMULA(CHAR(34) &amp; SPLIT(B117, ""|"") &amp; CHAR(34)))"),"Punto_Entrada = ""Main"" | ""ENTRY""")</f>
        <v>Punto_Entrada = "Main" | "ENTRY"</v>
      </c>
      <c r="F117" s="4" t="str">
        <f t="shared" si="1"/>
        <v>{Punto_Entrada} { 
    Token t = new Token("punto_entrada", yytext()); 
    listaDeTokens.add(t);
    return t; 
}</v>
      </c>
    </row>
    <row r="118">
      <c r="A118" s="2" t="s">
        <v>347</v>
      </c>
      <c r="B118" s="3" t="s">
        <v>348</v>
      </c>
      <c r="C118" s="3" t="s">
        <v>349</v>
      </c>
      <c r="E118" s="4" t="str">
        <f>IFERROR(__xludf.DUMMYFUNCTION("PROPER(A118) &amp; "" = "" &amp; TEXTJOIN("" | "", TRUE, ARRAYFORMULA(CHAR(34) &amp; SPLIT(B118, ""|"") &amp; CHAR(34)))"),"Tipo_Coleccion = ""Dictionary""")</f>
        <v>Tipo_Coleccion = "Dictionary"</v>
      </c>
      <c r="F118" s="4" t="str">
        <f t="shared" si="1"/>
        <v>{Tipo_Coleccion} { 
    Token t = new Token("tipo_coleccion", yytext()); 
    listaDeTokens.add(t);
    return t; 
}</v>
      </c>
    </row>
    <row r="119">
      <c r="A119" s="2" t="s">
        <v>350</v>
      </c>
      <c r="B119" s="3" t="s">
        <v>351</v>
      </c>
      <c r="C119" s="3" t="s">
        <v>352</v>
      </c>
      <c r="E119" s="4" t="str">
        <f>IFERROR(__xludf.DUMMYFUNCTION("PROPER(A119) &amp; "" = "" &amp; TEXTJOIN("" | "", TRUE, ARRAYFORMULA(CHAR(34) &amp; SPLIT(B119, ""|"") &amp; CHAR(34)))"),"Eliminacion_Referencia = ""del""")</f>
        <v>Eliminacion_Referencia = "del"</v>
      </c>
      <c r="F119" s="4" t="str">
        <f t="shared" si="1"/>
        <v>{Eliminacion_Referencia} { 
    Token t = new Token("eliminacion_referencia", yytext()); 
    listaDeTokens.add(t);
    return t; 
}</v>
      </c>
    </row>
    <row r="120">
      <c r="A120" s="2" t="s">
        <v>353</v>
      </c>
      <c r="B120" s="3" t="s">
        <v>354</v>
      </c>
      <c r="C120" s="3" t="s">
        <v>355</v>
      </c>
      <c r="E120" s="4" t="str">
        <f>IFERROR(__xludf.DUMMYFUNCTION("PROPER(A120) &amp; "" = "" &amp; TEXTJOIN("" | "", TRUE, ARRAYFORMULA(CHAR(34) &amp; SPLIT(B120, ""|"") &amp; CHAR(34)))"),"Inclusion_Codigo = ""import""")</f>
        <v>Inclusion_Codigo = "import"</v>
      </c>
      <c r="F120" s="4" t="str">
        <f t="shared" si="1"/>
        <v>{Inclusion_Codigo} { 
    Token t = new Token("inclusion_codigo", yytext()); 
    listaDeTokens.add(t);
    return t; 
}</v>
      </c>
    </row>
    <row r="121">
      <c r="A121" s="2" t="s">
        <v>356</v>
      </c>
      <c r="B121" s="3" t="s">
        <v>357</v>
      </c>
      <c r="C121" s="3" t="s">
        <v>358</v>
      </c>
      <c r="E121" s="4" t="str">
        <f>IFERROR(__xludf.DUMMYFUNCTION("PROPER(A121) &amp; "" = "" &amp; TEXTJOIN("" | "", TRUE, ARRAYFORMULA(CHAR(34) &amp; SPLIT(B121, ""|"") &amp; CHAR(34)))"),"Funcion_Anonima = ""lambda""")</f>
        <v>Funcion_Anonima = "lambda"</v>
      </c>
      <c r="F121" s="4" t="str">
        <f t="shared" si="1"/>
        <v>{Funcion_Anonima} { 
    Token t = new Token("funcion_anonima", yytext()); 
    listaDeTokens.add(t);
    return t; 
}</v>
      </c>
    </row>
    <row r="122">
      <c r="A122" s="2" t="s">
        <v>359</v>
      </c>
      <c r="B122" s="3" t="s">
        <v>360</v>
      </c>
      <c r="C122" s="3" t="s">
        <v>361</v>
      </c>
      <c r="E122" s="4" t="str">
        <f>IFERROR(__xludf.DUMMYFUNCTION("PROPER(A122) &amp; "" = "" &amp; TEXTJOIN("" | "", TRUE, ARRAYFORMULA(CHAR(34) &amp; SPLIT(B122, ""|"") &amp; CHAR(34)))"),"Verificacion_Condicion = ""assert""")</f>
        <v>Verificacion_Condicion = "assert"</v>
      </c>
      <c r="F122" s="4" t="str">
        <f t="shared" si="1"/>
        <v>{Verificacion_Condicion} { 
    Token t = new Token("verificacion_condicion", yytext()); 
    listaDeTokens.add(t);
    return t; 
}</v>
      </c>
    </row>
    <row r="123">
      <c r="A123" s="2" t="s">
        <v>362</v>
      </c>
      <c r="B123" s="3" t="s">
        <v>363</v>
      </c>
      <c r="C123" s="3" t="s">
        <v>364</v>
      </c>
      <c r="E123" s="4" t="str">
        <f>IFERROR(__xludf.DUMMYFUNCTION("PROPER(A123) &amp; "" = "" &amp; TEXTJOIN("" | "", TRUE, ARRAYFORMULA(CHAR(34) &amp; SPLIT(B123, ""|"") &amp; CHAR(34)))"),"Entrada_Datos = ""form""")</f>
        <v>Entrada_Datos = "form"</v>
      </c>
      <c r="F123" s="4" t="str">
        <f t="shared" si="1"/>
        <v>{Entrada_Datos} { 
    Token t = new Token("entrada_datos", yytext()); 
    listaDeTokens.add(t);
    return t; 
}</v>
      </c>
    </row>
    <row r="124">
      <c r="A124" s="2" t="s">
        <v>365</v>
      </c>
      <c r="B124" s="3" t="s">
        <v>366</v>
      </c>
      <c r="C124" s="3" t="s">
        <v>367</v>
      </c>
      <c r="E124" s="4" t="str">
        <f>IFERROR(__xludf.DUMMYFUNCTION("PROPER(A124) &amp; "" = "" &amp; TEXTJOIN("" | "", TRUE, ARRAYFORMULA(CHAR(34) &amp; SPLIT(B124, ""|"") &amp; CHAR(34)))"),"Operacion_Nula = ""pass""")</f>
        <v>Operacion_Nula = "pass"</v>
      </c>
      <c r="F124" s="4" t="str">
        <f t="shared" si="1"/>
        <v>{Operacion_Nula} { 
    Token t = new Token("operacion_nula", yytext()); 
    listaDeTokens.add(t);
    return t; 
}</v>
      </c>
    </row>
    <row r="125">
      <c r="A125" s="2" t="s">
        <v>368</v>
      </c>
      <c r="B125" s="3" t="s">
        <v>369</v>
      </c>
      <c r="C125" s="3" t="s">
        <v>370</v>
      </c>
      <c r="E125" s="4" t="str">
        <f>IFERROR(__xludf.DUMMYFUNCTION("PROPER(A125) &amp; "" = "" &amp; TEXTJOIN("" | "", TRUE, ARRAYFORMULA(CHAR(34) &amp; SPLIT(B125, ""|"") &amp; CHAR(34)))"),"Exportacion_Codigo = ""export""")</f>
        <v>Exportacion_Codigo = "export"</v>
      </c>
      <c r="F125" s="4" t="str">
        <f t="shared" si="1"/>
        <v>{Exportacion_Codigo} { 
    Token t = new Token("exportacion_codigo", yytext()); 
    listaDeTokens.add(t);
    return t; 
}</v>
      </c>
    </row>
    <row r="126">
      <c r="A126" s="2" t="s">
        <v>371</v>
      </c>
      <c r="B126" s="3" t="s">
        <v>372</v>
      </c>
      <c r="C126" s="3" t="s">
        <v>373</v>
      </c>
      <c r="E126" s="4" t="str">
        <f>IFERROR(__xludf.DUMMYFUNCTION("PROPER(A126) &amp; "" = "" &amp; TEXTJOIN("" | "", TRUE, ARRAYFORMULA(CHAR(34) &amp; SPLIT(B126, ""|"") &amp; CHAR(34)))"),"Agrupacion_Codigo = ""package""")</f>
        <v>Agrupacion_Codigo = "package"</v>
      </c>
      <c r="F126" s="4" t="str">
        <f t="shared" si="1"/>
        <v>{Agrupacion_Codigo} { 
    Token t = new Token("agrupacion_codigo", yytext()); 
    listaDeTokens.add(t);
    return t; 
}</v>
      </c>
    </row>
    <row r="127">
      <c r="A127" s="2" t="s">
        <v>374</v>
      </c>
      <c r="B127" s="3" t="s">
        <v>375</v>
      </c>
      <c r="C127" s="3" t="s">
        <v>376</v>
      </c>
      <c r="E127" s="4" t="str">
        <f>IFERROR(__xludf.DUMMYFUNCTION("PROPER(A127) &amp; "" = "" &amp; TEXTJOIN("" | "", TRUE, ARRAYFORMULA(CHAR(34) &amp; SPLIT(B127, ""|"") &amp; CHAR(34)))"),"Funcion_Nativa = ""native""")</f>
        <v>Funcion_Nativa = "native"</v>
      </c>
      <c r="F127" s="4" t="str">
        <f t="shared" si="1"/>
        <v>{Funcion_Nativa} { 
    Token t = new Token("funcion_nativa", yytext()); 
    listaDeTokens.add(t);
    return t; 
}</v>
      </c>
    </row>
    <row r="128">
      <c r="A128" s="2" t="s">
        <v>377</v>
      </c>
      <c r="B128" s="3" t="s">
        <v>378</v>
      </c>
      <c r="C128" s="3" t="s">
        <v>379</v>
      </c>
      <c r="E128" s="4" t="str">
        <f>IFERROR(__xludf.DUMMYFUNCTION("PROPER(A128) &amp; "" = "" &amp; TEXTJOIN("" | "", TRUE, ARRAYFORMULA(CHAR(34) &amp; SPLIT(B128, ""|"") &amp; CHAR(34)))"),"Referencia_Clase_Padre = ""super""")</f>
        <v>Referencia_Clase_Padre = "super"</v>
      </c>
      <c r="F128" s="4" t="str">
        <f t="shared" si="1"/>
        <v>{Referencia_Clase_Padre} { 
    Token t = new Token("referencia_clase_padre", yytext()); 
    listaDeTokens.add(t);
    return t; 
}</v>
      </c>
    </row>
    <row r="129">
      <c r="A129" s="2" t="s">
        <v>380</v>
      </c>
      <c r="B129" s="3" t="s">
        <v>381</v>
      </c>
      <c r="C129" s="3" t="s">
        <v>382</v>
      </c>
      <c r="E129" s="4" t="str">
        <f>IFERROR(__xludf.DUMMYFUNCTION("PROPER(A129) &amp; "" = "" &amp; TEXTJOIN("" | "", TRUE, ARRAYFORMULA(CHAR(34) &amp; SPLIT(B129, ""|"") &amp; CHAR(34)))"),"Parametros_Funcion = ""arguments""")</f>
        <v>Parametros_Funcion = "arguments"</v>
      </c>
      <c r="F129" s="4" t="str">
        <f t="shared" si="1"/>
        <v>{Parametros_Funcion} { 
    Token t = new Token("parametros_funcion", yytext()); 
    listaDeTokens.add(t);
    return t; 
}</v>
      </c>
    </row>
    <row r="130">
      <c r="A130" s="2" t="s">
        <v>383</v>
      </c>
      <c r="B130" s="3" t="s">
        <v>384</v>
      </c>
      <c r="C130" s="3" t="s">
        <v>385</v>
      </c>
      <c r="E130" s="4" t="str">
        <f>IFERROR(__xludf.DUMMYFUNCTION("PROPER(A130) &amp; "" = "" &amp; TEXTJOIN("" | "", TRUE, ARRAYFORMULA(CHAR(34) &amp; SPLIT(B130, ""|"") &amp; CHAR(34)))"),"Herencia_Clase = ""extends""")</f>
        <v>Herencia_Clase = "extends"</v>
      </c>
      <c r="F130" s="4" t="str">
        <f t="shared" si="1"/>
        <v>{Herencia_Clase} { 
    Token t = new Token("herencia_clase", yytext()); 
    listaDeTokens.add(t);
    return t; 
}</v>
      </c>
    </row>
    <row r="131">
      <c r="A131" s="2" t="s">
        <v>386</v>
      </c>
      <c r="B131" s="3" t="s">
        <v>387</v>
      </c>
      <c r="C131" s="3" t="s">
        <v>388</v>
      </c>
      <c r="E131" s="4" t="str">
        <f>IFERROR(__xludf.DUMMYFUNCTION("PROPER(A131) &amp; "" = "" &amp; TEXTJOIN("" | "", TRUE, ARRAYFORMULA(CHAR(34) &amp; SPLIT(B131, ""|"") &amp; CHAR(34)))"),"Implementacion_Interfaz = ""implements""")</f>
        <v>Implementacion_Interfaz = "implements"</v>
      </c>
      <c r="F131" s="4" t="str">
        <f t="shared" si="1"/>
        <v>{Implementacion_Interfaz} { 
    Token t = new Token("implementacion_interfaz", yytext()); 
    listaDeTokens.add(t);
    return t; 
}</v>
      </c>
    </row>
    <row r="132">
      <c r="A132" s="2" t="s">
        <v>389</v>
      </c>
      <c r="B132" s="3" t="s">
        <v>390</v>
      </c>
      <c r="C132" s="3" t="s">
        <v>391</v>
      </c>
      <c r="E132" s="4" t="str">
        <f>IFERROR(__xludf.DUMMYFUNCTION("PROPER(A132) &amp; "" = "" &amp; TEXTJOIN("" | "", TRUE, ARRAYFORMULA(CHAR(34) &amp; SPLIT(B132, ""|"") &amp; CHAR(34)))"),"Modificador_Serializacion = ""transient""")</f>
        <v>Modificador_Serializacion = "transient"</v>
      </c>
      <c r="F132" s="4" t="str">
        <f t="shared" si="1"/>
        <v>{Modificador_Serializacion} { 
    Token t = new Token("modificador_serializacion", yytext()); 
    listaDeTokens.add(t);
    return t; 
}</v>
      </c>
    </row>
    <row r="133">
      <c r="A133" s="2" t="s">
        <v>392</v>
      </c>
      <c r="B133" s="3" t="s">
        <v>393</v>
      </c>
      <c r="C133" s="3" t="s">
        <v>394</v>
      </c>
      <c r="E133" s="4" t="str">
        <f>IFERROR(__xludf.DUMMYFUNCTION("PROPER(A133) &amp; "" = "" &amp; TEXTJOIN("" | "", TRUE, ARRAYFORMULA(CHAR(34) &amp; SPLIT(B133, ""|"") &amp; CHAR(34)))"),"Evaluacion_Codigo = ""eval""")</f>
        <v>Evaluacion_Codigo = "eval"</v>
      </c>
      <c r="F133" s="4" t="str">
        <f t="shared" si="1"/>
        <v>{Evaluacion_Codigo} { 
    Token t = new Token("evaluacion_codigo", yytext()); 
    listaDeTokens.add(t);
    return t; 
}</v>
      </c>
    </row>
    <row r="134">
      <c r="A134" s="2" t="s">
        <v>395</v>
      </c>
      <c r="B134" s="3" t="s">
        <v>396</v>
      </c>
      <c r="C134" s="3" t="s">
        <v>397</v>
      </c>
      <c r="E134" s="4" t="str">
        <f>IFERROR(__xludf.DUMMYFUNCTION("PROPER(A134) &amp; "" = "" &amp; TEXTJOIN("" | "", TRUE, ARRAYFORMULA(CHAR(34) &amp; SPLIT(B134, ""|"") &amp; CHAR(34)))"),"Alineacion_Memoria = ""alignas"" | ""_Alignas""")</f>
        <v>Alineacion_Memoria = "alignas" | "_Alignas"</v>
      </c>
      <c r="F134" s="4" t="str">
        <f t="shared" si="1"/>
        <v>{Alineacion_Memoria} { 
    Token t = new Token("alineacion_memoria", yytext()); 
    listaDeTokens.add(t);
    return t; 
}</v>
      </c>
    </row>
    <row r="135">
      <c r="A135" s="2" t="s">
        <v>398</v>
      </c>
      <c r="B135" s="3" t="s">
        <v>399</v>
      </c>
      <c r="C135" s="3" t="s">
        <v>400</v>
      </c>
      <c r="E135" s="4" t="str">
        <f>IFERROR(__xludf.DUMMYFUNCTION("PROPER(A135) &amp; "" = "" &amp; TEXTJOIN("" | "", TRUE, ARRAYFORMULA(CHAR(34) &amp; SPLIT(B135, ""|"") &amp; CHAR(34)))"),"Metadato_Alineacion = ""alignof"" | ""_Alignof""")</f>
        <v>Metadato_Alineacion = "alignof" | "_Alignof"</v>
      </c>
      <c r="F135" s="4" t="str">
        <f t="shared" si="1"/>
        <v>{Metadato_Alineacion} { 
    Token t = new Token("metadato_alineacion", yytext()); 
    listaDeTokens.add(t);
    return t; 
}</v>
      </c>
    </row>
    <row r="136">
      <c r="A136" s="2" t="s">
        <v>401</v>
      </c>
      <c r="B136" s="3" t="s">
        <v>402</v>
      </c>
      <c r="C136" s="3" t="s">
        <v>403</v>
      </c>
      <c r="E136" s="4" t="str">
        <f>IFERROR(__xludf.DUMMYFUNCTION("PROPER(A136) &amp; "" = "" &amp; TEXTJOIN("" | "", TRUE, ARRAYFORMULA(CHAR(34) &amp; SPLIT(B136, ""|"") &amp; CHAR(34)))"),"Inferencia_Tipo = ""auto""")</f>
        <v>Inferencia_Tipo = "auto"</v>
      </c>
      <c r="F136" s="4" t="str">
        <f t="shared" si="1"/>
        <v>{Inferencia_Tipo} { 
    Token t = new Token("inferencia_tipo", yytext()); 
    listaDeTokens.add(t);
    return t; 
}</v>
      </c>
    </row>
    <row r="137">
      <c r="A137" s="2" t="s">
        <v>404</v>
      </c>
      <c r="B137" s="3" t="s">
        <v>405</v>
      </c>
      <c r="C137" s="3" t="s">
        <v>406</v>
      </c>
      <c r="E137" s="4" t="str">
        <f>IFERROR(__xludf.DUMMYFUNCTION("PROPER(A137) &amp; "" = "" &amp; TEXTJOIN("" | "", TRUE, ARRAYFORMULA(CHAR(34) &amp; SPLIT(B137, ""|"") &amp; CHAR(34)))"),"Expresion_Constante = ""constexpr""")</f>
        <v>Expresion_Constante = "constexpr"</v>
      </c>
      <c r="F137" s="4" t="str">
        <f t="shared" si="1"/>
        <v>{Expresion_Constante} { 
    Token t = new Token("expresion_constante", yytext()); 
    listaDeTokens.add(t);
    return t; 
}</v>
      </c>
    </row>
    <row r="138">
      <c r="A138" s="2" t="s">
        <v>407</v>
      </c>
      <c r="B138" s="3" t="s">
        <v>408</v>
      </c>
      <c r="C138" s="3" t="s">
        <v>409</v>
      </c>
      <c r="E138" s="4" t="str">
        <f>IFERROR(__xludf.DUMMYFUNCTION("PROPER(A138) &amp; "" = "" &amp; TEXTJOIN("" | "", TRUE, ARRAYFORMULA(CHAR(34) &amp; SPLIT(B138, ""|"") &amp; CHAR(34)))"),"Optimizacion_Codigo = ""inline""")</f>
        <v>Optimizacion_Codigo = "inline"</v>
      </c>
      <c r="F138" s="4" t="str">
        <f t="shared" si="1"/>
        <v>{Optimizacion_Codigo} { 
    Token t = new Token("optimizacion_codigo", yytext()); 
    listaDeTokens.add(t);
    return t; 
}</v>
      </c>
    </row>
    <row r="139">
      <c r="A139" s="2" t="s">
        <v>410</v>
      </c>
      <c r="B139" s="3" t="s">
        <v>411</v>
      </c>
      <c r="C139" s="3" t="s">
        <v>412</v>
      </c>
      <c r="E139" s="4" t="str">
        <f>IFERROR(__xludf.DUMMYFUNCTION("PROPER(A139) &amp; "" = "" &amp; TEXTJOIN("" | "", TRUE, ARRAYFORMULA(CHAR(34) &amp; SPLIT(B139, ""|"") &amp; CHAR(34)))"),"Sugerencia_Almacenamiento = ""register""")</f>
        <v>Sugerencia_Almacenamiento = "register"</v>
      </c>
      <c r="F139" s="4" t="str">
        <f t="shared" si="1"/>
        <v>{Sugerencia_Almacenamiento} { 
    Token t = new Token("sugerencia_almacenamiento", yytext()); 
    listaDeTokens.add(t);
    return t; 
}</v>
      </c>
    </row>
    <row r="140">
      <c r="A140" s="2" t="s">
        <v>413</v>
      </c>
      <c r="B140" s="3" t="s">
        <v>414</v>
      </c>
      <c r="C140" s="3" t="s">
        <v>415</v>
      </c>
      <c r="E140" s="4" t="str">
        <f>IFERROR(__xludf.DUMMYFUNCTION("PROPER(A140) &amp; "" = "" &amp; TEXTJOIN("" | "", TRUE, ARRAYFORMULA(CHAR(34) &amp; SPLIT(B140, ""|"") &amp; CHAR(34)))"),"Modificador_Optimizacion = ""restrict""")</f>
        <v>Modificador_Optimizacion = "restrict"</v>
      </c>
      <c r="F140" s="4" t="str">
        <f t="shared" si="1"/>
        <v>{Modificador_Optimizacion} { 
    Token t = new Token("modificador_optimizacion", yytext()); 
    listaDeTokens.add(t);
    return t; 
}</v>
      </c>
    </row>
    <row r="141">
      <c r="A141" s="2" t="s">
        <v>416</v>
      </c>
      <c r="B141" s="3" t="s">
        <v>417</v>
      </c>
      <c r="C141" s="3" t="s">
        <v>418</v>
      </c>
      <c r="E141" s="4" t="str">
        <f>IFERROR(__xludf.DUMMYFUNCTION("PROPER(A141) &amp; "" = "" &amp; TEXTJOIN("" | "", TRUE, ARRAYFORMULA(CHAR(34) &amp; SPLIT(B141, ""|"") &amp; CHAR(34)))"),"Modificador_Signo = ""signed"" | ""unsigned""")</f>
        <v>Modificador_Signo = "signed" | "unsigned"</v>
      </c>
      <c r="F141" s="4" t="str">
        <f t="shared" si="1"/>
        <v>{Modificador_Signo} { 
    Token t = new Token("modificador_signo", yytext()); 
    listaDeTokens.add(t);
    return t; 
}</v>
      </c>
    </row>
    <row r="142">
      <c r="A142" s="2" t="s">
        <v>419</v>
      </c>
      <c r="B142" s="3" t="s">
        <v>420</v>
      </c>
      <c r="C142" s="3" t="s">
        <v>421</v>
      </c>
      <c r="E142" s="4" t="str">
        <f>IFERROR(__xludf.DUMMYFUNCTION("PROPER(A142) &amp; "" = "" &amp; TEXTJOIN("" | "", TRUE, ARRAYFORMULA(CHAR(34) &amp; SPLIT(B142, ""|"") &amp; CHAR(34)))"),"Verificacion_Compilacion = ""static_assert"" | ""_Static_assert""")</f>
        <v>Verificacion_Compilacion = "static_assert" | "_Static_assert"</v>
      </c>
      <c r="F142" s="4" t="str">
        <f t="shared" si="1"/>
        <v>{Verificacion_Compilacion} { 
    Token t = new Token("verificacion_compilacion", yytext()); 
    listaDeTokens.add(t);
    return t; 
}</v>
      </c>
    </row>
    <row r="143">
      <c r="A143" s="2" t="s">
        <v>422</v>
      </c>
      <c r="B143" s="3" t="s">
        <v>423</v>
      </c>
      <c r="C143" s="3" t="s">
        <v>424</v>
      </c>
      <c r="E143" s="4" t="str">
        <f>IFERROR(__xludf.DUMMYFUNCTION("PROPER(A143) &amp; "" = "" &amp; TEXTJOIN("" | "", TRUE, ARRAYFORMULA(CHAR(34) &amp; SPLIT(B143, ""|"") &amp; CHAR(34)))"),"Almacenamiento_Hilo = ""thread_local"" | ""_Thread_local""")</f>
        <v>Almacenamiento_Hilo = "thread_local" | "_Thread_local"</v>
      </c>
      <c r="F143" s="4" t="str">
        <f t="shared" si="1"/>
        <v>{Almacenamiento_Hilo} { 
    Token t = new Token("almacenamiento_hilo", yytext()); 
    listaDeTokens.add(t);
    return t; 
}</v>
      </c>
    </row>
    <row r="144">
      <c r="A144" s="2" t="s">
        <v>425</v>
      </c>
      <c r="B144" s="3" t="s">
        <v>426</v>
      </c>
      <c r="C144" s="3" t="s">
        <v>427</v>
      </c>
      <c r="E144" s="4" t="str">
        <f>IFERROR(__xludf.DUMMYFUNCTION("PROPER(A144) &amp; "" = "" &amp; TEXTJOIN("" | "", TRUE, ARRAYFORMULA(CHAR(34) &amp; SPLIT(B144, ""|"") &amp; CHAR(34)))"),"Definicion_Tipo = ""typedef"" | ""newtype"" | ""type""")</f>
        <v>Definicion_Tipo = "typedef" | "newtype" | "type"</v>
      </c>
      <c r="F144" s="4" t="str">
        <f t="shared" si="1"/>
        <v>{Definicion_Tipo} { 
    Token t = new Token("definicion_tipo", yytext()); 
    listaDeTokens.add(t);
    return t; 
}</v>
      </c>
    </row>
    <row r="145">
      <c r="A145" s="2" t="s">
        <v>428</v>
      </c>
      <c r="B145" s="3" t="s">
        <v>429</v>
      </c>
      <c r="C145" s="3" t="s">
        <v>430</v>
      </c>
      <c r="E145" s="4" t="str">
        <f>IFERROR(__xludf.DUMMYFUNCTION("PROPER(A145) &amp; "" = "" &amp; TEXTJOIN("" | "", TRUE, ARRAYFORMULA(CHAR(34) &amp; SPLIT(B145, ""|"") &amp; CHAR(34)))"),"Seleccion_Generica = ""_Generic""")</f>
        <v>Seleccion_Generica = "_Generic"</v>
      </c>
      <c r="F145" s="4" t="str">
        <f t="shared" si="1"/>
        <v>{Seleccion_Generica} { 
    Token t = new Token("seleccion_generica", yytext()); 
    listaDeTokens.add(t);
    return t; 
}</v>
      </c>
    </row>
    <row r="146">
      <c r="A146" s="2" t="s">
        <v>431</v>
      </c>
      <c r="B146" s="3" t="s">
        <v>432</v>
      </c>
      <c r="C146" s="3" t="s">
        <v>433</v>
      </c>
      <c r="E146" s="4" t="str">
        <f>IFERROR(__xludf.DUMMYFUNCTION("PROPER(A146) &amp; "" = "" &amp; TEXTJOIN("" | "", TRUE, ARRAYFORMULA(CHAR(34) &amp; SPLIT(B146, ""|"") &amp; CHAR(34)))"),"Modificador_Funcion = ""_Noreturn""")</f>
        <v>Modificador_Funcion = "_Noreturn"</v>
      </c>
      <c r="F146" s="4" t="str">
        <f t="shared" si="1"/>
        <v>{Modificador_Funcion} { 
    Token t = new Token("modificador_funcion", yytext()); 
    listaDeTokens.add(t);
    return t; 
}</v>
      </c>
    </row>
    <row r="147">
      <c r="A147" s="2" t="s">
        <v>434</v>
      </c>
      <c r="B147" s="3" t="s">
        <v>435</v>
      </c>
      <c r="C147" s="3" t="s">
        <v>436</v>
      </c>
      <c r="E147" s="4" t="str">
        <f>IFERROR(__xludf.DUMMYFUNCTION("PROPER(A147) &amp; "" = "" &amp; TEXTJOIN("" | "", TRUE, ARRAYFORMULA(CHAR(34) &amp; SPLIT(B147, ""|"") &amp; CHAR(34)))"),"Empaquetado_Estructura = ""_packed""")</f>
        <v>Empaquetado_Estructura = "_packed"</v>
      </c>
      <c r="F147" s="4" t="str">
        <f t="shared" si="1"/>
        <v>{Empaquetado_Estructura} { 
    Token t = new Token("empaquetado_estructura", yytext()); 
    listaDeTokens.add(t);
    return t; 
}</v>
      </c>
    </row>
    <row r="148">
      <c r="A148" s="2" t="s">
        <v>437</v>
      </c>
      <c r="B148" s="3" t="s">
        <v>438</v>
      </c>
      <c r="C148" s="3" t="s">
        <v>439</v>
      </c>
      <c r="E148" s="4" t="str">
        <f>IFERROR(__xludf.DUMMYFUNCTION("PROPER(A148) &amp; "" = "" &amp; TEXTJOIN("" | "", TRUE, ARRAYFORMULA(CHAR(34) &amp; SPLIT(B148, ""|"") &amp; CHAR(34)))"),"Sino_Fin = ""endif""")</f>
        <v>Sino_Fin = "endif"</v>
      </c>
      <c r="F148" s="4" t="str">
        <f t="shared" si="1"/>
        <v>{Sino_Fin} { 
    Token t = new Token("sino_fin", yytext()); 
    listaDeTokens.add(t);
    return t; 
}</v>
      </c>
    </row>
    <row r="149">
      <c r="A149" s="2" t="s">
        <v>440</v>
      </c>
      <c r="B149" s="3" t="s">
        <v>441</v>
      </c>
      <c r="C149" s="3" t="s">
        <v>442</v>
      </c>
      <c r="E149" s="4" t="str">
        <f>IFERROR(__xludf.DUMMYFUNCTION("PROPER(A149) &amp; "" = "" &amp; TEXTJOIN("" | "", TRUE, ARRAYFORMULA(CHAR(34) &amp; SPLIT(B149, ""|"") &amp; CHAR(34)))"),"Macro_Definicion = ""define""")</f>
        <v>Macro_Definicion = "define"</v>
      </c>
      <c r="F149" s="4" t="str">
        <f t="shared" si="1"/>
        <v>{Macro_Definicion} { 
    Token t = new Token("macro_definicion", yytext()); 
    listaDeTokens.add(t);
    return t; 
}</v>
      </c>
    </row>
    <row r="150">
      <c r="A150" s="2" t="s">
        <v>443</v>
      </c>
      <c r="B150" s="3" t="s">
        <v>444</v>
      </c>
      <c r="C150" s="3" t="s">
        <v>445</v>
      </c>
      <c r="E150" s="4" t="str">
        <f>IFERROR(__xludf.DUMMYFUNCTION("PROPER(A150) &amp; "" = "" &amp; TEXTJOIN("" | "", TRUE, ARRAYFORMULA(CHAR(34) &amp; SPLIT(B150, ""|"") &amp; CHAR(34)))"),"Macro_Eliminacion = ""undef""")</f>
        <v>Macro_Eliminacion = "undef"</v>
      </c>
      <c r="F150" s="4" t="str">
        <f t="shared" si="1"/>
        <v>{Macro_Eliminacion} { 
    Token t = new Token("macro_eliminacion", yytext()); 
    listaDeTokens.add(t);
    return t; 
}</v>
      </c>
    </row>
    <row r="151">
      <c r="A151" s="2" t="s">
        <v>446</v>
      </c>
      <c r="B151" s="3" t="s">
        <v>447</v>
      </c>
      <c r="C151" s="3" t="s">
        <v>448</v>
      </c>
      <c r="E151" s="4" t="str">
        <f>IFERROR(__xludf.DUMMYFUNCTION("PROPER(A151) &amp; "" = "" &amp; TEXTJOIN("" | "", TRUE, ARRAYFORMULA(CHAR(34) &amp; SPLIT(B151, ""|"") &amp; CHAR(34)))"),"Inclusion_Archivo = ""include""")</f>
        <v>Inclusion_Archivo = "include"</v>
      </c>
      <c r="F151" s="4" t="str">
        <f t="shared" si="1"/>
        <v>{Inclusion_Archivo} { 
    Token t = new Token("inclusion_archivo", yytext()); 
    listaDeTokens.add(t);
    return t; 
}</v>
      </c>
    </row>
    <row r="152">
      <c r="A152" s="2" t="s">
        <v>449</v>
      </c>
      <c r="B152" s="3" t="s">
        <v>450</v>
      </c>
      <c r="C152" s="3" t="s">
        <v>451</v>
      </c>
      <c r="E152" s="4" t="str">
        <f>IFERROR(__xludf.DUMMYFUNCTION("PROPER(A152) &amp; "" = "" &amp; TEXTJOIN("" | "", TRUE, ARRAYFORMULA(CHAR(34) &amp; SPLIT(B152, ""|"") &amp; CHAR(34)))"),"Incrustacion_Recurso = ""embed""")</f>
        <v>Incrustacion_Recurso = "embed"</v>
      </c>
      <c r="F152" s="4" t="str">
        <f t="shared" si="1"/>
        <v>{Incrustacion_Recurso} { 
    Token t = new Token("incrustacion_recurso", yytext()); 
    listaDeTokens.add(t);
    return t; 
}</v>
      </c>
    </row>
    <row r="153">
      <c r="A153" s="2" t="s">
        <v>452</v>
      </c>
      <c r="B153" s="3" t="s">
        <v>453</v>
      </c>
      <c r="C153" s="3" t="s">
        <v>454</v>
      </c>
      <c r="E153" s="4" t="str">
        <f>IFERROR(__xludf.DUMMYFUNCTION("PROPER(A153) &amp; "" = "" &amp; TEXTJOIN("" | "", TRUE, ARRAYFORMULA(CHAR(34) &amp; SPLIT(B153, ""|"") &amp; CHAR(34)))"),"Control_Linea = ""line""")</f>
        <v>Control_Linea = "line"</v>
      </c>
      <c r="F153" s="4" t="str">
        <f t="shared" si="1"/>
        <v>{Control_Linea} { 
    Token t = new Token("control_linea", yytext()); 
    listaDeTokens.add(t);
    return t; 
}</v>
      </c>
    </row>
    <row r="154">
      <c r="A154" s="2" t="s">
        <v>455</v>
      </c>
      <c r="B154" s="3" t="s">
        <v>456</v>
      </c>
      <c r="C154" s="3" t="s">
        <v>457</v>
      </c>
      <c r="E154" s="4" t="str">
        <f>IFERROR(__xludf.DUMMYFUNCTION("PROPER(A154) &amp; "" = "" &amp; TEXTJOIN("" | "", TRUE, ARRAYFORMULA(CHAR(34) &amp; SPLIT(B154, ""|"") &amp; CHAR(34)))"),"Error_Compilacion = ""error""")</f>
        <v>Error_Compilacion = "error"</v>
      </c>
      <c r="F154" s="4" t="str">
        <f t="shared" si="1"/>
        <v>{Error_Compilacion} { 
    Token t = new Token("error_compilacion", yytext()); 
    listaDeTokens.add(t);
    return t; 
}</v>
      </c>
    </row>
    <row r="155">
      <c r="A155" s="2" t="s">
        <v>458</v>
      </c>
      <c r="B155" s="3" t="s">
        <v>459</v>
      </c>
      <c r="C155" s="3" t="s">
        <v>460</v>
      </c>
      <c r="E155" s="4" t="str">
        <f>IFERROR(__xludf.DUMMYFUNCTION("PROPER(A155) &amp; "" = "" &amp; TEXTJOIN("" | "", TRUE, ARRAYFORMULA(CHAR(34) &amp; SPLIT(B155, ""|"") &amp; CHAR(34)))"),"Advertencia_Compilacion = ""warning""")</f>
        <v>Advertencia_Compilacion = "warning"</v>
      </c>
      <c r="F155" s="4" t="str">
        <f t="shared" si="1"/>
        <v>{Advertencia_Compilacion} { 
    Token t = new Token("advertencia_compilacion", yytext()); 
    listaDeTokens.add(t);
    return t; 
}</v>
      </c>
    </row>
    <row r="156">
      <c r="A156" s="2" t="s">
        <v>461</v>
      </c>
      <c r="B156" s="3" t="s">
        <v>462</v>
      </c>
      <c r="C156" s="3" t="s">
        <v>463</v>
      </c>
      <c r="E156" s="4" t="str">
        <f>IFERROR(__xludf.DUMMYFUNCTION("PROPER(A156) &amp; "" = "" &amp; TEXTJOIN("" | "", TRUE, ARRAYFORMULA(CHAR(34) &amp; SPLIT(B156, ""|"") &amp; CHAR(34)))"),"Directiva_Compilador = ""pragma""")</f>
        <v>Directiva_Compilador = "pragma"</v>
      </c>
      <c r="F156" s="4" t="str">
        <f t="shared" si="1"/>
        <v>{Directiva_Compilador} { 
    Token t = new Token("directiva_compilador", yytext()); 
    listaDeTokens.add(t);
    return t; 
}</v>
      </c>
    </row>
    <row r="157">
      <c r="A157" s="2" t="s">
        <v>464</v>
      </c>
      <c r="B157" s="3" t="s">
        <v>465</v>
      </c>
      <c r="C157" s="3" t="s">
        <v>466</v>
      </c>
      <c r="E157" s="4" t="str">
        <f>IFERROR(__xludf.DUMMYFUNCTION("PROPER(A157) &amp; "" = "" &amp; TEXTJOIN("" | "", TRUE, ARRAYFORMULA(CHAR(34) &amp; SPLIT(B157, ""|"") &amp; CHAR(34)))"),"Verificacion_Macro = ""defined""")</f>
        <v>Verificacion_Macro = "defined"</v>
      </c>
      <c r="F157" s="4" t="str">
        <f t="shared" si="1"/>
        <v>{Verificacion_Macro} { 
    Token t = new Token("verificacion_macro", yytext()); 
    listaDeTokens.add(t);
    return t; 
}</v>
      </c>
    </row>
    <row r="158">
      <c r="A158" s="2" t="s">
        <v>467</v>
      </c>
      <c r="B158" s="3" t="s">
        <v>468</v>
      </c>
      <c r="C158" s="3" t="s">
        <v>469</v>
      </c>
      <c r="E158" s="4" t="str">
        <f>IFERROR(__xludf.DUMMYFUNCTION("PROPER(A158) &amp; "" = "" &amp; TEXTJOIN("" | "", TRUE, ARRAYFORMULA(CHAR(34) &amp; SPLIT(B158, ""|"") &amp; CHAR(34)))"),"Verificacion_Inclusion = ""_has_include""")</f>
        <v>Verificacion_Inclusion = "_has_include"</v>
      </c>
      <c r="F158" s="4" t="str">
        <f t="shared" si="1"/>
        <v>{Verificacion_Inclusion} { 
    Token t = new Token("verificacion_inclusion", yytext()); 
    listaDeTokens.add(t);
    return t; 
}</v>
      </c>
    </row>
    <row r="159">
      <c r="A159" s="2" t="s">
        <v>470</v>
      </c>
      <c r="B159" s="3" t="s">
        <v>471</v>
      </c>
      <c r="C159" s="3" t="s">
        <v>472</v>
      </c>
      <c r="E159" s="4" t="str">
        <f>IFERROR(__xludf.DUMMYFUNCTION("PROPER(A159) &amp; "" = "" &amp; TEXTJOIN("" | "", TRUE, ARRAYFORMULA(CHAR(34) &amp; SPLIT(B159, ""|"") &amp; CHAR(34)))"),"Verificacion_Recurso = ""_has_embed""")</f>
        <v>Verificacion_Recurso = "_has_embed"</v>
      </c>
      <c r="F159" s="4" t="str">
        <f t="shared" si="1"/>
        <v>{Verificacion_Recurso} { 
    Token t = new Token("verificacion_recurso", yytext()); 
    listaDeTokens.add(t);
    return t; 
}</v>
      </c>
    </row>
    <row r="160">
      <c r="A160" s="2" t="s">
        <v>473</v>
      </c>
      <c r="B160" s="3" t="s">
        <v>474</v>
      </c>
      <c r="C160" s="3" t="s">
        <v>475</v>
      </c>
      <c r="E160" s="4" t="str">
        <f>IFERROR(__xludf.DUMMYFUNCTION("PROPER(A160) &amp; "" = "" &amp; TEXTJOIN("" | "", TRUE, ARRAYFORMULA(CHAR(34) &amp; SPLIT(B160, ""|"") &amp; CHAR(34)))"),"Control_Iteracion = ""redo"" | ""next""")</f>
        <v>Control_Iteracion = "redo" | "next"</v>
      </c>
      <c r="F160" s="4" t="str">
        <f t="shared" si="1"/>
        <v>{Control_Iteracion} { 
    Token t = new Token("control_iteracion", yytext()); 
    listaDeTokens.add(t);
    return t; 
}</v>
      </c>
    </row>
    <row r="161">
      <c r="A161" s="2" t="s">
        <v>476</v>
      </c>
      <c r="B161" s="3" t="s">
        <v>477</v>
      </c>
      <c r="C161" s="3" t="s">
        <v>478</v>
      </c>
      <c r="E161" s="4" t="str">
        <f>IFERROR(__xludf.DUMMYFUNCTION("PROPER(A161) &amp; "" = "" &amp; TEXTJOIN("" | "", TRUE, ARRAYFORMULA(CHAR(34) &amp; SPLIT(B161, ""|"") &amp; CHAR(34)))"),"Bloque_Inicio = ""BEGIN"" | ""begin""")</f>
        <v>Bloque_Inicio = "BEGIN" | "begin"</v>
      </c>
      <c r="F161" s="4" t="str">
        <f t="shared" si="1"/>
        <v>{Bloque_Inicio} { 
    Token t = new Token("bloque_inicio", yytext()); 
    listaDeTokens.add(t);
    return t; 
}</v>
      </c>
    </row>
    <row r="162">
      <c r="A162" s="2" t="s">
        <v>479</v>
      </c>
      <c r="B162" s="3" t="s">
        <v>480</v>
      </c>
      <c r="C162" s="3" t="s">
        <v>481</v>
      </c>
      <c r="E162" s="4" t="str">
        <f>IFERROR(__xludf.DUMMYFUNCTION("PROPER(A162) &amp; "" = "" &amp; TEXTJOIN("" | "", TRUE, ARRAYFORMULA(CHAR(34) &amp; SPLIT(B162, ""|"") &amp; CHAR(34)))"),"Bloque_Fin = ""END""")</f>
        <v>Bloque_Fin = "END"</v>
      </c>
      <c r="F162" s="4" t="str">
        <f t="shared" si="1"/>
        <v>{Bloque_Fin} { 
    Token t = new Token("bloque_fin", yytext()); 
    listaDeTokens.add(t);
    return t; 
}</v>
      </c>
    </row>
    <row r="163">
      <c r="A163" s="2" t="s">
        <v>482</v>
      </c>
      <c r="B163" s="3" t="s">
        <v>483</v>
      </c>
      <c r="C163" s="3" t="s">
        <v>484</v>
      </c>
      <c r="E163" s="4" t="str">
        <f>IFERROR(__xludf.DUMMYFUNCTION("PROPER(A163) &amp; "" = "" &amp; TEXTJOIN("" | "", TRUE, ARRAYFORMULA(CHAR(34) &amp; SPLIT(B163, ""|"") &amp; CHAR(34)))"),"Garantia_Ejecucion = ""ensure""")</f>
        <v>Garantia_Ejecucion = "ensure"</v>
      </c>
      <c r="F163" s="4" t="str">
        <f t="shared" si="1"/>
        <v>{Garantia_Ejecucion} { 
    Token t = new Token("garantia_ejecucion", yytext()); 
    listaDeTokens.add(t);
    return t; 
}</v>
      </c>
    </row>
    <row r="164">
      <c r="A164" s="2" t="s">
        <v>485</v>
      </c>
      <c r="B164" s="3" t="s">
        <v>486</v>
      </c>
      <c r="C164" s="3" t="s">
        <v>487</v>
      </c>
      <c r="E164" s="4" t="str">
        <f>IFERROR(__xludf.DUMMYFUNCTION("PROPER(A164) &amp; "" = "" &amp; TEXTJOIN("" | "", TRUE, ARRAYFORMULA(CHAR(34) &amp; SPLIT(B164, ""|"") &amp; CHAR(34)))"),"Verificacion_Existencia = ""defined?""")</f>
        <v>Verificacion_Existencia = "defined?"</v>
      </c>
      <c r="F164" s="4" t="str">
        <f t="shared" si="1"/>
        <v>{Verificacion_Existencia} { 
    Token t = new Token("verificacion_existencia", yytext()); 
    listaDeTokens.add(t);
    return t; 
}</v>
      </c>
    </row>
    <row r="165">
      <c r="A165" s="2" t="s">
        <v>488</v>
      </c>
      <c r="B165" s="3" t="s">
        <v>489</v>
      </c>
      <c r="C165" s="3" t="s">
        <v>490</v>
      </c>
      <c r="E165" s="4" t="str">
        <f>IFERROR(__xludf.DUMMYFUNCTION("PROPER(A165) &amp; "" = "" &amp; TEXTJOIN("" | "", TRUE, ARRAYFORMULA(CHAR(34) &amp; SPLIT(B165, ""|"") &amp; CHAR(34)))"),"Reintento = ""retry""")</f>
        <v>Reintento = "retry"</v>
      </c>
      <c r="F165" s="4" t="str">
        <f t="shared" si="1"/>
        <v>{Reintento} { 
    Token t = new Token("reintento", yytext()); 
    listaDeTokens.add(t);
    return t; 
}</v>
      </c>
    </row>
    <row r="166">
      <c r="A166" s="2" t="s">
        <v>491</v>
      </c>
      <c r="B166" s="3" t="s">
        <v>492</v>
      </c>
      <c r="C166" s="3" t="s">
        <v>493</v>
      </c>
      <c r="E166" s="4" t="str">
        <f>IFERROR(__xludf.DUMMYFUNCTION("PROPER(A166) &amp; "" = "" &amp; TEXTJOIN("" | "", TRUE, ARRAYFORMULA(CHAR(34) &amp; SPLIT(B166, ""|"") &amp; CHAR(34)))"),"Definicion_Datos = ""data""")</f>
        <v>Definicion_Datos = "data"</v>
      </c>
      <c r="F166" s="4" t="str">
        <f t="shared" si="1"/>
        <v>{Definicion_Datos} { 
    Token t = new Token("definicion_datos", yytext()); 
    listaDeTokens.add(t);
    return t; 
}</v>
      </c>
    </row>
    <row r="167">
      <c r="A167" s="2" t="s">
        <v>494</v>
      </c>
      <c r="B167" s="3" t="s">
        <v>495</v>
      </c>
      <c r="C167" s="3" t="s">
        <v>496</v>
      </c>
      <c r="E167" s="4" t="str">
        <f>IFERROR(__xludf.DUMMYFUNCTION("PROPER(A167) &amp; "" = "" &amp; TEXTJOIN("" | "", TRUE, ARRAYFORMULA(CHAR(34) &amp; SPLIT(B167, ""|"") &amp; CHAR(34)))"),"Agrupacion_Datos = ""data family""")</f>
        <v>Agrupacion_Datos = "data family"</v>
      </c>
      <c r="F167" s="4" t="str">
        <f t="shared" si="1"/>
        <v>{Agrupacion_Datos} { 
    Token t = new Token("agrupacion_datos", yytext()); 
    listaDeTokens.add(t);
    return t; 
}</v>
      </c>
    </row>
    <row r="168">
      <c r="A168" s="2" t="s">
        <v>497</v>
      </c>
      <c r="B168" s="3" t="s">
        <v>498</v>
      </c>
      <c r="C168" s="3" t="s">
        <v>499</v>
      </c>
      <c r="E168" s="4" t="str">
        <f>IFERROR(__xludf.DUMMYFUNCTION("PROPER(A168) &amp; "" = "" &amp; TEXTJOIN("" | "", TRUE, ARRAYFORMULA(CHAR(34) &amp; SPLIT(B168, ""|"") &amp; CHAR(34)))"),"Instancia_Datos = ""data instance""")</f>
        <v>Instancia_Datos = "data instance"</v>
      </c>
      <c r="F168" s="4" t="str">
        <f t="shared" si="1"/>
        <v>{Instancia_Datos} { 
    Token t = new Token("instancia_datos", yytext()); 
    listaDeTokens.add(t);
    return t; 
}</v>
      </c>
    </row>
    <row r="169">
      <c r="A169" s="2" t="s">
        <v>500</v>
      </c>
      <c r="B169" s="3" t="s">
        <v>501</v>
      </c>
      <c r="C169" s="3" t="s">
        <v>502</v>
      </c>
      <c r="E169" s="4" t="str">
        <f>IFERROR(__xludf.DUMMYFUNCTION("PROPER(A169) &amp; "" = "" &amp; TEXTJOIN("" | "", TRUE, ARRAYFORMULA(CHAR(34) &amp; SPLIT(B169, ""|"") &amp; CHAR(34)))"),"Generacion_Automatica = ""deriving""")</f>
        <v>Generacion_Automatica = "deriving"</v>
      </c>
      <c r="F169" s="4" t="str">
        <f t="shared" si="1"/>
        <v>{Generacion_Automatica} { 
    Token t = new Token("generacion_automatica", yytext()); 
    listaDeTokens.add(t);
    return t; 
}</v>
      </c>
    </row>
    <row r="170">
      <c r="A170" s="2" t="s">
        <v>503</v>
      </c>
      <c r="B170" s="3" t="s">
        <v>504</v>
      </c>
      <c r="C170" s="3" t="s">
        <v>505</v>
      </c>
      <c r="E170" s="4" t="str">
        <f>IFERROR(__xludf.DUMMYFUNCTION("PROPER(A170) &amp; "" = "" &amp; TEXTJOIN("" | "", TRUE, ARRAYFORMULA(CHAR(34) &amp; SPLIT(B170, ""|"") &amp; CHAR(34)))"),"Instancia_Generada = ""deriving instance""")</f>
        <v>Instancia_Generada = "deriving instance"</v>
      </c>
      <c r="F170" s="4" t="str">
        <f t="shared" si="1"/>
        <v>{Instancia_Generada} { 
    Token t = new Token("instancia_generada", yytext()); 
    listaDeTokens.add(t);
    return t; 
}</v>
      </c>
    </row>
    <row r="171">
      <c r="A171" s="2" t="s">
        <v>506</v>
      </c>
      <c r="B171" s="3" t="s">
        <v>507</v>
      </c>
      <c r="C171" s="3" t="s">
        <v>508</v>
      </c>
      <c r="E171" s="4" t="str">
        <f>IFERROR(__xludf.DUMMYFUNCTION("PROPER(A171) &amp; "" = "" &amp; TEXTJOIN("" | "", TRUE, ARRAYFORMULA(CHAR(34) &amp; SPLIT(B171, ""|"") &amp; CHAR(34)))"),"Cuantificador_Universal = ""forall""")</f>
        <v>Cuantificador_Universal = "forall"</v>
      </c>
      <c r="F171" s="4" t="str">
        <f t="shared" si="1"/>
        <v>{Cuantificador_Universal} { 
    Token t = new Token("cuantificador_universal", yytext()); 
    listaDeTokens.add(t);
    return t; 
}</v>
      </c>
    </row>
    <row r="172">
      <c r="A172" s="2" t="s">
        <v>509</v>
      </c>
      <c r="B172" s="3" t="s">
        <v>510</v>
      </c>
      <c r="C172" s="3" t="s">
        <v>511</v>
      </c>
      <c r="E172" s="4" t="str">
        <f>IFERROR(__xludf.DUMMYFUNCTION("PROPER(A172) &amp; "" = "" &amp; TEXTJOIN("" | "", TRUE, ARRAYFORMULA(CHAR(34) &amp; SPLIT(B172, ""|"") &amp; CHAR(34)))"),"Bloque_Monadico = ""mdo""")</f>
        <v>Bloque_Monadico = "mdo"</v>
      </c>
      <c r="F172" s="4" t="str">
        <f t="shared" si="1"/>
        <v>{Bloque_Monadico} { 
    Token t = new Token("bloque_monadico", yytext()); 
    listaDeTokens.add(t);
    return t; 
}</v>
      </c>
    </row>
    <row r="173">
      <c r="A173" s="2" t="s">
        <v>512</v>
      </c>
      <c r="B173" s="3" t="s">
        <v>513</v>
      </c>
      <c r="C173" s="3" t="s">
        <v>514</v>
      </c>
      <c r="E173" s="4" t="str">
        <f>IFERROR(__xludf.DUMMYFUNCTION("PROPER(A173) &amp; "" = "" &amp; TEXTJOIN("" | "", TRUE, ARRAYFORMULA(CHAR(34) &amp; SPLIT(B173, ""|"") &amp; CHAR(34)))"),"Definicion_Operador = ""infix"" | ""infixl"" | ""infixr""")</f>
        <v>Definicion_Operador = "infix" | "infixl" | "infixr"</v>
      </c>
      <c r="F173" s="4" t="str">
        <f t="shared" si="1"/>
        <v>{Definicion_Operador} { 
    Token t = new Token("definicion_operador", yytext()); 
    listaDeTokens.add(t);
    return t; 
}</v>
      </c>
    </row>
    <row r="174">
      <c r="A174" s="2" t="s">
        <v>515</v>
      </c>
      <c r="B174" s="3" t="s">
        <v>516</v>
      </c>
      <c r="C174" s="3" t="s">
        <v>517</v>
      </c>
      <c r="E174" s="4" t="str">
        <f>IFERROR(__xludf.DUMMYFUNCTION("PROPER(A174) &amp; "" = "" &amp; TEXTJOIN("" | "", TRUE, ARRAYFORMULA(CHAR(34) &amp; SPLIT(B174, ""|"") &amp; CHAR(34)))"),"Exclusion_Importacion = ""hiding""")</f>
        <v>Exclusion_Importacion = "hiding"</v>
      </c>
      <c r="F174" s="4" t="str">
        <f t="shared" si="1"/>
        <v>{Exclusion_Importacion} { 
    Token t = new Token("exclusion_importacion", yytext()); 
    listaDeTokens.add(t);
    return t; 
}</v>
      </c>
    </row>
    <row r="175">
      <c r="A175" s="2" t="s">
        <v>518</v>
      </c>
      <c r="B175" s="3" t="s">
        <v>519</v>
      </c>
      <c r="C175" s="3" t="s">
        <v>520</v>
      </c>
      <c r="E175" s="4" t="str">
        <f>IFERROR(__xludf.DUMMYFUNCTION("PROPER(A175) &amp; "" = "" &amp; TEXTJOIN("" | "", TRUE, ARRAYFORMULA(CHAR(34) &amp; SPLIT(B175, ""|"") &amp; CHAR(34)))"),"Definicion_Procedimiento = ""proc""")</f>
        <v>Definicion_Procedimiento = "proc"</v>
      </c>
      <c r="F175" s="4" t="str">
        <f t="shared" si="1"/>
        <v>{Definicion_Procedimiento} { 
    Token t = new Token("definicion_procedimiento", yytext()); 
    listaDeTokens.add(t);
    return t; 
}</v>
      </c>
    </row>
    <row r="176">
      <c r="A176" s="2" t="s">
        <v>521</v>
      </c>
      <c r="B176" s="3" t="s">
        <v>522</v>
      </c>
      <c r="C176" s="3" t="s">
        <v>523</v>
      </c>
      <c r="E176" s="4" t="str">
        <f>IFERROR(__xludf.DUMMYFUNCTION("PROPER(A176) &amp; "" = "" &amp; TEXTJOIN("" | "", TRUE, ARRAYFORMULA(CHAR(34) &amp; SPLIT(B176, ""|"") &amp; CHAR(34)))"),"Calificacion_Nombre = ""qualified""")</f>
        <v>Calificacion_Nombre = "qualified"</v>
      </c>
      <c r="F176" s="4" t="str">
        <f t="shared" si="1"/>
        <v>{Calificacion_Nombre} { 
    Token t = new Token("calificacion_nombre", yytext()); 
    listaDeTokens.add(t);
    return t; 
}</v>
      </c>
    </row>
    <row r="177">
      <c r="A177" s="2" t="s">
        <v>524</v>
      </c>
      <c r="B177" s="3" t="s">
        <v>525</v>
      </c>
      <c r="C177" s="3" t="s">
        <v>526</v>
      </c>
      <c r="E177" s="4" t="str">
        <f>IFERROR(__xludf.DUMMYFUNCTION("PROPER(A177) &amp; "" = "" &amp; TEXTJOIN("" | "", TRUE, ARRAYFORMULA(CHAR(34) &amp; SPLIT(B177, ""|"") &amp; CHAR(34)))"),"Recursion = ""rec""")</f>
        <v>Recursion = "rec"</v>
      </c>
      <c r="F177" s="4" t="str">
        <f t="shared" si="1"/>
        <v>{Recursion} { 
    Token t = new Token("recursion", yytext()); 
    listaDeTokens.add(t);
    return t; 
}</v>
      </c>
    </row>
    <row r="178">
      <c r="A178" s="2" t="s">
        <v>527</v>
      </c>
      <c r="B178" s="3" t="s">
        <v>528</v>
      </c>
      <c r="C178" s="3" t="s">
        <v>529</v>
      </c>
      <c r="E178" s="4" t="str">
        <f>IFERROR(__xludf.DUMMYFUNCTION("PROPER(A178) &amp; "" = "" &amp; TEXTJOIN("" | "", TRUE, ARRAYFORMULA(CHAR(34) &amp; SPLIT(B178, ""|"") &amp; CHAR(34)))"),"Agrupacion_Tipos = ""type family""")</f>
        <v>Agrupacion_Tipos = "type family"</v>
      </c>
      <c r="F178" s="4" t="str">
        <f t="shared" si="1"/>
        <v>{Agrupacion_Tipos} { 
    Token t = new Token("agrupacion_tipos", yytext()); 
    listaDeTokens.add(t);
    return t; 
}</v>
      </c>
    </row>
    <row r="179">
      <c r="A179" s="2" t="s">
        <v>530</v>
      </c>
      <c r="B179" s="3" t="s">
        <v>531</v>
      </c>
      <c r="C179" s="3" t="s">
        <v>532</v>
      </c>
      <c r="E179" s="4" t="str">
        <f>IFERROR(__xludf.DUMMYFUNCTION("PROPER(A179) &amp; "" = "" &amp; TEXTJOIN("" | "", TRUE, ARRAYFORMULA(CHAR(34) &amp; SPLIT(B179, ""|"") &amp; CHAR(34)))"),"Instancia_Tipo = ""type instance""")</f>
        <v>Instancia_Tipo = "type instance"</v>
      </c>
      <c r="F179" s="4" t="str">
        <f t="shared" si="1"/>
        <v>{Instancia_Tipo} { 
    Token t = new Token("instancia_tipo", yytext()); 
    listaDeTokens.add(t);
    return t; 
}</v>
      </c>
    </row>
    <row r="180">
      <c r="A180" s="2" t="s">
        <v>533</v>
      </c>
      <c r="B180" s="3" t="s">
        <v>534</v>
      </c>
      <c r="C180" s="3" t="s">
        <v>535</v>
      </c>
      <c r="E180" s="4" t="str">
        <f>IFERROR(__xludf.DUMMYFUNCTION("PROPER(A180) &amp; "" = "" &amp; TEXTJOIN("" | "", TRUE, ARRAYFORMULA(CHAR(34) &amp; SPLIT(B180, ""|"") &amp; CHAR(34)))"),"Depuracion = ""debugger""")</f>
        <v>Depuracion = "debugger"</v>
      </c>
      <c r="F180" s="4" t="str">
        <f t="shared" si="1"/>
        <v>{Depuracion} { 
    Token t = new Token("depuracion", yytext()); 
    listaDeTokens.add(t);
    return t; 
}</v>
      </c>
    </row>
    <row r="181">
      <c r="A181" s="2" t="s">
        <v>536</v>
      </c>
      <c r="B181" s="3" t="s">
        <v>537</v>
      </c>
      <c r="C181" s="3" t="s">
        <v>538</v>
      </c>
      <c r="E181" s="4" t="str">
        <f>IFERROR(__xludf.DUMMYFUNCTION("PROPER(A181) &amp; "" = "" &amp; TEXTJOIN("" | "", TRUE, ARRAYFORMULA(CHAR(34) &amp; SPLIT(B181, ""|"") &amp; CHAR(34)))"),"Palabra_Clave_Especial = ""ACCESS""")</f>
        <v>Palabra_Clave_Especial = "ACCESS"</v>
      </c>
      <c r="F181" s="4" t="str">
        <f t="shared" si="1"/>
        <v>{Palabra_Clave_Especial} { 
    Token t = new Token("palabra_clave_especial", yytext()); 
    listaDeTokens.add(t);
    return t; 
}</v>
      </c>
    </row>
    <row r="182">
      <c r="A182" s="2" t="s">
        <v>539</v>
      </c>
      <c r="B182" s="3" t="s">
        <v>540</v>
      </c>
      <c r="C182" s="3" t="s">
        <v>541</v>
      </c>
      <c r="E182" s="4" t="str">
        <f>IFERROR(__xludf.DUMMYFUNCTION("PROPER(A182) &amp; "" = "" &amp; TEXTJOIN("" | "", TRUE, ARRAYFORMULA(CHAR(34) &amp; SPLIT(B182, ""|"") &amp; CHAR(34)))"),"Avanzar = ""ADVANCING""")</f>
        <v>Avanzar = "ADVANCING"</v>
      </c>
      <c r="F182" s="4" t="str">
        <f t="shared" si="1"/>
        <v>{Avanzar} { 
    Token t = new Token("avanzar", yytext()); 
    listaDeTokens.add(t);
    return t; 
}</v>
      </c>
    </row>
    <row r="183">
      <c r="A183" s="2" t="s">
        <v>542</v>
      </c>
      <c r="B183" s="3" t="s">
        <v>543</v>
      </c>
      <c r="C183" s="3" t="s">
        <v>544</v>
      </c>
      <c r="E183" s="4" t="str">
        <f>IFERROR(__xludf.DUMMYFUNCTION("PROPER(A183) &amp; "" = "" &amp; TEXTJOIN("" | "", TRUE, ARRAYFORMULA(CHAR(34) &amp; SPLIT(B183, ""|"") &amp; CHAR(34)))"),"Temporizacion = ""AFTER""")</f>
        <v>Temporizacion = "AFTER"</v>
      </c>
      <c r="F183" s="4" t="str">
        <f t="shared" si="1"/>
        <v>{Temporizacion} { 
    Token t = new Token("temporizacion", yytext()); 
    listaDeTokens.add(t);
    return t; 
}</v>
      </c>
    </row>
    <row r="184">
      <c r="A184" s="2" t="s">
        <v>545</v>
      </c>
      <c r="B184" s="3" t="s">
        <v>546</v>
      </c>
      <c r="C184" s="3" t="s">
        <v>547</v>
      </c>
      <c r="E184" s="4" t="str">
        <f>IFERROR(__xludf.DUMMYFUNCTION("PROPER(A184) &amp; "" = "" &amp; TEXTJOIN("" | "", TRUE, ARRAYFORMULA(CHAR(34) &amp; SPLIT(B184, ""|"") &amp; CHAR(34)))"),"Cuantificador = ""ALL""")</f>
        <v>Cuantificador = "ALL"</v>
      </c>
      <c r="F184" s="4" t="str">
        <f t="shared" si="1"/>
        <v>{Cuantificador} { 
    Token t = new Token("cuantificador", yytext()); 
    listaDeTokens.add(t);
    return t; 
}</v>
      </c>
    </row>
    <row r="185">
      <c r="A185" s="2" t="s">
        <v>548</v>
      </c>
      <c r="B185" s="3" t="s">
        <v>549</v>
      </c>
      <c r="C185" s="3" t="s">
        <v>550</v>
      </c>
      <c r="E185" s="4" t="str">
        <f>IFERROR(__xludf.DUMMYFUNCTION("PROPER(A185) &amp; "" = "" &amp; TEXTJOIN("" | "", TRUE, ARRAYFORMULA(CHAR(34) &amp; SPLIT(B185, ""|"") &amp; CHAR(34)))"),"Terminacion_Anormal = ""ABEND""")</f>
        <v>Terminacion_Anormal = "ABEND"</v>
      </c>
      <c r="F185" s="4" t="str">
        <f t="shared" si="1"/>
        <v>{Terminacion_Anormal} { 
    Token t = new Token("terminacion_anormal", yytext()); 
    listaDeTokens.add(t);
    return t; 
}</v>
      </c>
    </row>
    <row r="186">
      <c r="A186" s="2" t="s">
        <v>551</v>
      </c>
      <c r="B186" s="3" t="s">
        <v>552</v>
      </c>
      <c r="C186" s="3" t="s">
        <v>553</v>
      </c>
      <c r="E186" s="4" t="str">
        <f>IFERROR(__xludf.DUMMYFUNCTION("PROPER(A186) &amp; "" = "" &amp; TEXTJOIN("" | "", TRUE, ARRAYFORMULA(CHAR(34) &amp; SPLIT(B186, ""|"") &amp; CHAR(34)))"),"Referencia_Anterior = ""PREVIOUS""")</f>
        <v>Referencia_Anterior = "PREVIOUS"</v>
      </c>
      <c r="F186" s="4" t="str">
        <f t="shared" si="1"/>
        <v>{Referencia_Anterior} { 
    Token t = new Token("referencia_anterior", yytext()); 
    listaDeTokens.add(t);
    return t; 
}</v>
      </c>
    </row>
    <row r="187">
      <c r="A187" s="2" t="s">
        <v>554</v>
      </c>
      <c r="B187" s="3" t="s">
        <v>555</v>
      </c>
      <c r="C187" s="3" t="s">
        <v>556</v>
      </c>
      <c r="E187" s="4" t="str">
        <f>IFERROR(__xludf.DUMMYFUNCTION("PROPER(A187) &amp; "" = "" &amp; TEXTJOIN("" | "", TRUE, ARRAYFORMULA(CHAR(34) &amp; SPLIT(B187, ""|"") &amp; CHAR(34)))"),"Posicionamiento = ""POSITION""")</f>
        <v>Posicionamiento = "POSITION"</v>
      </c>
      <c r="F187" s="4" t="str">
        <f t="shared" si="1"/>
        <v>{Posicionamiento} { 
    Token t = new Token("posicionamiento", yytext()); 
    listaDeTokens.add(t);
    return t; 
}</v>
      </c>
    </row>
    <row r="188">
      <c r="A188" s="2" t="s">
        <v>557</v>
      </c>
      <c r="B188" s="3" t="s">
        <v>558</v>
      </c>
      <c r="C188" s="3" t="s">
        <v>559</v>
      </c>
      <c r="E188" s="4" t="str">
        <f>IFERROR(__xludf.DUMMYFUNCTION("PROPER(A188) &amp; "" = "" &amp; TEXTJOIN("" | "", TRUE, ARRAYFORMULA(CHAR(34) &amp; SPLIT(B188, ""|"") &amp; CHAR(34)))"),"Operacion_Limpieza = ""ERASE""")</f>
        <v>Operacion_Limpieza = "ERASE"</v>
      </c>
      <c r="F188" s="4" t="str">
        <f t="shared" si="1"/>
        <v>{Operacion_Limpieza} { 
    Token t = new Token("operacion_limpieza", yytext()); 
    listaDeTokens.add(t);
    return t; 
}</v>
      </c>
    </row>
    <row r="189">
      <c r="A189" s="2" t="s">
        <v>560</v>
      </c>
      <c r="B189" s="3" t="s">
        <v>561</v>
      </c>
      <c r="C189" s="3" t="s">
        <v>562</v>
      </c>
      <c r="E189" s="4" t="str">
        <f>IFERROR(__xludf.DUMMYFUNCTION("PROPER(A189) &amp; "" = "" &amp; TEXTJOIN("" | "", TRUE, ARRAYFORMULA(CHAR(34) &amp; SPLIT(B189, ""|"") &amp; CHAR(34)))"),"Evaluacion = ""EVALUATE""")</f>
        <v>Evaluacion = "EVALUATE"</v>
      </c>
      <c r="F189" s="4" t="str">
        <f t="shared" si="1"/>
        <v>{Evaluacion} { 
    Token t = new Token("evaluacion", yytext()); 
    listaDeTokens.add(t);
    return t; 
}</v>
      </c>
    </row>
    <row r="190">
      <c r="A190" s="2" t="s">
        <v>563</v>
      </c>
      <c r="B190" s="3" t="s">
        <v>564</v>
      </c>
      <c r="C190" s="3" t="s">
        <v>565</v>
      </c>
      <c r="E190" s="4" t="str">
        <f>IFERROR(__xludf.DUMMYFUNCTION("PROPER(A190) &amp; "" = "" &amp; TEXTJOIN("" | "", TRUE, ARRAYFORMULA(CHAR(34) &amp; SPLIT(B190, ""|"") &amp; CHAR(34)))"),"Proceder = ""PROCEED""")</f>
        <v>Proceder = "PROCEED"</v>
      </c>
      <c r="F190" s="4" t="str">
        <f t="shared" si="1"/>
        <v>{Proceder} { 
    Token t = new Token("proceder", yytext()); 
    listaDeTokens.add(t);
    return t; 
}</v>
      </c>
    </row>
    <row r="191">
      <c r="A191" s="2" t="s">
        <v>566</v>
      </c>
      <c r="B191" s="3" t="s">
        <v>567</v>
      </c>
      <c r="C191" s="3" t="s">
        <v>568</v>
      </c>
      <c r="E191" s="4" t="str">
        <f>IFERROR(__xludf.DUMMYFUNCTION("PROPER(A191) &amp; "" = "" &amp; TEXTJOIN("" | "", TRUE, ARRAYFORMULA(CHAR(34) &amp; SPLIT(B191, ""|"") &amp; CHAR(34)))"),"Gestion_Datos = ""RECORDS""")</f>
        <v>Gestion_Datos = "RECORDS"</v>
      </c>
      <c r="F191" s="4" t="str">
        <f t="shared" si="1"/>
        <v>{Gestion_Datos} { 
    Token t = new Token("gestion_datos", yytext()); 
    listaDeTokens.add(t);
    return t; 
}</v>
      </c>
    </row>
    <row r="192">
      <c r="A192" s="2" t="s">
        <v>569</v>
      </c>
      <c r="B192" s="3" t="s">
        <v>570</v>
      </c>
      <c r="C192" s="3" t="s">
        <v>571</v>
      </c>
      <c r="E192" s="4" t="str">
        <f>IFERROR(__xludf.DUMMYFUNCTION("PROPER(A192) &amp; "" = "" &amp; TEXTJOIN("" | "", TRUE, ARRAYFORMULA(CHAR(34) &amp; SPLIT(B192, ""|"") &amp; CHAR(34)))"),"Seleccion_Elemento = ""FIRST"" | ""BOTTOM""")</f>
        <v>Seleccion_Elemento = "FIRST" | "BOTTOM"</v>
      </c>
      <c r="F192" s="4" t="str">
        <f t="shared" si="1"/>
        <v>{Seleccion_Elemento} { 
    Token t = new Token("seleccion_elemento", yytext()); 
    listaDeTokens.add(t);
    return t; 
}</v>
      </c>
    </row>
    <row r="193">
      <c r="A193" s="5" t="s">
        <v>572</v>
      </c>
      <c r="B193" s="5" t="s">
        <v>573</v>
      </c>
      <c r="C193" s="5" t="s">
        <v>574</v>
      </c>
      <c r="E193" s="4" t="str">
        <f>IFERROR(__xludf.DUMMYFUNCTION("PROPER(A193) &amp; "" = "" &amp; TEXTJOIN("" | "", TRUE, ARRAYFORMULA(CHAR(34) &amp; SPLIT(B193, ""|"") &amp; CHAR(34)))"),"Notificacion = ""BELL""")</f>
        <v>Notificacion = "BELL"</v>
      </c>
      <c r="F193" s="4" t="str">
        <f t="shared" si="1"/>
        <v>{Notificacion} { 
    Token t = new Token("notificacion", yytext()); 
    listaDeTokens.add(t);
    return t; 
}</v>
      </c>
    </row>
    <row r="194">
      <c r="A194" s="5" t="s">
        <v>575</v>
      </c>
      <c r="B194" s="5" t="s">
        <v>576</v>
      </c>
      <c r="C194" s="5" t="s">
        <v>577</v>
      </c>
      <c r="E194" s="4" t="str">
        <f>IFERROR(__xludf.DUMMYFUNCTION("PROPER(A194) &amp; "" = "" &amp; TEXTJOIN("" | "", TRUE, ARRAYFORMULA(CHAR(34) &amp; SPLIT(B194, ""|"") &amp; CHAR(34)))"),"Sustitucion = ""REPLACING""")</f>
        <v>Sustitucion = "REPLACING"</v>
      </c>
      <c r="F194" s="4" t="str">
        <f t="shared" si="1"/>
        <v>{Sustitucion} { 
    Token t = new Token("sustitucion", yytext()); 
    listaDeTokens.add(t);
    return t; 
}</v>
      </c>
    </row>
    <row r="195">
      <c r="A195" s="5" t="s">
        <v>578</v>
      </c>
      <c r="B195" s="5" t="s">
        <v>579</v>
      </c>
      <c r="C195" s="5" t="s">
        <v>580</v>
      </c>
      <c r="E195" s="4" t="str">
        <f>IFERROR(__xludf.DUMMYFUNCTION("PROPER(A195) &amp; "" = "" &amp; TEXTJOIN("" | "", TRUE, ARRAYFORMULA(CHAR(34) &amp; SPLIT(B195, ""|"") &amp; CHAR(34)))"),"Generacion_Codigo = ""GENERATE""")</f>
        <v>Generacion_Codigo = "GENERATE"</v>
      </c>
      <c r="F195" s="4" t="str">
        <f t="shared" si="1"/>
        <v>{Generacion_Codigo} { 
    Token t = new Token("generacion_codigo", yytext()); 
    listaDeTokens.add(t);
    return t; 
}</v>
      </c>
    </row>
    <row r="196">
      <c r="A196" s="5" t="s">
        <v>581</v>
      </c>
      <c r="B196" s="5" t="s">
        <v>582</v>
      </c>
      <c r="C196" s="5" t="s">
        <v>583</v>
      </c>
      <c r="E196" s="4" t="str">
        <f>IFERROR(__xludf.DUMMYFUNCTION("PROPER(A196) &amp; "" = "" &amp; TEXTJOIN("" | "", TRUE, ARRAYFORMULA(CHAR(34) &amp; SPLIT(B196, ""|"") &amp; CHAR(34)))"),"Valor_Vacio = ""BLANK""")</f>
        <v>Valor_Vacio = "BLANK"</v>
      </c>
      <c r="F196" s="4" t="str">
        <f t="shared" si="1"/>
        <v>{Valor_Vacio} { 
    Token t = new Token("valor_vacio", yytext()); 
    listaDeTokens.add(t);
    return t; 
}</v>
      </c>
    </row>
    <row r="197">
      <c r="A197" s="4" t="s">
        <v>584</v>
      </c>
      <c r="B197" s="4" t="s">
        <v>585</v>
      </c>
      <c r="C197" s="4" t="s">
        <v>586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2.38"/>
    <col customWidth="1" min="3" max="3" width="31.5"/>
    <col customWidth="1" min="4" max="4" width="20.5"/>
  </cols>
  <sheetData>
    <row r="1">
      <c r="A1" s="6" t="s">
        <v>587</v>
      </c>
      <c r="B1" s="6" t="s">
        <v>588</v>
      </c>
      <c r="C1" s="6" t="s">
        <v>589</v>
      </c>
      <c r="D1" s="6" t="s">
        <v>1</v>
      </c>
    </row>
    <row r="2">
      <c r="A2" s="7">
        <f t="shared" ref="A2:A301" si="1">ROW()-1</f>
        <v>1</v>
      </c>
      <c r="B2" s="2" t="str">
        <f t="array" ref="B2:D1000">SORT(desordenadas!C2:E1000, 1, TRUE)</f>
        <v>acceso_indexado_nulable</v>
      </c>
      <c r="C2" s="2" t="s">
        <v>327</v>
      </c>
      <c r="D2" s="2" t="s">
        <v>327</v>
      </c>
    </row>
    <row r="3">
      <c r="A3" s="7">
        <f t="shared" si="1"/>
        <v>2</v>
      </c>
      <c r="B3" s="2" t="s">
        <v>329</v>
      </c>
      <c r="C3" s="2" t="s">
        <v>330</v>
      </c>
      <c r="D3" s="2" t="s">
        <v>330</v>
      </c>
    </row>
    <row r="4">
      <c r="A4" s="7">
        <f t="shared" si="1"/>
        <v>3</v>
      </c>
      <c r="B4" s="2" t="s">
        <v>248</v>
      </c>
      <c r="C4" s="2" t="s">
        <v>249</v>
      </c>
      <c r="D4" s="2" t="s">
        <v>249</v>
      </c>
    </row>
    <row r="5">
      <c r="A5" s="7">
        <f t="shared" si="1"/>
        <v>4</v>
      </c>
      <c r="B5" s="2" t="s">
        <v>458</v>
      </c>
      <c r="C5" s="2" t="s">
        <v>459</v>
      </c>
      <c r="D5" s="2" t="s">
        <v>459</v>
      </c>
    </row>
    <row r="6">
      <c r="A6" s="7">
        <f t="shared" si="1"/>
        <v>5</v>
      </c>
      <c r="B6" s="2" t="s">
        <v>251</v>
      </c>
      <c r="C6" s="2" t="s">
        <v>252</v>
      </c>
      <c r="D6" s="2" t="s">
        <v>252</v>
      </c>
    </row>
    <row r="7">
      <c r="A7" s="7">
        <f t="shared" si="1"/>
        <v>6</v>
      </c>
      <c r="B7" s="2" t="s">
        <v>371</v>
      </c>
      <c r="C7" s="2" t="s">
        <v>372</v>
      </c>
      <c r="D7" s="2" t="s">
        <v>372</v>
      </c>
    </row>
    <row r="8">
      <c r="A8" s="7">
        <f t="shared" si="1"/>
        <v>7</v>
      </c>
      <c r="B8" s="2" t="s">
        <v>494</v>
      </c>
      <c r="C8" s="2" t="s">
        <v>495</v>
      </c>
      <c r="D8" s="2" t="s">
        <v>495</v>
      </c>
    </row>
    <row r="9">
      <c r="A9" s="7">
        <f t="shared" si="1"/>
        <v>8</v>
      </c>
      <c r="B9" s="2" t="s">
        <v>134</v>
      </c>
      <c r="C9" s="2" t="s">
        <v>135</v>
      </c>
      <c r="D9" s="2" t="s">
        <v>135</v>
      </c>
    </row>
    <row r="10">
      <c r="A10" s="7">
        <f t="shared" si="1"/>
        <v>9</v>
      </c>
      <c r="B10" s="2" t="s">
        <v>527</v>
      </c>
      <c r="C10" s="2" t="s">
        <v>528</v>
      </c>
      <c r="D10" s="2" t="s">
        <v>528</v>
      </c>
    </row>
    <row r="11">
      <c r="A11" s="7">
        <f t="shared" si="1"/>
        <v>10</v>
      </c>
      <c r="B11" s="2" t="s">
        <v>395</v>
      </c>
      <c r="C11" s="2" t="s">
        <v>590</v>
      </c>
      <c r="D11" s="2" t="s">
        <v>590</v>
      </c>
    </row>
    <row r="12">
      <c r="A12" s="7">
        <f t="shared" si="1"/>
        <v>11</v>
      </c>
      <c r="B12" s="2" t="s">
        <v>395</v>
      </c>
      <c r="C12" s="2" t="s">
        <v>591</v>
      </c>
      <c r="D12" s="2" t="s">
        <v>591</v>
      </c>
    </row>
    <row r="13">
      <c r="A13" s="7">
        <f t="shared" si="1"/>
        <v>12</v>
      </c>
      <c r="B13" s="2" t="s">
        <v>422</v>
      </c>
      <c r="C13" s="2" t="s">
        <v>592</v>
      </c>
      <c r="D13" s="2" t="s">
        <v>592</v>
      </c>
    </row>
    <row r="14">
      <c r="A14" s="7">
        <f t="shared" si="1"/>
        <v>13</v>
      </c>
      <c r="B14" s="2" t="s">
        <v>422</v>
      </c>
      <c r="C14" s="2" t="s">
        <v>593</v>
      </c>
      <c r="D14" s="2" t="s">
        <v>593</v>
      </c>
    </row>
    <row r="15">
      <c r="A15" s="7">
        <f t="shared" si="1"/>
        <v>14</v>
      </c>
      <c r="B15" s="2" t="s">
        <v>83</v>
      </c>
      <c r="C15" s="2" t="s">
        <v>594</v>
      </c>
      <c r="D15" s="2" t="s">
        <v>594</v>
      </c>
    </row>
    <row r="16">
      <c r="A16" s="7">
        <f t="shared" si="1"/>
        <v>15</v>
      </c>
      <c r="B16" s="2" t="s">
        <v>83</v>
      </c>
      <c r="C16" s="2" t="s">
        <v>595</v>
      </c>
      <c r="D16" s="2" t="s">
        <v>595</v>
      </c>
    </row>
    <row r="17">
      <c r="A17" s="7">
        <f t="shared" si="1"/>
        <v>16</v>
      </c>
      <c r="B17" s="2" t="s">
        <v>113</v>
      </c>
      <c r="C17" s="2" t="s">
        <v>596</v>
      </c>
      <c r="D17" s="2" t="s">
        <v>596</v>
      </c>
    </row>
    <row r="18">
      <c r="A18" s="7">
        <f t="shared" si="1"/>
        <v>17</v>
      </c>
      <c r="B18" s="2" t="s">
        <v>113</v>
      </c>
      <c r="C18" s="2" t="s">
        <v>597</v>
      </c>
      <c r="D18" s="2" t="s">
        <v>597</v>
      </c>
    </row>
    <row r="19">
      <c r="A19" s="7">
        <f t="shared" si="1"/>
        <v>18</v>
      </c>
      <c r="B19" s="2" t="s">
        <v>113</v>
      </c>
      <c r="C19" s="2" t="s">
        <v>598</v>
      </c>
      <c r="D19" s="2" t="s">
        <v>598</v>
      </c>
    </row>
    <row r="20">
      <c r="A20" s="7">
        <f t="shared" si="1"/>
        <v>19</v>
      </c>
      <c r="B20" s="2" t="s">
        <v>110</v>
      </c>
      <c r="C20" s="2" t="s">
        <v>111</v>
      </c>
      <c r="D20" s="2" t="s">
        <v>111</v>
      </c>
    </row>
    <row r="21">
      <c r="A21" s="7">
        <f t="shared" si="1"/>
        <v>20</v>
      </c>
      <c r="B21" s="2" t="s">
        <v>332</v>
      </c>
      <c r="C21" s="2" t="s">
        <v>333</v>
      </c>
      <c r="D21" s="2" t="s">
        <v>333</v>
      </c>
    </row>
    <row r="22">
      <c r="A22" s="7">
        <f t="shared" si="1"/>
        <v>21</v>
      </c>
      <c r="B22" s="2" t="s">
        <v>170</v>
      </c>
      <c r="C22" s="2" t="s">
        <v>171</v>
      </c>
      <c r="D22" s="2" t="s">
        <v>171</v>
      </c>
    </row>
    <row r="23">
      <c r="A23" s="7">
        <f t="shared" si="1"/>
        <v>22</v>
      </c>
      <c r="B23" s="2" t="s">
        <v>296</v>
      </c>
      <c r="C23" s="2" t="s">
        <v>297</v>
      </c>
      <c r="D23" s="2" t="s">
        <v>297</v>
      </c>
    </row>
    <row r="24">
      <c r="A24" s="7">
        <f t="shared" si="1"/>
        <v>23</v>
      </c>
      <c r="B24" s="2" t="s">
        <v>539</v>
      </c>
      <c r="C24" s="2" t="s">
        <v>540</v>
      </c>
      <c r="D24" s="2" t="s">
        <v>540</v>
      </c>
    </row>
    <row r="25">
      <c r="A25" s="7">
        <f t="shared" si="1"/>
        <v>24</v>
      </c>
      <c r="B25" s="2" t="s">
        <v>479</v>
      </c>
      <c r="C25" s="2" t="s">
        <v>480</v>
      </c>
      <c r="D25" s="2" t="s">
        <v>480</v>
      </c>
    </row>
    <row r="26">
      <c r="A26" s="7">
        <f t="shared" si="1"/>
        <v>25</v>
      </c>
      <c r="B26" s="2" t="s">
        <v>476</v>
      </c>
      <c r="C26" s="2" t="s">
        <v>599</v>
      </c>
      <c r="D26" s="2" t="s">
        <v>599</v>
      </c>
    </row>
    <row r="27">
      <c r="A27" s="7">
        <f t="shared" si="1"/>
        <v>26</v>
      </c>
      <c r="B27" s="2" t="s">
        <v>476</v>
      </c>
      <c r="C27" s="2" t="s">
        <v>600</v>
      </c>
      <c r="D27" s="2" t="s">
        <v>600</v>
      </c>
    </row>
    <row r="28">
      <c r="A28" s="7">
        <f t="shared" si="1"/>
        <v>27</v>
      </c>
      <c r="B28" s="2" t="s">
        <v>509</v>
      </c>
      <c r="C28" s="2" t="s">
        <v>510</v>
      </c>
      <c r="D28" s="2" t="s">
        <v>510</v>
      </c>
    </row>
    <row r="29">
      <c r="A29" s="7">
        <f t="shared" si="1"/>
        <v>28</v>
      </c>
      <c r="B29" s="2" t="s">
        <v>521</v>
      </c>
      <c r="C29" s="2" t="s">
        <v>522</v>
      </c>
      <c r="D29" s="2" t="s">
        <v>522</v>
      </c>
    </row>
    <row r="30">
      <c r="A30" s="7">
        <f t="shared" si="1"/>
        <v>29</v>
      </c>
      <c r="B30" s="2" t="s">
        <v>11</v>
      </c>
      <c r="C30" s="2" t="s">
        <v>601</v>
      </c>
      <c r="D30" s="2" t="s">
        <v>601</v>
      </c>
    </row>
    <row r="31">
      <c r="A31" s="7">
        <f t="shared" si="1"/>
        <v>30</v>
      </c>
      <c r="B31" s="2" t="s">
        <v>11</v>
      </c>
      <c r="C31" s="2" t="s">
        <v>602</v>
      </c>
      <c r="D31" s="2" t="s">
        <v>602</v>
      </c>
    </row>
    <row r="32">
      <c r="A32" s="7">
        <f t="shared" si="1"/>
        <v>31</v>
      </c>
      <c r="B32" s="2" t="s">
        <v>11</v>
      </c>
      <c r="C32" s="2" t="s">
        <v>603</v>
      </c>
      <c r="D32" s="2" t="s">
        <v>603</v>
      </c>
    </row>
    <row r="33">
      <c r="A33" s="7">
        <f t="shared" si="1"/>
        <v>32</v>
      </c>
      <c r="B33" s="2" t="s">
        <v>11</v>
      </c>
      <c r="C33" s="2" t="s">
        <v>604</v>
      </c>
      <c r="D33" s="2" t="s">
        <v>604</v>
      </c>
    </row>
    <row r="34">
      <c r="A34" s="7">
        <f t="shared" si="1"/>
        <v>33</v>
      </c>
      <c r="B34" s="2" t="s">
        <v>11</v>
      </c>
      <c r="C34" s="2" t="s">
        <v>605</v>
      </c>
      <c r="D34" s="2" t="s">
        <v>605</v>
      </c>
    </row>
    <row r="35">
      <c r="A35" s="7">
        <f t="shared" si="1"/>
        <v>34</v>
      </c>
      <c r="B35" s="2" t="s">
        <v>11</v>
      </c>
      <c r="C35" s="2" t="s">
        <v>606</v>
      </c>
      <c r="D35" s="2" t="s">
        <v>606</v>
      </c>
    </row>
    <row r="36">
      <c r="A36" s="7">
        <f t="shared" si="1"/>
        <v>35</v>
      </c>
      <c r="B36" s="2" t="s">
        <v>11</v>
      </c>
      <c r="C36" s="2" t="s">
        <v>607</v>
      </c>
      <c r="D36" s="2" t="s">
        <v>607</v>
      </c>
    </row>
    <row r="37">
      <c r="A37" s="7">
        <f t="shared" si="1"/>
        <v>36</v>
      </c>
      <c r="B37" s="2" t="s">
        <v>89</v>
      </c>
      <c r="C37" s="2" t="s">
        <v>90</v>
      </c>
      <c r="D37" s="2" t="s">
        <v>90</v>
      </c>
    </row>
    <row r="38">
      <c r="A38" s="7">
        <f t="shared" si="1"/>
        <v>37</v>
      </c>
      <c r="B38" s="2" t="s">
        <v>260</v>
      </c>
      <c r="C38" s="2" t="s">
        <v>261</v>
      </c>
      <c r="D38" s="2" t="s">
        <v>261</v>
      </c>
    </row>
    <row r="39">
      <c r="A39" s="7">
        <f t="shared" si="1"/>
        <v>38</v>
      </c>
      <c r="B39" s="2" t="s">
        <v>242</v>
      </c>
      <c r="C39" s="2" t="s">
        <v>243</v>
      </c>
      <c r="D39" s="2" t="s">
        <v>243</v>
      </c>
    </row>
    <row r="40">
      <c r="A40" s="7">
        <f t="shared" si="1"/>
        <v>39</v>
      </c>
      <c r="B40" s="2" t="s">
        <v>275</v>
      </c>
      <c r="C40" s="2" t="s">
        <v>276</v>
      </c>
      <c r="D40" s="2" t="s">
        <v>276</v>
      </c>
    </row>
    <row r="41">
      <c r="A41" s="7">
        <f t="shared" si="1"/>
        <v>40</v>
      </c>
      <c r="B41" s="2" t="s">
        <v>299</v>
      </c>
      <c r="C41" s="2" t="s">
        <v>300</v>
      </c>
      <c r="D41" s="2" t="s">
        <v>300</v>
      </c>
    </row>
    <row r="42">
      <c r="A42" s="7">
        <f t="shared" si="1"/>
        <v>41</v>
      </c>
      <c r="B42" s="2" t="s">
        <v>194</v>
      </c>
      <c r="C42" s="2" t="s">
        <v>195</v>
      </c>
      <c r="D42" s="2" t="s">
        <v>195</v>
      </c>
    </row>
    <row r="43">
      <c r="A43" s="7">
        <f t="shared" si="1"/>
        <v>42</v>
      </c>
      <c r="B43" s="2" t="s">
        <v>191</v>
      </c>
      <c r="C43" s="2" t="s">
        <v>192</v>
      </c>
      <c r="D43" s="2" t="s">
        <v>192</v>
      </c>
    </row>
    <row r="44">
      <c r="A44" s="7">
        <f t="shared" si="1"/>
        <v>43</v>
      </c>
      <c r="B44" s="2" t="s">
        <v>86</v>
      </c>
      <c r="C44" s="2" t="s">
        <v>87</v>
      </c>
      <c r="D44" s="2" t="s">
        <v>87</v>
      </c>
    </row>
    <row r="45">
      <c r="A45" s="7">
        <f t="shared" si="1"/>
        <v>44</v>
      </c>
      <c r="B45" s="2" t="s">
        <v>257</v>
      </c>
      <c r="C45" s="2" t="s">
        <v>258</v>
      </c>
      <c r="D45" s="2" t="s">
        <v>258</v>
      </c>
    </row>
    <row r="46">
      <c r="A46" s="7">
        <f t="shared" si="1"/>
        <v>45</v>
      </c>
      <c r="B46" s="2" t="s">
        <v>473</v>
      </c>
      <c r="C46" s="2" t="s">
        <v>608</v>
      </c>
      <c r="D46" s="2" t="s">
        <v>608</v>
      </c>
    </row>
    <row r="47">
      <c r="A47" s="7">
        <f t="shared" si="1"/>
        <v>46</v>
      </c>
      <c r="B47" s="2" t="s">
        <v>473</v>
      </c>
      <c r="C47" s="2" t="s">
        <v>609</v>
      </c>
      <c r="D47" s="2" t="s">
        <v>609</v>
      </c>
    </row>
    <row r="48">
      <c r="A48" s="7">
        <f t="shared" si="1"/>
        <v>47</v>
      </c>
      <c r="B48" s="2" t="s">
        <v>452</v>
      </c>
      <c r="C48" s="2" t="s">
        <v>453</v>
      </c>
      <c r="D48" s="2" t="s">
        <v>453</v>
      </c>
    </row>
    <row r="49">
      <c r="A49" s="7">
        <f t="shared" si="1"/>
        <v>48</v>
      </c>
      <c r="B49" s="2" t="s">
        <v>101</v>
      </c>
      <c r="C49" s="2" t="s">
        <v>102</v>
      </c>
      <c r="D49" s="2" t="s">
        <v>102</v>
      </c>
    </row>
    <row r="50">
      <c r="A50" s="7">
        <f t="shared" si="1"/>
        <v>49</v>
      </c>
      <c r="B50" s="2" t="s">
        <v>119</v>
      </c>
      <c r="C50" s="2" t="s">
        <v>120</v>
      </c>
      <c r="D50" s="2" t="s">
        <v>120</v>
      </c>
    </row>
    <row r="51">
      <c r="A51" s="7">
        <f t="shared" si="1"/>
        <v>50</v>
      </c>
      <c r="B51" s="2" t="s">
        <v>71</v>
      </c>
      <c r="C51" s="2" t="s">
        <v>72</v>
      </c>
      <c r="D51" s="2" t="s">
        <v>72</v>
      </c>
    </row>
    <row r="52">
      <c r="A52" s="7">
        <f t="shared" si="1"/>
        <v>51</v>
      </c>
      <c r="B52" s="2" t="s">
        <v>545</v>
      </c>
      <c r="C52" s="2" t="s">
        <v>546</v>
      </c>
      <c r="D52" s="2" t="s">
        <v>546</v>
      </c>
    </row>
    <row r="53">
      <c r="A53" s="7">
        <f t="shared" si="1"/>
        <v>52</v>
      </c>
      <c r="B53" s="2" t="s">
        <v>506</v>
      </c>
      <c r="C53" s="2" t="s">
        <v>507</v>
      </c>
      <c r="D53" s="2" t="s">
        <v>507</v>
      </c>
    </row>
    <row r="54">
      <c r="A54" s="7">
        <f t="shared" si="1"/>
        <v>53</v>
      </c>
      <c r="B54" s="2" t="s">
        <v>20</v>
      </c>
      <c r="C54" s="2" t="s">
        <v>610</v>
      </c>
      <c r="D54" s="2" t="s">
        <v>610</v>
      </c>
    </row>
    <row r="55">
      <c r="A55" s="7">
        <f t="shared" si="1"/>
        <v>54</v>
      </c>
      <c r="B55" s="2" t="s">
        <v>20</v>
      </c>
      <c r="C55" s="2" t="s">
        <v>611</v>
      </c>
      <c r="D55" s="2" t="s">
        <v>611</v>
      </c>
    </row>
    <row r="56">
      <c r="A56" s="7">
        <f t="shared" si="1"/>
        <v>55</v>
      </c>
      <c r="B56" s="2" t="s">
        <v>20</v>
      </c>
      <c r="C56" s="2" t="s">
        <v>612</v>
      </c>
      <c r="D56" s="2" t="s">
        <v>612</v>
      </c>
    </row>
    <row r="57">
      <c r="A57" s="7">
        <f t="shared" si="1"/>
        <v>56</v>
      </c>
      <c r="B57" s="2" t="s">
        <v>23</v>
      </c>
      <c r="C57" s="2" t="s">
        <v>24</v>
      </c>
      <c r="D57" s="2" t="s">
        <v>24</v>
      </c>
    </row>
    <row r="58">
      <c r="A58" s="7">
        <f t="shared" si="1"/>
        <v>57</v>
      </c>
      <c r="B58" s="2" t="s">
        <v>218</v>
      </c>
      <c r="C58" s="2" t="s">
        <v>219</v>
      </c>
      <c r="D58" s="2" t="s">
        <v>219</v>
      </c>
    </row>
    <row r="59">
      <c r="A59" s="7">
        <f t="shared" si="1"/>
        <v>58</v>
      </c>
      <c r="B59" s="2" t="s">
        <v>491</v>
      </c>
      <c r="C59" s="2" t="s">
        <v>492</v>
      </c>
      <c r="D59" s="2" t="s">
        <v>492</v>
      </c>
    </row>
    <row r="60">
      <c r="A60" s="7">
        <f t="shared" si="1"/>
        <v>59</v>
      </c>
      <c r="B60" s="2" t="s">
        <v>512</v>
      </c>
      <c r="C60" s="2" t="s">
        <v>613</v>
      </c>
      <c r="D60" s="2" t="s">
        <v>613</v>
      </c>
    </row>
    <row r="61">
      <c r="A61" s="7">
        <f t="shared" si="1"/>
        <v>60</v>
      </c>
      <c r="B61" s="2" t="s">
        <v>512</v>
      </c>
      <c r="C61" s="2" t="s">
        <v>614</v>
      </c>
      <c r="D61" s="2" t="s">
        <v>614</v>
      </c>
    </row>
    <row r="62">
      <c r="A62" s="7">
        <f t="shared" si="1"/>
        <v>61</v>
      </c>
      <c r="B62" s="2" t="s">
        <v>512</v>
      </c>
      <c r="C62" s="2" t="s">
        <v>615</v>
      </c>
      <c r="D62" s="2" t="s">
        <v>615</v>
      </c>
    </row>
    <row r="63">
      <c r="A63" s="7">
        <f t="shared" si="1"/>
        <v>62</v>
      </c>
      <c r="B63" s="2" t="s">
        <v>278</v>
      </c>
      <c r="C63" s="2" t="s">
        <v>279</v>
      </c>
      <c r="D63" s="2" t="s">
        <v>279</v>
      </c>
    </row>
    <row r="64">
      <c r="A64" s="7">
        <f t="shared" si="1"/>
        <v>63</v>
      </c>
      <c r="B64" s="2" t="s">
        <v>518</v>
      </c>
      <c r="C64" s="2" t="s">
        <v>519</v>
      </c>
      <c r="D64" s="2" t="s">
        <v>519</v>
      </c>
    </row>
    <row r="65">
      <c r="A65" s="7">
        <f t="shared" si="1"/>
        <v>64</v>
      </c>
      <c r="B65" s="2" t="s">
        <v>425</v>
      </c>
      <c r="C65" s="2" t="s">
        <v>616</v>
      </c>
      <c r="D65" s="2" t="s">
        <v>616</v>
      </c>
    </row>
    <row r="66">
      <c r="A66" s="7">
        <f t="shared" si="1"/>
        <v>65</v>
      </c>
      <c r="B66" s="2" t="s">
        <v>425</v>
      </c>
      <c r="C66" s="2" t="s">
        <v>617</v>
      </c>
      <c r="D66" s="2" t="s">
        <v>617</v>
      </c>
    </row>
    <row r="67">
      <c r="A67" s="7">
        <f t="shared" si="1"/>
        <v>66</v>
      </c>
      <c r="B67" s="2" t="s">
        <v>425</v>
      </c>
      <c r="C67" s="2" t="s">
        <v>618</v>
      </c>
      <c r="D67" s="2" t="s">
        <v>618</v>
      </c>
    </row>
    <row r="68">
      <c r="A68" s="7">
        <f t="shared" si="1"/>
        <v>67</v>
      </c>
      <c r="B68" s="2" t="s">
        <v>533</v>
      </c>
      <c r="C68" s="2" t="s">
        <v>534</v>
      </c>
      <c r="D68" s="2" t="s">
        <v>534</v>
      </c>
    </row>
    <row r="69">
      <c r="A69" s="7">
        <f t="shared" si="1"/>
        <v>68</v>
      </c>
      <c r="B69" s="2" t="s">
        <v>461</v>
      </c>
      <c r="C69" s="2" t="s">
        <v>462</v>
      </c>
      <c r="D69" s="2" t="s">
        <v>462</v>
      </c>
    </row>
    <row r="70">
      <c r="A70" s="7">
        <f t="shared" si="1"/>
        <v>69</v>
      </c>
      <c r="B70" s="2" t="s">
        <v>350</v>
      </c>
      <c r="C70" s="2" t="s">
        <v>351</v>
      </c>
      <c r="D70" s="2" t="s">
        <v>351</v>
      </c>
    </row>
    <row r="71">
      <c r="A71" s="7">
        <f t="shared" si="1"/>
        <v>70</v>
      </c>
      <c r="B71" s="2" t="s">
        <v>434</v>
      </c>
      <c r="C71" s="2" t="s">
        <v>435</v>
      </c>
      <c r="D71" s="2" t="s">
        <v>435</v>
      </c>
    </row>
    <row r="72">
      <c r="A72" s="7">
        <f t="shared" si="1"/>
        <v>71</v>
      </c>
      <c r="B72" s="2" t="s">
        <v>362</v>
      </c>
      <c r="C72" s="2" t="s">
        <v>363</v>
      </c>
      <c r="D72" s="2" t="s">
        <v>363</v>
      </c>
    </row>
    <row r="73">
      <c r="A73" s="7">
        <f t="shared" si="1"/>
        <v>72</v>
      </c>
      <c r="B73" s="2" t="s">
        <v>455</v>
      </c>
      <c r="C73" s="2" t="s">
        <v>456</v>
      </c>
      <c r="D73" s="2" t="s">
        <v>456</v>
      </c>
    </row>
    <row r="74">
      <c r="A74" s="7">
        <f t="shared" si="1"/>
        <v>73</v>
      </c>
      <c r="B74" s="2" t="s">
        <v>233</v>
      </c>
      <c r="C74" s="2" t="s">
        <v>234</v>
      </c>
      <c r="D74" s="2" t="s">
        <v>234</v>
      </c>
    </row>
    <row r="75">
      <c r="A75" s="7">
        <f t="shared" si="1"/>
        <v>74</v>
      </c>
      <c r="B75" s="2" t="s">
        <v>560</v>
      </c>
      <c r="C75" s="2" t="s">
        <v>561</v>
      </c>
      <c r="D75" s="2" t="s">
        <v>561</v>
      </c>
    </row>
    <row r="76">
      <c r="A76" s="7">
        <f t="shared" si="1"/>
        <v>75</v>
      </c>
      <c r="B76" s="2" t="s">
        <v>392</v>
      </c>
      <c r="C76" s="2" t="s">
        <v>393</v>
      </c>
      <c r="D76" s="2" t="s">
        <v>393</v>
      </c>
    </row>
    <row r="77">
      <c r="A77" s="7">
        <f t="shared" si="1"/>
        <v>76</v>
      </c>
      <c r="B77" s="2" t="s">
        <v>173</v>
      </c>
      <c r="C77" s="2" t="s">
        <v>174</v>
      </c>
      <c r="D77" s="2" t="s">
        <v>174</v>
      </c>
    </row>
    <row r="78">
      <c r="A78" s="7">
        <f t="shared" si="1"/>
        <v>77</v>
      </c>
      <c r="B78" s="2" t="s">
        <v>179</v>
      </c>
      <c r="C78" s="2" t="s">
        <v>180</v>
      </c>
      <c r="D78" s="2" t="s">
        <v>180</v>
      </c>
    </row>
    <row r="79">
      <c r="A79" s="7">
        <f t="shared" si="1"/>
        <v>78</v>
      </c>
      <c r="B79" s="2" t="s">
        <v>515</v>
      </c>
      <c r="C79" s="2" t="s">
        <v>516</v>
      </c>
      <c r="D79" s="2" t="s">
        <v>516</v>
      </c>
    </row>
    <row r="80">
      <c r="A80" s="7">
        <f t="shared" si="1"/>
        <v>79</v>
      </c>
      <c r="B80" s="2" t="s">
        <v>368</v>
      </c>
      <c r="C80" s="2" t="s">
        <v>369</v>
      </c>
      <c r="D80" s="2" t="s">
        <v>369</v>
      </c>
    </row>
    <row r="81">
      <c r="A81" s="7">
        <f t="shared" si="1"/>
        <v>80</v>
      </c>
      <c r="B81" s="2" t="s">
        <v>404</v>
      </c>
      <c r="C81" s="2" t="s">
        <v>405</v>
      </c>
      <c r="D81" s="2" t="s">
        <v>405</v>
      </c>
    </row>
    <row r="82">
      <c r="A82" s="7">
        <f t="shared" si="1"/>
        <v>81</v>
      </c>
      <c r="B82" s="2" t="s">
        <v>305</v>
      </c>
      <c r="C82" s="2" t="s">
        <v>306</v>
      </c>
      <c r="D82" s="2" t="s">
        <v>306</v>
      </c>
    </row>
    <row r="83">
      <c r="A83" s="7">
        <f t="shared" si="1"/>
        <v>82</v>
      </c>
      <c r="B83" s="2" t="s">
        <v>356</v>
      </c>
      <c r="C83" s="2" t="s">
        <v>357</v>
      </c>
      <c r="D83" s="2" t="s">
        <v>357</v>
      </c>
    </row>
    <row r="84">
      <c r="A84" s="7">
        <f t="shared" si="1"/>
        <v>83</v>
      </c>
      <c r="B84" s="2" t="s">
        <v>374</v>
      </c>
      <c r="C84" s="2" t="s">
        <v>375</v>
      </c>
      <c r="D84" s="2" t="s">
        <v>375</v>
      </c>
    </row>
    <row r="85">
      <c r="A85" s="7">
        <f t="shared" si="1"/>
        <v>84</v>
      </c>
      <c r="B85" s="2" t="s">
        <v>482</v>
      </c>
      <c r="C85" s="2" t="s">
        <v>483</v>
      </c>
      <c r="D85" s="2" t="s">
        <v>483</v>
      </c>
    </row>
    <row r="86">
      <c r="A86" s="7">
        <f t="shared" si="1"/>
        <v>85</v>
      </c>
      <c r="B86" s="2" t="s">
        <v>500</v>
      </c>
      <c r="C86" s="2" t="s">
        <v>501</v>
      </c>
      <c r="D86" s="2" t="s">
        <v>501</v>
      </c>
    </row>
    <row r="87">
      <c r="A87" s="7">
        <f t="shared" si="1"/>
        <v>86</v>
      </c>
      <c r="B87" s="2" t="s">
        <v>578</v>
      </c>
      <c r="C87" s="2" t="s">
        <v>579</v>
      </c>
      <c r="D87" s="2" t="s">
        <v>579</v>
      </c>
    </row>
    <row r="88">
      <c r="A88" s="7">
        <f t="shared" si="1"/>
        <v>87</v>
      </c>
      <c r="B88" s="2" t="s">
        <v>314</v>
      </c>
      <c r="C88" s="2" t="s">
        <v>315</v>
      </c>
      <c r="D88" s="2" t="s">
        <v>315</v>
      </c>
    </row>
    <row r="89">
      <c r="A89" s="7">
        <f t="shared" si="1"/>
        <v>88</v>
      </c>
      <c r="B89" s="2" t="s">
        <v>566</v>
      </c>
      <c r="C89" s="2" t="s">
        <v>567</v>
      </c>
      <c r="D89" s="2" t="s">
        <v>567</v>
      </c>
    </row>
    <row r="90">
      <c r="A90" s="7">
        <f t="shared" si="1"/>
        <v>89</v>
      </c>
      <c r="B90" s="2" t="s">
        <v>263</v>
      </c>
      <c r="C90" s="2" t="s">
        <v>264</v>
      </c>
      <c r="D90" s="2" t="s">
        <v>264</v>
      </c>
    </row>
    <row r="91">
      <c r="A91" s="7">
        <f t="shared" si="1"/>
        <v>90</v>
      </c>
      <c r="B91" s="2" t="s">
        <v>266</v>
      </c>
      <c r="C91" s="2" t="s">
        <v>619</v>
      </c>
      <c r="D91" s="2" t="s">
        <v>619</v>
      </c>
    </row>
    <row r="92">
      <c r="A92" s="7">
        <f t="shared" si="1"/>
        <v>91</v>
      </c>
      <c r="B92" s="2" t="s">
        <v>266</v>
      </c>
      <c r="C92" s="2" t="s">
        <v>620</v>
      </c>
      <c r="D92" s="2" t="s">
        <v>620</v>
      </c>
    </row>
    <row r="93">
      <c r="A93" s="7">
        <f t="shared" si="1"/>
        <v>92</v>
      </c>
      <c r="B93" s="2" t="s">
        <v>197</v>
      </c>
      <c r="C93" s="2" t="s">
        <v>198</v>
      </c>
      <c r="D93" s="2" t="s">
        <v>198</v>
      </c>
    </row>
    <row r="94">
      <c r="A94" s="7">
        <f t="shared" si="1"/>
        <v>93</v>
      </c>
      <c r="B94" s="2" t="s">
        <v>383</v>
      </c>
      <c r="C94" s="2" t="s">
        <v>384</v>
      </c>
      <c r="D94" s="2" t="s">
        <v>384</v>
      </c>
    </row>
    <row r="95">
      <c r="A95" s="7">
        <f t="shared" si="1"/>
        <v>94</v>
      </c>
      <c r="B95" s="2" t="s">
        <v>320</v>
      </c>
      <c r="C95" s="2" t="s">
        <v>321</v>
      </c>
      <c r="D95" s="2" t="s">
        <v>321</v>
      </c>
    </row>
    <row r="96">
      <c r="A96" s="7">
        <f t="shared" si="1"/>
        <v>95</v>
      </c>
      <c r="B96" s="2" t="s">
        <v>386</v>
      </c>
      <c r="C96" s="2" t="s">
        <v>387</v>
      </c>
      <c r="D96" s="2" t="s">
        <v>387</v>
      </c>
    </row>
    <row r="97">
      <c r="A97" s="7">
        <f t="shared" si="1"/>
        <v>96</v>
      </c>
      <c r="B97" s="2" t="s">
        <v>446</v>
      </c>
      <c r="C97" s="2" t="s">
        <v>447</v>
      </c>
      <c r="D97" s="2" t="s">
        <v>447</v>
      </c>
    </row>
    <row r="98">
      <c r="A98" s="7">
        <f t="shared" si="1"/>
        <v>97</v>
      </c>
      <c r="B98" s="2" t="s">
        <v>353</v>
      </c>
      <c r="C98" s="2" t="s">
        <v>354</v>
      </c>
      <c r="D98" s="2" t="s">
        <v>354</v>
      </c>
    </row>
    <row r="99">
      <c r="A99" s="7">
        <f t="shared" si="1"/>
        <v>98</v>
      </c>
      <c r="B99" s="2" t="s">
        <v>449</v>
      </c>
      <c r="C99" s="2" t="s">
        <v>450</v>
      </c>
      <c r="D99" s="2" t="s">
        <v>450</v>
      </c>
    </row>
    <row r="100">
      <c r="A100" s="7">
        <f t="shared" si="1"/>
        <v>99</v>
      </c>
      <c r="B100" s="2" t="s">
        <v>401</v>
      </c>
      <c r="C100" s="2" t="s">
        <v>402</v>
      </c>
      <c r="D100" s="2" t="s">
        <v>402</v>
      </c>
    </row>
    <row r="101">
      <c r="A101" s="7">
        <f t="shared" si="1"/>
        <v>100</v>
      </c>
      <c r="B101" s="2" t="s">
        <v>116</v>
      </c>
      <c r="C101" s="2" t="s">
        <v>117</v>
      </c>
      <c r="D101" s="2" t="s">
        <v>117</v>
      </c>
    </row>
    <row r="102">
      <c r="A102" s="7">
        <f t="shared" si="1"/>
        <v>101</v>
      </c>
      <c r="B102" s="2" t="s">
        <v>254</v>
      </c>
      <c r="C102" s="2" t="s">
        <v>255</v>
      </c>
      <c r="D102" s="2" t="s">
        <v>255</v>
      </c>
    </row>
    <row r="103">
      <c r="A103" s="7">
        <f t="shared" si="1"/>
        <v>102</v>
      </c>
      <c r="B103" s="2" t="s">
        <v>311</v>
      </c>
      <c r="C103" s="2" t="s">
        <v>312</v>
      </c>
      <c r="D103" s="2" t="s">
        <v>312</v>
      </c>
    </row>
    <row r="104">
      <c r="A104" s="7">
        <f t="shared" si="1"/>
        <v>103</v>
      </c>
      <c r="B104" s="2" t="s">
        <v>497</v>
      </c>
      <c r="C104" s="2" t="s">
        <v>498</v>
      </c>
      <c r="D104" s="2" t="s">
        <v>498</v>
      </c>
    </row>
    <row r="105">
      <c r="A105" s="7">
        <f t="shared" si="1"/>
        <v>104</v>
      </c>
      <c r="B105" s="2" t="s">
        <v>503</v>
      </c>
      <c r="C105" s="2" t="s">
        <v>504</v>
      </c>
      <c r="D105" s="2" t="s">
        <v>504</v>
      </c>
    </row>
    <row r="106">
      <c r="A106" s="7">
        <f t="shared" si="1"/>
        <v>105</v>
      </c>
      <c r="B106" s="2" t="s">
        <v>530</v>
      </c>
      <c r="C106" s="2" t="s">
        <v>531</v>
      </c>
      <c r="D106" s="2" t="s">
        <v>531</v>
      </c>
    </row>
    <row r="107">
      <c r="A107" s="7">
        <f t="shared" si="1"/>
        <v>106</v>
      </c>
      <c r="B107" s="2" t="s">
        <v>137</v>
      </c>
      <c r="C107" s="2" t="s">
        <v>138</v>
      </c>
      <c r="D107" s="2" t="s">
        <v>138</v>
      </c>
    </row>
    <row r="108">
      <c r="A108" s="7">
        <f t="shared" si="1"/>
        <v>107</v>
      </c>
      <c r="B108" s="2" t="s">
        <v>104</v>
      </c>
      <c r="C108" s="2" t="s">
        <v>621</v>
      </c>
      <c r="D108" s="2" t="s">
        <v>621</v>
      </c>
    </row>
    <row r="109">
      <c r="A109" s="7">
        <f t="shared" si="1"/>
        <v>108</v>
      </c>
      <c r="B109" s="2" t="s">
        <v>104</v>
      </c>
      <c r="C109" s="2" t="s">
        <v>622</v>
      </c>
      <c r="D109" s="2" t="s">
        <v>622</v>
      </c>
    </row>
    <row r="110">
      <c r="A110" s="7">
        <f t="shared" si="1"/>
        <v>109</v>
      </c>
      <c r="B110" s="2" t="s">
        <v>317</v>
      </c>
      <c r="C110" s="2" t="s">
        <v>318</v>
      </c>
      <c r="D110" s="2" t="s">
        <v>318</v>
      </c>
    </row>
    <row r="111">
      <c r="A111" s="7">
        <f t="shared" si="1"/>
        <v>110</v>
      </c>
      <c r="B111" s="2" t="s">
        <v>185</v>
      </c>
      <c r="C111" s="2" t="s">
        <v>623</v>
      </c>
      <c r="D111" s="2" t="s">
        <v>623</v>
      </c>
    </row>
    <row r="112">
      <c r="A112" s="7">
        <f t="shared" si="1"/>
        <v>111</v>
      </c>
      <c r="B112" s="2" t="s">
        <v>185</v>
      </c>
      <c r="C112" s="2" t="s">
        <v>624</v>
      </c>
      <c r="D112" s="2" t="s">
        <v>624</v>
      </c>
    </row>
    <row r="113">
      <c r="A113" s="7">
        <f t="shared" si="1"/>
        <v>112</v>
      </c>
      <c r="B113" s="2" t="s">
        <v>107</v>
      </c>
      <c r="C113" s="2" t="b">
        <v>0</v>
      </c>
      <c r="D113" s="2" t="b">
        <v>0</v>
      </c>
    </row>
    <row r="114">
      <c r="A114" s="7">
        <f t="shared" si="1"/>
        <v>113</v>
      </c>
      <c r="B114" s="2" t="s">
        <v>107</v>
      </c>
      <c r="C114" s="2" t="b">
        <v>1</v>
      </c>
      <c r="D114" s="2" t="b">
        <v>1</v>
      </c>
    </row>
    <row r="115">
      <c r="A115" s="7">
        <f t="shared" si="1"/>
        <v>114</v>
      </c>
      <c r="B115" s="2" t="s">
        <v>140</v>
      </c>
      <c r="C115" s="2" t="s">
        <v>625</v>
      </c>
      <c r="D115" s="2" t="s">
        <v>625</v>
      </c>
    </row>
    <row r="116">
      <c r="A116" s="7">
        <f t="shared" si="1"/>
        <v>115</v>
      </c>
      <c r="B116" s="2" t="s">
        <v>140</v>
      </c>
      <c r="C116" s="2" t="s">
        <v>626</v>
      </c>
      <c r="D116" s="2" t="s">
        <v>626</v>
      </c>
    </row>
    <row r="117">
      <c r="A117" s="7">
        <f t="shared" si="1"/>
        <v>116</v>
      </c>
      <c r="B117" s="2" t="s">
        <v>140</v>
      </c>
      <c r="C117" s="2" t="s">
        <v>627</v>
      </c>
      <c r="D117" s="2" t="s">
        <v>627</v>
      </c>
    </row>
    <row r="118">
      <c r="A118" s="7">
        <f t="shared" si="1"/>
        <v>117</v>
      </c>
      <c r="B118" s="2" t="s">
        <v>440</v>
      </c>
      <c r="C118" s="2" t="s">
        <v>441</v>
      </c>
      <c r="D118" s="2" t="s">
        <v>441</v>
      </c>
    </row>
    <row r="119">
      <c r="A119" s="7">
        <f t="shared" si="1"/>
        <v>118</v>
      </c>
      <c r="B119" s="2" t="s">
        <v>443</v>
      </c>
      <c r="C119" s="2" t="s">
        <v>444</v>
      </c>
      <c r="D119" s="2" t="s">
        <v>444</v>
      </c>
    </row>
    <row r="120">
      <c r="A120" s="7">
        <f t="shared" si="1"/>
        <v>119</v>
      </c>
      <c r="B120" s="2" t="s">
        <v>80</v>
      </c>
      <c r="C120" s="2" t="s">
        <v>628</v>
      </c>
      <c r="D120" s="2" t="s">
        <v>628</v>
      </c>
    </row>
    <row r="121">
      <c r="A121" s="7">
        <f t="shared" si="1"/>
        <v>120</v>
      </c>
      <c r="B121" s="2" t="s">
        <v>80</v>
      </c>
      <c r="C121" s="2" t="s">
        <v>629</v>
      </c>
      <c r="D121" s="2" t="s">
        <v>629</v>
      </c>
    </row>
    <row r="122">
      <c r="A122" s="7">
        <f t="shared" si="1"/>
        <v>121</v>
      </c>
      <c r="B122" s="2" t="s">
        <v>80</v>
      </c>
      <c r="C122" s="2" t="s">
        <v>630</v>
      </c>
      <c r="D122" s="2" t="s">
        <v>630</v>
      </c>
    </row>
    <row r="123">
      <c r="A123" s="7">
        <f t="shared" si="1"/>
        <v>122</v>
      </c>
      <c r="B123" s="2" t="s">
        <v>80</v>
      </c>
      <c r="C123" s="2" t="s">
        <v>631</v>
      </c>
      <c r="D123" s="2" t="s">
        <v>631</v>
      </c>
    </row>
    <row r="124">
      <c r="A124" s="7">
        <f t="shared" si="1"/>
        <v>123</v>
      </c>
      <c r="B124" s="2" t="s">
        <v>398</v>
      </c>
      <c r="C124" s="2" t="s">
        <v>632</v>
      </c>
      <c r="D124" s="2" t="s">
        <v>632</v>
      </c>
    </row>
    <row r="125">
      <c r="A125" s="7">
        <f t="shared" si="1"/>
        <v>124</v>
      </c>
      <c r="B125" s="2" t="s">
        <v>398</v>
      </c>
      <c r="C125" s="2" t="s">
        <v>633</v>
      </c>
      <c r="D125" s="2" t="s">
        <v>633</v>
      </c>
    </row>
    <row r="126">
      <c r="A126" s="7">
        <f t="shared" si="1"/>
        <v>125</v>
      </c>
      <c r="B126" s="2" t="s">
        <v>209</v>
      </c>
      <c r="C126" s="2" t="s">
        <v>210</v>
      </c>
      <c r="D126" s="2" t="s">
        <v>210</v>
      </c>
    </row>
    <row r="127">
      <c r="A127" s="7">
        <f t="shared" si="1"/>
        <v>126</v>
      </c>
      <c r="B127" s="2" t="s">
        <v>167</v>
      </c>
      <c r="C127" s="2" t="s">
        <v>168</v>
      </c>
      <c r="D127" s="2" t="s">
        <v>168</v>
      </c>
    </row>
    <row r="128">
      <c r="A128" s="7">
        <f t="shared" si="1"/>
        <v>127</v>
      </c>
      <c r="B128" s="2" t="s">
        <v>77</v>
      </c>
      <c r="C128" s="2" t="s">
        <v>634</v>
      </c>
      <c r="D128" s="2" t="s">
        <v>634</v>
      </c>
    </row>
    <row r="129">
      <c r="A129" s="7">
        <f t="shared" si="1"/>
        <v>128</v>
      </c>
      <c r="B129" s="2" t="s">
        <v>77</v>
      </c>
      <c r="C129" s="2" t="s">
        <v>635</v>
      </c>
      <c r="D129" s="2" t="s">
        <v>635</v>
      </c>
    </row>
    <row r="130">
      <c r="A130" s="7">
        <f t="shared" si="1"/>
        <v>129</v>
      </c>
      <c r="B130" s="2" t="s">
        <v>77</v>
      </c>
      <c r="C130" s="2" t="s">
        <v>636</v>
      </c>
      <c r="D130" s="2" t="s">
        <v>636</v>
      </c>
    </row>
    <row r="131">
      <c r="A131" s="7">
        <f t="shared" si="1"/>
        <v>130</v>
      </c>
      <c r="B131" s="2" t="s">
        <v>77</v>
      </c>
      <c r="C131" s="2" t="s">
        <v>637</v>
      </c>
      <c r="D131" s="2" t="s">
        <v>637</v>
      </c>
    </row>
    <row r="132">
      <c r="A132" s="7">
        <f t="shared" si="1"/>
        <v>131</v>
      </c>
      <c r="B132" s="2" t="s">
        <v>125</v>
      </c>
      <c r="C132" s="2" t="s">
        <v>638</v>
      </c>
      <c r="D132" s="2" t="s">
        <v>638</v>
      </c>
    </row>
    <row r="133">
      <c r="A133" s="7">
        <f t="shared" si="1"/>
        <v>132</v>
      </c>
      <c r="B133" s="2" t="s">
        <v>125</v>
      </c>
      <c r="C133" s="2" t="s">
        <v>639</v>
      </c>
      <c r="D133" s="2" t="s">
        <v>639</v>
      </c>
    </row>
    <row r="134">
      <c r="A134" s="7">
        <f t="shared" si="1"/>
        <v>133</v>
      </c>
      <c r="B134" s="2" t="s">
        <v>125</v>
      </c>
      <c r="C134" s="2" t="s">
        <v>640</v>
      </c>
      <c r="D134" s="2" t="s">
        <v>640</v>
      </c>
    </row>
    <row r="135">
      <c r="A135" s="7">
        <f t="shared" si="1"/>
        <v>134</v>
      </c>
      <c r="B135" s="2" t="s">
        <v>125</v>
      </c>
      <c r="C135" s="2" t="s">
        <v>641</v>
      </c>
      <c r="D135" s="2" t="s">
        <v>641</v>
      </c>
    </row>
    <row r="136">
      <c r="A136" s="7">
        <f t="shared" si="1"/>
        <v>135</v>
      </c>
      <c r="B136" s="2" t="s">
        <v>47</v>
      </c>
      <c r="C136" s="2" t="s">
        <v>642</v>
      </c>
      <c r="D136" s="2" t="s">
        <v>642</v>
      </c>
    </row>
    <row r="137">
      <c r="A137" s="7">
        <f t="shared" si="1"/>
        <v>136</v>
      </c>
      <c r="B137" s="2" t="s">
        <v>47</v>
      </c>
      <c r="C137" s="2" t="s">
        <v>643</v>
      </c>
      <c r="D137" s="2" t="s">
        <v>643</v>
      </c>
    </row>
    <row r="138">
      <c r="A138" s="7">
        <f t="shared" si="1"/>
        <v>137</v>
      </c>
      <c r="B138" s="2" t="s">
        <v>68</v>
      </c>
      <c r="C138" s="2" t="s">
        <v>644</v>
      </c>
      <c r="D138" s="2" t="s">
        <v>644</v>
      </c>
    </row>
    <row r="139">
      <c r="A139" s="7">
        <f t="shared" si="1"/>
        <v>138</v>
      </c>
      <c r="B139" s="2" t="s">
        <v>68</v>
      </c>
      <c r="C139" s="2" t="s">
        <v>645</v>
      </c>
      <c r="D139" s="2" t="s">
        <v>645</v>
      </c>
    </row>
    <row r="140">
      <c r="A140" s="7">
        <f t="shared" si="1"/>
        <v>139</v>
      </c>
      <c r="B140" s="2" t="s">
        <v>44</v>
      </c>
      <c r="C140" s="2" t="s">
        <v>45</v>
      </c>
      <c r="D140" s="2" t="s">
        <v>45</v>
      </c>
    </row>
    <row r="141">
      <c r="A141" s="7">
        <f t="shared" si="1"/>
        <v>140</v>
      </c>
      <c r="B141" s="2" t="s">
        <v>431</v>
      </c>
      <c r="C141" s="2" t="s">
        <v>432</v>
      </c>
      <c r="D141" s="2" t="s">
        <v>432</v>
      </c>
    </row>
    <row r="142">
      <c r="A142" s="7">
        <f t="shared" si="1"/>
        <v>141</v>
      </c>
      <c r="B142" s="2" t="s">
        <v>200</v>
      </c>
      <c r="C142" s="2" t="s">
        <v>201</v>
      </c>
      <c r="D142" s="2" t="s">
        <v>201</v>
      </c>
    </row>
    <row r="143">
      <c r="A143" s="7">
        <f t="shared" si="1"/>
        <v>142</v>
      </c>
      <c r="B143" s="2" t="s">
        <v>206</v>
      </c>
      <c r="C143" s="2" t="s">
        <v>207</v>
      </c>
      <c r="D143" s="2" t="s">
        <v>207</v>
      </c>
    </row>
    <row r="144">
      <c r="A144" s="7">
        <f t="shared" si="1"/>
        <v>143</v>
      </c>
      <c r="B144" s="2" t="s">
        <v>287</v>
      </c>
      <c r="C144" s="2" t="s">
        <v>288</v>
      </c>
      <c r="D144" s="2" t="s">
        <v>288</v>
      </c>
    </row>
    <row r="145">
      <c r="A145" s="7">
        <f t="shared" si="1"/>
        <v>144</v>
      </c>
      <c r="B145" s="2" t="s">
        <v>158</v>
      </c>
      <c r="C145" s="2" t="s">
        <v>646</v>
      </c>
      <c r="D145" s="2" t="s">
        <v>646</v>
      </c>
    </row>
    <row r="146">
      <c r="A146" s="7">
        <f t="shared" si="1"/>
        <v>145</v>
      </c>
      <c r="B146" s="2" t="s">
        <v>158</v>
      </c>
      <c r="C146" s="2" t="s">
        <v>647</v>
      </c>
      <c r="D146" s="2" t="s">
        <v>647</v>
      </c>
    </row>
    <row r="147">
      <c r="A147" s="7">
        <f t="shared" si="1"/>
        <v>146</v>
      </c>
      <c r="B147" s="2" t="s">
        <v>413</v>
      </c>
      <c r="C147" s="2" t="s">
        <v>414</v>
      </c>
      <c r="D147" s="2" t="s">
        <v>414</v>
      </c>
    </row>
    <row r="148">
      <c r="A148" s="7">
        <f t="shared" si="1"/>
        <v>147</v>
      </c>
      <c r="B148" s="2" t="s">
        <v>215</v>
      </c>
      <c r="C148" s="2" t="s">
        <v>216</v>
      </c>
      <c r="D148" s="2" t="s">
        <v>216</v>
      </c>
    </row>
    <row r="149">
      <c r="A149" s="7">
        <f t="shared" si="1"/>
        <v>148</v>
      </c>
      <c r="B149" s="2" t="s">
        <v>38</v>
      </c>
      <c r="C149" s="2" t="s">
        <v>648</v>
      </c>
      <c r="D149" s="2" t="s">
        <v>648</v>
      </c>
    </row>
    <row r="150">
      <c r="A150" s="7">
        <f t="shared" si="1"/>
        <v>149</v>
      </c>
      <c r="B150" s="2" t="s">
        <v>38</v>
      </c>
      <c r="C150" s="2" t="s">
        <v>649</v>
      </c>
      <c r="D150" s="2" t="s">
        <v>649</v>
      </c>
    </row>
    <row r="151">
      <c r="A151" s="7">
        <f t="shared" si="1"/>
        <v>150</v>
      </c>
      <c r="B151" s="2" t="s">
        <v>389</v>
      </c>
      <c r="C151" s="2" t="s">
        <v>390</v>
      </c>
      <c r="D151" s="2" t="s">
        <v>390</v>
      </c>
    </row>
    <row r="152">
      <c r="A152" s="7">
        <f t="shared" si="1"/>
        <v>151</v>
      </c>
      <c r="B152" s="2" t="s">
        <v>416</v>
      </c>
      <c r="C152" s="2" t="s">
        <v>650</v>
      </c>
      <c r="D152" s="2" t="s">
        <v>650</v>
      </c>
    </row>
    <row r="153">
      <c r="A153" s="7">
        <f t="shared" si="1"/>
        <v>152</v>
      </c>
      <c r="B153" s="2" t="s">
        <v>416</v>
      </c>
      <c r="C153" s="2" t="s">
        <v>651</v>
      </c>
      <c r="D153" s="2" t="s">
        <v>651</v>
      </c>
    </row>
    <row r="154">
      <c r="A154" s="7">
        <f t="shared" si="1"/>
        <v>153</v>
      </c>
      <c r="B154" s="2" t="s">
        <v>290</v>
      </c>
      <c r="C154" s="2" t="s">
        <v>291</v>
      </c>
      <c r="D154" s="2" t="s">
        <v>291</v>
      </c>
    </row>
    <row r="155">
      <c r="A155" s="7">
        <f t="shared" si="1"/>
        <v>154</v>
      </c>
      <c r="B155" s="2" t="s">
        <v>572</v>
      </c>
      <c r="C155" s="2" t="s">
        <v>573</v>
      </c>
      <c r="D155" s="2" t="s">
        <v>573</v>
      </c>
    </row>
    <row r="156">
      <c r="A156" s="7">
        <f t="shared" si="1"/>
        <v>155</v>
      </c>
      <c r="B156" s="2" t="s">
        <v>308</v>
      </c>
      <c r="C156" s="2" t="s">
        <v>309</v>
      </c>
      <c r="D156" s="2" t="s">
        <v>309</v>
      </c>
    </row>
    <row r="157">
      <c r="A157" s="7">
        <f t="shared" si="1"/>
        <v>156</v>
      </c>
      <c r="B157" s="2" t="s">
        <v>557</v>
      </c>
      <c r="C157" s="2" t="s">
        <v>558</v>
      </c>
      <c r="D157" s="2" t="s">
        <v>558</v>
      </c>
    </row>
    <row r="158">
      <c r="A158" s="7">
        <f t="shared" si="1"/>
        <v>157</v>
      </c>
      <c r="B158" s="2" t="s">
        <v>365</v>
      </c>
      <c r="C158" s="2" t="s">
        <v>366</v>
      </c>
      <c r="D158" s="2" t="s">
        <v>366</v>
      </c>
    </row>
    <row r="159">
      <c r="A159" s="7">
        <f t="shared" si="1"/>
        <v>158</v>
      </c>
      <c r="B159" s="2" t="s">
        <v>59</v>
      </c>
      <c r="C159" s="2" t="s">
        <v>60</v>
      </c>
      <c r="D159" s="2" t="s">
        <v>60</v>
      </c>
    </row>
    <row r="160">
      <c r="A160" s="7">
        <f t="shared" si="1"/>
        <v>159</v>
      </c>
      <c r="B160" s="2" t="s">
        <v>212</v>
      </c>
      <c r="C160" s="2" t="s">
        <v>652</v>
      </c>
      <c r="D160" s="2" t="s">
        <v>652</v>
      </c>
    </row>
    <row r="161">
      <c r="A161" s="7">
        <f t="shared" si="1"/>
        <v>160</v>
      </c>
      <c r="B161" s="2" t="s">
        <v>212</v>
      </c>
      <c r="C161" s="2" t="s">
        <v>653</v>
      </c>
      <c r="D161" s="2" t="s">
        <v>653</v>
      </c>
    </row>
    <row r="162">
      <c r="A162" s="7">
        <f t="shared" si="1"/>
        <v>161</v>
      </c>
      <c r="B162" s="2" t="s">
        <v>338</v>
      </c>
      <c r="C162" s="2" t="s">
        <v>339</v>
      </c>
      <c r="D162" s="2" t="s">
        <v>339</v>
      </c>
    </row>
    <row r="163">
      <c r="A163" s="7">
        <f t="shared" si="1"/>
        <v>162</v>
      </c>
      <c r="B163" s="2" t="s">
        <v>50</v>
      </c>
      <c r="C163" s="2" t="s">
        <v>654</v>
      </c>
      <c r="D163" s="2" t="s">
        <v>654</v>
      </c>
    </row>
    <row r="164">
      <c r="A164" s="7">
        <f t="shared" si="1"/>
        <v>163</v>
      </c>
      <c r="B164" s="2" t="s">
        <v>50</v>
      </c>
      <c r="C164" s="2" t="s">
        <v>655</v>
      </c>
      <c r="D164" s="2" t="s">
        <v>655</v>
      </c>
    </row>
    <row r="165">
      <c r="A165" s="7">
        <f t="shared" si="1"/>
        <v>164</v>
      </c>
      <c r="B165" s="2" t="s">
        <v>50</v>
      </c>
      <c r="C165" s="2" t="s">
        <v>656</v>
      </c>
      <c r="D165" s="2" t="s">
        <v>656</v>
      </c>
    </row>
    <row r="166">
      <c r="A166" s="7">
        <f t="shared" si="1"/>
        <v>165</v>
      </c>
      <c r="B166" s="2" t="s">
        <v>50</v>
      </c>
      <c r="C166" s="2" t="s">
        <v>657</v>
      </c>
      <c r="D166" s="2" t="s">
        <v>657</v>
      </c>
    </row>
    <row r="167">
      <c r="A167" s="7">
        <f t="shared" si="1"/>
        <v>166</v>
      </c>
      <c r="B167" s="2" t="s">
        <v>50</v>
      </c>
      <c r="C167" s="2" t="s">
        <v>658</v>
      </c>
      <c r="D167" s="2" t="s">
        <v>658</v>
      </c>
    </row>
    <row r="168">
      <c r="A168" s="7">
        <f t="shared" si="1"/>
        <v>167</v>
      </c>
      <c r="B168" s="2" t="s">
        <v>56</v>
      </c>
      <c r="C168" s="2" t="s">
        <v>659</v>
      </c>
      <c r="D168" s="2" t="s">
        <v>659</v>
      </c>
    </row>
    <row r="169">
      <c r="A169" s="7">
        <f t="shared" si="1"/>
        <v>168</v>
      </c>
      <c r="B169" s="2" t="s">
        <v>56</v>
      </c>
      <c r="C169" s="2" t="s">
        <v>660</v>
      </c>
      <c r="D169" s="2" t="s">
        <v>660</v>
      </c>
    </row>
    <row r="170">
      <c r="A170" s="7">
        <f t="shared" si="1"/>
        <v>169</v>
      </c>
      <c r="B170" s="2" t="s">
        <v>56</v>
      </c>
      <c r="C170" s="2" t="s">
        <v>661</v>
      </c>
      <c r="D170" s="2" t="s">
        <v>661</v>
      </c>
    </row>
    <row r="171">
      <c r="A171" s="7">
        <f t="shared" si="1"/>
        <v>170</v>
      </c>
      <c r="B171" s="2" t="s">
        <v>56</v>
      </c>
      <c r="C171" s="2" t="s">
        <v>662</v>
      </c>
      <c r="D171" s="2" t="s">
        <v>662</v>
      </c>
    </row>
    <row r="172">
      <c r="A172" s="7">
        <f t="shared" si="1"/>
        <v>171</v>
      </c>
      <c r="B172" s="2" t="s">
        <v>56</v>
      </c>
      <c r="C172" s="2" t="s">
        <v>663</v>
      </c>
      <c r="D172" s="2" t="s">
        <v>663</v>
      </c>
    </row>
    <row r="173">
      <c r="A173" s="7">
        <f t="shared" si="1"/>
        <v>172</v>
      </c>
      <c r="B173" s="2" t="s">
        <v>65</v>
      </c>
      <c r="C173" s="2" t="s">
        <v>66</v>
      </c>
      <c r="D173" s="2" t="s">
        <v>66</v>
      </c>
    </row>
    <row r="174">
      <c r="A174" s="7">
        <f t="shared" si="1"/>
        <v>173</v>
      </c>
      <c r="B174" s="2" t="s">
        <v>62</v>
      </c>
      <c r="C174" s="2" t="s">
        <v>63</v>
      </c>
      <c r="D174" s="2" t="s">
        <v>63</v>
      </c>
    </row>
    <row r="175">
      <c r="A175" s="7">
        <f t="shared" si="1"/>
        <v>174</v>
      </c>
      <c r="B175" s="2" t="s">
        <v>284</v>
      </c>
      <c r="C175" s="2" t="s">
        <v>285</v>
      </c>
      <c r="D175" s="2" t="s">
        <v>285</v>
      </c>
    </row>
    <row r="176">
      <c r="A176" s="7">
        <f t="shared" si="1"/>
        <v>175</v>
      </c>
      <c r="B176" s="2" t="s">
        <v>221</v>
      </c>
      <c r="C176" s="2" t="s">
        <v>664</v>
      </c>
      <c r="D176" s="2" t="s">
        <v>664</v>
      </c>
    </row>
    <row r="177">
      <c r="A177" s="7">
        <f t="shared" si="1"/>
        <v>176</v>
      </c>
      <c r="B177" s="2" t="s">
        <v>221</v>
      </c>
      <c r="C177" s="2" t="s">
        <v>665</v>
      </c>
      <c r="D177" s="2" t="s">
        <v>665</v>
      </c>
    </row>
    <row r="178">
      <c r="A178" s="7">
        <f t="shared" si="1"/>
        <v>177</v>
      </c>
      <c r="B178" s="2" t="s">
        <v>221</v>
      </c>
      <c r="C178" s="2" t="s">
        <v>666</v>
      </c>
      <c r="D178" s="2" t="s">
        <v>666</v>
      </c>
    </row>
    <row r="179">
      <c r="A179" s="7">
        <f t="shared" si="1"/>
        <v>178</v>
      </c>
      <c r="B179" s="2" t="s">
        <v>221</v>
      </c>
      <c r="C179" s="2" t="s">
        <v>667</v>
      </c>
      <c r="D179" s="2" t="s">
        <v>667</v>
      </c>
    </row>
    <row r="180">
      <c r="A180" s="7">
        <f t="shared" si="1"/>
        <v>179</v>
      </c>
      <c r="B180" s="2" t="s">
        <v>221</v>
      </c>
      <c r="C180" s="2" t="s">
        <v>668</v>
      </c>
      <c r="D180" s="2" t="s">
        <v>668</v>
      </c>
    </row>
    <row r="181">
      <c r="A181" s="7">
        <f t="shared" si="1"/>
        <v>180</v>
      </c>
      <c r="B181" s="2" t="s">
        <v>41</v>
      </c>
      <c r="C181" s="2" t="s">
        <v>42</v>
      </c>
      <c r="D181" s="2" t="s">
        <v>42</v>
      </c>
    </row>
    <row r="182">
      <c r="A182" s="7">
        <f t="shared" si="1"/>
        <v>181</v>
      </c>
      <c r="B182" s="2" t="s">
        <v>323</v>
      </c>
      <c r="C182" s="2" t="s">
        <v>324</v>
      </c>
      <c r="D182" s="2" t="s">
        <v>324</v>
      </c>
    </row>
    <row r="183">
      <c r="A183" s="7">
        <f t="shared" si="1"/>
        <v>182</v>
      </c>
      <c r="B183" s="2" t="s">
        <v>341</v>
      </c>
      <c r="C183" s="2" t="s">
        <v>342</v>
      </c>
      <c r="D183" s="2" t="s">
        <v>342</v>
      </c>
    </row>
    <row r="184">
      <c r="A184" s="7">
        <f t="shared" si="1"/>
        <v>183</v>
      </c>
      <c r="B184" s="2" t="s">
        <v>407</v>
      </c>
      <c r="C184" s="2" t="s">
        <v>408</v>
      </c>
      <c r="D184" s="2" t="s">
        <v>408</v>
      </c>
    </row>
    <row r="185">
      <c r="A185" s="7">
        <f t="shared" si="1"/>
        <v>184</v>
      </c>
      <c r="B185" s="2" t="s">
        <v>224</v>
      </c>
      <c r="C185" s="2" t="s">
        <v>669</v>
      </c>
      <c r="D185" s="2" t="s">
        <v>669</v>
      </c>
    </row>
    <row r="186">
      <c r="A186" s="7">
        <f t="shared" si="1"/>
        <v>185</v>
      </c>
      <c r="B186" s="2" t="s">
        <v>224</v>
      </c>
      <c r="C186" s="2" t="s">
        <v>670</v>
      </c>
      <c r="D186" s="2" t="s">
        <v>670</v>
      </c>
    </row>
    <row r="187">
      <c r="A187" s="7">
        <f t="shared" si="1"/>
        <v>186</v>
      </c>
      <c r="B187" s="2" t="s">
        <v>224</v>
      </c>
      <c r="C187" s="2" t="s">
        <v>671</v>
      </c>
      <c r="D187" s="2" t="s">
        <v>671</v>
      </c>
    </row>
    <row r="188">
      <c r="A188" s="7">
        <f t="shared" si="1"/>
        <v>187</v>
      </c>
      <c r="B188" s="2" t="s">
        <v>245</v>
      </c>
      <c r="C188" s="2" t="s">
        <v>246</v>
      </c>
      <c r="D188" s="2" t="s">
        <v>246</v>
      </c>
    </row>
    <row r="189">
      <c r="A189" s="7">
        <f t="shared" si="1"/>
        <v>188</v>
      </c>
      <c r="B189" s="2" t="s">
        <v>53</v>
      </c>
      <c r="C189" s="2" t="s">
        <v>672</v>
      </c>
      <c r="D189" s="2" t="s">
        <v>672</v>
      </c>
    </row>
    <row r="190">
      <c r="A190" s="7">
        <f t="shared" si="1"/>
        <v>189</v>
      </c>
      <c r="B190" s="2" t="s">
        <v>53</v>
      </c>
      <c r="C190" s="2" t="s">
        <v>673</v>
      </c>
      <c r="D190" s="2" t="s">
        <v>673</v>
      </c>
    </row>
    <row r="191">
      <c r="A191" s="7">
        <f t="shared" si="1"/>
        <v>190</v>
      </c>
      <c r="B191" s="2" t="s">
        <v>536</v>
      </c>
      <c r="C191" s="2" t="s">
        <v>537</v>
      </c>
      <c r="D191" s="2" t="s">
        <v>537</v>
      </c>
    </row>
    <row r="192">
      <c r="A192" s="7">
        <f t="shared" si="1"/>
        <v>191</v>
      </c>
      <c r="B192" s="2" t="s">
        <v>122</v>
      </c>
      <c r="C192" s="2" t="s">
        <v>123</v>
      </c>
      <c r="D192" s="2" t="s">
        <v>123</v>
      </c>
    </row>
    <row r="193">
      <c r="A193" s="7">
        <f t="shared" si="1"/>
        <v>192</v>
      </c>
      <c r="B193" s="2" t="s">
        <v>227</v>
      </c>
      <c r="C193" s="2" t="s">
        <v>228</v>
      </c>
      <c r="D193" s="2" t="s">
        <v>228</v>
      </c>
    </row>
    <row r="194">
      <c r="A194" s="7">
        <f t="shared" si="1"/>
        <v>193</v>
      </c>
      <c r="B194" s="2" t="s">
        <v>149</v>
      </c>
      <c r="C194" s="2" t="s">
        <v>150</v>
      </c>
      <c r="D194" s="2" t="s">
        <v>150</v>
      </c>
    </row>
    <row r="195">
      <c r="A195" s="7">
        <f t="shared" si="1"/>
        <v>194</v>
      </c>
      <c r="B195" s="2" t="s">
        <v>155</v>
      </c>
      <c r="C195" s="2" t="s">
        <v>156</v>
      </c>
      <c r="D195" s="2" t="s">
        <v>156</v>
      </c>
    </row>
    <row r="196">
      <c r="A196" s="7">
        <f t="shared" si="1"/>
        <v>195</v>
      </c>
      <c r="B196" s="2" t="s">
        <v>380</v>
      </c>
      <c r="C196" s="2" t="s">
        <v>381</v>
      </c>
      <c r="D196" s="2" t="s">
        <v>381</v>
      </c>
    </row>
    <row r="197">
      <c r="A197" s="7">
        <f t="shared" si="1"/>
        <v>196</v>
      </c>
      <c r="B197" s="2" t="s">
        <v>8</v>
      </c>
      <c r="C197" s="2" t="s">
        <v>674</v>
      </c>
      <c r="D197" s="2" t="s">
        <v>674</v>
      </c>
    </row>
    <row r="198">
      <c r="A198" s="7">
        <f t="shared" si="1"/>
        <v>197</v>
      </c>
      <c r="B198" s="2" t="s">
        <v>8</v>
      </c>
      <c r="C198" s="2" t="s">
        <v>675</v>
      </c>
      <c r="D198" s="2" t="s">
        <v>675</v>
      </c>
    </row>
    <row r="199">
      <c r="A199" s="7">
        <f t="shared" si="1"/>
        <v>198</v>
      </c>
      <c r="B199" s="2" t="s">
        <v>8</v>
      </c>
      <c r="C199" s="2" t="s">
        <v>676</v>
      </c>
      <c r="D199" s="2" t="s">
        <v>676</v>
      </c>
    </row>
    <row r="200">
      <c r="A200" s="7">
        <f t="shared" si="1"/>
        <v>199</v>
      </c>
      <c r="B200" s="2" t="s">
        <v>554</v>
      </c>
      <c r="C200" s="2" t="s">
        <v>555</v>
      </c>
      <c r="D200" s="2" t="s">
        <v>555</v>
      </c>
    </row>
    <row r="201">
      <c r="A201" s="7">
        <f t="shared" si="1"/>
        <v>200</v>
      </c>
      <c r="B201" s="2" t="s">
        <v>2</v>
      </c>
      <c r="C201" s="2" t="s">
        <v>677</v>
      </c>
      <c r="D201" s="2" t="s">
        <v>677</v>
      </c>
    </row>
    <row r="202">
      <c r="A202" s="7">
        <f t="shared" si="1"/>
        <v>201</v>
      </c>
      <c r="B202" s="2" t="s">
        <v>2</v>
      </c>
      <c r="C202" s="2" t="s">
        <v>678</v>
      </c>
      <c r="D202" s="2" t="s">
        <v>678</v>
      </c>
    </row>
    <row r="203">
      <c r="A203" s="7">
        <f t="shared" si="1"/>
        <v>202</v>
      </c>
      <c r="B203" s="2" t="s">
        <v>563</v>
      </c>
      <c r="C203" s="2" t="s">
        <v>564</v>
      </c>
      <c r="D203" s="2" t="s">
        <v>564</v>
      </c>
    </row>
    <row r="204">
      <c r="A204" s="7">
        <f t="shared" si="1"/>
        <v>203</v>
      </c>
      <c r="B204" s="2" t="s">
        <v>230</v>
      </c>
      <c r="C204" s="2" t="s">
        <v>231</v>
      </c>
      <c r="D204" s="2" t="s">
        <v>231</v>
      </c>
    </row>
    <row r="205">
      <c r="A205" s="7">
        <f t="shared" si="1"/>
        <v>204</v>
      </c>
      <c r="B205" s="2" t="s">
        <v>293</v>
      </c>
      <c r="C205" s="2" t="s">
        <v>294</v>
      </c>
      <c r="D205" s="2" t="s">
        <v>294</v>
      </c>
    </row>
    <row r="206">
      <c r="A206" s="7">
        <f t="shared" si="1"/>
        <v>205</v>
      </c>
      <c r="B206" s="2" t="s">
        <v>344</v>
      </c>
      <c r="C206" s="2" t="s">
        <v>679</v>
      </c>
      <c r="D206" s="2" t="s">
        <v>679</v>
      </c>
    </row>
    <row r="207">
      <c r="A207" s="7">
        <f t="shared" si="1"/>
        <v>206</v>
      </c>
      <c r="B207" s="2" t="s">
        <v>344</v>
      </c>
      <c r="C207" s="2" t="s">
        <v>680</v>
      </c>
      <c r="D207" s="2" t="s">
        <v>680</v>
      </c>
    </row>
    <row r="208">
      <c r="A208" s="7">
        <f t="shared" si="1"/>
        <v>207</v>
      </c>
      <c r="B208" s="2" t="s">
        <v>524</v>
      </c>
      <c r="C208" s="2" t="s">
        <v>525</v>
      </c>
      <c r="D208" s="2" t="s">
        <v>525</v>
      </c>
    </row>
    <row r="209">
      <c r="A209" s="7">
        <f t="shared" si="1"/>
        <v>208</v>
      </c>
      <c r="B209" s="2" t="s">
        <v>152</v>
      </c>
      <c r="C209" s="2" t="s">
        <v>153</v>
      </c>
      <c r="D209" s="2" t="s">
        <v>153</v>
      </c>
    </row>
    <row r="210">
      <c r="A210" s="7">
        <f t="shared" si="1"/>
        <v>209</v>
      </c>
      <c r="B210" s="2" t="s">
        <v>551</v>
      </c>
      <c r="C210" s="2" t="s">
        <v>552</v>
      </c>
      <c r="D210" s="2" t="s">
        <v>552</v>
      </c>
    </row>
    <row r="211">
      <c r="A211" s="7">
        <f t="shared" si="1"/>
        <v>210</v>
      </c>
      <c r="B211" s="2" t="s">
        <v>74</v>
      </c>
      <c r="C211" s="2" t="s">
        <v>75</v>
      </c>
      <c r="D211" s="2" t="s">
        <v>75</v>
      </c>
    </row>
    <row r="212">
      <c r="A212" s="7">
        <f t="shared" si="1"/>
        <v>211</v>
      </c>
      <c r="B212" s="2" t="s">
        <v>377</v>
      </c>
      <c r="C212" s="2" t="s">
        <v>378</v>
      </c>
      <c r="D212" s="2" t="s">
        <v>378</v>
      </c>
    </row>
    <row r="213">
      <c r="A213" s="7">
        <f t="shared" si="1"/>
        <v>212</v>
      </c>
      <c r="B213" s="2" t="s">
        <v>182</v>
      </c>
      <c r="C213" s="2" t="s">
        <v>681</v>
      </c>
      <c r="D213" s="2" t="s">
        <v>681</v>
      </c>
    </row>
    <row r="214">
      <c r="A214" s="7">
        <f t="shared" si="1"/>
        <v>213</v>
      </c>
      <c r="B214" s="2" t="s">
        <v>182</v>
      </c>
      <c r="C214" s="2" t="s">
        <v>682</v>
      </c>
      <c r="D214" s="2" t="s">
        <v>682</v>
      </c>
    </row>
    <row r="215">
      <c r="A215" s="7">
        <f t="shared" si="1"/>
        <v>214</v>
      </c>
      <c r="B215" s="2" t="s">
        <v>188</v>
      </c>
      <c r="C215" s="2" t="s">
        <v>683</v>
      </c>
      <c r="D215" s="2" t="s">
        <v>683</v>
      </c>
    </row>
    <row r="216">
      <c r="A216" s="7">
        <f t="shared" si="1"/>
        <v>215</v>
      </c>
      <c r="B216" s="2" t="s">
        <v>188</v>
      </c>
      <c r="C216" s="2" t="s">
        <v>684</v>
      </c>
      <c r="D216" s="2" t="s">
        <v>684</v>
      </c>
    </row>
    <row r="217">
      <c r="A217" s="7">
        <f t="shared" si="1"/>
        <v>216</v>
      </c>
      <c r="B217" s="2" t="s">
        <v>488</v>
      </c>
      <c r="C217" s="2" t="s">
        <v>489</v>
      </c>
      <c r="D217" s="2" t="s">
        <v>489</v>
      </c>
    </row>
    <row r="218">
      <c r="A218" s="7">
        <f t="shared" si="1"/>
        <v>217</v>
      </c>
      <c r="B218" s="2" t="s">
        <v>272</v>
      </c>
      <c r="C218" s="2" t="s">
        <v>273</v>
      </c>
      <c r="D218" s="2" t="s">
        <v>273</v>
      </c>
    </row>
    <row r="219">
      <c r="A219" s="7">
        <f t="shared" si="1"/>
        <v>218</v>
      </c>
      <c r="B219" s="2" t="s">
        <v>164</v>
      </c>
      <c r="C219" s="2" t="s">
        <v>165</v>
      </c>
      <c r="D219" s="2" t="s">
        <v>165</v>
      </c>
    </row>
    <row r="220">
      <c r="A220" s="7">
        <f t="shared" si="1"/>
        <v>219</v>
      </c>
      <c r="B220" s="2" t="s">
        <v>92</v>
      </c>
      <c r="C220" s="2" t="s">
        <v>685</v>
      </c>
      <c r="D220" s="2" t="s">
        <v>685</v>
      </c>
    </row>
    <row r="221">
      <c r="A221" s="7">
        <f t="shared" si="1"/>
        <v>220</v>
      </c>
      <c r="B221" s="2" t="s">
        <v>92</v>
      </c>
      <c r="C221" s="2" t="s">
        <v>686</v>
      </c>
      <c r="D221" s="2" t="s">
        <v>686</v>
      </c>
    </row>
    <row r="222">
      <c r="A222" s="7">
        <f t="shared" si="1"/>
        <v>221</v>
      </c>
      <c r="B222" s="2" t="s">
        <v>569</v>
      </c>
      <c r="C222" s="2" t="s">
        <v>687</v>
      </c>
      <c r="D222" s="2" t="s">
        <v>687</v>
      </c>
    </row>
    <row r="223">
      <c r="A223" s="7">
        <f t="shared" si="1"/>
        <v>222</v>
      </c>
      <c r="B223" s="2" t="s">
        <v>569</v>
      </c>
      <c r="C223" s="2" t="s">
        <v>688</v>
      </c>
      <c r="D223" s="2" t="s">
        <v>688</v>
      </c>
    </row>
    <row r="224">
      <c r="A224" s="7">
        <f t="shared" si="1"/>
        <v>223</v>
      </c>
      <c r="B224" s="2" t="s">
        <v>428</v>
      </c>
      <c r="C224" s="2" t="s">
        <v>429</v>
      </c>
      <c r="D224" s="2" t="s">
        <v>429</v>
      </c>
    </row>
    <row r="225">
      <c r="A225" s="7">
        <f t="shared" si="1"/>
        <v>224</v>
      </c>
      <c r="B225" s="2" t="s">
        <v>335</v>
      </c>
      <c r="C225" s="2" t="s">
        <v>336</v>
      </c>
      <c r="D225" s="2" t="s">
        <v>336</v>
      </c>
    </row>
    <row r="226">
      <c r="A226" s="7">
        <f t="shared" si="1"/>
        <v>225</v>
      </c>
      <c r="B226" s="2" t="s">
        <v>131</v>
      </c>
      <c r="C226" s="2" t="s">
        <v>689</v>
      </c>
      <c r="D226" s="2" t="s">
        <v>689</v>
      </c>
    </row>
    <row r="227">
      <c r="A227" s="7">
        <f t="shared" si="1"/>
        <v>226</v>
      </c>
      <c r="B227" s="2" t="s">
        <v>131</v>
      </c>
      <c r="C227" s="2" t="s">
        <v>690</v>
      </c>
      <c r="D227" s="2" t="s">
        <v>690</v>
      </c>
    </row>
    <row r="228">
      <c r="A228" s="7">
        <f t="shared" si="1"/>
        <v>227</v>
      </c>
      <c r="B228" s="2" t="s">
        <v>131</v>
      </c>
      <c r="C228" s="2" t="s">
        <v>691</v>
      </c>
      <c r="D228" s="2" t="s">
        <v>691</v>
      </c>
    </row>
    <row r="229">
      <c r="A229" s="7">
        <f t="shared" si="1"/>
        <v>228</v>
      </c>
      <c r="B229" s="2" t="s">
        <v>5</v>
      </c>
      <c r="C229" s="2" t="s">
        <v>692</v>
      </c>
      <c r="D229" s="2" t="s">
        <v>692</v>
      </c>
    </row>
    <row r="230">
      <c r="A230" s="7">
        <f t="shared" si="1"/>
        <v>229</v>
      </c>
      <c r="B230" s="2" t="s">
        <v>5</v>
      </c>
      <c r="C230" s="2" t="s">
        <v>693</v>
      </c>
      <c r="D230" s="2" t="s">
        <v>693</v>
      </c>
    </row>
    <row r="231">
      <c r="A231" s="7">
        <f t="shared" si="1"/>
        <v>230</v>
      </c>
      <c r="B231" s="2" t="s">
        <v>5</v>
      </c>
      <c r="C231" s="2" t="s">
        <v>694</v>
      </c>
      <c r="D231" s="2" t="s">
        <v>694</v>
      </c>
    </row>
    <row r="232">
      <c r="A232" s="7">
        <f t="shared" si="1"/>
        <v>231</v>
      </c>
      <c r="B232" s="2" t="s">
        <v>5</v>
      </c>
      <c r="C232" s="2" t="s">
        <v>695</v>
      </c>
      <c r="D232" s="2" t="s">
        <v>695</v>
      </c>
    </row>
    <row r="233">
      <c r="A233" s="7">
        <f t="shared" si="1"/>
        <v>232</v>
      </c>
      <c r="B233" s="2" t="s">
        <v>5</v>
      </c>
      <c r="C233" s="2" t="s">
        <v>696</v>
      </c>
      <c r="D233" s="2" t="s">
        <v>696</v>
      </c>
    </row>
    <row r="234">
      <c r="A234" s="7">
        <f t="shared" si="1"/>
        <v>233</v>
      </c>
      <c r="B234" s="2" t="s">
        <v>5</v>
      </c>
      <c r="C234" s="2" t="s">
        <v>697</v>
      </c>
      <c r="D234" s="2" t="s">
        <v>697</v>
      </c>
    </row>
    <row r="235">
      <c r="A235" s="7">
        <f t="shared" si="1"/>
        <v>234</v>
      </c>
      <c r="B235" s="2" t="s">
        <v>5</v>
      </c>
      <c r="C235" s="2" t="s">
        <v>698</v>
      </c>
      <c r="D235" s="2" t="s">
        <v>698</v>
      </c>
    </row>
    <row r="236">
      <c r="A236" s="7">
        <f t="shared" si="1"/>
        <v>235</v>
      </c>
      <c r="B236" s="2" t="s">
        <v>437</v>
      </c>
      <c r="C236" s="2" t="s">
        <v>438</v>
      </c>
      <c r="D236" s="2" t="s">
        <v>438</v>
      </c>
    </row>
    <row r="237">
      <c r="A237" s="7">
        <f t="shared" si="1"/>
        <v>236</v>
      </c>
      <c r="B237" s="2" t="s">
        <v>146</v>
      </c>
      <c r="C237" s="2" t="s">
        <v>147</v>
      </c>
      <c r="D237" s="2" t="s">
        <v>147</v>
      </c>
    </row>
    <row r="238">
      <c r="A238" s="7">
        <f t="shared" si="1"/>
        <v>237</v>
      </c>
      <c r="B238" s="2" t="s">
        <v>410</v>
      </c>
      <c r="C238" s="2" t="s">
        <v>411</v>
      </c>
      <c r="D238" s="2" t="s">
        <v>411</v>
      </c>
    </row>
    <row r="239">
      <c r="A239" s="7">
        <f t="shared" si="1"/>
        <v>238</v>
      </c>
      <c r="B239" s="2" t="s">
        <v>575</v>
      </c>
      <c r="C239" s="2" t="s">
        <v>576</v>
      </c>
      <c r="D239" s="2" t="s">
        <v>576</v>
      </c>
    </row>
    <row r="240">
      <c r="A240" s="7">
        <f t="shared" si="1"/>
        <v>239</v>
      </c>
      <c r="B240" s="2" t="s">
        <v>542</v>
      </c>
      <c r="C240" s="2" t="s">
        <v>543</v>
      </c>
      <c r="D240" s="2" t="s">
        <v>543</v>
      </c>
    </row>
    <row r="241">
      <c r="A241" s="7">
        <f t="shared" si="1"/>
        <v>240</v>
      </c>
      <c r="B241" s="2" t="s">
        <v>548</v>
      </c>
      <c r="C241" s="2" t="s">
        <v>549</v>
      </c>
      <c r="D241" s="2" t="s">
        <v>549</v>
      </c>
    </row>
    <row r="242">
      <c r="A242" s="7">
        <f t="shared" si="1"/>
        <v>241</v>
      </c>
      <c r="B242" s="2" t="s">
        <v>236</v>
      </c>
      <c r="C242" s="2" t="s">
        <v>237</v>
      </c>
      <c r="D242" s="2" t="s">
        <v>237</v>
      </c>
    </row>
    <row r="243">
      <c r="A243" s="7">
        <f t="shared" si="1"/>
        <v>242</v>
      </c>
      <c r="B243" s="2" t="s">
        <v>143</v>
      </c>
      <c r="C243" s="2" t="s">
        <v>144</v>
      </c>
      <c r="D243" s="2" t="s">
        <v>144</v>
      </c>
    </row>
    <row r="244">
      <c r="A244" s="7">
        <f t="shared" si="1"/>
        <v>243</v>
      </c>
      <c r="B244" s="2" t="s">
        <v>584</v>
      </c>
      <c r="C244" s="2" t="s">
        <v>699</v>
      </c>
      <c r="D244" s="2" t="s">
        <v>699</v>
      </c>
    </row>
    <row r="245">
      <c r="A245" s="7">
        <f t="shared" si="1"/>
        <v>244</v>
      </c>
      <c r="B245" s="2" t="s">
        <v>584</v>
      </c>
      <c r="C245" s="2" t="s">
        <v>700</v>
      </c>
      <c r="D245" s="2" t="s">
        <v>700</v>
      </c>
    </row>
    <row r="246">
      <c r="A246" s="7">
        <f t="shared" si="1"/>
        <v>245</v>
      </c>
      <c r="B246" s="2" t="s">
        <v>584</v>
      </c>
      <c r="C246" s="2" t="s">
        <v>701</v>
      </c>
      <c r="D246" s="2" t="s">
        <v>701</v>
      </c>
    </row>
    <row r="247">
      <c r="A247" s="7">
        <f t="shared" si="1"/>
        <v>246</v>
      </c>
      <c r="B247" s="2" t="s">
        <v>176</v>
      </c>
      <c r="C247" s="2" t="s">
        <v>177</v>
      </c>
      <c r="D247" s="2" t="s">
        <v>177</v>
      </c>
    </row>
    <row r="248">
      <c r="A248" s="7">
        <f t="shared" si="1"/>
        <v>247</v>
      </c>
      <c r="B248" s="2" t="s">
        <v>32</v>
      </c>
      <c r="C248" s="2" t="s">
        <v>33</v>
      </c>
      <c r="D248" s="2" t="s">
        <v>33</v>
      </c>
    </row>
    <row r="249">
      <c r="A249" s="7">
        <f t="shared" si="1"/>
        <v>248</v>
      </c>
      <c r="B249" s="2" t="s">
        <v>347</v>
      </c>
      <c r="C249" s="2" t="s">
        <v>348</v>
      </c>
      <c r="D249" s="2" t="s">
        <v>348</v>
      </c>
    </row>
    <row r="250">
      <c r="A250" s="7">
        <f t="shared" si="1"/>
        <v>249</v>
      </c>
      <c r="B250" s="2" t="s">
        <v>14</v>
      </c>
      <c r="C250" s="2" t="s">
        <v>702</v>
      </c>
      <c r="D250" s="2" t="s">
        <v>702</v>
      </c>
    </row>
    <row r="251">
      <c r="A251" s="7">
        <f t="shared" si="1"/>
        <v>250</v>
      </c>
      <c r="B251" s="2" t="s">
        <v>14</v>
      </c>
      <c r="C251" s="2" t="s">
        <v>703</v>
      </c>
      <c r="D251" s="2" t="s">
        <v>703</v>
      </c>
    </row>
    <row r="252">
      <c r="A252" s="7">
        <f t="shared" si="1"/>
        <v>251</v>
      </c>
      <c r="B252" s="2" t="s">
        <v>239</v>
      </c>
      <c r="C252" s="2" t="s">
        <v>240</v>
      </c>
      <c r="D252" s="2" t="s">
        <v>240</v>
      </c>
    </row>
    <row r="253">
      <c r="A253" s="7">
        <f t="shared" si="1"/>
        <v>252</v>
      </c>
      <c r="B253" s="2" t="s">
        <v>17</v>
      </c>
      <c r="C253" s="2" t="s">
        <v>18</v>
      </c>
      <c r="D253" s="2" t="s">
        <v>18</v>
      </c>
    </row>
    <row r="254">
      <c r="A254" s="7">
        <f t="shared" si="1"/>
        <v>253</v>
      </c>
      <c r="B254" s="2" t="s">
        <v>281</v>
      </c>
      <c r="C254" s="2" t="s">
        <v>282</v>
      </c>
      <c r="D254" s="2" t="s">
        <v>282</v>
      </c>
    </row>
    <row r="255">
      <c r="A255" s="7">
        <f t="shared" si="1"/>
        <v>254</v>
      </c>
      <c r="B255" s="2" t="s">
        <v>161</v>
      </c>
      <c r="C255" s="2" t="s">
        <v>162</v>
      </c>
      <c r="D255" s="2" t="s">
        <v>162</v>
      </c>
    </row>
    <row r="256">
      <c r="A256" s="7">
        <f t="shared" si="1"/>
        <v>255</v>
      </c>
      <c r="B256" s="2" t="s">
        <v>302</v>
      </c>
      <c r="C256" s="2" t="s">
        <v>303</v>
      </c>
      <c r="D256" s="2" t="s">
        <v>303</v>
      </c>
    </row>
    <row r="257">
      <c r="A257" s="7">
        <f t="shared" si="1"/>
        <v>256</v>
      </c>
      <c r="B257" s="2" t="s">
        <v>29</v>
      </c>
      <c r="C257" s="2" t="s">
        <v>704</v>
      </c>
      <c r="D257" s="2" t="s">
        <v>704</v>
      </c>
    </row>
    <row r="258">
      <c r="A258" s="7">
        <f t="shared" si="1"/>
        <v>257</v>
      </c>
      <c r="B258" s="2" t="s">
        <v>29</v>
      </c>
      <c r="C258" s="2" t="s">
        <v>705</v>
      </c>
      <c r="D258" s="2" t="s">
        <v>705</v>
      </c>
    </row>
    <row r="259">
      <c r="A259" s="7">
        <f t="shared" si="1"/>
        <v>258</v>
      </c>
      <c r="B259" s="2" t="s">
        <v>29</v>
      </c>
      <c r="C259" s="2" t="s">
        <v>706</v>
      </c>
      <c r="D259" s="2" t="s">
        <v>706</v>
      </c>
    </row>
    <row r="260">
      <c r="A260" s="7">
        <f t="shared" si="1"/>
        <v>259</v>
      </c>
      <c r="B260" s="2" t="s">
        <v>269</v>
      </c>
      <c r="C260" s="2" t="s">
        <v>707</v>
      </c>
      <c r="D260" s="2" t="s">
        <v>707</v>
      </c>
    </row>
    <row r="261">
      <c r="A261" s="7">
        <f t="shared" si="1"/>
        <v>260</v>
      </c>
      <c r="B261" s="2" t="s">
        <v>269</v>
      </c>
      <c r="C261" s="2" t="s">
        <v>708</v>
      </c>
      <c r="D261" s="2" t="s">
        <v>708</v>
      </c>
    </row>
    <row r="262">
      <c r="A262" s="7">
        <f t="shared" si="1"/>
        <v>261</v>
      </c>
      <c r="B262" s="2" t="s">
        <v>26</v>
      </c>
      <c r="C262" s="2" t="s">
        <v>709</v>
      </c>
      <c r="D262" s="2" t="s">
        <v>709</v>
      </c>
    </row>
    <row r="263">
      <c r="A263" s="7">
        <f t="shared" si="1"/>
        <v>262</v>
      </c>
      <c r="B263" s="2" t="s">
        <v>26</v>
      </c>
      <c r="C263" s="2" t="s">
        <v>710</v>
      </c>
      <c r="D263" s="2" t="s">
        <v>710</v>
      </c>
    </row>
    <row r="264">
      <c r="A264" s="7">
        <f t="shared" si="1"/>
        <v>263</v>
      </c>
      <c r="B264" s="2" t="s">
        <v>26</v>
      </c>
      <c r="C264" s="2" t="s">
        <v>711</v>
      </c>
      <c r="D264" s="2" t="s">
        <v>711</v>
      </c>
    </row>
    <row r="265">
      <c r="A265" s="7">
        <f t="shared" si="1"/>
        <v>264</v>
      </c>
      <c r="B265" s="2" t="s">
        <v>26</v>
      </c>
      <c r="C265" s="2" t="s">
        <v>712</v>
      </c>
      <c r="D265" s="2" t="s">
        <v>712</v>
      </c>
    </row>
    <row r="266">
      <c r="A266" s="7">
        <f t="shared" si="1"/>
        <v>265</v>
      </c>
      <c r="B266" s="2" t="s">
        <v>26</v>
      </c>
      <c r="C266" s="2" t="s">
        <v>713</v>
      </c>
      <c r="D266" s="2" t="s">
        <v>713</v>
      </c>
    </row>
    <row r="267">
      <c r="A267" s="7">
        <f t="shared" si="1"/>
        <v>266</v>
      </c>
      <c r="B267" s="2" t="s">
        <v>26</v>
      </c>
      <c r="C267" s="2" t="s">
        <v>714</v>
      </c>
      <c r="D267" s="2" t="s">
        <v>714</v>
      </c>
    </row>
    <row r="268">
      <c r="A268" s="7">
        <f t="shared" si="1"/>
        <v>267</v>
      </c>
      <c r="B268" s="2" t="s">
        <v>26</v>
      </c>
      <c r="C268" s="2" t="s">
        <v>715</v>
      </c>
      <c r="D268" s="2" t="s">
        <v>715</v>
      </c>
    </row>
    <row r="269">
      <c r="A269" s="7">
        <f t="shared" si="1"/>
        <v>268</v>
      </c>
      <c r="B269" s="2" t="s">
        <v>26</v>
      </c>
      <c r="C269" s="2" t="s">
        <v>716</v>
      </c>
      <c r="D269" s="2" t="s">
        <v>716</v>
      </c>
    </row>
    <row r="270">
      <c r="A270" s="7">
        <f t="shared" si="1"/>
        <v>269</v>
      </c>
      <c r="B270" s="2" t="s">
        <v>26</v>
      </c>
      <c r="C270" s="2" t="s">
        <v>717</v>
      </c>
      <c r="D270" s="2" t="s">
        <v>717</v>
      </c>
    </row>
    <row r="271">
      <c r="A271" s="7">
        <f t="shared" si="1"/>
        <v>270</v>
      </c>
      <c r="B271" s="2" t="s">
        <v>26</v>
      </c>
      <c r="C271" s="2" t="s">
        <v>718</v>
      </c>
      <c r="D271" s="2" t="s">
        <v>718</v>
      </c>
    </row>
    <row r="272">
      <c r="A272" s="7">
        <f t="shared" si="1"/>
        <v>271</v>
      </c>
      <c r="B272" s="2" t="s">
        <v>26</v>
      </c>
      <c r="C272" s="2" t="s">
        <v>719</v>
      </c>
      <c r="D272" s="2" t="s">
        <v>719</v>
      </c>
    </row>
    <row r="273">
      <c r="A273" s="7">
        <f t="shared" si="1"/>
        <v>272</v>
      </c>
      <c r="B273" s="2" t="s">
        <v>26</v>
      </c>
      <c r="C273" s="2" t="s">
        <v>720</v>
      </c>
      <c r="D273" s="2" t="s">
        <v>720</v>
      </c>
    </row>
    <row r="274">
      <c r="A274" s="7">
        <f t="shared" si="1"/>
        <v>273</v>
      </c>
      <c r="B274" s="2" t="s">
        <v>26</v>
      </c>
      <c r="C274" s="2" t="s">
        <v>721</v>
      </c>
      <c r="D274" s="2" t="s">
        <v>721</v>
      </c>
    </row>
    <row r="275">
      <c r="A275" s="7">
        <f t="shared" si="1"/>
        <v>274</v>
      </c>
      <c r="B275" s="2" t="s">
        <v>26</v>
      </c>
      <c r="C275" s="2" t="s">
        <v>722</v>
      </c>
      <c r="D275" s="2" t="s">
        <v>722</v>
      </c>
    </row>
    <row r="276">
      <c r="A276" s="7">
        <f t="shared" si="1"/>
        <v>275</v>
      </c>
      <c r="B276" s="2" t="s">
        <v>26</v>
      </c>
      <c r="C276" s="2" t="s">
        <v>723</v>
      </c>
      <c r="D276" s="2" t="s">
        <v>723</v>
      </c>
    </row>
    <row r="277">
      <c r="A277" s="7">
        <f t="shared" si="1"/>
        <v>276</v>
      </c>
      <c r="B277" s="2" t="s">
        <v>26</v>
      </c>
      <c r="C277" s="2" t="s">
        <v>724</v>
      </c>
      <c r="D277" s="2" t="s">
        <v>724</v>
      </c>
    </row>
    <row r="278">
      <c r="A278" s="7">
        <f t="shared" si="1"/>
        <v>277</v>
      </c>
      <c r="B278" s="2" t="s">
        <v>26</v>
      </c>
      <c r="C278" s="2" t="s">
        <v>725</v>
      </c>
      <c r="D278" s="2" t="s">
        <v>725</v>
      </c>
    </row>
    <row r="279">
      <c r="A279" s="7">
        <f t="shared" si="1"/>
        <v>278</v>
      </c>
      <c r="B279" s="2" t="s">
        <v>26</v>
      </c>
      <c r="C279" s="2" t="s">
        <v>726</v>
      </c>
      <c r="D279" s="2" t="s">
        <v>726</v>
      </c>
    </row>
    <row r="280">
      <c r="A280" s="7">
        <f t="shared" si="1"/>
        <v>279</v>
      </c>
      <c r="B280" s="2" t="s">
        <v>26</v>
      </c>
      <c r="C280" s="2" t="s">
        <v>727</v>
      </c>
      <c r="D280" s="2" t="s">
        <v>727</v>
      </c>
    </row>
    <row r="281">
      <c r="A281" s="7">
        <f t="shared" si="1"/>
        <v>280</v>
      </c>
      <c r="B281" s="2" t="s">
        <v>26</v>
      </c>
      <c r="C281" s="2" t="s">
        <v>728</v>
      </c>
      <c r="D281" s="2" t="s">
        <v>728</v>
      </c>
    </row>
    <row r="282">
      <c r="A282" s="7">
        <f t="shared" si="1"/>
        <v>281</v>
      </c>
      <c r="B282" s="2" t="s">
        <v>26</v>
      </c>
      <c r="C282" s="2" t="s">
        <v>729</v>
      </c>
      <c r="D282" s="2" t="s">
        <v>729</v>
      </c>
    </row>
    <row r="283">
      <c r="A283" s="7">
        <f t="shared" si="1"/>
        <v>282</v>
      </c>
      <c r="B283" s="2" t="s">
        <v>35</v>
      </c>
      <c r="C283" s="2" t="s">
        <v>730</v>
      </c>
      <c r="D283" s="2" t="s">
        <v>730</v>
      </c>
    </row>
    <row r="284">
      <c r="A284" s="7">
        <f t="shared" si="1"/>
        <v>283</v>
      </c>
      <c r="B284" s="2" t="s">
        <v>35</v>
      </c>
      <c r="C284" s="2" t="s">
        <v>731</v>
      </c>
      <c r="D284" s="2" t="s">
        <v>731</v>
      </c>
    </row>
    <row r="285">
      <c r="A285" s="7">
        <f t="shared" si="1"/>
        <v>284</v>
      </c>
      <c r="B285" s="2" t="s">
        <v>35</v>
      </c>
      <c r="C285" s="2" t="s">
        <v>732</v>
      </c>
      <c r="D285" s="2" t="s">
        <v>732</v>
      </c>
    </row>
    <row r="286">
      <c r="A286" s="7">
        <f t="shared" si="1"/>
        <v>285</v>
      </c>
      <c r="B286" s="2" t="s">
        <v>35</v>
      </c>
      <c r="C286" s="2" t="s">
        <v>733</v>
      </c>
      <c r="D286" s="2" t="s">
        <v>733</v>
      </c>
    </row>
    <row r="287">
      <c r="A287" s="7">
        <f t="shared" si="1"/>
        <v>286</v>
      </c>
      <c r="B287" s="2" t="s">
        <v>203</v>
      </c>
      <c r="C287" s="2" t="s">
        <v>204</v>
      </c>
      <c r="D287" s="2" t="s">
        <v>204</v>
      </c>
    </row>
    <row r="288">
      <c r="A288" s="7">
        <f t="shared" si="1"/>
        <v>287</v>
      </c>
      <c r="B288" s="2" t="s">
        <v>98</v>
      </c>
      <c r="C288" s="2" t="s">
        <v>734</v>
      </c>
      <c r="D288" s="2" t="s">
        <v>734</v>
      </c>
    </row>
    <row r="289">
      <c r="A289" s="7">
        <f t="shared" si="1"/>
        <v>288</v>
      </c>
      <c r="B289" s="2" t="s">
        <v>98</v>
      </c>
      <c r="C289" s="2" t="s">
        <v>735</v>
      </c>
      <c r="D289" s="2" t="s">
        <v>735</v>
      </c>
    </row>
    <row r="290">
      <c r="A290" s="7">
        <f t="shared" si="1"/>
        <v>289</v>
      </c>
      <c r="B290" s="2" t="s">
        <v>95</v>
      </c>
      <c r="C290" s="2" t="s">
        <v>96</v>
      </c>
      <c r="D290" s="2" t="s">
        <v>96</v>
      </c>
    </row>
    <row r="291">
      <c r="A291" s="7">
        <f t="shared" si="1"/>
        <v>290</v>
      </c>
      <c r="B291" s="2" t="s">
        <v>581</v>
      </c>
      <c r="C291" s="2" t="s">
        <v>582</v>
      </c>
      <c r="D291" s="2" t="s">
        <v>582</v>
      </c>
    </row>
    <row r="292">
      <c r="A292" s="7">
        <f t="shared" si="1"/>
        <v>291</v>
      </c>
      <c r="B292" s="2" t="s">
        <v>419</v>
      </c>
      <c r="C292" s="2" t="s">
        <v>736</v>
      </c>
      <c r="D292" s="2" t="s">
        <v>736</v>
      </c>
    </row>
    <row r="293">
      <c r="A293" s="7">
        <f t="shared" si="1"/>
        <v>292</v>
      </c>
      <c r="B293" s="2" t="s">
        <v>419</v>
      </c>
      <c r="C293" s="2" t="s">
        <v>737</v>
      </c>
      <c r="D293" s="2" t="s">
        <v>737</v>
      </c>
    </row>
    <row r="294">
      <c r="A294" s="7">
        <f t="shared" si="1"/>
        <v>293</v>
      </c>
      <c r="B294" s="2" t="s">
        <v>359</v>
      </c>
      <c r="C294" s="2" t="s">
        <v>360</v>
      </c>
      <c r="D294" s="2" t="s">
        <v>360</v>
      </c>
    </row>
    <row r="295">
      <c r="A295" s="7">
        <f t="shared" si="1"/>
        <v>294</v>
      </c>
      <c r="B295" s="2" t="s">
        <v>485</v>
      </c>
      <c r="C295" s="2" t="s">
        <v>486</v>
      </c>
      <c r="D295" s="2" t="s">
        <v>486</v>
      </c>
    </row>
    <row r="296">
      <c r="A296" s="7">
        <f t="shared" si="1"/>
        <v>295</v>
      </c>
      <c r="B296" s="2" t="s">
        <v>467</v>
      </c>
      <c r="C296" s="2" t="s">
        <v>468</v>
      </c>
      <c r="D296" s="2" t="s">
        <v>468</v>
      </c>
    </row>
    <row r="297">
      <c r="A297" s="7">
        <f t="shared" si="1"/>
        <v>296</v>
      </c>
      <c r="B297" s="2" t="s">
        <v>464</v>
      </c>
      <c r="C297" s="2" t="s">
        <v>465</v>
      </c>
      <c r="D297" s="2" t="s">
        <v>465</v>
      </c>
    </row>
    <row r="298">
      <c r="A298" s="7">
        <f t="shared" si="1"/>
        <v>297</v>
      </c>
      <c r="B298" s="2" t="s">
        <v>470</v>
      </c>
      <c r="C298" s="2" t="s">
        <v>471</v>
      </c>
      <c r="D298" s="2" t="s">
        <v>471</v>
      </c>
    </row>
    <row r="299">
      <c r="A299" s="7">
        <f t="shared" si="1"/>
        <v>298</v>
      </c>
      <c r="B299" s="2" t="s">
        <v>128</v>
      </c>
      <c r="C299" s="2" t="s">
        <v>738</v>
      </c>
      <c r="D299" s="2" t="s">
        <v>738</v>
      </c>
    </row>
    <row r="300">
      <c r="A300" s="7">
        <f t="shared" si="1"/>
        <v>299</v>
      </c>
      <c r="B300" s="2" t="s">
        <v>128</v>
      </c>
      <c r="C300" s="2" t="s">
        <v>739</v>
      </c>
      <c r="D300" s="2" t="s">
        <v>739</v>
      </c>
    </row>
    <row r="301">
      <c r="A301" s="7">
        <f t="shared" si="1"/>
        <v>300</v>
      </c>
      <c r="B301" s="2" t="s">
        <v>128</v>
      </c>
      <c r="C301" s="2" t="s">
        <v>740</v>
      </c>
      <c r="D301" s="2" t="s">
        <v>740</v>
      </c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conditionalFormatting sqref="E16">
    <cfRule type="notContainsBlanks" dxfId="0" priority="1">
      <formula>LEN(TRIM(E16))&gt;0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2" max="2" width="4.0"/>
    <col customWidth="1" min="3" max="3" width="22.38"/>
    <col customWidth="1" min="4" max="5" width="20.5"/>
    <col customWidth="1" min="7" max="7" width="3.75"/>
    <col customWidth="1" min="9" max="9" width="14.13"/>
  </cols>
  <sheetData>
    <row r="1">
      <c r="B1" s="8"/>
      <c r="C1" s="9" t="s">
        <v>588</v>
      </c>
      <c r="D1" s="9" t="s">
        <v>589</v>
      </c>
      <c r="E1" s="9" t="s">
        <v>1</v>
      </c>
      <c r="H1" s="10"/>
      <c r="I1" s="10"/>
      <c r="J1" s="10"/>
    </row>
    <row r="2" outlineLevel="1">
      <c r="B2" s="11">
        <f t="shared" ref="B2:B301" si="1">ROW()-1</f>
        <v>1</v>
      </c>
      <c r="C2" s="12" t="s">
        <v>2</v>
      </c>
      <c r="D2" s="12" t="s">
        <v>677</v>
      </c>
      <c r="E2" s="12" t="s">
        <v>677</v>
      </c>
    </row>
    <row r="3" outlineLevel="1">
      <c r="B3" s="11">
        <f t="shared" si="1"/>
        <v>2</v>
      </c>
      <c r="C3" s="12" t="s">
        <v>5</v>
      </c>
      <c r="D3" s="12" t="s">
        <v>692</v>
      </c>
      <c r="E3" s="12" t="s">
        <v>692</v>
      </c>
    </row>
    <row r="4" outlineLevel="1">
      <c r="B4" s="11">
        <f t="shared" si="1"/>
        <v>3</v>
      </c>
      <c r="C4" s="12" t="s">
        <v>8</v>
      </c>
      <c r="D4" s="12" t="s">
        <v>674</v>
      </c>
      <c r="E4" s="12" t="s">
        <v>674</v>
      </c>
    </row>
    <row r="5" outlineLevel="1">
      <c r="B5" s="11">
        <f t="shared" si="1"/>
        <v>4</v>
      </c>
      <c r="C5" s="12" t="s">
        <v>11</v>
      </c>
      <c r="D5" s="12" t="s">
        <v>601</v>
      </c>
      <c r="E5" s="12" t="s">
        <v>601</v>
      </c>
    </row>
    <row r="6" outlineLevel="1">
      <c r="B6" s="11">
        <f t="shared" si="1"/>
        <v>5</v>
      </c>
      <c r="C6" s="12" t="s">
        <v>11</v>
      </c>
      <c r="D6" s="12" t="s">
        <v>602</v>
      </c>
      <c r="E6" s="12" t="s">
        <v>602</v>
      </c>
    </row>
    <row r="7" outlineLevel="1">
      <c r="B7" s="11">
        <f t="shared" si="1"/>
        <v>6</v>
      </c>
      <c r="C7" s="12" t="s">
        <v>11</v>
      </c>
      <c r="D7" s="12" t="s">
        <v>603</v>
      </c>
      <c r="E7" s="12" t="s">
        <v>603</v>
      </c>
    </row>
    <row r="8" outlineLevel="1">
      <c r="B8" s="11">
        <f t="shared" si="1"/>
        <v>7</v>
      </c>
      <c r="C8" s="12" t="s">
        <v>14</v>
      </c>
      <c r="D8" s="12" t="s">
        <v>702</v>
      </c>
      <c r="E8" s="12" t="s">
        <v>702</v>
      </c>
    </row>
    <row r="9" outlineLevel="1">
      <c r="B9" s="11">
        <f t="shared" si="1"/>
        <v>8</v>
      </c>
      <c r="C9" s="12" t="s">
        <v>17</v>
      </c>
      <c r="D9" s="12" t="s">
        <v>18</v>
      </c>
      <c r="E9" s="12" t="s">
        <v>18</v>
      </c>
    </row>
    <row r="10" outlineLevel="1">
      <c r="B10" s="11">
        <f t="shared" si="1"/>
        <v>9</v>
      </c>
      <c r="C10" s="12" t="s">
        <v>20</v>
      </c>
      <c r="D10" s="12" t="s">
        <v>610</v>
      </c>
      <c r="E10" s="12" t="s">
        <v>610</v>
      </c>
    </row>
    <row r="11" outlineLevel="1">
      <c r="B11" s="11">
        <f t="shared" si="1"/>
        <v>10</v>
      </c>
      <c r="C11" s="12" t="s">
        <v>23</v>
      </c>
      <c r="D11" s="12" t="s">
        <v>24</v>
      </c>
      <c r="E11" s="12" t="s">
        <v>24</v>
      </c>
      <c r="F11" s="13"/>
    </row>
    <row r="12" outlineLevel="1">
      <c r="B12" s="11">
        <f t="shared" si="1"/>
        <v>11</v>
      </c>
      <c r="C12" s="12" t="s">
        <v>26</v>
      </c>
      <c r="D12" s="12" t="s">
        <v>709</v>
      </c>
      <c r="E12" s="12" t="s">
        <v>709</v>
      </c>
    </row>
    <row r="13" outlineLevel="1">
      <c r="B13" s="11">
        <f t="shared" si="1"/>
        <v>12</v>
      </c>
      <c r="C13" s="12" t="s">
        <v>26</v>
      </c>
      <c r="D13" s="12" t="s">
        <v>710</v>
      </c>
      <c r="E13" s="12" t="s">
        <v>710</v>
      </c>
    </row>
    <row r="14" outlineLevel="1">
      <c r="B14" s="11">
        <f t="shared" si="1"/>
        <v>13</v>
      </c>
      <c r="C14" s="12" t="s">
        <v>26</v>
      </c>
      <c r="D14" s="12" t="s">
        <v>711</v>
      </c>
      <c r="E14" s="12" t="s">
        <v>711</v>
      </c>
    </row>
    <row r="15" outlineLevel="1">
      <c r="B15" s="11">
        <f t="shared" si="1"/>
        <v>14</v>
      </c>
      <c r="C15" s="12" t="s">
        <v>29</v>
      </c>
      <c r="D15" s="12" t="s">
        <v>704</v>
      </c>
      <c r="E15" s="12" t="s">
        <v>704</v>
      </c>
    </row>
    <row r="16" outlineLevel="1">
      <c r="B16" s="11">
        <f t="shared" si="1"/>
        <v>15</v>
      </c>
      <c r="C16" s="12" t="s">
        <v>32</v>
      </c>
      <c r="D16" s="12" t="s">
        <v>33</v>
      </c>
      <c r="E16" s="12" t="s">
        <v>33</v>
      </c>
    </row>
    <row r="17" outlineLevel="1">
      <c r="B17" s="11">
        <f t="shared" si="1"/>
        <v>16</v>
      </c>
      <c r="C17" s="12" t="s">
        <v>35</v>
      </c>
      <c r="D17" s="12" t="s">
        <v>730</v>
      </c>
      <c r="E17" s="12" t="s">
        <v>730</v>
      </c>
    </row>
    <row r="18" outlineLevel="1">
      <c r="B18" s="11">
        <f t="shared" si="1"/>
        <v>17</v>
      </c>
      <c r="C18" s="12" t="s">
        <v>38</v>
      </c>
      <c r="D18" s="12" t="s">
        <v>648</v>
      </c>
      <c r="E18" s="12" t="s">
        <v>648</v>
      </c>
    </row>
    <row r="19" outlineLevel="1">
      <c r="B19" s="11">
        <f t="shared" si="1"/>
        <v>18</v>
      </c>
      <c r="C19" s="12" t="s">
        <v>38</v>
      </c>
      <c r="D19" s="12" t="s">
        <v>649</v>
      </c>
      <c r="E19" s="12" t="s">
        <v>649</v>
      </c>
    </row>
    <row r="20" outlineLevel="1">
      <c r="B20" s="11">
        <f t="shared" si="1"/>
        <v>19</v>
      </c>
      <c r="C20" s="12" t="s">
        <v>41</v>
      </c>
      <c r="D20" s="12" t="s">
        <v>42</v>
      </c>
      <c r="E20" s="12" t="s">
        <v>42</v>
      </c>
    </row>
    <row r="21" outlineLevel="1">
      <c r="B21" s="11">
        <f t="shared" si="1"/>
        <v>20</v>
      </c>
      <c r="C21" s="12" t="s">
        <v>44</v>
      </c>
      <c r="D21" s="12" t="s">
        <v>45</v>
      </c>
      <c r="E21" s="12" t="s">
        <v>45</v>
      </c>
    </row>
    <row r="22" outlineLevel="1">
      <c r="B22" s="11">
        <f t="shared" si="1"/>
        <v>21</v>
      </c>
      <c r="C22" s="12" t="s">
        <v>47</v>
      </c>
      <c r="D22" s="12" t="s">
        <v>642</v>
      </c>
      <c r="E22" s="12" t="s">
        <v>642</v>
      </c>
    </row>
    <row r="23" outlineLevel="1">
      <c r="B23" s="11">
        <f t="shared" si="1"/>
        <v>22</v>
      </c>
      <c r="C23" s="12" t="s">
        <v>50</v>
      </c>
      <c r="D23" s="14" t="s">
        <v>654</v>
      </c>
      <c r="E23" s="14" t="s">
        <v>654</v>
      </c>
    </row>
    <row r="24" outlineLevel="1">
      <c r="B24" s="11">
        <f t="shared" si="1"/>
        <v>23</v>
      </c>
      <c r="C24" s="12" t="s">
        <v>50</v>
      </c>
      <c r="D24" s="14" t="s">
        <v>655</v>
      </c>
      <c r="E24" s="14" t="s">
        <v>655</v>
      </c>
    </row>
    <row r="25" outlineLevel="1">
      <c r="B25" s="11">
        <f t="shared" si="1"/>
        <v>24</v>
      </c>
      <c r="C25" s="12" t="s">
        <v>53</v>
      </c>
      <c r="D25" s="14" t="s">
        <v>672</v>
      </c>
      <c r="E25" s="14" t="s">
        <v>672</v>
      </c>
    </row>
    <row r="26" outlineLevel="1">
      <c r="B26" s="11">
        <f t="shared" si="1"/>
        <v>25</v>
      </c>
      <c r="C26" s="12" t="s">
        <v>50</v>
      </c>
      <c r="D26" s="14" t="s">
        <v>656</v>
      </c>
      <c r="E26" s="14" t="s">
        <v>656</v>
      </c>
    </row>
    <row r="27" outlineLevel="1">
      <c r="B27" s="11">
        <f t="shared" si="1"/>
        <v>26</v>
      </c>
      <c r="C27" s="12" t="s">
        <v>53</v>
      </c>
      <c r="D27" s="12" t="s">
        <v>673</v>
      </c>
      <c r="E27" s="12" t="s">
        <v>673</v>
      </c>
    </row>
    <row r="28" outlineLevel="1">
      <c r="B28" s="11">
        <f t="shared" si="1"/>
        <v>27</v>
      </c>
      <c r="C28" s="12" t="s">
        <v>56</v>
      </c>
      <c r="D28" s="12" t="s">
        <v>659</v>
      </c>
      <c r="E28" s="12" t="s">
        <v>659</v>
      </c>
    </row>
    <row r="29" outlineLevel="1">
      <c r="B29" s="11">
        <f t="shared" si="1"/>
        <v>28</v>
      </c>
      <c r="C29" s="12" t="s">
        <v>56</v>
      </c>
      <c r="D29" s="12" t="s">
        <v>660</v>
      </c>
      <c r="E29" s="12" t="s">
        <v>660</v>
      </c>
    </row>
    <row r="30" outlineLevel="1">
      <c r="B30" s="11">
        <f t="shared" si="1"/>
        <v>29</v>
      </c>
      <c r="C30" s="12" t="s">
        <v>50</v>
      </c>
      <c r="D30" s="14" t="s">
        <v>657</v>
      </c>
      <c r="E30" s="14" t="s">
        <v>657</v>
      </c>
    </row>
    <row r="31" outlineLevel="1">
      <c r="B31" s="11">
        <f t="shared" si="1"/>
        <v>30</v>
      </c>
      <c r="C31" s="12" t="s">
        <v>59</v>
      </c>
      <c r="D31" s="14" t="s">
        <v>60</v>
      </c>
      <c r="E31" s="14" t="s">
        <v>60</v>
      </c>
    </row>
    <row r="32" outlineLevel="1">
      <c r="B32" s="11">
        <f t="shared" si="1"/>
        <v>31</v>
      </c>
      <c r="C32" s="12" t="s">
        <v>56</v>
      </c>
      <c r="D32" s="12" t="s">
        <v>661</v>
      </c>
      <c r="E32" s="12" t="s">
        <v>661</v>
      </c>
    </row>
    <row r="33" outlineLevel="1">
      <c r="B33" s="11">
        <f t="shared" si="1"/>
        <v>32</v>
      </c>
      <c r="C33" s="12" t="s">
        <v>56</v>
      </c>
      <c r="D33" s="12" t="s">
        <v>662</v>
      </c>
      <c r="E33" s="12" t="s">
        <v>662</v>
      </c>
    </row>
    <row r="34" outlineLevel="1">
      <c r="B34" s="11">
        <f t="shared" si="1"/>
        <v>33</v>
      </c>
      <c r="C34" s="12" t="s">
        <v>62</v>
      </c>
      <c r="D34" s="12" t="s">
        <v>63</v>
      </c>
      <c r="E34" s="12" t="s">
        <v>63</v>
      </c>
    </row>
    <row r="35" outlineLevel="1">
      <c r="B35" s="11">
        <f t="shared" si="1"/>
        <v>34</v>
      </c>
      <c r="C35" s="12" t="s">
        <v>65</v>
      </c>
      <c r="D35" s="12" t="s">
        <v>66</v>
      </c>
      <c r="E35" s="12" t="s">
        <v>66</v>
      </c>
    </row>
    <row r="36" outlineLevel="1">
      <c r="B36" s="11">
        <f t="shared" si="1"/>
        <v>35</v>
      </c>
      <c r="C36" s="12" t="s">
        <v>56</v>
      </c>
      <c r="D36" s="12" t="s">
        <v>663</v>
      </c>
      <c r="E36" s="12" t="s">
        <v>663</v>
      </c>
    </row>
    <row r="37" outlineLevel="1">
      <c r="B37" s="11">
        <f t="shared" si="1"/>
        <v>36</v>
      </c>
      <c r="C37" s="12" t="s">
        <v>35</v>
      </c>
      <c r="D37" s="12" t="s">
        <v>731</v>
      </c>
      <c r="E37" s="12" t="s">
        <v>731</v>
      </c>
    </row>
    <row r="38" outlineLevel="1">
      <c r="B38" s="11">
        <f t="shared" si="1"/>
        <v>37</v>
      </c>
      <c r="C38" s="12" t="s">
        <v>68</v>
      </c>
      <c r="D38" s="12" t="s">
        <v>644</v>
      </c>
      <c r="E38" s="12" t="s">
        <v>644</v>
      </c>
    </row>
    <row r="39" outlineLevel="1">
      <c r="B39" s="11">
        <f t="shared" si="1"/>
        <v>38</v>
      </c>
      <c r="C39" s="12" t="s">
        <v>71</v>
      </c>
      <c r="D39" s="12" t="s">
        <v>72</v>
      </c>
      <c r="E39" s="12" t="s">
        <v>72</v>
      </c>
    </row>
    <row r="40" outlineLevel="1">
      <c r="B40" s="11">
        <f t="shared" si="1"/>
        <v>39</v>
      </c>
      <c r="C40" s="12" t="s">
        <v>74</v>
      </c>
      <c r="D40" s="12" t="s">
        <v>75</v>
      </c>
      <c r="E40" s="12" t="s">
        <v>75</v>
      </c>
    </row>
    <row r="41" outlineLevel="1">
      <c r="B41" s="11">
        <f t="shared" si="1"/>
        <v>40</v>
      </c>
      <c r="C41" s="12" t="s">
        <v>26</v>
      </c>
      <c r="D41" s="12" t="s">
        <v>712</v>
      </c>
      <c r="E41" s="12" t="s">
        <v>712</v>
      </c>
    </row>
    <row r="42" outlineLevel="1">
      <c r="B42" s="11">
        <f t="shared" si="1"/>
        <v>41</v>
      </c>
      <c r="C42" s="12" t="s">
        <v>77</v>
      </c>
      <c r="D42" s="12" t="s">
        <v>634</v>
      </c>
      <c r="E42" s="12" t="s">
        <v>634</v>
      </c>
    </row>
    <row r="43" outlineLevel="1">
      <c r="B43" s="11">
        <f t="shared" si="1"/>
        <v>42</v>
      </c>
      <c r="C43" s="12" t="s">
        <v>26</v>
      </c>
      <c r="D43" s="12" t="s">
        <v>713</v>
      </c>
      <c r="E43" s="12" t="s">
        <v>713</v>
      </c>
    </row>
    <row r="44" outlineLevel="1">
      <c r="B44" s="11">
        <f t="shared" si="1"/>
        <v>43</v>
      </c>
      <c r="C44" s="12" t="s">
        <v>8</v>
      </c>
      <c r="D44" s="12" t="s">
        <v>675</v>
      </c>
      <c r="E44" s="12" t="s">
        <v>675</v>
      </c>
    </row>
    <row r="45" outlineLevel="1">
      <c r="B45" s="11">
        <f t="shared" si="1"/>
        <v>44</v>
      </c>
      <c r="C45" s="12" t="s">
        <v>80</v>
      </c>
      <c r="D45" s="12" t="s">
        <v>628</v>
      </c>
      <c r="E45" s="12" t="s">
        <v>628</v>
      </c>
    </row>
    <row r="46" outlineLevel="1">
      <c r="B46" s="11">
        <f t="shared" si="1"/>
        <v>45</v>
      </c>
      <c r="C46" s="12" t="s">
        <v>83</v>
      </c>
      <c r="D46" s="12" t="s">
        <v>594</v>
      </c>
      <c r="E46" s="12" t="s">
        <v>594</v>
      </c>
    </row>
    <row r="47" outlineLevel="1">
      <c r="B47" s="11">
        <f t="shared" si="1"/>
        <v>46</v>
      </c>
      <c r="C47" s="12" t="s">
        <v>86</v>
      </c>
      <c r="D47" s="12" t="s">
        <v>87</v>
      </c>
      <c r="E47" s="12" t="s">
        <v>87</v>
      </c>
    </row>
    <row r="48" outlineLevel="1">
      <c r="B48" s="11">
        <f t="shared" si="1"/>
        <v>47</v>
      </c>
      <c r="C48" s="12" t="s">
        <v>89</v>
      </c>
      <c r="D48" s="12" t="s">
        <v>90</v>
      </c>
      <c r="E48" s="12" t="s">
        <v>90</v>
      </c>
    </row>
    <row r="49" outlineLevel="1">
      <c r="B49" s="11">
        <f t="shared" si="1"/>
        <v>48</v>
      </c>
      <c r="C49" s="12" t="s">
        <v>77</v>
      </c>
      <c r="D49" s="12" t="s">
        <v>635</v>
      </c>
      <c r="E49" s="12" t="s">
        <v>635</v>
      </c>
    </row>
    <row r="50" outlineLevel="1">
      <c r="B50" s="11">
        <f t="shared" si="1"/>
        <v>49</v>
      </c>
      <c r="C50" s="12" t="s">
        <v>92</v>
      </c>
      <c r="D50" s="12" t="s">
        <v>685</v>
      </c>
      <c r="E50" s="12" t="s">
        <v>685</v>
      </c>
    </row>
    <row r="51" outlineLevel="1">
      <c r="B51" s="11">
        <f t="shared" si="1"/>
        <v>50</v>
      </c>
      <c r="C51" s="12" t="s">
        <v>26</v>
      </c>
      <c r="D51" s="12" t="s">
        <v>714</v>
      </c>
      <c r="E51" s="12" t="s">
        <v>714</v>
      </c>
    </row>
    <row r="52" outlineLevel="1">
      <c r="B52" s="11">
        <f t="shared" si="1"/>
        <v>51</v>
      </c>
      <c r="C52" s="12" t="s">
        <v>95</v>
      </c>
      <c r="D52" s="12" t="s">
        <v>96</v>
      </c>
      <c r="E52" s="12" t="s">
        <v>96</v>
      </c>
    </row>
    <row r="53" outlineLevel="1">
      <c r="B53" s="11">
        <f t="shared" si="1"/>
        <v>52</v>
      </c>
      <c r="C53" s="12" t="s">
        <v>35</v>
      </c>
      <c r="D53" s="12" t="s">
        <v>732</v>
      </c>
      <c r="E53" s="12" t="s">
        <v>732</v>
      </c>
    </row>
    <row r="54" outlineLevel="1">
      <c r="B54" s="11">
        <f t="shared" si="1"/>
        <v>53</v>
      </c>
      <c r="C54" s="12" t="s">
        <v>11</v>
      </c>
      <c r="D54" s="12" t="s">
        <v>604</v>
      </c>
      <c r="E54" s="12" t="s">
        <v>604</v>
      </c>
    </row>
    <row r="55" outlineLevel="1">
      <c r="B55" s="11">
        <f t="shared" si="1"/>
        <v>54</v>
      </c>
      <c r="C55" s="12" t="s">
        <v>26</v>
      </c>
      <c r="D55" s="12" t="s">
        <v>715</v>
      </c>
      <c r="E55" s="12" t="s">
        <v>715</v>
      </c>
    </row>
    <row r="56" outlineLevel="1">
      <c r="B56" s="11">
        <f t="shared" si="1"/>
        <v>55</v>
      </c>
      <c r="C56" s="12" t="s">
        <v>98</v>
      </c>
      <c r="D56" s="12" t="s">
        <v>734</v>
      </c>
      <c r="E56" s="12" t="s">
        <v>734</v>
      </c>
    </row>
    <row r="57" outlineLevel="1">
      <c r="B57" s="11">
        <f t="shared" si="1"/>
        <v>56</v>
      </c>
      <c r="C57" s="12" t="s">
        <v>98</v>
      </c>
      <c r="D57" s="12" t="s">
        <v>735</v>
      </c>
      <c r="E57" s="12" t="s">
        <v>735</v>
      </c>
    </row>
    <row r="58" outlineLevel="1">
      <c r="B58" s="11">
        <f t="shared" si="1"/>
        <v>57</v>
      </c>
      <c r="C58" s="12" t="s">
        <v>77</v>
      </c>
      <c r="D58" s="12" t="s">
        <v>636</v>
      </c>
      <c r="E58" s="12" t="s">
        <v>636</v>
      </c>
    </row>
    <row r="59" outlineLevel="1">
      <c r="B59" s="11">
        <f t="shared" si="1"/>
        <v>58</v>
      </c>
      <c r="C59" s="12" t="s">
        <v>101</v>
      </c>
      <c r="D59" s="12" t="s">
        <v>102</v>
      </c>
      <c r="E59" s="12" t="s">
        <v>102</v>
      </c>
    </row>
    <row r="60" outlineLevel="1">
      <c r="B60" s="11">
        <f t="shared" si="1"/>
        <v>59</v>
      </c>
      <c r="C60" s="12" t="s">
        <v>104</v>
      </c>
      <c r="D60" s="12" t="s">
        <v>621</v>
      </c>
      <c r="E60" s="12" t="s">
        <v>621</v>
      </c>
    </row>
    <row r="61" outlineLevel="1">
      <c r="B61" s="11">
        <f t="shared" si="1"/>
        <v>60</v>
      </c>
      <c r="C61" s="12" t="s">
        <v>107</v>
      </c>
      <c r="D61" s="12" t="b">
        <v>0</v>
      </c>
      <c r="E61" s="12" t="b">
        <v>0</v>
      </c>
    </row>
    <row r="62" outlineLevel="1">
      <c r="B62" s="11">
        <f t="shared" si="1"/>
        <v>61</v>
      </c>
      <c r="C62" s="12" t="s">
        <v>80</v>
      </c>
      <c r="D62" s="12" t="s">
        <v>629</v>
      </c>
      <c r="E62" s="12" t="s">
        <v>629</v>
      </c>
    </row>
    <row r="63" outlineLevel="1">
      <c r="B63" s="11">
        <f t="shared" si="1"/>
        <v>62</v>
      </c>
      <c r="C63" s="12" t="s">
        <v>110</v>
      </c>
      <c r="D63" s="12" t="s">
        <v>111</v>
      </c>
      <c r="E63" s="12" t="s">
        <v>111</v>
      </c>
    </row>
    <row r="64" outlineLevel="1">
      <c r="B64" s="11">
        <f t="shared" si="1"/>
        <v>63</v>
      </c>
      <c r="C64" s="12" t="s">
        <v>26</v>
      </c>
      <c r="D64" s="12" t="s">
        <v>716</v>
      </c>
      <c r="E64" s="12" t="s">
        <v>716</v>
      </c>
    </row>
    <row r="65" outlineLevel="1">
      <c r="B65" s="11">
        <f t="shared" si="1"/>
        <v>64</v>
      </c>
      <c r="C65" s="12" t="s">
        <v>113</v>
      </c>
      <c r="D65" s="12" t="s">
        <v>596</v>
      </c>
      <c r="E65" s="12" t="s">
        <v>596</v>
      </c>
    </row>
    <row r="66" outlineLevel="1">
      <c r="B66" s="11">
        <f t="shared" si="1"/>
        <v>65</v>
      </c>
      <c r="C66" s="12" t="s">
        <v>11</v>
      </c>
      <c r="D66" s="12" t="s">
        <v>605</v>
      </c>
      <c r="E66" s="12" t="s">
        <v>605</v>
      </c>
    </row>
    <row r="67" outlineLevel="1">
      <c r="B67" s="11">
        <f t="shared" si="1"/>
        <v>66</v>
      </c>
      <c r="C67" s="12" t="s">
        <v>92</v>
      </c>
      <c r="D67" s="12" t="s">
        <v>686</v>
      </c>
      <c r="E67" s="12" t="s">
        <v>686</v>
      </c>
    </row>
    <row r="68" outlineLevel="1">
      <c r="B68" s="11">
        <f t="shared" si="1"/>
        <v>67</v>
      </c>
      <c r="C68" s="12" t="s">
        <v>116</v>
      </c>
      <c r="D68" s="12" t="s">
        <v>117</v>
      </c>
      <c r="E68" s="12" t="s">
        <v>117</v>
      </c>
    </row>
    <row r="69" outlineLevel="1">
      <c r="B69" s="11">
        <f t="shared" si="1"/>
        <v>68</v>
      </c>
      <c r="C69" s="12" t="s">
        <v>119</v>
      </c>
      <c r="D69" s="12" t="s">
        <v>120</v>
      </c>
      <c r="E69" s="12" t="s">
        <v>120</v>
      </c>
    </row>
    <row r="70" outlineLevel="1">
      <c r="B70" s="11">
        <f t="shared" si="1"/>
        <v>69</v>
      </c>
      <c r="C70" s="12" t="s">
        <v>122</v>
      </c>
      <c r="D70" s="12" t="s">
        <v>123</v>
      </c>
      <c r="E70" s="12" t="s">
        <v>123</v>
      </c>
    </row>
    <row r="71" outlineLevel="1">
      <c r="B71" s="11">
        <f t="shared" si="1"/>
        <v>70</v>
      </c>
      <c r="C71" s="12" t="s">
        <v>26</v>
      </c>
      <c r="D71" s="12" t="s">
        <v>717</v>
      </c>
      <c r="E71" s="12" t="s">
        <v>717</v>
      </c>
    </row>
    <row r="72" outlineLevel="1">
      <c r="B72" s="11">
        <f t="shared" si="1"/>
        <v>71</v>
      </c>
      <c r="C72" s="12" t="s">
        <v>35</v>
      </c>
      <c r="D72" s="12" t="s">
        <v>733</v>
      </c>
      <c r="E72" s="12" t="s">
        <v>733</v>
      </c>
    </row>
    <row r="73" outlineLevel="1">
      <c r="B73" s="11">
        <f t="shared" si="1"/>
        <v>72</v>
      </c>
      <c r="C73" s="12" t="s">
        <v>125</v>
      </c>
      <c r="D73" s="12" t="s">
        <v>638</v>
      </c>
      <c r="E73" s="12" t="s">
        <v>638</v>
      </c>
    </row>
    <row r="74" outlineLevel="1">
      <c r="B74" s="11">
        <f t="shared" si="1"/>
        <v>73</v>
      </c>
      <c r="C74" s="12" t="s">
        <v>128</v>
      </c>
      <c r="D74" s="12" t="s">
        <v>738</v>
      </c>
      <c r="E74" s="12" t="s">
        <v>738</v>
      </c>
    </row>
    <row r="75" outlineLevel="1">
      <c r="B75" s="11">
        <f t="shared" si="1"/>
        <v>74</v>
      </c>
      <c r="C75" s="12" t="s">
        <v>131</v>
      </c>
      <c r="D75" s="12" t="s">
        <v>689</v>
      </c>
      <c r="E75" s="12" t="s">
        <v>689</v>
      </c>
    </row>
    <row r="76" outlineLevel="1">
      <c r="B76" s="11">
        <f t="shared" si="1"/>
        <v>75</v>
      </c>
      <c r="C76" s="12" t="s">
        <v>26</v>
      </c>
      <c r="D76" s="12" t="s">
        <v>718</v>
      </c>
      <c r="E76" s="12" t="s">
        <v>718</v>
      </c>
    </row>
    <row r="77" outlineLevel="1">
      <c r="B77" s="11">
        <f t="shared" si="1"/>
        <v>76</v>
      </c>
      <c r="C77" s="12" t="s">
        <v>134</v>
      </c>
      <c r="D77" s="12" t="s">
        <v>135</v>
      </c>
      <c r="E77" s="12" t="s">
        <v>135</v>
      </c>
    </row>
    <row r="78" outlineLevel="1">
      <c r="B78" s="11">
        <f t="shared" si="1"/>
        <v>77</v>
      </c>
      <c r="C78" s="12" t="s">
        <v>137</v>
      </c>
      <c r="D78" s="12" t="s">
        <v>138</v>
      </c>
      <c r="E78" s="12" t="s">
        <v>138</v>
      </c>
    </row>
    <row r="79" outlineLevel="1">
      <c r="B79" s="11">
        <f t="shared" si="1"/>
        <v>78</v>
      </c>
      <c r="C79" s="12" t="s">
        <v>140</v>
      </c>
      <c r="D79" s="12" t="s">
        <v>625</v>
      </c>
      <c r="E79" s="12" t="s">
        <v>625</v>
      </c>
    </row>
    <row r="80" outlineLevel="1">
      <c r="B80" s="11">
        <f t="shared" si="1"/>
        <v>79</v>
      </c>
      <c r="C80" s="12" t="s">
        <v>143</v>
      </c>
      <c r="D80" s="12" t="s">
        <v>144</v>
      </c>
      <c r="E80" s="12" t="s">
        <v>144</v>
      </c>
    </row>
    <row r="81" outlineLevel="1">
      <c r="B81" s="11">
        <f t="shared" si="1"/>
        <v>80</v>
      </c>
      <c r="C81" s="12" t="s">
        <v>146</v>
      </c>
      <c r="D81" s="12" t="s">
        <v>147</v>
      </c>
      <c r="E81" s="12" t="s">
        <v>147</v>
      </c>
    </row>
    <row r="82" outlineLevel="1">
      <c r="B82" s="11">
        <f t="shared" si="1"/>
        <v>81</v>
      </c>
      <c r="C82" s="12" t="s">
        <v>149</v>
      </c>
      <c r="D82" s="12" t="s">
        <v>150</v>
      </c>
      <c r="E82" s="12" t="s">
        <v>150</v>
      </c>
    </row>
    <row r="83" outlineLevel="1">
      <c r="B83" s="11">
        <f t="shared" si="1"/>
        <v>82</v>
      </c>
      <c r="C83" s="12" t="s">
        <v>152</v>
      </c>
      <c r="D83" s="12" t="s">
        <v>153</v>
      </c>
      <c r="E83" s="12" t="s">
        <v>153</v>
      </c>
    </row>
    <row r="84" outlineLevel="1">
      <c r="B84" s="11">
        <f t="shared" si="1"/>
        <v>83</v>
      </c>
      <c r="C84" s="12" t="s">
        <v>155</v>
      </c>
      <c r="D84" s="12" t="s">
        <v>156</v>
      </c>
      <c r="E84" s="12" t="s">
        <v>156</v>
      </c>
    </row>
    <row r="85" outlineLevel="1">
      <c r="B85" s="11">
        <f t="shared" si="1"/>
        <v>84</v>
      </c>
      <c r="C85" s="12" t="s">
        <v>125</v>
      </c>
      <c r="D85" s="12" t="s">
        <v>639</v>
      </c>
      <c r="E85" s="12" t="s">
        <v>639</v>
      </c>
    </row>
    <row r="86" outlineLevel="1">
      <c r="B86" s="11">
        <f t="shared" si="1"/>
        <v>85</v>
      </c>
      <c r="C86" s="12" t="s">
        <v>125</v>
      </c>
      <c r="D86" s="12" t="s">
        <v>640</v>
      </c>
      <c r="E86" s="12" t="s">
        <v>640</v>
      </c>
    </row>
    <row r="87" outlineLevel="1">
      <c r="B87" s="11">
        <f t="shared" si="1"/>
        <v>86</v>
      </c>
      <c r="C87" s="12" t="s">
        <v>125</v>
      </c>
      <c r="D87" s="12" t="s">
        <v>641</v>
      </c>
      <c r="E87" s="12" t="s">
        <v>641</v>
      </c>
    </row>
    <row r="88" outlineLevel="1">
      <c r="B88" s="11">
        <f t="shared" si="1"/>
        <v>87</v>
      </c>
      <c r="C88" s="12" t="s">
        <v>158</v>
      </c>
      <c r="D88" s="12" t="s">
        <v>646</v>
      </c>
      <c r="E88" s="12" t="s">
        <v>646</v>
      </c>
    </row>
    <row r="89" outlineLevel="1">
      <c r="B89" s="11">
        <f t="shared" si="1"/>
        <v>88</v>
      </c>
      <c r="C89" s="12" t="s">
        <v>161</v>
      </c>
      <c r="D89" s="12" t="s">
        <v>162</v>
      </c>
      <c r="E89" s="12" t="s">
        <v>162</v>
      </c>
    </row>
    <row r="90" outlineLevel="1">
      <c r="B90" s="11">
        <f t="shared" si="1"/>
        <v>89</v>
      </c>
      <c r="C90" s="12" t="s">
        <v>164</v>
      </c>
      <c r="D90" s="12" t="s">
        <v>165</v>
      </c>
      <c r="E90" s="12" t="s">
        <v>165</v>
      </c>
    </row>
    <row r="91" outlineLevel="1">
      <c r="B91" s="11">
        <f t="shared" si="1"/>
        <v>90</v>
      </c>
      <c r="C91" s="12" t="s">
        <v>26</v>
      </c>
      <c r="D91" s="12" t="s">
        <v>719</v>
      </c>
      <c r="E91" s="12" t="s">
        <v>719</v>
      </c>
    </row>
    <row r="92" outlineLevel="1">
      <c r="B92" s="11">
        <f t="shared" si="1"/>
        <v>91</v>
      </c>
      <c r="C92" s="12" t="s">
        <v>68</v>
      </c>
      <c r="D92" s="12" t="s">
        <v>645</v>
      </c>
      <c r="E92" s="12" t="s">
        <v>645</v>
      </c>
    </row>
    <row r="93" outlineLevel="1">
      <c r="B93" s="11">
        <f t="shared" si="1"/>
        <v>92</v>
      </c>
      <c r="C93" s="12" t="s">
        <v>26</v>
      </c>
      <c r="D93" s="12" t="s">
        <v>720</v>
      </c>
      <c r="E93" s="12" t="s">
        <v>720</v>
      </c>
    </row>
    <row r="94" outlineLevel="1">
      <c r="B94" s="11">
        <f t="shared" si="1"/>
        <v>93</v>
      </c>
      <c r="C94" s="12" t="s">
        <v>167</v>
      </c>
      <c r="D94" s="12" t="s">
        <v>168</v>
      </c>
      <c r="E94" s="12" t="s">
        <v>168</v>
      </c>
    </row>
    <row r="95">
      <c r="B95" s="11">
        <f t="shared" si="1"/>
        <v>94</v>
      </c>
      <c r="C95" s="12" t="s">
        <v>170</v>
      </c>
      <c r="D95" s="12" t="s">
        <v>171</v>
      </c>
      <c r="E95" s="12" t="s">
        <v>171</v>
      </c>
    </row>
    <row r="96">
      <c r="B96" s="11">
        <f t="shared" si="1"/>
        <v>95</v>
      </c>
      <c r="C96" s="12" t="s">
        <v>173</v>
      </c>
      <c r="D96" s="12" t="s">
        <v>174</v>
      </c>
      <c r="E96" s="12" t="s">
        <v>174</v>
      </c>
    </row>
    <row r="97">
      <c r="B97" s="11">
        <f t="shared" si="1"/>
        <v>96</v>
      </c>
      <c r="C97" s="12" t="s">
        <v>176</v>
      </c>
      <c r="D97" s="12" t="s">
        <v>177</v>
      </c>
      <c r="E97" s="12" t="s">
        <v>177</v>
      </c>
    </row>
    <row r="98">
      <c r="B98" s="11">
        <f t="shared" si="1"/>
        <v>97</v>
      </c>
      <c r="C98" s="12" t="s">
        <v>179</v>
      </c>
      <c r="D98" s="12" t="s">
        <v>180</v>
      </c>
      <c r="E98" s="12" t="s">
        <v>180</v>
      </c>
    </row>
    <row r="99">
      <c r="B99" s="11">
        <f t="shared" si="1"/>
        <v>98</v>
      </c>
      <c r="C99" s="12" t="s">
        <v>2</v>
      </c>
      <c r="D99" s="12" t="s">
        <v>678</v>
      </c>
      <c r="E99" s="12" t="s">
        <v>678</v>
      </c>
    </row>
    <row r="100">
      <c r="B100" s="11">
        <f t="shared" si="1"/>
        <v>99</v>
      </c>
      <c r="C100" s="12" t="s">
        <v>182</v>
      </c>
      <c r="D100" s="12" t="s">
        <v>681</v>
      </c>
      <c r="E100" s="12" t="s">
        <v>681</v>
      </c>
    </row>
    <row r="101">
      <c r="B101" s="11">
        <f t="shared" si="1"/>
        <v>100</v>
      </c>
      <c r="C101" s="12" t="s">
        <v>185</v>
      </c>
      <c r="D101" s="12" t="s">
        <v>623</v>
      </c>
      <c r="E101" s="12" t="s">
        <v>623</v>
      </c>
    </row>
    <row r="102">
      <c r="B102" s="11">
        <f t="shared" si="1"/>
        <v>101</v>
      </c>
      <c r="C102" s="12" t="s">
        <v>107</v>
      </c>
      <c r="D102" s="12" t="b">
        <v>1</v>
      </c>
      <c r="E102" s="12" t="b">
        <v>1</v>
      </c>
    </row>
    <row r="103">
      <c r="B103" s="11">
        <f t="shared" si="1"/>
        <v>102</v>
      </c>
      <c r="C103" s="12" t="s">
        <v>80</v>
      </c>
      <c r="D103" s="12" t="s">
        <v>630</v>
      </c>
      <c r="E103" s="12" t="s">
        <v>630</v>
      </c>
    </row>
    <row r="104">
      <c r="B104" s="11">
        <f t="shared" si="1"/>
        <v>103</v>
      </c>
      <c r="C104" s="12" t="s">
        <v>188</v>
      </c>
      <c r="D104" s="12" t="s">
        <v>683</v>
      </c>
      <c r="E104" s="12" t="s">
        <v>683</v>
      </c>
    </row>
    <row r="105">
      <c r="B105" s="11">
        <f t="shared" si="1"/>
        <v>104</v>
      </c>
      <c r="C105" s="12" t="s">
        <v>26</v>
      </c>
      <c r="D105" s="12" t="s">
        <v>721</v>
      </c>
      <c r="E105" s="12" t="s">
        <v>721</v>
      </c>
    </row>
    <row r="106">
      <c r="B106" s="11">
        <f t="shared" si="1"/>
        <v>105</v>
      </c>
      <c r="C106" s="12" t="s">
        <v>26</v>
      </c>
      <c r="D106" s="12" t="s">
        <v>722</v>
      </c>
      <c r="E106" s="12" t="s">
        <v>722</v>
      </c>
    </row>
    <row r="107">
      <c r="B107" s="11">
        <f t="shared" si="1"/>
        <v>106</v>
      </c>
      <c r="C107" s="12" t="s">
        <v>191</v>
      </c>
      <c r="D107" s="12" t="s">
        <v>192</v>
      </c>
      <c r="E107" s="12" t="s">
        <v>192</v>
      </c>
    </row>
    <row r="108">
      <c r="B108" s="11">
        <f t="shared" si="1"/>
        <v>107</v>
      </c>
      <c r="C108" s="12" t="s">
        <v>194</v>
      </c>
      <c r="D108" s="12" t="s">
        <v>195</v>
      </c>
      <c r="E108" s="12" t="s">
        <v>195</v>
      </c>
    </row>
    <row r="109">
      <c r="B109" s="11">
        <f t="shared" si="1"/>
        <v>108</v>
      </c>
      <c r="C109" s="12" t="s">
        <v>26</v>
      </c>
      <c r="D109" s="12" t="s">
        <v>723</v>
      </c>
      <c r="E109" s="12" t="s">
        <v>723</v>
      </c>
    </row>
    <row r="110">
      <c r="B110" s="11">
        <f t="shared" si="1"/>
        <v>109</v>
      </c>
      <c r="C110" s="12" t="s">
        <v>197</v>
      </c>
      <c r="D110" s="12" t="s">
        <v>198</v>
      </c>
      <c r="E110" s="12" t="s">
        <v>198</v>
      </c>
    </row>
    <row r="111">
      <c r="B111" s="11">
        <f t="shared" si="1"/>
        <v>110</v>
      </c>
      <c r="C111" s="12" t="s">
        <v>200</v>
      </c>
      <c r="D111" s="12" t="s">
        <v>201</v>
      </c>
      <c r="E111" s="12" t="s">
        <v>201</v>
      </c>
    </row>
    <row r="112">
      <c r="B112" s="11">
        <f t="shared" si="1"/>
        <v>111</v>
      </c>
      <c r="C112" s="12" t="s">
        <v>203</v>
      </c>
      <c r="D112" s="12" t="s">
        <v>204</v>
      </c>
      <c r="E112" s="12" t="s">
        <v>204</v>
      </c>
    </row>
    <row r="113">
      <c r="B113" s="11">
        <f t="shared" si="1"/>
        <v>112</v>
      </c>
      <c r="C113" s="12" t="s">
        <v>206</v>
      </c>
      <c r="D113" s="12" t="s">
        <v>207</v>
      </c>
      <c r="E113" s="12" t="s">
        <v>207</v>
      </c>
    </row>
    <row r="114">
      <c r="B114" s="11">
        <f t="shared" si="1"/>
        <v>113</v>
      </c>
      <c r="C114" s="12" t="s">
        <v>209</v>
      </c>
      <c r="D114" s="12" t="s">
        <v>210</v>
      </c>
      <c r="E114" s="12" t="s">
        <v>210</v>
      </c>
    </row>
    <row r="115">
      <c r="B115" s="11">
        <f t="shared" si="1"/>
        <v>114</v>
      </c>
      <c r="C115" s="12" t="s">
        <v>212</v>
      </c>
      <c r="D115" s="12" t="s">
        <v>652</v>
      </c>
      <c r="E115" s="12" t="s">
        <v>652</v>
      </c>
    </row>
    <row r="116">
      <c r="B116" s="11">
        <f t="shared" si="1"/>
        <v>115</v>
      </c>
      <c r="C116" s="12" t="s">
        <v>215</v>
      </c>
      <c r="D116" s="12" t="s">
        <v>216</v>
      </c>
      <c r="E116" s="12" t="s">
        <v>216</v>
      </c>
    </row>
    <row r="117">
      <c r="B117" s="11">
        <f t="shared" si="1"/>
        <v>116</v>
      </c>
      <c r="C117" s="12" t="s">
        <v>218</v>
      </c>
      <c r="D117" s="12" t="s">
        <v>219</v>
      </c>
      <c r="E117" s="12" t="s">
        <v>219</v>
      </c>
    </row>
    <row r="118">
      <c r="B118" s="11">
        <f t="shared" si="1"/>
        <v>117</v>
      </c>
      <c r="C118" s="12" t="s">
        <v>221</v>
      </c>
      <c r="D118" s="12" t="s">
        <v>664</v>
      </c>
      <c r="E118" s="12" t="s">
        <v>664</v>
      </c>
    </row>
    <row r="119">
      <c r="B119" s="11">
        <f t="shared" si="1"/>
        <v>118</v>
      </c>
      <c r="C119" s="12" t="s">
        <v>224</v>
      </c>
      <c r="D119" s="12" t="s">
        <v>669</v>
      </c>
      <c r="E119" s="12" t="s">
        <v>669</v>
      </c>
    </row>
    <row r="120">
      <c r="B120" s="11">
        <f t="shared" si="1"/>
        <v>119</v>
      </c>
      <c r="C120" s="12" t="s">
        <v>227</v>
      </c>
      <c r="D120" s="12" t="s">
        <v>228</v>
      </c>
      <c r="E120" s="12" t="s">
        <v>228</v>
      </c>
    </row>
    <row r="121">
      <c r="B121" s="11">
        <f t="shared" si="1"/>
        <v>120</v>
      </c>
      <c r="C121" s="12" t="s">
        <v>230</v>
      </c>
      <c r="D121" s="12" t="s">
        <v>231</v>
      </c>
      <c r="E121" s="12" t="s">
        <v>231</v>
      </c>
    </row>
    <row r="122">
      <c r="B122" s="11">
        <f t="shared" si="1"/>
        <v>121</v>
      </c>
      <c r="C122" s="12" t="s">
        <v>233</v>
      </c>
      <c r="D122" s="12" t="s">
        <v>234</v>
      </c>
      <c r="E122" s="12" t="s">
        <v>234</v>
      </c>
    </row>
    <row r="123">
      <c r="B123" s="11">
        <f t="shared" si="1"/>
        <v>122</v>
      </c>
      <c r="C123" s="12" t="s">
        <v>236</v>
      </c>
      <c r="D123" s="12" t="s">
        <v>237</v>
      </c>
      <c r="E123" s="12" t="s">
        <v>237</v>
      </c>
    </row>
    <row r="124">
      <c r="B124" s="11">
        <f t="shared" si="1"/>
        <v>123</v>
      </c>
      <c r="C124" s="12" t="s">
        <v>224</v>
      </c>
      <c r="D124" s="12" t="s">
        <v>670</v>
      </c>
      <c r="E124" s="12" t="s">
        <v>670</v>
      </c>
    </row>
    <row r="125">
      <c r="B125" s="11">
        <f t="shared" si="1"/>
        <v>124</v>
      </c>
      <c r="C125" s="12" t="s">
        <v>239</v>
      </c>
      <c r="D125" s="12" t="s">
        <v>240</v>
      </c>
      <c r="E125" s="12" t="s">
        <v>240</v>
      </c>
    </row>
    <row r="126">
      <c r="B126" s="11">
        <f t="shared" si="1"/>
        <v>125</v>
      </c>
      <c r="C126" s="12" t="s">
        <v>242</v>
      </c>
      <c r="D126" s="12" t="s">
        <v>243</v>
      </c>
      <c r="E126" s="12" t="s">
        <v>243</v>
      </c>
    </row>
    <row r="127">
      <c r="B127" s="11">
        <f t="shared" si="1"/>
        <v>126</v>
      </c>
      <c r="C127" s="12" t="s">
        <v>77</v>
      </c>
      <c r="D127" s="12" t="s">
        <v>637</v>
      </c>
      <c r="E127" s="12" t="s">
        <v>637</v>
      </c>
    </row>
    <row r="128">
      <c r="B128" s="11">
        <f t="shared" si="1"/>
        <v>127</v>
      </c>
      <c r="C128" s="12" t="s">
        <v>47</v>
      </c>
      <c r="D128" s="12" t="s">
        <v>643</v>
      </c>
      <c r="E128" s="12" t="s">
        <v>643</v>
      </c>
    </row>
    <row r="129">
      <c r="B129" s="11">
        <f t="shared" si="1"/>
        <v>128</v>
      </c>
      <c r="C129" s="12" t="s">
        <v>245</v>
      </c>
      <c r="D129" s="12" t="s">
        <v>246</v>
      </c>
      <c r="E129" s="12" t="s">
        <v>246</v>
      </c>
    </row>
    <row r="130">
      <c r="B130" s="11">
        <f t="shared" si="1"/>
        <v>129</v>
      </c>
      <c r="C130" s="12" t="s">
        <v>248</v>
      </c>
      <c r="D130" s="12" t="s">
        <v>249</v>
      </c>
      <c r="E130" s="12" t="s">
        <v>249</v>
      </c>
    </row>
    <row r="131">
      <c r="B131" s="11">
        <f t="shared" si="1"/>
        <v>130</v>
      </c>
      <c r="C131" s="12" t="s">
        <v>113</v>
      </c>
      <c r="D131" s="12" t="s">
        <v>597</v>
      </c>
      <c r="E131" s="12" t="s">
        <v>597</v>
      </c>
    </row>
    <row r="132">
      <c r="B132" s="11">
        <f t="shared" si="1"/>
        <v>131</v>
      </c>
      <c r="C132" s="12" t="s">
        <v>251</v>
      </c>
      <c r="D132" s="12" t="s">
        <v>252</v>
      </c>
      <c r="E132" s="12" t="s">
        <v>252</v>
      </c>
    </row>
    <row r="133">
      <c r="B133" s="11">
        <f t="shared" si="1"/>
        <v>132</v>
      </c>
      <c r="C133" s="12" t="s">
        <v>254</v>
      </c>
      <c r="D133" s="12" t="s">
        <v>255</v>
      </c>
      <c r="E133" s="12" t="s">
        <v>255</v>
      </c>
    </row>
    <row r="134">
      <c r="B134" s="11">
        <f t="shared" si="1"/>
        <v>133</v>
      </c>
      <c r="C134" s="12" t="s">
        <v>257</v>
      </c>
      <c r="D134" s="12" t="s">
        <v>258</v>
      </c>
      <c r="E134" s="12" t="s">
        <v>258</v>
      </c>
    </row>
    <row r="135">
      <c r="B135" s="11">
        <f t="shared" si="1"/>
        <v>134</v>
      </c>
      <c r="C135" s="12" t="s">
        <v>260</v>
      </c>
      <c r="D135" s="12" t="s">
        <v>261</v>
      </c>
      <c r="E135" s="12" t="s">
        <v>261</v>
      </c>
    </row>
    <row r="136">
      <c r="B136" s="11">
        <f t="shared" si="1"/>
        <v>135</v>
      </c>
      <c r="C136" s="12" t="s">
        <v>263</v>
      </c>
      <c r="D136" s="12" t="s">
        <v>264</v>
      </c>
      <c r="E136" s="12" t="s">
        <v>264</v>
      </c>
    </row>
    <row r="137">
      <c r="B137" s="11">
        <f t="shared" si="1"/>
        <v>136</v>
      </c>
      <c r="C137" s="12" t="s">
        <v>266</v>
      </c>
      <c r="D137" s="12" t="s">
        <v>619</v>
      </c>
      <c r="E137" s="12" t="s">
        <v>619</v>
      </c>
    </row>
    <row r="138">
      <c r="B138" s="11">
        <f t="shared" si="1"/>
        <v>137</v>
      </c>
      <c r="C138" s="12" t="s">
        <v>269</v>
      </c>
      <c r="D138" s="12" t="s">
        <v>707</v>
      </c>
      <c r="E138" s="12" t="s">
        <v>707</v>
      </c>
    </row>
    <row r="139">
      <c r="B139" s="11">
        <f t="shared" si="1"/>
        <v>138</v>
      </c>
      <c r="C139" s="12" t="s">
        <v>221</v>
      </c>
      <c r="D139" s="12" t="s">
        <v>665</v>
      </c>
      <c r="E139" s="12" t="s">
        <v>665</v>
      </c>
    </row>
    <row r="140">
      <c r="B140" s="11">
        <f t="shared" si="1"/>
        <v>139</v>
      </c>
      <c r="C140" s="12" t="s">
        <v>272</v>
      </c>
      <c r="D140" s="12" t="s">
        <v>273</v>
      </c>
      <c r="E140" s="12" t="s">
        <v>273</v>
      </c>
    </row>
    <row r="141">
      <c r="B141" s="11">
        <f t="shared" si="1"/>
        <v>140</v>
      </c>
      <c r="C141" s="12" t="s">
        <v>269</v>
      </c>
      <c r="D141" s="12" t="s">
        <v>708</v>
      </c>
      <c r="E141" s="12" t="s">
        <v>708</v>
      </c>
    </row>
    <row r="142">
      <c r="B142" s="11">
        <f t="shared" si="1"/>
        <v>141</v>
      </c>
      <c r="C142" s="12" t="s">
        <v>275</v>
      </c>
      <c r="D142" s="12" t="s">
        <v>276</v>
      </c>
      <c r="E142" s="12" t="s">
        <v>276</v>
      </c>
    </row>
    <row r="143">
      <c r="B143" s="11">
        <f t="shared" si="1"/>
        <v>142</v>
      </c>
      <c r="C143" s="12" t="s">
        <v>221</v>
      </c>
      <c r="D143" s="12" t="s">
        <v>666</v>
      </c>
      <c r="E143" s="12" t="s">
        <v>666</v>
      </c>
    </row>
    <row r="144">
      <c r="B144" s="11">
        <f t="shared" si="1"/>
        <v>143</v>
      </c>
      <c r="C144" s="12" t="s">
        <v>224</v>
      </c>
      <c r="D144" s="12" t="s">
        <v>671</v>
      </c>
      <c r="E144" s="12" t="s">
        <v>671</v>
      </c>
    </row>
    <row r="145">
      <c r="B145" s="11">
        <f t="shared" si="1"/>
        <v>144</v>
      </c>
      <c r="C145" s="12" t="s">
        <v>278</v>
      </c>
      <c r="D145" s="12" t="s">
        <v>279</v>
      </c>
      <c r="E145" s="12" t="s">
        <v>279</v>
      </c>
    </row>
    <row r="146">
      <c r="B146" s="11">
        <f t="shared" si="1"/>
        <v>145</v>
      </c>
      <c r="C146" s="12" t="s">
        <v>281</v>
      </c>
      <c r="D146" s="12" t="s">
        <v>282</v>
      </c>
      <c r="E146" s="12" t="s">
        <v>282</v>
      </c>
    </row>
    <row r="147">
      <c r="B147" s="11">
        <f t="shared" si="1"/>
        <v>146</v>
      </c>
      <c r="C147" s="12" t="s">
        <v>284</v>
      </c>
      <c r="D147" s="12" t="s">
        <v>285</v>
      </c>
      <c r="E147" s="12" t="s">
        <v>285</v>
      </c>
    </row>
    <row r="148">
      <c r="B148" s="11">
        <f t="shared" si="1"/>
        <v>147</v>
      </c>
      <c r="C148" s="12" t="s">
        <v>287</v>
      </c>
      <c r="D148" s="12" t="s">
        <v>288</v>
      </c>
      <c r="E148" s="12" t="s">
        <v>288</v>
      </c>
    </row>
    <row r="149">
      <c r="B149" s="11">
        <f t="shared" si="1"/>
        <v>148</v>
      </c>
      <c r="C149" s="12" t="s">
        <v>290</v>
      </c>
      <c r="D149" s="12" t="s">
        <v>291</v>
      </c>
      <c r="E149" s="12" t="s">
        <v>291</v>
      </c>
    </row>
    <row r="150">
      <c r="B150" s="11">
        <f t="shared" si="1"/>
        <v>149</v>
      </c>
      <c r="C150" s="12" t="s">
        <v>293</v>
      </c>
      <c r="D150" s="12" t="s">
        <v>294</v>
      </c>
      <c r="E150" s="12" t="s">
        <v>294</v>
      </c>
    </row>
    <row r="151">
      <c r="B151" s="11">
        <f t="shared" si="1"/>
        <v>150</v>
      </c>
      <c r="C151" s="12" t="s">
        <v>296</v>
      </c>
      <c r="D151" s="12" t="s">
        <v>297</v>
      </c>
      <c r="E151" s="12" t="s">
        <v>297</v>
      </c>
    </row>
    <row r="152">
      <c r="B152" s="11">
        <f t="shared" si="1"/>
        <v>151</v>
      </c>
      <c r="C152" s="12" t="s">
        <v>266</v>
      </c>
      <c r="D152" s="12" t="s">
        <v>620</v>
      </c>
      <c r="E152" s="12" t="s">
        <v>620</v>
      </c>
    </row>
    <row r="153">
      <c r="B153" s="11">
        <f t="shared" si="1"/>
        <v>152</v>
      </c>
      <c r="C153" s="12" t="s">
        <v>299</v>
      </c>
      <c r="D153" s="12" t="s">
        <v>300</v>
      </c>
      <c r="E153" s="12" t="s">
        <v>300</v>
      </c>
    </row>
    <row r="154">
      <c r="B154" s="11">
        <f t="shared" si="1"/>
        <v>153</v>
      </c>
      <c r="C154" s="12" t="s">
        <v>302</v>
      </c>
      <c r="D154" s="12" t="s">
        <v>303</v>
      </c>
      <c r="E154" s="12" t="s">
        <v>303</v>
      </c>
    </row>
    <row r="155">
      <c r="B155" s="11">
        <f t="shared" si="1"/>
        <v>154</v>
      </c>
      <c r="C155" s="12" t="s">
        <v>8</v>
      </c>
      <c r="D155" s="12" t="s">
        <v>676</v>
      </c>
      <c r="E155" s="12" t="s">
        <v>676</v>
      </c>
    </row>
    <row r="156">
      <c r="B156" s="11">
        <f t="shared" si="1"/>
        <v>155</v>
      </c>
      <c r="C156" s="12" t="s">
        <v>305</v>
      </c>
      <c r="D156" s="12" t="s">
        <v>306</v>
      </c>
      <c r="E156" s="12" t="s">
        <v>306</v>
      </c>
    </row>
    <row r="157">
      <c r="B157" s="11">
        <f t="shared" si="1"/>
        <v>156</v>
      </c>
      <c r="C157" s="12" t="s">
        <v>308</v>
      </c>
      <c r="D157" s="12" t="s">
        <v>309</v>
      </c>
      <c r="E157" s="12" t="s">
        <v>309</v>
      </c>
    </row>
    <row r="158">
      <c r="B158" s="11">
        <f t="shared" si="1"/>
        <v>157</v>
      </c>
      <c r="C158" s="12" t="s">
        <v>311</v>
      </c>
      <c r="D158" s="12" t="s">
        <v>312</v>
      </c>
      <c r="E158" s="12" t="s">
        <v>312</v>
      </c>
    </row>
    <row r="159">
      <c r="B159" s="11">
        <f t="shared" si="1"/>
        <v>158</v>
      </c>
      <c r="C159" s="12" t="s">
        <v>314</v>
      </c>
      <c r="D159" s="12" t="s">
        <v>315</v>
      </c>
      <c r="E159" s="12" t="s">
        <v>315</v>
      </c>
    </row>
    <row r="160">
      <c r="B160" s="11">
        <f t="shared" si="1"/>
        <v>159</v>
      </c>
      <c r="C160" s="12" t="s">
        <v>131</v>
      </c>
      <c r="D160" s="12" t="s">
        <v>690</v>
      </c>
      <c r="E160" s="12" t="s">
        <v>690</v>
      </c>
    </row>
    <row r="161">
      <c r="B161" s="11">
        <f t="shared" si="1"/>
        <v>160</v>
      </c>
      <c r="C161" s="12" t="s">
        <v>317</v>
      </c>
      <c r="D161" s="12" t="s">
        <v>318</v>
      </c>
      <c r="E161" s="12" t="s">
        <v>318</v>
      </c>
    </row>
    <row r="162">
      <c r="B162" s="11">
        <f t="shared" si="1"/>
        <v>161</v>
      </c>
      <c r="C162" s="12" t="s">
        <v>320</v>
      </c>
      <c r="D162" s="14" t="s">
        <v>321</v>
      </c>
      <c r="E162" s="14" t="s">
        <v>321</v>
      </c>
    </row>
    <row r="163">
      <c r="B163" s="11">
        <f t="shared" si="1"/>
        <v>162</v>
      </c>
      <c r="C163" s="12" t="s">
        <v>323</v>
      </c>
      <c r="D163" s="12" t="s">
        <v>324</v>
      </c>
      <c r="E163" s="12" t="s">
        <v>324</v>
      </c>
    </row>
    <row r="164">
      <c r="B164" s="11">
        <f t="shared" si="1"/>
        <v>163</v>
      </c>
      <c r="C164" s="12" t="s">
        <v>50</v>
      </c>
      <c r="D164" s="12" t="s">
        <v>658</v>
      </c>
      <c r="E164" s="12" t="s">
        <v>658</v>
      </c>
    </row>
    <row r="165">
      <c r="B165" s="11">
        <f t="shared" si="1"/>
        <v>164</v>
      </c>
      <c r="C165" s="12" t="s">
        <v>326</v>
      </c>
      <c r="D165" s="12" t="s">
        <v>327</v>
      </c>
      <c r="E165" s="12" t="s">
        <v>327</v>
      </c>
    </row>
    <row r="166">
      <c r="B166" s="11">
        <f t="shared" si="1"/>
        <v>165</v>
      </c>
      <c r="C166" s="12" t="s">
        <v>329</v>
      </c>
      <c r="D166" s="12" t="s">
        <v>330</v>
      </c>
      <c r="E166" s="12" t="s">
        <v>330</v>
      </c>
    </row>
    <row r="167">
      <c r="B167" s="11">
        <f t="shared" si="1"/>
        <v>166</v>
      </c>
      <c r="C167" s="12" t="s">
        <v>332</v>
      </c>
      <c r="D167" s="12" t="s">
        <v>333</v>
      </c>
      <c r="E167" s="12" t="s">
        <v>333</v>
      </c>
    </row>
    <row r="168">
      <c r="B168" s="11">
        <f t="shared" si="1"/>
        <v>167</v>
      </c>
      <c r="C168" s="12" t="s">
        <v>335</v>
      </c>
      <c r="D168" s="12" t="s">
        <v>336</v>
      </c>
      <c r="E168" s="12" t="s">
        <v>336</v>
      </c>
    </row>
    <row r="169">
      <c r="B169" s="11">
        <f t="shared" si="1"/>
        <v>168</v>
      </c>
      <c r="C169" s="12" t="s">
        <v>338</v>
      </c>
      <c r="D169" s="12" t="s">
        <v>339</v>
      </c>
      <c r="E169" s="12" t="s">
        <v>339</v>
      </c>
    </row>
    <row r="170">
      <c r="B170" s="11">
        <f t="shared" si="1"/>
        <v>169</v>
      </c>
      <c r="C170" s="12" t="s">
        <v>341</v>
      </c>
      <c r="D170" s="12" t="s">
        <v>342</v>
      </c>
      <c r="E170" s="12" t="s">
        <v>342</v>
      </c>
    </row>
    <row r="171">
      <c r="B171" s="11">
        <f t="shared" si="1"/>
        <v>170</v>
      </c>
      <c r="C171" s="12" t="s">
        <v>344</v>
      </c>
      <c r="D171" s="12" t="s">
        <v>679</v>
      </c>
      <c r="E171" s="12" t="s">
        <v>679</v>
      </c>
    </row>
    <row r="172">
      <c r="B172" s="11">
        <f t="shared" si="1"/>
        <v>171</v>
      </c>
      <c r="C172" s="12" t="s">
        <v>347</v>
      </c>
      <c r="D172" s="12" t="s">
        <v>348</v>
      </c>
      <c r="E172" s="12" t="s">
        <v>348</v>
      </c>
    </row>
    <row r="173">
      <c r="B173" s="11">
        <f t="shared" si="1"/>
        <v>172</v>
      </c>
      <c r="C173" s="12" t="s">
        <v>221</v>
      </c>
      <c r="D173" s="14" t="s">
        <v>667</v>
      </c>
      <c r="E173" s="14" t="s">
        <v>667</v>
      </c>
    </row>
    <row r="174">
      <c r="B174" s="11">
        <f t="shared" si="1"/>
        <v>173</v>
      </c>
      <c r="C174" s="12" t="s">
        <v>20</v>
      </c>
      <c r="D174" s="12" t="s">
        <v>611</v>
      </c>
      <c r="E174" s="12" t="s">
        <v>611</v>
      </c>
    </row>
    <row r="175">
      <c r="B175" s="11">
        <f t="shared" si="1"/>
        <v>174</v>
      </c>
      <c r="C175" s="12" t="s">
        <v>185</v>
      </c>
      <c r="D175" s="12" t="s">
        <v>624</v>
      </c>
      <c r="E175" s="12" t="s">
        <v>624</v>
      </c>
    </row>
    <row r="176">
      <c r="B176" s="11">
        <f t="shared" si="1"/>
        <v>175</v>
      </c>
      <c r="C176" s="12" t="s">
        <v>140</v>
      </c>
      <c r="D176" s="12" t="s">
        <v>626</v>
      </c>
      <c r="E176" s="12" t="s">
        <v>626</v>
      </c>
    </row>
    <row r="177">
      <c r="B177" s="11">
        <f t="shared" si="1"/>
        <v>176</v>
      </c>
      <c r="C177" s="12" t="s">
        <v>350</v>
      </c>
      <c r="D177" s="12" t="s">
        <v>351</v>
      </c>
      <c r="E177" s="12" t="s">
        <v>351</v>
      </c>
    </row>
    <row r="178">
      <c r="B178" s="11">
        <f t="shared" si="1"/>
        <v>177</v>
      </c>
      <c r="C178" s="12" t="s">
        <v>353</v>
      </c>
      <c r="D178" s="12" t="s">
        <v>354</v>
      </c>
      <c r="E178" s="12" t="s">
        <v>354</v>
      </c>
    </row>
    <row r="179">
      <c r="B179" s="11">
        <f t="shared" si="1"/>
        <v>178</v>
      </c>
      <c r="C179" s="12" t="s">
        <v>221</v>
      </c>
      <c r="D179" s="14" t="s">
        <v>668</v>
      </c>
      <c r="E179" s="14" t="s">
        <v>668</v>
      </c>
    </row>
    <row r="180">
      <c r="B180" s="11">
        <f t="shared" si="1"/>
        <v>179</v>
      </c>
      <c r="C180" s="12" t="s">
        <v>5</v>
      </c>
      <c r="D180" s="12" t="s">
        <v>693</v>
      </c>
      <c r="E180" s="12" t="s">
        <v>693</v>
      </c>
    </row>
    <row r="181">
      <c r="B181" s="11">
        <f t="shared" si="1"/>
        <v>180</v>
      </c>
      <c r="C181" s="12" t="s">
        <v>80</v>
      </c>
      <c r="D181" s="12" t="s">
        <v>631</v>
      </c>
      <c r="E181" s="12" t="s">
        <v>631</v>
      </c>
    </row>
    <row r="182">
      <c r="B182" s="11">
        <f t="shared" si="1"/>
        <v>181</v>
      </c>
      <c r="C182" s="12" t="s">
        <v>356</v>
      </c>
      <c r="D182" s="12" t="s">
        <v>357</v>
      </c>
      <c r="E182" s="12" t="s">
        <v>357</v>
      </c>
    </row>
    <row r="183">
      <c r="B183" s="11">
        <f t="shared" si="1"/>
        <v>182</v>
      </c>
      <c r="C183" s="12" t="s">
        <v>359</v>
      </c>
      <c r="D183" s="12" t="s">
        <v>360</v>
      </c>
      <c r="E183" s="12" t="s">
        <v>360</v>
      </c>
    </row>
    <row r="184">
      <c r="B184" s="11">
        <f t="shared" si="1"/>
        <v>183</v>
      </c>
      <c r="C184" s="12" t="s">
        <v>113</v>
      </c>
      <c r="D184" s="12" t="s">
        <v>598</v>
      </c>
      <c r="E184" s="12" t="s">
        <v>598</v>
      </c>
    </row>
    <row r="185">
      <c r="B185" s="11">
        <f t="shared" si="1"/>
        <v>184</v>
      </c>
      <c r="C185" s="12" t="s">
        <v>362</v>
      </c>
      <c r="D185" s="12" t="s">
        <v>363</v>
      </c>
      <c r="E185" s="12" t="s">
        <v>363</v>
      </c>
    </row>
    <row r="186">
      <c r="B186" s="11">
        <f t="shared" si="1"/>
        <v>185</v>
      </c>
      <c r="C186" s="12" t="s">
        <v>365</v>
      </c>
      <c r="D186" s="12" t="s">
        <v>366</v>
      </c>
      <c r="E186" s="12" t="s">
        <v>366</v>
      </c>
    </row>
    <row r="187">
      <c r="B187" s="11">
        <f t="shared" si="1"/>
        <v>186</v>
      </c>
      <c r="C187" s="12" t="s">
        <v>368</v>
      </c>
      <c r="D187" s="12" t="s">
        <v>369</v>
      </c>
      <c r="E187" s="12" t="s">
        <v>369</v>
      </c>
    </row>
    <row r="188">
      <c r="B188" s="11">
        <f t="shared" si="1"/>
        <v>187</v>
      </c>
      <c r="C188" s="12" t="s">
        <v>371</v>
      </c>
      <c r="D188" s="12" t="s">
        <v>372</v>
      </c>
      <c r="E188" s="12" t="s">
        <v>372</v>
      </c>
    </row>
    <row r="189">
      <c r="B189" s="11">
        <f t="shared" si="1"/>
        <v>188</v>
      </c>
      <c r="C189" s="12" t="s">
        <v>128</v>
      </c>
      <c r="D189" s="12" t="s">
        <v>739</v>
      </c>
      <c r="E189" s="12" t="s">
        <v>739</v>
      </c>
    </row>
    <row r="190">
      <c r="B190" s="11">
        <f t="shared" si="1"/>
        <v>189</v>
      </c>
      <c r="C190" s="12" t="s">
        <v>374</v>
      </c>
      <c r="D190" s="12" t="s">
        <v>375</v>
      </c>
      <c r="E190" s="12" t="s">
        <v>375</v>
      </c>
    </row>
    <row r="191">
      <c r="B191" s="11">
        <f t="shared" si="1"/>
        <v>190</v>
      </c>
      <c r="C191" s="12" t="s">
        <v>377</v>
      </c>
      <c r="D191" s="12" t="s">
        <v>378</v>
      </c>
      <c r="E191" s="12" t="s">
        <v>378</v>
      </c>
    </row>
    <row r="192">
      <c r="B192" s="11">
        <f t="shared" si="1"/>
        <v>191</v>
      </c>
      <c r="C192" s="12" t="s">
        <v>380</v>
      </c>
      <c r="D192" s="12" t="s">
        <v>381</v>
      </c>
      <c r="E192" s="12" t="s">
        <v>381</v>
      </c>
    </row>
    <row r="193">
      <c r="B193" s="11">
        <f t="shared" si="1"/>
        <v>192</v>
      </c>
      <c r="C193" s="12" t="s">
        <v>383</v>
      </c>
      <c r="D193" s="12" t="s">
        <v>384</v>
      </c>
      <c r="E193" s="12" t="s">
        <v>384</v>
      </c>
    </row>
    <row r="194">
      <c r="B194" s="11">
        <f t="shared" si="1"/>
        <v>193</v>
      </c>
      <c r="C194" s="12" t="s">
        <v>386</v>
      </c>
      <c r="D194" s="12" t="s">
        <v>387</v>
      </c>
      <c r="E194" s="12" t="s">
        <v>387</v>
      </c>
    </row>
    <row r="195">
      <c r="B195" s="11">
        <f t="shared" si="1"/>
        <v>194</v>
      </c>
      <c r="C195" s="12" t="s">
        <v>131</v>
      </c>
      <c r="D195" s="12" t="s">
        <v>691</v>
      </c>
      <c r="E195" s="12" t="s">
        <v>691</v>
      </c>
    </row>
    <row r="196">
      <c r="B196" s="11">
        <f t="shared" si="1"/>
        <v>195</v>
      </c>
      <c r="C196" s="12" t="s">
        <v>389</v>
      </c>
      <c r="D196" s="12" t="s">
        <v>390</v>
      </c>
      <c r="E196" s="12" t="s">
        <v>390</v>
      </c>
    </row>
    <row r="197">
      <c r="B197" s="11">
        <f t="shared" si="1"/>
        <v>196</v>
      </c>
      <c r="C197" s="12" t="s">
        <v>29</v>
      </c>
      <c r="D197" s="12" t="s">
        <v>705</v>
      </c>
      <c r="E197" s="12" t="s">
        <v>705</v>
      </c>
    </row>
    <row r="198">
      <c r="B198" s="11">
        <f t="shared" si="1"/>
        <v>197</v>
      </c>
      <c r="C198" s="12" t="s">
        <v>392</v>
      </c>
      <c r="D198" s="12" t="s">
        <v>393</v>
      </c>
      <c r="E198" s="12" t="s">
        <v>393</v>
      </c>
    </row>
    <row r="199">
      <c r="B199" s="11">
        <f t="shared" si="1"/>
        <v>198</v>
      </c>
      <c r="C199" s="12" t="s">
        <v>158</v>
      </c>
      <c r="D199" s="12" t="s">
        <v>647</v>
      </c>
      <c r="E199" s="12" t="s">
        <v>647</v>
      </c>
    </row>
    <row r="200">
      <c r="B200" s="11">
        <f t="shared" si="1"/>
        <v>199</v>
      </c>
      <c r="C200" s="12" t="s">
        <v>20</v>
      </c>
      <c r="D200" s="12" t="s">
        <v>612</v>
      </c>
      <c r="E200" s="12" t="s">
        <v>612</v>
      </c>
    </row>
    <row r="201">
      <c r="B201" s="11">
        <f t="shared" si="1"/>
        <v>200</v>
      </c>
      <c r="C201" s="12" t="s">
        <v>395</v>
      </c>
      <c r="D201" s="12" t="s">
        <v>590</v>
      </c>
      <c r="E201" s="12" t="s">
        <v>590</v>
      </c>
    </row>
    <row r="202">
      <c r="B202" s="11">
        <f t="shared" si="1"/>
        <v>201</v>
      </c>
      <c r="C202" s="12" t="s">
        <v>398</v>
      </c>
      <c r="D202" s="12" t="s">
        <v>632</v>
      </c>
      <c r="E202" s="12" t="s">
        <v>632</v>
      </c>
    </row>
    <row r="203">
      <c r="B203" s="11">
        <f t="shared" si="1"/>
        <v>202</v>
      </c>
      <c r="C203" s="12" t="s">
        <v>401</v>
      </c>
      <c r="D203" s="12" t="s">
        <v>402</v>
      </c>
      <c r="E203" s="12" t="s">
        <v>402</v>
      </c>
    </row>
    <row r="204">
      <c r="B204" s="11">
        <f t="shared" si="1"/>
        <v>203</v>
      </c>
      <c r="C204" s="12" t="s">
        <v>404</v>
      </c>
      <c r="D204" s="12" t="s">
        <v>405</v>
      </c>
      <c r="E204" s="12" t="s">
        <v>405</v>
      </c>
    </row>
    <row r="205">
      <c r="B205" s="11">
        <f t="shared" si="1"/>
        <v>204</v>
      </c>
      <c r="C205" s="12" t="s">
        <v>407</v>
      </c>
      <c r="D205" s="12" t="s">
        <v>408</v>
      </c>
      <c r="E205" s="12" t="s">
        <v>408</v>
      </c>
    </row>
    <row r="206">
      <c r="B206" s="11">
        <f t="shared" si="1"/>
        <v>205</v>
      </c>
      <c r="C206" s="12" t="s">
        <v>410</v>
      </c>
      <c r="D206" s="12" t="s">
        <v>411</v>
      </c>
      <c r="E206" s="12" t="s">
        <v>411</v>
      </c>
    </row>
    <row r="207">
      <c r="B207" s="11">
        <f t="shared" si="1"/>
        <v>206</v>
      </c>
      <c r="C207" s="12" t="s">
        <v>413</v>
      </c>
      <c r="D207" s="12" t="s">
        <v>414</v>
      </c>
      <c r="E207" s="12" t="s">
        <v>414</v>
      </c>
    </row>
    <row r="208">
      <c r="B208" s="11">
        <f t="shared" si="1"/>
        <v>207</v>
      </c>
      <c r="C208" s="12" t="s">
        <v>416</v>
      </c>
      <c r="D208" s="12" t="s">
        <v>650</v>
      </c>
      <c r="E208" s="12" t="s">
        <v>650</v>
      </c>
    </row>
    <row r="209">
      <c r="B209" s="11">
        <f t="shared" si="1"/>
        <v>208</v>
      </c>
      <c r="C209" s="12" t="s">
        <v>419</v>
      </c>
      <c r="D209" s="12" t="s">
        <v>736</v>
      </c>
      <c r="E209" s="12" t="s">
        <v>736</v>
      </c>
    </row>
    <row r="210">
      <c r="B210" s="11">
        <f t="shared" si="1"/>
        <v>209</v>
      </c>
      <c r="C210" s="12" t="s">
        <v>422</v>
      </c>
      <c r="D210" s="12" t="s">
        <v>592</v>
      </c>
      <c r="E210" s="12" t="s">
        <v>592</v>
      </c>
    </row>
    <row r="211">
      <c r="B211" s="11">
        <f t="shared" si="1"/>
        <v>210</v>
      </c>
      <c r="C211" s="12" t="s">
        <v>425</v>
      </c>
      <c r="D211" s="12" t="s">
        <v>616</v>
      </c>
      <c r="E211" s="12" t="s">
        <v>616</v>
      </c>
    </row>
    <row r="212">
      <c r="B212" s="11">
        <f t="shared" si="1"/>
        <v>211</v>
      </c>
      <c r="C212" s="12" t="s">
        <v>188</v>
      </c>
      <c r="D212" s="12" t="s">
        <v>684</v>
      </c>
      <c r="E212" s="12" t="s">
        <v>684</v>
      </c>
    </row>
    <row r="213">
      <c r="B213" s="11">
        <f t="shared" si="1"/>
        <v>212</v>
      </c>
      <c r="C213" s="12" t="s">
        <v>14</v>
      </c>
      <c r="D213" s="12" t="s">
        <v>703</v>
      </c>
      <c r="E213" s="12" t="s">
        <v>703</v>
      </c>
    </row>
    <row r="214">
      <c r="B214" s="11">
        <f t="shared" si="1"/>
        <v>213</v>
      </c>
      <c r="C214" s="12" t="s">
        <v>416</v>
      </c>
      <c r="D214" s="12" t="s">
        <v>651</v>
      </c>
      <c r="E214" s="12" t="s">
        <v>651</v>
      </c>
    </row>
    <row r="215">
      <c r="B215" s="11">
        <f t="shared" si="1"/>
        <v>214</v>
      </c>
      <c r="C215" s="12" t="s">
        <v>395</v>
      </c>
      <c r="D215" s="12" t="s">
        <v>591</v>
      </c>
      <c r="E215" s="12" t="s">
        <v>591</v>
      </c>
    </row>
    <row r="216">
      <c r="B216" s="11">
        <f t="shared" si="1"/>
        <v>215</v>
      </c>
      <c r="C216" s="12" t="s">
        <v>398</v>
      </c>
      <c r="D216" s="12" t="s">
        <v>633</v>
      </c>
      <c r="E216" s="12" t="s">
        <v>633</v>
      </c>
    </row>
    <row r="217">
      <c r="B217" s="11">
        <f t="shared" si="1"/>
        <v>216</v>
      </c>
      <c r="C217" s="12" t="s">
        <v>26</v>
      </c>
      <c r="D217" s="12" t="s">
        <v>724</v>
      </c>
      <c r="E217" s="12" t="s">
        <v>724</v>
      </c>
    </row>
    <row r="218">
      <c r="B218" s="11">
        <f t="shared" si="1"/>
        <v>217</v>
      </c>
      <c r="C218" s="12" t="s">
        <v>29</v>
      </c>
      <c r="D218" s="12" t="s">
        <v>706</v>
      </c>
      <c r="E218" s="12" t="s">
        <v>706</v>
      </c>
    </row>
    <row r="219">
      <c r="B219" s="11">
        <f t="shared" si="1"/>
        <v>218</v>
      </c>
      <c r="C219" s="12" t="s">
        <v>26</v>
      </c>
      <c r="D219" s="12" t="s">
        <v>725</v>
      </c>
      <c r="E219" s="12" t="s">
        <v>725</v>
      </c>
    </row>
    <row r="220">
      <c r="B220" s="11">
        <f t="shared" si="1"/>
        <v>219</v>
      </c>
      <c r="C220" s="12" t="s">
        <v>26</v>
      </c>
      <c r="D220" s="12" t="s">
        <v>726</v>
      </c>
      <c r="E220" s="12" t="s">
        <v>726</v>
      </c>
    </row>
    <row r="221">
      <c r="B221" s="11">
        <f t="shared" si="1"/>
        <v>220</v>
      </c>
      <c r="C221" s="12" t="s">
        <v>26</v>
      </c>
      <c r="D221" s="12" t="s">
        <v>727</v>
      </c>
      <c r="E221" s="12" t="s">
        <v>727</v>
      </c>
    </row>
    <row r="222">
      <c r="B222" s="11">
        <f t="shared" si="1"/>
        <v>221</v>
      </c>
      <c r="C222" s="12" t="s">
        <v>26</v>
      </c>
      <c r="D222" s="12" t="s">
        <v>728</v>
      </c>
      <c r="E222" s="12" t="s">
        <v>728</v>
      </c>
    </row>
    <row r="223">
      <c r="B223" s="11">
        <f t="shared" si="1"/>
        <v>222</v>
      </c>
      <c r="C223" s="12" t="s">
        <v>428</v>
      </c>
      <c r="D223" s="12" t="s">
        <v>429</v>
      </c>
      <c r="E223" s="12" t="s">
        <v>429</v>
      </c>
    </row>
    <row r="224">
      <c r="B224" s="11">
        <f t="shared" si="1"/>
        <v>223</v>
      </c>
      <c r="C224" s="12" t="s">
        <v>26</v>
      </c>
      <c r="D224" s="12" t="s">
        <v>729</v>
      </c>
      <c r="E224" s="12" t="s">
        <v>729</v>
      </c>
    </row>
    <row r="225">
      <c r="B225" s="11">
        <f t="shared" si="1"/>
        <v>224</v>
      </c>
      <c r="C225" s="12" t="s">
        <v>431</v>
      </c>
      <c r="D225" s="12" t="s">
        <v>432</v>
      </c>
      <c r="E225" s="12" t="s">
        <v>432</v>
      </c>
    </row>
    <row r="226">
      <c r="B226" s="11">
        <f t="shared" si="1"/>
        <v>225</v>
      </c>
      <c r="C226" s="12" t="s">
        <v>419</v>
      </c>
      <c r="D226" s="12" t="s">
        <v>737</v>
      </c>
      <c r="E226" s="12" t="s">
        <v>737</v>
      </c>
    </row>
    <row r="227">
      <c r="B227" s="11">
        <f t="shared" si="1"/>
        <v>226</v>
      </c>
      <c r="C227" s="12" t="s">
        <v>422</v>
      </c>
      <c r="D227" s="12" t="s">
        <v>593</v>
      </c>
      <c r="E227" s="12" t="s">
        <v>593</v>
      </c>
    </row>
    <row r="228">
      <c r="B228" s="11">
        <f t="shared" si="1"/>
        <v>227</v>
      </c>
      <c r="C228" s="12" t="s">
        <v>434</v>
      </c>
      <c r="D228" s="12" t="s">
        <v>435</v>
      </c>
      <c r="E228" s="12" t="s">
        <v>435</v>
      </c>
    </row>
    <row r="229">
      <c r="B229" s="11">
        <f t="shared" si="1"/>
        <v>228</v>
      </c>
      <c r="C229" s="12" t="s">
        <v>437</v>
      </c>
      <c r="D229" s="12" t="s">
        <v>438</v>
      </c>
      <c r="E229" s="12" t="s">
        <v>438</v>
      </c>
    </row>
    <row r="230">
      <c r="B230" s="11">
        <f t="shared" si="1"/>
        <v>229</v>
      </c>
      <c r="C230" s="12" t="s">
        <v>5</v>
      </c>
      <c r="D230" s="12" t="s">
        <v>694</v>
      </c>
      <c r="E230" s="12" t="s">
        <v>694</v>
      </c>
    </row>
    <row r="231">
      <c r="B231" s="11">
        <f t="shared" si="1"/>
        <v>230</v>
      </c>
      <c r="C231" s="12" t="s">
        <v>5</v>
      </c>
      <c r="D231" s="12" t="s">
        <v>695</v>
      </c>
      <c r="E231" s="12" t="s">
        <v>695</v>
      </c>
    </row>
    <row r="232">
      <c r="B232" s="11">
        <f t="shared" si="1"/>
        <v>231</v>
      </c>
      <c r="C232" s="12" t="s">
        <v>5</v>
      </c>
      <c r="D232" s="12" t="s">
        <v>696</v>
      </c>
      <c r="E232" s="12" t="s">
        <v>696</v>
      </c>
    </row>
    <row r="233">
      <c r="B233" s="11">
        <f t="shared" si="1"/>
        <v>232</v>
      </c>
      <c r="C233" s="12" t="s">
        <v>5</v>
      </c>
      <c r="D233" s="12" t="s">
        <v>697</v>
      </c>
      <c r="E233" s="12" t="s">
        <v>697</v>
      </c>
    </row>
    <row r="234">
      <c r="B234" s="11">
        <f t="shared" si="1"/>
        <v>233</v>
      </c>
      <c r="C234" s="12" t="s">
        <v>440</v>
      </c>
      <c r="D234" s="12" t="s">
        <v>441</v>
      </c>
      <c r="E234" s="12" t="s">
        <v>441</v>
      </c>
    </row>
    <row r="235">
      <c r="B235" s="11">
        <f t="shared" si="1"/>
        <v>234</v>
      </c>
      <c r="C235" s="12" t="s">
        <v>443</v>
      </c>
      <c r="D235" s="12" t="s">
        <v>444</v>
      </c>
      <c r="E235" s="12" t="s">
        <v>444</v>
      </c>
    </row>
    <row r="236">
      <c r="B236" s="11">
        <f t="shared" si="1"/>
        <v>235</v>
      </c>
      <c r="C236" s="12" t="s">
        <v>446</v>
      </c>
      <c r="D236" s="12" t="s">
        <v>447</v>
      </c>
      <c r="E236" s="12" t="s">
        <v>447</v>
      </c>
    </row>
    <row r="237">
      <c r="B237" s="11">
        <f t="shared" si="1"/>
        <v>236</v>
      </c>
      <c r="C237" s="12" t="s">
        <v>449</v>
      </c>
      <c r="D237" s="12" t="s">
        <v>450</v>
      </c>
      <c r="E237" s="12" t="s">
        <v>450</v>
      </c>
    </row>
    <row r="238">
      <c r="B238" s="11">
        <f t="shared" si="1"/>
        <v>237</v>
      </c>
      <c r="C238" s="12" t="s">
        <v>452</v>
      </c>
      <c r="D238" s="12" t="s">
        <v>453</v>
      </c>
      <c r="E238" s="12" t="s">
        <v>453</v>
      </c>
    </row>
    <row r="239">
      <c r="B239" s="11">
        <f t="shared" si="1"/>
        <v>238</v>
      </c>
      <c r="C239" s="12" t="s">
        <v>455</v>
      </c>
      <c r="D239" s="12" t="s">
        <v>456</v>
      </c>
      <c r="E239" s="12" t="s">
        <v>456</v>
      </c>
    </row>
    <row r="240">
      <c r="B240" s="11">
        <f t="shared" si="1"/>
        <v>239</v>
      </c>
      <c r="C240" s="12" t="s">
        <v>458</v>
      </c>
      <c r="D240" s="12" t="s">
        <v>459</v>
      </c>
      <c r="E240" s="12" t="s">
        <v>459</v>
      </c>
    </row>
    <row r="241">
      <c r="B241" s="11">
        <f t="shared" si="1"/>
        <v>240</v>
      </c>
      <c r="C241" s="12" t="s">
        <v>461</v>
      </c>
      <c r="D241" s="12" t="s">
        <v>462</v>
      </c>
      <c r="E241" s="12" t="s">
        <v>462</v>
      </c>
    </row>
    <row r="242">
      <c r="B242" s="11">
        <f t="shared" si="1"/>
        <v>241</v>
      </c>
      <c r="C242" s="12" t="s">
        <v>464</v>
      </c>
      <c r="D242" s="12" t="s">
        <v>465</v>
      </c>
      <c r="E242" s="12" t="s">
        <v>465</v>
      </c>
    </row>
    <row r="243">
      <c r="B243" s="11">
        <f t="shared" si="1"/>
        <v>242</v>
      </c>
      <c r="C243" s="12" t="s">
        <v>467</v>
      </c>
      <c r="D243" s="12" t="s">
        <v>468</v>
      </c>
      <c r="E243" s="12" t="s">
        <v>468</v>
      </c>
    </row>
    <row r="244">
      <c r="B244" s="11">
        <f t="shared" si="1"/>
        <v>243</v>
      </c>
      <c r="C244" s="12" t="s">
        <v>470</v>
      </c>
      <c r="D244" s="12" t="s">
        <v>471</v>
      </c>
      <c r="E244" s="12" t="s">
        <v>471</v>
      </c>
    </row>
    <row r="245">
      <c r="B245" s="11">
        <f t="shared" si="1"/>
        <v>244</v>
      </c>
      <c r="C245" s="12" t="s">
        <v>473</v>
      </c>
      <c r="D245" s="12" t="s">
        <v>608</v>
      </c>
      <c r="E245" s="12" t="s">
        <v>608</v>
      </c>
    </row>
    <row r="246">
      <c r="B246" s="11">
        <f t="shared" si="1"/>
        <v>245</v>
      </c>
      <c r="C246" s="12" t="s">
        <v>473</v>
      </c>
      <c r="D246" s="12" t="s">
        <v>609</v>
      </c>
      <c r="E246" s="12" t="s">
        <v>609</v>
      </c>
    </row>
    <row r="247">
      <c r="B247" s="11">
        <f t="shared" si="1"/>
        <v>246</v>
      </c>
      <c r="C247" s="12" t="s">
        <v>476</v>
      </c>
      <c r="D247" s="12" t="s">
        <v>599</v>
      </c>
      <c r="E247" s="12" t="s">
        <v>599</v>
      </c>
    </row>
    <row r="248">
      <c r="B248" s="11">
        <f t="shared" si="1"/>
        <v>247</v>
      </c>
      <c r="C248" s="12" t="s">
        <v>479</v>
      </c>
      <c r="D248" s="12" t="s">
        <v>480</v>
      </c>
      <c r="E248" s="12" t="s">
        <v>480</v>
      </c>
    </row>
    <row r="249">
      <c r="B249" s="11">
        <f t="shared" si="1"/>
        <v>248</v>
      </c>
      <c r="C249" s="12" t="s">
        <v>482</v>
      </c>
      <c r="D249" s="12" t="s">
        <v>483</v>
      </c>
      <c r="E249" s="12" t="s">
        <v>483</v>
      </c>
    </row>
    <row r="250">
      <c r="B250" s="11">
        <f t="shared" si="1"/>
        <v>249</v>
      </c>
      <c r="C250" s="12" t="s">
        <v>476</v>
      </c>
      <c r="D250" s="12" t="s">
        <v>600</v>
      </c>
      <c r="E250" s="12" t="s">
        <v>600</v>
      </c>
    </row>
    <row r="251">
      <c r="B251" s="11">
        <f t="shared" si="1"/>
        <v>250</v>
      </c>
      <c r="C251" s="12" t="s">
        <v>140</v>
      </c>
      <c r="D251" s="12" t="s">
        <v>627</v>
      </c>
      <c r="E251" s="12" t="s">
        <v>627</v>
      </c>
    </row>
    <row r="252">
      <c r="B252" s="11">
        <f t="shared" si="1"/>
        <v>251</v>
      </c>
      <c r="C252" s="12" t="s">
        <v>11</v>
      </c>
      <c r="D252" s="12" t="s">
        <v>606</v>
      </c>
      <c r="E252" s="12" t="s">
        <v>606</v>
      </c>
    </row>
    <row r="253">
      <c r="B253" s="11">
        <f t="shared" si="1"/>
        <v>252</v>
      </c>
      <c r="C253" s="12" t="s">
        <v>485</v>
      </c>
      <c r="D253" s="12" t="s">
        <v>486</v>
      </c>
      <c r="E253" s="12" t="s">
        <v>486</v>
      </c>
    </row>
    <row r="254">
      <c r="B254" s="11">
        <f t="shared" si="1"/>
        <v>253</v>
      </c>
      <c r="C254" s="12" t="s">
        <v>182</v>
      </c>
      <c r="D254" s="12" t="s">
        <v>682</v>
      </c>
      <c r="E254" s="12" t="s">
        <v>682</v>
      </c>
    </row>
    <row r="255">
      <c r="B255" s="11">
        <f t="shared" si="1"/>
        <v>254</v>
      </c>
      <c r="C255" s="12" t="s">
        <v>5</v>
      </c>
      <c r="D255" s="12" t="s">
        <v>698</v>
      </c>
      <c r="E255" s="12" t="s">
        <v>698</v>
      </c>
    </row>
    <row r="256">
      <c r="B256" s="11">
        <f t="shared" si="1"/>
        <v>255</v>
      </c>
      <c r="C256" s="12" t="s">
        <v>488</v>
      </c>
      <c r="D256" s="12" t="s">
        <v>489</v>
      </c>
      <c r="E256" s="12" t="s">
        <v>489</v>
      </c>
    </row>
    <row r="257">
      <c r="B257" s="11">
        <f t="shared" si="1"/>
        <v>256</v>
      </c>
      <c r="C257" s="12" t="s">
        <v>491</v>
      </c>
      <c r="D257" s="12" t="s">
        <v>492</v>
      </c>
      <c r="E257" s="12" t="s">
        <v>492</v>
      </c>
    </row>
    <row r="258">
      <c r="B258" s="11">
        <f t="shared" si="1"/>
        <v>257</v>
      </c>
      <c r="C258" s="12" t="s">
        <v>494</v>
      </c>
      <c r="D258" s="12" t="s">
        <v>495</v>
      </c>
      <c r="E258" s="12" t="s">
        <v>495</v>
      </c>
    </row>
    <row r="259">
      <c r="B259" s="11">
        <f t="shared" si="1"/>
        <v>258</v>
      </c>
      <c r="C259" s="12" t="s">
        <v>497</v>
      </c>
      <c r="D259" s="12" t="s">
        <v>498</v>
      </c>
      <c r="E259" s="12" t="s">
        <v>498</v>
      </c>
    </row>
    <row r="260">
      <c r="B260" s="11">
        <f t="shared" si="1"/>
        <v>259</v>
      </c>
      <c r="C260" s="12" t="s">
        <v>104</v>
      </c>
      <c r="D260" s="12" t="s">
        <v>622</v>
      </c>
      <c r="E260" s="12" t="s">
        <v>622</v>
      </c>
    </row>
    <row r="261">
      <c r="B261" s="11">
        <f t="shared" si="1"/>
        <v>260</v>
      </c>
      <c r="C261" s="12" t="s">
        <v>500</v>
      </c>
      <c r="D261" s="12" t="s">
        <v>501</v>
      </c>
      <c r="E261" s="12" t="s">
        <v>501</v>
      </c>
    </row>
    <row r="262">
      <c r="B262" s="11">
        <f t="shared" si="1"/>
        <v>261</v>
      </c>
      <c r="C262" s="12" t="s">
        <v>503</v>
      </c>
      <c r="D262" s="12" t="s">
        <v>504</v>
      </c>
      <c r="E262" s="12" t="s">
        <v>504</v>
      </c>
    </row>
    <row r="263">
      <c r="B263" s="11">
        <f t="shared" si="1"/>
        <v>262</v>
      </c>
      <c r="C263" s="12" t="s">
        <v>506</v>
      </c>
      <c r="D263" s="12" t="s">
        <v>507</v>
      </c>
      <c r="E263" s="12" t="s">
        <v>507</v>
      </c>
    </row>
    <row r="264">
      <c r="B264" s="11">
        <f t="shared" si="1"/>
        <v>263</v>
      </c>
      <c r="C264" s="12" t="s">
        <v>509</v>
      </c>
      <c r="D264" s="12" t="s">
        <v>510</v>
      </c>
      <c r="E264" s="12" t="s">
        <v>510</v>
      </c>
    </row>
    <row r="265">
      <c r="B265" s="11">
        <f t="shared" si="1"/>
        <v>264</v>
      </c>
      <c r="C265" s="12" t="s">
        <v>512</v>
      </c>
      <c r="D265" s="12" t="s">
        <v>613</v>
      </c>
      <c r="E265" s="12" t="s">
        <v>613</v>
      </c>
    </row>
    <row r="266">
      <c r="B266" s="11">
        <f t="shared" si="1"/>
        <v>265</v>
      </c>
      <c r="C266" s="12" t="s">
        <v>512</v>
      </c>
      <c r="D266" s="12" t="s">
        <v>614</v>
      </c>
      <c r="E266" s="12" t="s">
        <v>614</v>
      </c>
    </row>
    <row r="267">
      <c r="B267" s="11">
        <f t="shared" si="1"/>
        <v>266</v>
      </c>
      <c r="C267" s="12" t="s">
        <v>512</v>
      </c>
      <c r="D267" s="12" t="s">
        <v>615</v>
      </c>
      <c r="E267" s="12" t="s">
        <v>615</v>
      </c>
    </row>
    <row r="268">
      <c r="B268" s="11">
        <f t="shared" si="1"/>
        <v>267</v>
      </c>
      <c r="C268" s="12" t="s">
        <v>425</v>
      </c>
      <c r="D268" s="12" t="s">
        <v>617</v>
      </c>
      <c r="E268" s="12" t="s">
        <v>617</v>
      </c>
    </row>
    <row r="269">
      <c r="B269" s="11">
        <f t="shared" si="1"/>
        <v>268</v>
      </c>
      <c r="C269" s="12" t="s">
        <v>515</v>
      </c>
      <c r="D269" s="12" t="s">
        <v>516</v>
      </c>
      <c r="E269" s="12" t="s">
        <v>516</v>
      </c>
    </row>
    <row r="270">
      <c r="B270" s="11">
        <f t="shared" si="1"/>
        <v>269</v>
      </c>
      <c r="C270" s="12" t="s">
        <v>518</v>
      </c>
      <c r="D270" s="12" t="s">
        <v>519</v>
      </c>
      <c r="E270" s="12" t="s">
        <v>519</v>
      </c>
    </row>
    <row r="271">
      <c r="B271" s="11">
        <f t="shared" si="1"/>
        <v>270</v>
      </c>
      <c r="C271" s="12" t="s">
        <v>521</v>
      </c>
      <c r="D271" s="12" t="s">
        <v>522</v>
      </c>
      <c r="E271" s="12" t="s">
        <v>522</v>
      </c>
    </row>
    <row r="272">
      <c r="B272" s="11">
        <f t="shared" si="1"/>
        <v>271</v>
      </c>
      <c r="C272" s="12" t="s">
        <v>524</v>
      </c>
      <c r="D272" s="12" t="s">
        <v>525</v>
      </c>
      <c r="E272" s="12" t="s">
        <v>525</v>
      </c>
    </row>
    <row r="273">
      <c r="B273" s="11">
        <f t="shared" si="1"/>
        <v>272</v>
      </c>
      <c r="C273" s="12" t="s">
        <v>425</v>
      </c>
      <c r="D273" s="12" t="s">
        <v>618</v>
      </c>
      <c r="E273" s="12" t="s">
        <v>618</v>
      </c>
    </row>
    <row r="274">
      <c r="B274" s="11">
        <f t="shared" si="1"/>
        <v>273</v>
      </c>
      <c r="C274" s="12" t="s">
        <v>527</v>
      </c>
      <c r="D274" s="12" t="s">
        <v>528</v>
      </c>
      <c r="E274" s="12" t="s">
        <v>528</v>
      </c>
    </row>
    <row r="275">
      <c r="B275" s="11">
        <f t="shared" si="1"/>
        <v>274</v>
      </c>
      <c r="C275" s="12" t="s">
        <v>530</v>
      </c>
      <c r="D275" s="12" t="s">
        <v>531</v>
      </c>
      <c r="E275" s="12" t="s">
        <v>531</v>
      </c>
    </row>
    <row r="276">
      <c r="B276" s="11">
        <f t="shared" si="1"/>
        <v>275</v>
      </c>
      <c r="C276" s="12" t="s">
        <v>533</v>
      </c>
      <c r="D276" s="12" t="s">
        <v>534</v>
      </c>
      <c r="E276" s="12" t="s">
        <v>534</v>
      </c>
    </row>
    <row r="277">
      <c r="B277" s="11">
        <f t="shared" si="1"/>
        <v>276</v>
      </c>
      <c r="C277" s="12" t="s">
        <v>128</v>
      </c>
      <c r="D277" s="12" t="s">
        <v>740</v>
      </c>
      <c r="E277" s="12" t="s">
        <v>740</v>
      </c>
    </row>
    <row r="278">
      <c r="B278" s="11">
        <f t="shared" si="1"/>
        <v>277</v>
      </c>
      <c r="C278" s="12" t="s">
        <v>536</v>
      </c>
      <c r="D278" s="12" t="s">
        <v>537</v>
      </c>
      <c r="E278" s="12" t="s">
        <v>537</v>
      </c>
    </row>
    <row r="279">
      <c r="B279" s="11">
        <f t="shared" si="1"/>
        <v>278</v>
      </c>
      <c r="C279" s="12" t="s">
        <v>212</v>
      </c>
      <c r="D279" s="12" t="s">
        <v>653</v>
      </c>
      <c r="E279" s="12" t="s">
        <v>653</v>
      </c>
    </row>
    <row r="280">
      <c r="B280" s="11">
        <f t="shared" si="1"/>
        <v>279</v>
      </c>
      <c r="C280" s="12" t="s">
        <v>539</v>
      </c>
      <c r="D280" s="12" t="s">
        <v>540</v>
      </c>
      <c r="E280" s="12" t="s">
        <v>540</v>
      </c>
    </row>
    <row r="281">
      <c r="B281" s="11">
        <f t="shared" si="1"/>
        <v>280</v>
      </c>
      <c r="C281" s="12" t="s">
        <v>542</v>
      </c>
      <c r="D281" s="12" t="s">
        <v>543</v>
      </c>
      <c r="E281" s="12" t="s">
        <v>543</v>
      </c>
    </row>
    <row r="282">
      <c r="B282" s="11">
        <f t="shared" si="1"/>
        <v>281</v>
      </c>
      <c r="C282" s="12" t="s">
        <v>545</v>
      </c>
      <c r="D282" s="12" t="s">
        <v>546</v>
      </c>
      <c r="E282" s="12" t="s">
        <v>546</v>
      </c>
    </row>
    <row r="283">
      <c r="B283" s="11">
        <f t="shared" si="1"/>
        <v>282</v>
      </c>
      <c r="C283" s="12" t="s">
        <v>548</v>
      </c>
      <c r="D283" s="12" t="s">
        <v>549</v>
      </c>
      <c r="E283" s="12" t="s">
        <v>549</v>
      </c>
    </row>
    <row r="284">
      <c r="B284" s="11">
        <f t="shared" si="1"/>
        <v>283</v>
      </c>
      <c r="C284" s="12" t="s">
        <v>344</v>
      </c>
      <c r="D284" s="12" t="s">
        <v>680</v>
      </c>
      <c r="E284" s="12" t="s">
        <v>680</v>
      </c>
    </row>
    <row r="285">
      <c r="B285" s="11">
        <f t="shared" si="1"/>
        <v>284</v>
      </c>
      <c r="C285" s="12" t="s">
        <v>551</v>
      </c>
      <c r="D285" s="12" t="s">
        <v>552</v>
      </c>
      <c r="E285" s="12" t="s">
        <v>552</v>
      </c>
    </row>
    <row r="286">
      <c r="B286" s="11">
        <f t="shared" si="1"/>
        <v>285</v>
      </c>
      <c r="C286" s="12" t="s">
        <v>554</v>
      </c>
      <c r="D286" s="12" t="s">
        <v>555</v>
      </c>
      <c r="E286" s="12" t="s">
        <v>555</v>
      </c>
    </row>
    <row r="287">
      <c r="B287" s="11">
        <f t="shared" si="1"/>
        <v>286</v>
      </c>
      <c r="C287" s="12" t="s">
        <v>557</v>
      </c>
      <c r="D287" s="12" t="s">
        <v>558</v>
      </c>
      <c r="E287" s="12" t="s">
        <v>558</v>
      </c>
    </row>
    <row r="288">
      <c r="B288" s="11">
        <f t="shared" si="1"/>
        <v>287</v>
      </c>
      <c r="C288" s="12" t="s">
        <v>83</v>
      </c>
      <c r="D288" s="12" t="s">
        <v>595</v>
      </c>
      <c r="E288" s="12" t="s">
        <v>595</v>
      </c>
    </row>
    <row r="289">
      <c r="B289" s="11">
        <f t="shared" si="1"/>
        <v>288</v>
      </c>
      <c r="C289" s="12" t="s">
        <v>560</v>
      </c>
      <c r="D289" s="12" t="s">
        <v>561</v>
      </c>
      <c r="E289" s="12" t="s">
        <v>561</v>
      </c>
    </row>
    <row r="290">
      <c r="B290" s="11">
        <f t="shared" si="1"/>
        <v>289</v>
      </c>
      <c r="C290" s="12" t="s">
        <v>563</v>
      </c>
      <c r="D290" s="12" t="s">
        <v>564</v>
      </c>
      <c r="E290" s="12" t="s">
        <v>564</v>
      </c>
    </row>
    <row r="291">
      <c r="B291" s="11">
        <f t="shared" si="1"/>
        <v>290</v>
      </c>
      <c r="C291" s="12" t="s">
        <v>566</v>
      </c>
      <c r="D291" s="12" t="s">
        <v>567</v>
      </c>
      <c r="E291" s="12" t="s">
        <v>567</v>
      </c>
    </row>
    <row r="292">
      <c r="B292" s="11">
        <f t="shared" si="1"/>
        <v>291</v>
      </c>
      <c r="C292" s="12" t="s">
        <v>569</v>
      </c>
      <c r="D292" s="12" t="s">
        <v>687</v>
      </c>
      <c r="E292" s="12" t="s">
        <v>687</v>
      </c>
    </row>
    <row r="293">
      <c r="B293" s="11">
        <f t="shared" si="1"/>
        <v>292</v>
      </c>
      <c r="C293" s="12" t="s">
        <v>572</v>
      </c>
      <c r="D293" s="12" t="s">
        <v>573</v>
      </c>
      <c r="E293" s="12" t="s">
        <v>573</v>
      </c>
    </row>
    <row r="294">
      <c r="B294" s="11">
        <f t="shared" si="1"/>
        <v>293</v>
      </c>
      <c r="C294" s="12" t="s">
        <v>11</v>
      </c>
      <c r="D294" s="12" t="s">
        <v>607</v>
      </c>
      <c r="E294" s="12" t="s">
        <v>607</v>
      </c>
    </row>
    <row r="295">
      <c r="B295" s="11">
        <f t="shared" si="1"/>
        <v>294</v>
      </c>
      <c r="C295" s="12" t="s">
        <v>575</v>
      </c>
      <c r="D295" s="12" t="s">
        <v>576</v>
      </c>
      <c r="E295" s="12" t="s">
        <v>576</v>
      </c>
    </row>
    <row r="296">
      <c r="B296" s="11">
        <f t="shared" si="1"/>
        <v>295</v>
      </c>
      <c r="C296" s="12" t="s">
        <v>578</v>
      </c>
      <c r="D296" s="12" t="s">
        <v>579</v>
      </c>
      <c r="E296" s="12" t="s">
        <v>579</v>
      </c>
    </row>
    <row r="297">
      <c r="B297" s="11">
        <f t="shared" si="1"/>
        <v>296</v>
      </c>
      <c r="C297" s="12" t="s">
        <v>569</v>
      </c>
      <c r="D297" s="12" t="s">
        <v>688</v>
      </c>
      <c r="E297" s="12" t="s">
        <v>688</v>
      </c>
    </row>
    <row r="298">
      <c r="B298" s="11">
        <f t="shared" si="1"/>
        <v>297</v>
      </c>
      <c r="C298" s="12" t="s">
        <v>581</v>
      </c>
      <c r="D298" s="12" t="s">
        <v>582</v>
      </c>
      <c r="E298" s="12" t="s">
        <v>582</v>
      </c>
    </row>
    <row r="299">
      <c r="B299" s="11">
        <f t="shared" si="1"/>
        <v>298</v>
      </c>
      <c r="C299" s="12" t="s">
        <v>584</v>
      </c>
      <c r="D299" s="12" t="s">
        <v>699</v>
      </c>
      <c r="E299" s="12" t="s">
        <v>699</v>
      </c>
    </row>
    <row r="300">
      <c r="B300" s="11">
        <f t="shared" si="1"/>
        <v>299</v>
      </c>
      <c r="C300" s="12" t="s">
        <v>584</v>
      </c>
      <c r="D300" s="12" t="s">
        <v>700</v>
      </c>
      <c r="E300" s="12" t="s">
        <v>700</v>
      </c>
    </row>
    <row r="301">
      <c r="B301" s="11">
        <f t="shared" si="1"/>
        <v>300</v>
      </c>
      <c r="C301" s="12" t="s">
        <v>584</v>
      </c>
      <c r="D301" s="12" t="s">
        <v>701</v>
      </c>
      <c r="E301" s="12" t="s">
        <v>701</v>
      </c>
    </row>
  </sheetData>
  <conditionalFormatting sqref="F11">
    <cfRule type="notContainsBlanks" dxfId="0" priority="1">
      <formula>LEN(TRIM(F11))&gt;0</formula>
    </cfRule>
  </conditionalFormatting>
  <conditionalFormatting sqref="E1:E301 D2:D301">
    <cfRule type="expression" dxfId="1" priority="2">
      <formula>SUMPRODUCT(--(EXACT($E$1:$E1000, E1))) &gt; 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5"/>
      <c r="C4" s="16" t="s">
        <v>741</v>
      </c>
      <c r="D4" s="16" t="s">
        <v>742</v>
      </c>
      <c r="E4" s="16" t="s">
        <v>743</v>
      </c>
    </row>
    <row r="5">
      <c r="B5" s="17">
        <v>1.0</v>
      </c>
      <c r="C5" s="18" t="s">
        <v>704</v>
      </c>
      <c r="D5" s="18" t="s">
        <v>744</v>
      </c>
      <c r="E5" s="18" t="s">
        <v>745</v>
      </c>
      <c r="G5" s="19"/>
      <c r="H5" s="20"/>
    </row>
    <row r="6">
      <c r="B6" s="17">
        <v>2.0</v>
      </c>
      <c r="C6" s="18" t="s">
        <v>713</v>
      </c>
      <c r="D6" s="18" t="s">
        <v>746</v>
      </c>
      <c r="E6" s="18" t="s">
        <v>745</v>
      </c>
      <c r="G6" s="19"/>
      <c r="H6" s="20"/>
    </row>
    <row r="7">
      <c r="B7" s="17">
        <v>3.0</v>
      </c>
      <c r="C7" s="18" t="s">
        <v>33</v>
      </c>
      <c r="D7" s="18" t="s">
        <v>747</v>
      </c>
      <c r="E7" s="18" t="s">
        <v>745</v>
      </c>
      <c r="G7" s="19"/>
      <c r="H7" s="20"/>
    </row>
    <row r="8">
      <c r="B8" s="17">
        <v>4.0</v>
      </c>
      <c r="C8" s="18" t="s">
        <v>714</v>
      </c>
      <c r="D8" s="18" t="s">
        <v>748</v>
      </c>
      <c r="E8" s="18" t="s">
        <v>745</v>
      </c>
      <c r="G8" s="19"/>
      <c r="H8" s="20"/>
    </row>
    <row r="9">
      <c r="B9" s="17">
        <v>5.0</v>
      </c>
      <c r="C9" s="18" t="s">
        <v>715</v>
      </c>
      <c r="D9" s="18" t="s">
        <v>749</v>
      </c>
      <c r="E9" s="18" t="s">
        <v>745</v>
      </c>
      <c r="G9" s="19"/>
      <c r="H9" s="20"/>
    </row>
    <row r="10">
      <c r="B10" s="17">
        <v>6.0</v>
      </c>
      <c r="C10" s="18" t="s">
        <v>716</v>
      </c>
      <c r="D10" s="18" t="s">
        <v>750</v>
      </c>
      <c r="E10" s="18" t="s">
        <v>745</v>
      </c>
      <c r="G10" s="19"/>
      <c r="H10" s="20"/>
    </row>
    <row r="11">
      <c r="B11" s="17">
        <v>7.0</v>
      </c>
      <c r="C11" s="18" t="s">
        <v>717</v>
      </c>
      <c r="D11" s="18" t="s">
        <v>751</v>
      </c>
      <c r="E11" s="18" t="s">
        <v>745</v>
      </c>
      <c r="G11" s="19"/>
      <c r="H11" s="20"/>
    </row>
    <row r="12">
      <c r="B12" s="17">
        <v>8.0</v>
      </c>
      <c r="C12" s="18" t="s">
        <v>718</v>
      </c>
      <c r="D12" s="18" t="s">
        <v>752</v>
      </c>
      <c r="E12" s="18" t="s">
        <v>745</v>
      </c>
      <c r="G12" s="19"/>
      <c r="H12" s="20"/>
    </row>
    <row r="13">
      <c r="B13" s="17">
        <v>9.0</v>
      </c>
      <c r="C13" s="18" t="s">
        <v>719</v>
      </c>
      <c r="D13" s="18" t="s">
        <v>753</v>
      </c>
      <c r="E13" s="18" t="s">
        <v>745</v>
      </c>
      <c r="G13" s="19"/>
      <c r="H13" s="20"/>
    </row>
    <row r="14">
      <c r="B14" s="17">
        <v>10.0</v>
      </c>
      <c r="C14" s="18" t="s">
        <v>720</v>
      </c>
      <c r="D14" s="18" t="s">
        <v>754</v>
      </c>
      <c r="E14" s="18" t="s">
        <v>745</v>
      </c>
      <c r="G14" s="19"/>
      <c r="H14" s="20"/>
    </row>
    <row r="15">
      <c r="B15" s="17">
        <v>11.0</v>
      </c>
      <c r="C15" s="18" t="s">
        <v>177</v>
      </c>
      <c r="D15" s="18" t="s">
        <v>755</v>
      </c>
      <c r="E15" s="18" t="s">
        <v>745</v>
      </c>
      <c r="G15" s="19"/>
      <c r="H15" s="20"/>
    </row>
    <row r="16">
      <c r="B16" s="17">
        <v>12.0</v>
      </c>
      <c r="C16" s="18" t="s">
        <v>721</v>
      </c>
      <c r="D16" s="18" t="s">
        <v>756</v>
      </c>
      <c r="E16" s="18" t="s">
        <v>745</v>
      </c>
      <c r="G16" s="19"/>
      <c r="H16" s="20"/>
    </row>
    <row r="17">
      <c r="B17" s="17">
        <v>13.0</v>
      </c>
      <c r="C17" s="18" t="s">
        <v>722</v>
      </c>
      <c r="D17" s="18" t="s">
        <v>757</v>
      </c>
      <c r="E17" s="18" t="s">
        <v>745</v>
      </c>
      <c r="G17" s="19"/>
      <c r="H17" s="20"/>
    </row>
    <row r="18">
      <c r="B18" s="17">
        <v>14.0</v>
      </c>
      <c r="C18" s="18" t="s">
        <v>723</v>
      </c>
      <c r="D18" s="18" t="s">
        <v>758</v>
      </c>
      <c r="E18" s="18" t="s">
        <v>745</v>
      </c>
      <c r="G18" s="19"/>
      <c r="H18" s="20"/>
    </row>
    <row r="19">
      <c r="B19" s="17">
        <v>15.0</v>
      </c>
      <c r="C19" s="18" t="s">
        <v>144</v>
      </c>
      <c r="D19" s="18" t="s">
        <v>759</v>
      </c>
      <c r="E19" s="18" t="s">
        <v>745</v>
      </c>
      <c r="G19" s="19"/>
      <c r="H19" s="20"/>
    </row>
    <row r="20">
      <c r="B20" s="17">
        <v>16.0</v>
      </c>
      <c r="C20" s="18" t="s">
        <v>240</v>
      </c>
      <c r="D20" s="18" t="s">
        <v>760</v>
      </c>
      <c r="E20" s="18" t="s">
        <v>745</v>
      </c>
      <c r="G20" s="19"/>
      <c r="H20" s="20"/>
    </row>
    <row r="21">
      <c r="B21" s="17">
        <v>17.0</v>
      </c>
      <c r="C21" s="18" t="s">
        <v>303</v>
      </c>
      <c r="D21" s="18" t="s">
        <v>761</v>
      </c>
      <c r="E21" s="18" t="s">
        <v>745</v>
      </c>
      <c r="G21" s="19"/>
      <c r="H21" s="20"/>
    </row>
    <row r="22">
      <c r="B22" s="17">
        <v>18.0</v>
      </c>
      <c r="C22" s="18" t="s">
        <v>204</v>
      </c>
      <c r="D22" s="18" t="s">
        <v>762</v>
      </c>
      <c r="E22" s="18" t="s">
        <v>745</v>
      </c>
      <c r="G22" s="19"/>
      <c r="H22" s="20"/>
    </row>
    <row r="23">
      <c r="B23" s="17">
        <v>19.0</v>
      </c>
      <c r="C23" s="18" t="s">
        <v>707</v>
      </c>
      <c r="D23" s="18" t="s">
        <v>763</v>
      </c>
      <c r="E23" s="18" t="s">
        <v>745</v>
      </c>
      <c r="G23" s="19"/>
      <c r="H23" s="20"/>
    </row>
    <row r="24">
      <c r="B24" s="17">
        <v>20.0</v>
      </c>
      <c r="C24" s="18" t="s">
        <v>730</v>
      </c>
      <c r="D24" s="18" t="s">
        <v>764</v>
      </c>
      <c r="E24" s="18" t="s">
        <v>745</v>
      </c>
      <c r="G24" s="19"/>
      <c r="H24" s="20"/>
    </row>
    <row r="25">
      <c r="B25" s="17">
        <v>21.0</v>
      </c>
      <c r="C25" s="18" t="s">
        <v>731</v>
      </c>
      <c r="D25" s="18" t="s">
        <v>765</v>
      </c>
      <c r="E25" s="18" t="s">
        <v>745</v>
      </c>
      <c r="G25" s="19"/>
      <c r="H25" s="20"/>
    </row>
    <row r="26">
      <c r="B26" s="17">
        <v>22.0</v>
      </c>
      <c r="C26" s="18" t="s">
        <v>712</v>
      </c>
      <c r="D26" s="18" t="s">
        <v>766</v>
      </c>
      <c r="E26" s="18" t="s">
        <v>745</v>
      </c>
      <c r="G26" s="19"/>
      <c r="H26" s="20"/>
    </row>
    <row r="27">
      <c r="B27" s="17">
        <v>23.0</v>
      </c>
      <c r="C27" s="18" t="s">
        <v>677</v>
      </c>
      <c r="D27" s="18" t="s">
        <v>767</v>
      </c>
      <c r="E27" s="18" t="s">
        <v>768</v>
      </c>
      <c r="G27" s="19"/>
      <c r="H27" s="20"/>
    </row>
    <row r="28">
      <c r="B28" s="17">
        <v>24.0</v>
      </c>
      <c r="C28" s="18" t="s">
        <v>692</v>
      </c>
      <c r="D28" s="18" t="s">
        <v>769</v>
      </c>
      <c r="E28" s="18" t="s">
        <v>768</v>
      </c>
      <c r="G28" s="19"/>
      <c r="H28" s="20"/>
    </row>
    <row r="29">
      <c r="B29" s="17">
        <v>25.0</v>
      </c>
      <c r="C29" s="18" t="s">
        <v>678</v>
      </c>
      <c r="D29" s="18" t="s">
        <v>770</v>
      </c>
      <c r="E29" s="18" t="s">
        <v>768</v>
      </c>
      <c r="G29" s="19"/>
      <c r="H29" s="20"/>
    </row>
    <row r="30">
      <c r="B30" s="17">
        <v>26.0</v>
      </c>
      <c r="C30" s="18" t="s">
        <v>675</v>
      </c>
      <c r="D30" s="18" t="s">
        <v>771</v>
      </c>
      <c r="E30" s="18" t="s">
        <v>768</v>
      </c>
      <c r="G30" s="19"/>
      <c r="H30" s="20"/>
    </row>
    <row r="31">
      <c r="B31" s="17">
        <v>27.0</v>
      </c>
      <c r="C31" s="18" t="s">
        <v>594</v>
      </c>
      <c r="D31" s="18" t="s">
        <v>772</v>
      </c>
      <c r="E31" s="18" t="s">
        <v>768</v>
      </c>
      <c r="G31" s="19"/>
      <c r="H31" s="20"/>
    </row>
    <row r="32">
      <c r="B32" s="17">
        <v>28.0</v>
      </c>
      <c r="C32" s="18" t="s">
        <v>685</v>
      </c>
      <c r="D32" s="18" t="s">
        <v>773</v>
      </c>
      <c r="E32" s="18" t="s">
        <v>768</v>
      </c>
      <c r="G32" s="19"/>
      <c r="H32" s="20"/>
    </row>
    <row r="33">
      <c r="B33" s="17">
        <v>29.0</v>
      </c>
      <c r="C33" s="18" t="s">
        <v>165</v>
      </c>
      <c r="D33" s="18" t="s">
        <v>774</v>
      </c>
      <c r="E33" s="18" t="s">
        <v>768</v>
      </c>
      <c r="G33" s="19"/>
      <c r="H33" s="20"/>
    </row>
    <row r="34">
      <c r="B34" s="17">
        <v>30.0</v>
      </c>
      <c r="C34" s="18" t="s">
        <v>686</v>
      </c>
      <c r="D34" s="18" t="s">
        <v>775</v>
      </c>
      <c r="E34" s="18" t="s">
        <v>768</v>
      </c>
      <c r="G34" s="19"/>
      <c r="H34" s="20"/>
    </row>
    <row r="35">
      <c r="B35" s="17">
        <v>31.0</v>
      </c>
      <c r="C35" s="18" t="s">
        <v>602</v>
      </c>
      <c r="D35" s="18" t="s">
        <v>776</v>
      </c>
      <c r="E35" s="18" t="s">
        <v>11</v>
      </c>
      <c r="G35" s="19"/>
      <c r="H35" s="20"/>
    </row>
    <row r="36">
      <c r="B36" s="17">
        <v>32.0</v>
      </c>
      <c r="C36" s="18" t="s">
        <v>604</v>
      </c>
      <c r="D36" s="18" t="s">
        <v>777</v>
      </c>
      <c r="E36" s="18" t="s">
        <v>11</v>
      </c>
      <c r="G36" s="19"/>
      <c r="H36" s="20"/>
    </row>
    <row r="37">
      <c r="B37" s="17">
        <v>33.0</v>
      </c>
      <c r="C37" s="18" t="s">
        <v>601</v>
      </c>
      <c r="D37" s="18" t="s">
        <v>778</v>
      </c>
      <c r="E37" s="18" t="s">
        <v>11</v>
      </c>
      <c r="G37" s="19"/>
      <c r="H37" s="20"/>
    </row>
    <row r="38">
      <c r="B38" s="17">
        <v>34.0</v>
      </c>
      <c r="C38" s="18" t="s">
        <v>605</v>
      </c>
      <c r="D38" s="18" t="s">
        <v>779</v>
      </c>
      <c r="E38" s="18" t="s">
        <v>11</v>
      </c>
      <c r="G38" s="19"/>
      <c r="H38" s="20"/>
    </row>
    <row r="39">
      <c r="B39" s="17">
        <v>35.0</v>
      </c>
      <c r="C39" s="18" t="s">
        <v>315</v>
      </c>
      <c r="D39" s="18" t="s">
        <v>780</v>
      </c>
      <c r="E39" s="18" t="s">
        <v>781</v>
      </c>
      <c r="G39" s="19"/>
      <c r="H39" s="20"/>
    </row>
    <row r="40">
      <c r="B40" s="17">
        <v>36.0</v>
      </c>
      <c r="C40" s="18" t="s">
        <v>676</v>
      </c>
      <c r="D40" s="18" t="s">
        <v>782</v>
      </c>
      <c r="E40" s="18" t="s">
        <v>305</v>
      </c>
      <c r="G40" s="19"/>
      <c r="H40" s="20"/>
    </row>
    <row r="41">
      <c r="B41" s="17">
        <v>37.0</v>
      </c>
      <c r="C41" s="18" t="s">
        <v>306</v>
      </c>
      <c r="D41" s="18" t="s">
        <v>783</v>
      </c>
      <c r="E41" s="18" t="s">
        <v>784</v>
      </c>
      <c r="G41" s="19"/>
      <c r="H41" s="20"/>
    </row>
    <row r="42">
      <c r="B42" s="17">
        <v>38.0</v>
      </c>
      <c r="C42" s="18" t="s">
        <v>294</v>
      </c>
      <c r="D42" s="18" t="s">
        <v>785</v>
      </c>
      <c r="E42" s="18" t="s">
        <v>784</v>
      </c>
      <c r="G42" s="19"/>
      <c r="H42" s="20"/>
    </row>
    <row r="43">
      <c r="B43" s="17">
        <v>39.0</v>
      </c>
      <c r="C43" s="18" t="s">
        <v>252</v>
      </c>
      <c r="D43" s="18" t="s">
        <v>786</v>
      </c>
      <c r="E43" s="18" t="s">
        <v>784</v>
      </c>
      <c r="G43" s="19"/>
      <c r="H43" s="20"/>
    </row>
    <row r="44">
      <c r="B44" s="17">
        <v>40.0</v>
      </c>
      <c r="C44" s="18" t="s">
        <v>258</v>
      </c>
      <c r="D44" s="18" t="s">
        <v>787</v>
      </c>
      <c r="E44" s="18" t="s">
        <v>784</v>
      </c>
      <c r="G44" s="19"/>
      <c r="H44" s="20"/>
    </row>
    <row r="45">
      <c r="B45" s="17">
        <v>41.0</v>
      </c>
      <c r="C45" s="18" t="s">
        <v>671</v>
      </c>
      <c r="D45" s="18" t="s">
        <v>788</v>
      </c>
      <c r="E45" s="18" t="s">
        <v>784</v>
      </c>
      <c r="G45" s="19"/>
      <c r="H45" s="20"/>
    </row>
    <row r="46">
      <c r="B46" s="17">
        <v>42.0</v>
      </c>
      <c r="C46" s="18" t="s">
        <v>24</v>
      </c>
      <c r="D46" s="18" t="s">
        <v>789</v>
      </c>
      <c r="E46" s="18" t="s">
        <v>784</v>
      </c>
      <c r="G46" s="19"/>
      <c r="H46" s="20"/>
    </row>
    <row r="47">
      <c r="B47" s="17">
        <v>43.0</v>
      </c>
      <c r="C47" s="18" t="s">
        <v>641</v>
      </c>
      <c r="D47" s="18" t="s">
        <v>790</v>
      </c>
      <c r="E47" s="18" t="s">
        <v>791</v>
      </c>
      <c r="G47" s="19"/>
      <c r="H47" s="20"/>
    </row>
    <row r="48">
      <c r="B48" s="17">
        <v>44.0</v>
      </c>
      <c r="C48" s="18" t="s">
        <v>639</v>
      </c>
      <c r="D48" s="18" t="s">
        <v>792</v>
      </c>
      <c r="E48" s="18" t="s">
        <v>791</v>
      </c>
      <c r="G48" s="19"/>
      <c r="H48" s="20"/>
    </row>
    <row r="49">
      <c r="B49" s="17">
        <v>45.0</v>
      </c>
      <c r="C49" s="18" t="s">
        <v>640</v>
      </c>
      <c r="D49" s="18" t="s">
        <v>793</v>
      </c>
      <c r="E49" s="18" t="s">
        <v>791</v>
      </c>
      <c r="G49" s="19"/>
      <c r="H49" s="20"/>
    </row>
    <row r="50">
      <c r="B50" s="17">
        <v>46.0</v>
      </c>
      <c r="C50" s="18" t="s">
        <v>638</v>
      </c>
      <c r="D50" s="18" t="s">
        <v>794</v>
      </c>
      <c r="E50" s="18" t="s">
        <v>791</v>
      </c>
      <c r="G50" s="19"/>
      <c r="H50" s="20"/>
    </row>
    <row r="51">
      <c r="B51" s="17">
        <v>47.0</v>
      </c>
      <c r="C51" s="18" t="s">
        <v>643</v>
      </c>
      <c r="D51" s="18" t="s">
        <v>795</v>
      </c>
      <c r="E51" s="18" t="s">
        <v>791</v>
      </c>
      <c r="G51" s="19"/>
      <c r="H51" s="20"/>
    </row>
    <row r="52">
      <c r="B52" s="17">
        <v>48.0</v>
      </c>
      <c r="C52" s="18" t="s">
        <v>644</v>
      </c>
      <c r="D52" s="18" t="s">
        <v>796</v>
      </c>
      <c r="E52" s="18" t="s">
        <v>797</v>
      </c>
      <c r="G52" s="19"/>
      <c r="H52" s="20"/>
    </row>
    <row r="53">
      <c r="B53" s="17">
        <v>49.0</v>
      </c>
      <c r="C53" s="18" t="s">
        <v>645</v>
      </c>
      <c r="D53" s="18" t="s">
        <v>798</v>
      </c>
      <c r="E53" s="18" t="s">
        <v>797</v>
      </c>
      <c r="G53" s="19"/>
      <c r="H53" s="20"/>
    </row>
    <row r="54">
      <c r="B54" s="17">
        <v>50.0</v>
      </c>
      <c r="C54" s="18" t="s">
        <v>642</v>
      </c>
      <c r="D54" s="18" t="s">
        <v>799</v>
      </c>
      <c r="E54" s="18" t="s">
        <v>797</v>
      </c>
      <c r="G54" s="19"/>
      <c r="H54" s="20"/>
    </row>
    <row r="55">
      <c r="B55" s="17">
        <v>51.0</v>
      </c>
      <c r="C55" s="18" t="s">
        <v>646</v>
      </c>
      <c r="D55" s="18" t="s">
        <v>800</v>
      </c>
      <c r="E55" s="18" t="s">
        <v>797</v>
      </c>
      <c r="G55" s="19"/>
      <c r="H55" s="20"/>
    </row>
    <row r="56">
      <c r="B56" s="17">
        <v>52.0</v>
      </c>
      <c r="C56" s="18" t="s">
        <v>45</v>
      </c>
      <c r="D56" s="18" t="s">
        <v>801</v>
      </c>
      <c r="E56" s="18" t="s">
        <v>797</v>
      </c>
      <c r="G56" s="19"/>
      <c r="H56" s="20"/>
    </row>
    <row r="57">
      <c r="B57" s="17">
        <v>53.0</v>
      </c>
      <c r="C57" s="18" t="s">
        <v>279</v>
      </c>
      <c r="D57" s="18" t="s">
        <v>802</v>
      </c>
      <c r="E57" s="18" t="s">
        <v>797</v>
      </c>
      <c r="G57" s="19"/>
      <c r="H57" s="20"/>
    </row>
    <row r="58">
      <c r="B58" s="17">
        <v>54.0</v>
      </c>
      <c r="C58" s="18" t="s">
        <v>201</v>
      </c>
      <c r="D58" s="18" t="s">
        <v>803</v>
      </c>
      <c r="E58" s="18" t="s">
        <v>797</v>
      </c>
      <c r="G58" s="19"/>
      <c r="H58" s="20"/>
    </row>
    <row r="59">
      <c r="B59" s="17">
        <v>55.0</v>
      </c>
      <c r="C59" s="18" t="s">
        <v>153</v>
      </c>
      <c r="D59" s="18" t="s">
        <v>804</v>
      </c>
      <c r="E59" s="18" t="s">
        <v>797</v>
      </c>
      <c r="G59" s="19"/>
      <c r="H59" s="20"/>
    </row>
    <row r="60">
      <c r="B60" s="17">
        <v>56.0</v>
      </c>
      <c r="C60" s="18" t="s">
        <v>138</v>
      </c>
      <c r="D60" s="18" t="s">
        <v>805</v>
      </c>
      <c r="E60" s="18" t="s">
        <v>797</v>
      </c>
      <c r="G60" s="19"/>
      <c r="H60" s="20"/>
    </row>
    <row r="61">
      <c r="B61" s="17">
        <v>57.0</v>
      </c>
      <c r="C61" s="18" t="s">
        <v>288</v>
      </c>
      <c r="D61" s="18" t="s">
        <v>806</v>
      </c>
      <c r="E61" s="18" t="s">
        <v>797</v>
      </c>
      <c r="G61" s="19"/>
      <c r="H61" s="20"/>
    </row>
    <row r="62">
      <c r="B62" s="17">
        <v>58.0</v>
      </c>
      <c r="C62" s="18" t="s">
        <v>255</v>
      </c>
      <c r="D62" s="18" t="s">
        <v>807</v>
      </c>
      <c r="E62" s="18" t="s">
        <v>797</v>
      </c>
      <c r="G62" s="19"/>
      <c r="H62" s="20"/>
    </row>
    <row r="63">
      <c r="B63" s="17">
        <v>59.0</v>
      </c>
      <c r="C63" s="18" t="s">
        <v>621</v>
      </c>
      <c r="D63" s="18" t="s">
        <v>808</v>
      </c>
      <c r="E63" s="18" t="s">
        <v>797</v>
      </c>
      <c r="G63" s="19"/>
      <c r="H63" s="20"/>
    </row>
    <row r="64">
      <c r="B64" s="17">
        <v>60.0</v>
      </c>
      <c r="C64" s="18" t="s">
        <v>195</v>
      </c>
      <c r="D64" s="18" t="s">
        <v>809</v>
      </c>
      <c r="E64" s="18" t="s">
        <v>797</v>
      </c>
      <c r="G64" s="19"/>
      <c r="H64" s="20"/>
    </row>
    <row r="65">
      <c r="B65" s="17">
        <v>61.0</v>
      </c>
      <c r="C65" s="18" t="s">
        <v>111</v>
      </c>
      <c r="D65" s="18" t="s">
        <v>810</v>
      </c>
      <c r="E65" s="18" t="s">
        <v>797</v>
      </c>
      <c r="G65" s="19"/>
      <c r="H65" s="20"/>
    </row>
    <row r="66">
      <c r="B66" s="17">
        <v>62.0</v>
      </c>
      <c r="C66" s="18" t="s">
        <v>87</v>
      </c>
      <c r="D66" s="18" t="s">
        <v>811</v>
      </c>
      <c r="E66" s="18" t="s">
        <v>797</v>
      </c>
      <c r="G66" s="19"/>
      <c r="H66" s="20"/>
    </row>
    <row r="67">
      <c r="B67" s="17">
        <v>63.0</v>
      </c>
      <c r="C67" s="18" t="s">
        <v>192</v>
      </c>
      <c r="D67" s="18" t="s">
        <v>812</v>
      </c>
      <c r="E67" s="18" t="s">
        <v>797</v>
      </c>
      <c r="G67" s="19"/>
      <c r="H67" s="20"/>
    </row>
    <row r="68">
      <c r="B68" s="17">
        <v>64.0</v>
      </c>
      <c r="C68" s="18" t="s">
        <v>90</v>
      </c>
      <c r="D68" s="18" t="s">
        <v>813</v>
      </c>
      <c r="E68" s="18" t="s">
        <v>814</v>
      </c>
      <c r="G68" s="19"/>
      <c r="H68" s="20"/>
    </row>
    <row r="69">
      <c r="B69" s="17">
        <v>65.0</v>
      </c>
      <c r="C69" s="18" t="s">
        <v>702</v>
      </c>
      <c r="D69" s="18" t="s">
        <v>815</v>
      </c>
      <c r="E69" s="18" t="s">
        <v>814</v>
      </c>
      <c r="G69" s="19"/>
      <c r="H69" s="20"/>
    </row>
    <row r="70">
      <c r="B70" s="17">
        <v>66.0</v>
      </c>
      <c r="C70" s="18" t="s">
        <v>733</v>
      </c>
      <c r="D70" s="18" t="s">
        <v>816</v>
      </c>
      <c r="E70" s="18" t="s">
        <v>814</v>
      </c>
      <c r="G70" s="19"/>
      <c r="H70" s="20"/>
    </row>
    <row r="71">
      <c r="B71" s="17">
        <v>67.0</v>
      </c>
      <c r="C71" s="18" t="s">
        <v>282</v>
      </c>
      <c r="D71" s="18" t="s">
        <v>817</v>
      </c>
      <c r="E71" s="18" t="s">
        <v>814</v>
      </c>
      <c r="G71" s="19"/>
      <c r="H71" s="20"/>
    </row>
    <row r="72">
      <c r="B72" s="17">
        <v>68.0</v>
      </c>
      <c r="C72" s="18" t="s">
        <v>18</v>
      </c>
      <c r="D72" s="18" t="s">
        <v>818</v>
      </c>
      <c r="E72" s="18" t="s">
        <v>814</v>
      </c>
      <c r="G72" s="19"/>
      <c r="H72" s="20"/>
    </row>
    <row r="73">
      <c r="B73" s="17">
        <v>69.0</v>
      </c>
      <c r="C73" s="18" t="s">
        <v>732</v>
      </c>
      <c r="D73" s="18" t="s">
        <v>819</v>
      </c>
      <c r="E73" s="18" t="s">
        <v>814</v>
      </c>
      <c r="G73" s="19"/>
      <c r="H73" s="20"/>
    </row>
    <row r="74">
      <c r="B74" s="17">
        <v>70.0</v>
      </c>
      <c r="C74" s="18" t="s">
        <v>636</v>
      </c>
      <c r="D74" s="18" t="s">
        <v>820</v>
      </c>
      <c r="E74" s="18" t="s">
        <v>814</v>
      </c>
      <c r="G74" s="19"/>
      <c r="H74" s="20"/>
    </row>
    <row r="75">
      <c r="B75" s="17">
        <v>71.0</v>
      </c>
      <c r="C75" s="18" t="s">
        <v>634</v>
      </c>
      <c r="D75" s="18" t="s">
        <v>821</v>
      </c>
      <c r="E75" s="18" t="s">
        <v>814</v>
      </c>
      <c r="G75" s="19"/>
      <c r="H75" s="20"/>
    </row>
    <row r="76">
      <c r="B76" s="17">
        <v>72.0</v>
      </c>
      <c r="C76" s="18" t="s">
        <v>635</v>
      </c>
      <c r="D76" s="18" t="s">
        <v>822</v>
      </c>
      <c r="E76" s="18" t="s">
        <v>814</v>
      </c>
      <c r="G76" s="19"/>
      <c r="H76" s="20"/>
    </row>
    <row r="77">
      <c r="B77" s="17">
        <v>73.0</v>
      </c>
      <c r="C77" s="18" t="s">
        <v>135</v>
      </c>
      <c r="D77" s="18" t="s">
        <v>823</v>
      </c>
      <c r="E77" s="18" t="s">
        <v>814</v>
      </c>
      <c r="G77" s="19"/>
      <c r="H77" s="20"/>
    </row>
    <row r="78">
      <c r="B78" s="17">
        <v>74.0</v>
      </c>
      <c r="C78" s="18" t="s">
        <v>198</v>
      </c>
      <c r="D78" s="18" t="s">
        <v>824</v>
      </c>
      <c r="E78" s="18" t="s">
        <v>814</v>
      </c>
      <c r="G78" s="19"/>
      <c r="H78" s="20"/>
    </row>
    <row r="79">
      <c r="B79" s="17">
        <v>75.0</v>
      </c>
      <c r="C79" s="18" t="s">
        <v>734</v>
      </c>
      <c r="D79" s="18" t="s">
        <v>825</v>
      </c>
      <c r="E79" s="18" t="s">
        <v>814</v>
      </c>
      <c r="G79" s="19"/>
      <c r="H79" s="20"/>
    </row>
    <row r="80">
      <c r="B80" s="17">
        <v>76.0</v>
      </c>
      <c r="C80" s="18" t="s">
        <v>735</v>
      </c>
      <c r="D80" s="18" t="s">
        <v>826</v>
      </c>
      <c r="E80" s="18" t="s">
        <v>814</v>
      </c>
      <c r="G80" s="19"/>
      <c r="H80" s="20"/>
    </row>
    <row r="81">
      <c r="B81" s="17">
        <v>77.0</v>
      </c>
      <c r="C81" s="18" t="s">
        <v>147</v>
      </c>
      <c r="D81" s="18" t="s">
        <v>827</v>
      </c>
      <c r="E81" s="18" t="s">
        <v>814</v>
      </c>
      <c r="G81" s="19"/>
      <c r="H81" s="20"/>
    </row>
    <row r="82">
      <c r="B82" s="17">
        <v>78.0</v>
      </c>
      <c r="C82" s="18" t="s">
        <v>596</v>
      </c>
      <c r="D82" s="18" t="s">
        <v>828</v>
      </c>
      <c r="E82" s="18" t="s">
        <v>814</v>
      </c>
      <c r="G82" s="19"/>
      <c r="H82" s="20"/>
    </row>
    <row r="83">
      <c r="B83" s="17">
        <v>79.0</v>
      </c>
      <c r="C83" s="18" t="s">
        <v>630</v>
      </c>
      <c r="D83" s="18" t="s">
        <v>829</v>
      </c>
      <c r="E83" s="18" t="s">
        <v>830</v>
      </c>
      <c r="G83" s="19"/>
      <c r="H83" s="20"/>
    </row>
    <row r="84">
      <c r="B84" s="17">
        <v>80.0</v>
      </c>
      <c r="C84" s="18" t="s">
        <v>628</v>
      </c>
      <c r="D84" s="18" t="s">
        <v>831</v>
      </c>
      <c r="E84" s="18" t="s">
        <v>830</v>
      </c>
      <c r="G84" s="19"/>
      <c r="H84" s="20"/>
    </row>
    <row r="85">
      <c r="B85" s="17">
        <v>81.0</v>
      </c>
      <c r="C85" s="18" t="s">
        <v>629</v>
      </c>
      <c r="D85" s="18" t="s">
        <v>832</v>
      </c>
      <c r="E85" s="18" t="s">
        <v>830</v>
      </c>
      <c r="G85" s="19"/>
      <c r="H85" s="20"/>
    </row>
    <row r="86">
      <c r="B86" s="17">
        <v>82.0</v>
      </c>
      <c r="C86" s="18" t="s">
        <v>623</v>
      </c>
      <c r="D86" s="18" t="s">
        <v>833</v>
      </c>
      <c r="E86" s="18" t="s">
        <v>830</v>
      </c>
      <c r="G86" s="19"/>
      <c r="H86" s="20"/>
    </row>
    <row r="87">
      <c r="B87" s="17">
        <v>83.0</v>
      </c>
      <c r="C87" s="18" t="s">
        <v>117</v>
      </c>
      <c r="D87" s="18" t="s">
        <v>834</v>
      </c>
      <c r="E87" s="18" t="s">
        <v>830</v>
      </c>
      <c r="G87" s="19"/>
      <c r="H87" s="20"/>
    </row>
    <row r="88">
      <c r="B88" s="17">
        <v>84.0</v>
      </c>
      <c r="C88" s="18" t="s">
        <v>162</v>
      </c>
      <c r="D88" s="18" t="s">
        <v>835</v>
      </c>
      <c r="E88" s="18" t="s">
        <v>830</v>
      </c>
      <c r="G88" s="19"/>
      <c r="H88" s="20"/>
    </row>
    <row r="89">
      <c r="B89" s="17">
        <v>85.0</v>
      </c>
      <c r="C89" s="18" t="s">
        <v>174</v>
      </c>
      <c r="D89" s="18" t="s">
        <v>836</v>
      </c>
      <c r="E89" s="18" t="s">
        <v>830</v>
      </c>
      <c r="G89" s="19"/>
      <c r="H89" s="20"/>
    </row>
    <row r="90">
      <c r="B90" s="17">
        <v>86.0</v>
      </c>
      <c r="C90" s="18" t="s">
        <v>180</v>
      </c>
      <c r="D90" s="18" t="s">
        <v>837</v>
      </c>
      <c r="E90" s="18" t="s">
        <v>830</v>
      </c>
      <c r="G90" s="19"/>
      <c r="H90" s="20"/>
    </row>
    <row r="91">
      <c r="B91" s="17">
        <v>87.0</v>
      </c>
      <c r="C91" s="18" t="b">
        <v>1</v>
      </c>
      <c r="D91" s="18" t="s">
        <v>838</v>
      </c>
      <c r="E91" s="18" t="s">
        <v>839</v>
      </c>
      <c r="G91" s="19"/>
      <c r="H91" s="20"/>
    </row>
    <row r="92">
      <c r="B92" s="17">
        <v>88.0</v>
      </c>
      <c r="C92" s="18" t="b">
        <v>0</v>
      </c>
      <c r="D92" s="18" t="s">
        <v>840</v>
      </c>
      <c r="E92" s="18" t="s">
        <v>839</v>
      </c>
      <c r="G92" s="19"/>
      <c r="H92" s="20"/>
    </row>
    <row r="93">
      <c r="B93" s="17">
        <v>89.0</v>
      </c>
      <c r="C93" s="18" t="s">
        <v>625</v>
      </c>
      <c r="D93" s="18" t="s">
        <v>841</v>
      </c>
      <c r="E93" s="18" t="s">
        <v>839</v>
      </c>
      <c r="G93" s="19"/>
      <c r="H93" s="20"/>
    </row>
    <row r="94">
      <c r="B94" s="17">
        <v>90.0</v>
      </c>
      <c r="C94" s="18" t="s">
        <v>96</v>
      </c>
      <c r="D94" s="18" t="s">
        <v>842</v>
      </c>
      <c r="E94" s="18" t="s">
        <v>839</v>
      </c>
      <c r="G94" s="19"/>
      <c r="H94" s="20"/>
    </row>
    <row r="95">
      <c r="B95" s="17">
        <v>91.0</v>
      </c>
      <c r="C95" s="18" t="s">
        <v>210</v>
      </c>
      <c r="D95" s="18" t="s">
        <v>843</v>
      </c>
      <c r="E95" s="18" t="s">
        <v>839</v>
      </c>
      <c r="G95" s="19"/>
      <c r="H95" s="20"/>
    </row>
    <row r="96">
      <c r="B96" s="17">
        <v>92.0</v>
      </c>
      <c r="C96" s="18" t="s">
        <v>683</v>
      </c>
      <c r="D96" s="18" t="s">
        <v>844</v>
      </c>
      <c r="E96" s="18" t="s">
        <v>839</v>
      </c>
      <c r="G96" s="19"/>
      <c r="H96" s="20"/>
    </row>
    <row r="97">
      <c r="B97" s="17">
        <v>93.0</v>
      </c>
      <c r="C97" s="18" t="s">
        <v>168</v>
      </c>
      <c r="D97" s="18" t="s">
        <v>845</v>
      </c>
      <c r="E97" s="18" t="s">
        <v>839</v>
      </c>
      <c r="G97" s="19"/>
      <c r="H97" s="20"/>
    </row>
    <row r="98">
      <c r="B98" s="17">
        <v>94.0</v>
      </c>
      <c r="C98" s="18" t="s">
        <v>664</v>
      </c>
      <c r="D98" s="18" t="s">
        <v>846</v>
      </c>
      <c r="E98" s="18" t="s">
        <v>59</v>
      </c>
      <c r="G98" s="19"/>
      <c r="H98" s="20"/>
    </row>
    <row r="99">
      <c r="B99" s="17">
        <v>95.0</v>
      </c>
      <c r="C99" s="18" t="s">
        <v>689</v>
      </c>
      <c r="D99" s="18" t="s">
        <v>847</v>
      </c>
      <c r="E99" s="18" t="s">
        <v>848</v>
      </c>
      <c r="G99" s="19"/>
      <c r="H99" s="20"/>
    </row>
    <row r="100">
      <c r="B100" s="17">
        <v>96.0</v>
      </c>
      <c r="C100" s="18" t="s">
        <v>234</v>
      </c>
      <c r="D100" s="18" t="s">
        <v>847</v>
      </c>
      <c r="E100" s="18" t="s">
        <v>848</v>
      </c>
      <c r="G100" s="19"/>
      <c r="H100" s="20"/>
    </row>
    <row r="101">
      <c r="B101" s="17">
        <v>97.0</v>
      </c>
      <c r="C101" s="18" t="s">
        <v>237</v>
      </c>
      <c r="D101" s="18" t="s">
        <v>849</v>
      </c>
      <c r="E101" s="18" t="s">
        <v>848</v>
      </c>
      <c r="G101" s="19"/>
      <c r="H101" s="20"/>
    </row>
    <row r="102">
      <c r="B102" s="17">
        <v>98.0</v>
      </c>
      <c r="C102" s="18" t="s">
        <v>264</v>
      </c>
      <c r="D102" s="18" t="s">
        <v>850</v>
      </c>
      <c r="E102" s="18" t="s">
        <v>848</v>
      </c>
      <c r="G102" s="19"/>
      <c r="H102" s="20"/>
    </row>
    <row r="103">
      <c r="B103" s="17">
        <v>99.0</v>
      </c>
      <c r="C103" s="18" t="s">
        <v>231</v>
      </c>
      <c r="D103" s="18" t="s">
        <v>851</v>
      </c>
      <c r="E103" s="18" t="s">
        <v>848</v>
      </c>
      <c r="G103" s="19"/>
      <c r="H103" s="20"/>
    </row>
    <row r="104">
      <c r="B104" s="17">
        <v>100.0</v>
      </c>
      <c r="C104" s="18" t="s">
        <v>207</v>
      </c>
      <c r="D104" s="18" t="s">
        <v>852</v>
      </c>
      <c r="E104" s="18" t="s">
        <v>848</v>
      </c>
      <c r="G104" s="19"/>
      <c r="H104" s="20"/>
    </row>
    <row r="105">
      <c r="B105" s="17">
        <v>101.0</v>
      </c>
      <c r="C105" s="18" t="s">
        <v>309</v>
      </c>
      <c r="D105" s="18" t="s">
        <v>853</v>
      </c>
      <c r="E105" s="18" t="s">
        <v>848</v>
      </c>
      <c r="G105" s="19"/>
      <c r="H105" s="20"/>
    </row>
    <row r="106">
      <c r="B106" s="17">
        <v>102.0</v>
      </c>
      <c r="C106" s="18" t="s">
        <v>690</v>
      </c>
      <c r="D106" s="18" t="s">
        <v>854</v>
      </c>
      <c r="E106" s="18" t="s">
        <v>848</v>
      </c>
      <c r="G106" s="19"/>
      <c r="H106" s="20"/>
    </row>
    <row r="107">
      <c r="B107" s="17">
        <v>103.0</v>
      </c>
      <c r="C107" s="18" t="s">
        <v>156</v>
      </c>
      <c r="D107" s="18" t="s">
        <v>855</v>
      </c>
      <c r="E107" s="18" t="s">
        <v>856</v>
      </c>
      <c r="G107" s="19"/>
      <c r="H107" s="20"/>
    </row>
    <row r="108">
      <c r="B108" s="17">
        <v>104.0</v>
      </c>
      <c r="C108" s="18" t="s">
        <v>648</v>
      </c>
      <c r="D108" s="18" t="s">
        <v>857</v>
      </c>
      <c r="E108" s="18" t="s">
        <v>856</v>
      </c>
      <c r="G108" s="19"/>
      <c r="H108" s="20"/>
    </row>
    <row r="109">
      <c r="B109" s="17">
        <v>105.0</v>
      </c>
      <c r="C109" s="18" t="s">
        <v>150</v>
      </c>
      <c r="D109" s="18" t="s">
        <v>858</v>
      </c>
      <c r="E109" s="18" t="s">
        <v>856</v>
      </c>
      <c r="G109" s="19"/>
      <c r="H109" s="20"/>
    </row>
    <row r="110">
      <c r="B110" s="17">
        <v>106.0</v>
      </c>
      <c r="C110" s="18" t="s">
        <v>123</v>
      </c>
      <c r="D110" s="18" t="s">
        <v>859</v>
      </c>
      <c r="E110" s="18" t="s">
        <v>856</v>
      </c>
      <c r="G110" s="19"/>
      <c r="H110" s="20"/>
    </row>
    <row r="111">
      <c r="B111" s="17">
        <v>107.0</v>
      </c>
      <c r="C111" s="18" t="s">
        <v>681</v>
      </c>
      <c r="D111" s="18" t="s">
        <v>860</v>
      </c>
      <c r="E111" s="18" t="s">
        <v>856</v>
      </c>
      <c r="G111" s="19"/>
      <c r="H111" s="20"/>
    </row>
    <row r="112">
      <c r="B112" s="17">
        <v>108.0</v>
      </c>
      <c r="C112" s="18" t="s">
        <v>75</v>
      </c>
      <c r="D112" s="18" t="s">
        <v>861</v>
      </c>
      <c r="E112" s="18" t="s">
        <v>856</v>
      </c>
      <c r="G112" s="19"/>
      <c r="H112" s="20"/>
    </row>
    <row r="113">
      <c r="B113" s="17">
        <v>109.0</v>
      </c>
      <c r="C113" s="18" t="s">
        <v>300</v>
      </c>
      <c r="D113" s="18" t="s">
        <v>862</v>
      </c>
      <c r="E113" s="18" t="s">
        <v>856</v>
      </c>
      <c r="G113" s="19"/>
      <c r="H113" s="20"/>
    </row>
    <row r="114">
      <c r="B114" s="17">
        <v>110.0</v>
      </c>
      <c r="C114" s="18" t="s">
        <v>318</v>
      </c>
      <c r="D114" s="18" t="s">
        <v>863</v>
      </c>
      <c r="E114" s="18" t="s">
        <v>856</v>
      </c>
      <c r="G114" s="19"/>
      <c r="H114" s="20"/>
    </row>
    <row r="115">
      <c r="B115" s="17">
        <v>111.0</v>
      </c>
      <c r="C115" s="18" t="s">
        <v>738</v>
      </c>
      <c r="D115" s="18" t="s">
        <v>864</v>
      </c>
      <c r="E115" s="18" t="s">
        <v>59</v>
      </c>
      <c r="G115" s="19"/>
      <c r="H115" s="20"/>
    </row>
    <row r="116">
      <c r="B116" s="17">
        <v>112.0</v>
      </c>
      <c r="C116" s="18" t="s">
        <v>72</v>
      </c>
      <c r="D116" s="18" t="s">
        <v>865</v>
      </c>
      <c r="E116" s="18" t="s">
        <v>59</v>
      </c>
      <c r="G116" s="19"/>
      <c r="H116" s="20"/>
    </row>
    <row r="117">
      <c r="B117" s="17">
        <v>113.0</v>
      </c>
      <c r="C117" s="18" t="s">
        <v>171</v>
      </c>
      <c r="D117" s="18" t="s">
        <v>866</v>
      </c>
      <c r="E117" s="18" t="s">
        <v>59</v>
      </c>
      <c r="G117" s="19"/>
      <c r="H117" s="20"/>
    </row>
    <row r="118">
      <c r="B118" s="17">
        <v>114.0</v>
      </c>
      <c r="C118" s="18" t="s">
        <v>120</v>
      </c>
      <c r="D118" s="18" t="s">
        <v>867</v>
      </c>
      <c r="E118" s="18" t="s">
        <v>59</v>
      </c>
      <c r="G118" s="19"/>
      <c r="H118" s="20"/>
    </row>
    <row r="119">
      <c r="B119" s="17">
        <v>115.0</v>
      </c>
      <c r="C119" s="18" t="s">
        <v>102</v>
      </c>
      <c r="D119" s="18" t="s">
        <v>868</v>
      </c>
      <c r="E119" s="18" t="s">
        <v>59</v>
      </c>
      <c r="G119" s="19"/>
      <c r="H119" s="20"/>
    </row>
    <row r="120">
      <c r="B120" s="17">
        <v>116.0</v>
      </c>
      <c r="C120" s="18" t="s">
        <v>869</v>
      </c>
      <c r="D120" s="18" t="s">
        <v>870</v>
      </c>
      <c r="E120" s="18" t="s">
        <v>59</v>
      </c>
      <c r="G120" s="19"/>
      <c r="H120" s="20"/>
    </row>
    <row r="121">
      <c r="B121" s="17">
        <v>117.0</v>
      </c>
      <c r="C121" s="18" t="s">
        <v>324</v>
      </c>
      <c r="D121" s="18" t="s">
        <v>871</v>
      </c>
      <c r="E121" s="18" t="s">
        <v>59</v>
      </c>
      <c r="G121" s="19"/>
      <c r="H121" s="20"/>
    </row>
    <row r="122">
      <c r="B122" s="17">
        <v>118.0</v>
      </c>
      <c r="C122" s="18" t="s">
        <v>658</v>
      </c>
      <c r="D122" s="18" t="s">
        <v>872</v>
      </c>
      <c r="E122" s="18" t="s">
        <v>59</v>
      </c>
      <c r="G122" s="19"/>
      <c r="H122" s="20"/>
    </row>
    <row r="123">
      <c r="B123" s="17">
        <v>119.0</v>
      </c>
      <c r="C123" s="18" t="s">
        <v>327</v>
      </c>
      <c r="D123" s="18" t="s">
        <v>873</v>
      </c>
      <c r="E123" s="18" t="s">
        <v>59</v>
      </c>
      <c r="G123" s="19"/>
      <c r="H123" s="20"/>
    </row>
    <row r="124">
      <c r="B124" s="17">
        <v>120.0</v>
      </c>
      <c r="C124" s="18" t="s">
        <v>330</v>
      </c>
      <c r="D124" s="18" t="s">
        <v>874</v>
      </c>
      <c r="E124" s="18" t="s">
        <v>59</v>
      </c>
      <c r="G124" s="19"/>
      <c r="H124" s="20"/>
    </row>
    <row r="125">
      <c r="B125" s="17">
        <v>121.0</v>
      </c>
      <c r="C125" s="18" t="s">
        <v>333</v>
      </c>
      <c r="D125" s="18" t="s">
        <v>875</v>
      </c>
      <c r="E125" s="18" t="s">
        <v>59</v>
      </c>
      <c r="G125" s="19"/>
      <c r="H125" s="20"/>
    </row>
    <row r="126">
      <c r="B126" s="17">
        <v>122.0</v>
      </c>
      <c r="C126" s="18" t="s">
        <v>876</v>
      </c>
      <c r="D126" s="18" t="s">
        <v>877</v>
      </c>
      <c r="E126" s="18" t="s">
        <v>59</v>
      </c>
      <c r="G126" s="19"/>
      <c r="H126" s="20"/>
    </row>
    <row r="127">
      <c r="B127" s="17">
        <v>123.0</v>
      </c>
      <c r="C127" s="18" t="s">
        <v>339</v>
      </c>
      <c r="D127" s="18" t="s">
        <v>878</v>
      </c>
      <c r="E127" s="18" t="s">
        <v>59</v>
      </c>
      <c r="G127" s="19"/>
      <c r="H127" s="20"/>
    </row>
    <row r="128">
      <c r="B128" s="17">
        <v>124.0</v>
      </c>
      <c r="C128" s="18" t="s">
        <v>342</v>
      </c>
      <c r="D128" s="18" t="s">
        <v>879</v>
      </c>
      <c r="E128" s="18" t="s">
        <v>59</v>
      </c>
      <c r="G128" s="19"/>
      <c r="H128" s="20"/>
    </row>
    <row r="129">
      <c r="B129" s="17">
        <v>125.0</v>
      </c>
      <c r="C129" s="18" t="s">
        <v>672</v>
      </c>
      <c r="D129" s="18" t="s">
        <v>880</v>
      </c>
      <c r="E129" s="18" t="s">
        <v>59</v>
      </c>
      <c r="G129" s="19"/>
      <c r="H129" s="20"/>
    </row>
    <row r="130">
      <c r="B130" s="17">
        <v>126.0</v>
      </c>
      <c r="C130" s="18" t="s">
        <v>881</v>
      </c>
      <c r="D130" s="18" t="s">
        <v>882</v>
      </c>
      <c r="E130" s="18" t="s">
        <v>883</v>
      </c>
      <c r="G130" s="19"/>
      <c r="H130" s="20"/>
    </row>
    <row r="131">
      <c r="B131" s="17">
        <v>127.0</v>
      </c>
      <c r="C131" s="18" t="s">
        <v>884</v>
      </c>
      <c r="D131" s="18" t="s">
        <v>885</v>
      </c>
      <c r="E131" s="18" t="s">
        <v>883</v>
      </c>
      <c r="G131" s="19"/>
      <c r="H131" s="20"/>
    </row>
    <row r="132">
      <c r="B132" s="17">
        <v>128.0</v>
      </c>
      <c r="C132" s="18" t="s">
        <v>886</v>
      </c>
      <c r="D132" s="18" t="s">
        <v>887</v>
      </c>
      <c r="E132" s="18" t="s">
        <v>883</v>
      </c>
      <c r="G132" s="19"/>
      <c r="H132" s="20"/>
    </row>
    <row r="133">
      <c r="B133" s="17">
        <v>129.0</v>
      </c>
      <c r="C133" s="18" t="s">
        <v>888</v>
      </c>
      <c r="D133" s="18" t="s">
        <v>889</v>
      </c>
      <c r="E133" s="18" t="s">
        <v>883</v>
      </c>
      <c r="G133" s="19"/>
      <c r="H133" s="20"/>
    </row>
    <row r="134">
      <c r="B134" s="17">
        <v>130.0</v>
      </c>
      <c r="C134" s="18" t="s">
        <v>890</v>
      </c>
      <c r="D134" s="18" t="s">
        <v>891</v>
      </c>
      <c r="E134" s="18" t="s">
        <v>883</v>
      </c>
      <c r="G134" s="19"/>
      <c r="H134" s="20"/>
    </row>
    <row r="135">
      <c r="B135" s="17">
        <v>131.0</v>
      </c>
      <c r="C135" s="18" t="s">
        <v>892</v>
      </c>
      <c r="D135" s="18" t="s">
        <v>893</v>
      </c>
      <c r="E135" s="18" t="s">
        <v>883</v>
      </c>
      <c r="G135" s="19"/>
      <c r="H135" s="20"/>
    </row>
    <row r="136">
      <c r="B136" s="17">
        <v>132.0</v>
      </c>
      <c r="C136" s="18" t="s">
        <v>894</v>
      </c>
      <c r="D136" s="18" t="s">
        <v>895</v>
      </c>
      <c r="E136" s="18" t="s">
        <v>883</v>
      </c>
      <c r="G136" s="19"/>
      <c r="H136" s="20"/>
    </row>
    <row r="137">
      <c r="B137" s="17">
        <v>133.0</v>
      </c>
      <c r="C137" s="18" t="s">
        <v>679</v>
      </c>
      <c r="D137" s="18" t="s">
        <v>896</v>
      </c>
      <c r="E137" s="18" t="s">
        <v>897</v>
      </c>
      <c r="G137" s="19"/>
      <c r="H137" s="20"/>
    </row>
    <row r="138">
      <c r="B138" s="17">
        <v>134.0</v>
      </c>
      <c r="C138" s="18" t="s">
        <v>276</v>
      </c>
      <c r="D138" s="18" t="s">
        <v>898</v>
      </c>
      <c r="E138" s="18" t="s">
        <v>784</v>
      </c>
      <c r="G138" s="19"/>
      <c r="H138" s="20"/>
    </row>
    <row r="139">
      <c r="B139" s="17">
        <v>135.0</v>
      </c>
      <c r="C139" s="18" t="s">
        <v>261</v>
      </c>
      <c r="D139" s="18" t="s">
        <v>899</v>
      </c>
      <c r="E139" s="18" t="s">
        <v>784</v>
      </c>
      <c r="G139" s="19"/>
      <c r="H139" s="20"/>
    </row>
    <row r="140">
      <c r="B140" s="17">
        <v>136.0</v>
      </c>
      <c r="C140" s="18" t="s">
        <v>900</v>
      </c>
      <c r="D140" s="18" t="s">
        <v>901</v>
      </c>
      <c r="E140" s="18" t="s">
        <v>902</v>
      </c>
      <c r="G140" s="19"/>
      <c r="H140" s="20"/>
    </row>
    <row r="141">
      <c r="B141" s="17">
        <v>137.0</v>
      </c>
      <c r="C141" s="18" t="s">
        <v>903</v>
      </c>
      <c r="D141" s="18" t="s">
        <v>904</v>
      </c>
      <c r="E141" s="18" t="s">
        <v>902</v>
      </c>
      <c r="G141" s="19"/>
      <c r="H141" s="20"/>
    </row>
    <row r="142">
      <c r="B142" s="17">
        <v>138.0</v>
      </c>
      <c r="C142" s="18" t="s">
        <v>348</v>
      </c>
      <c r="D142" s="18" t="s">
        <v>905</v>
      </c>
      <c r="E142" s="18" t="s">
        <v>902</v>
      </c>
      <c r="G142" s="19"/>
      <c r="H142" s="20"/>
    </row>
    <row r="143">
      <c r="B143" s="17">
        <v>139.0</v>
      </c>
      <c r="C143" s="18" t="s">
        <v>246</v>
      </c>
      <c r="D143" s="18" t="s">
        <v>906</v>
      </c>
      <c r="E143" s="18" t="s">
        <v>784</v>
      </c>
      <c r="G143" s="19"/>
      <c r="H143" s="20"/>
    </row>
    <row r="144">
      <c r="B144" s="17">
        <v>140.0</v>
      </c>
      <c r="C144" s="18" t="s">
        <v>907</v>
      </c>
      <c r="D144" s="18" t="s">
        <v>908</v>
      </c>
      <c r="E144" s="18" t="s">
        <v>909</v>
      </c>
      <c r="G144" s="19"/>
      <c r="H144" s="20"/>
    </row>
    <row r="145">
      <c r="B145" s="17">
        <v>141.0</v>
      </c>
      <c r="C145" s="18" t="s">
        <v>910</v>
      </c>
      <c r="D145" s="18" t="s">
        <v>911</v>
      </c>
      <c r="E145" s="18" t="s">
        <v>909</v>
      </c>
      <c r="G145" s="19"/>
      <c r="H145" s="20"/>
    </row>
    <row r="146">
      <c r="B146" s="17">
        <v>142.0</v>
      </c>
      <c r="C146" s="18" t="s">
        <v>912</v>
      </c>
      <c r="D146" s="18" t="s">
        <v>913</v>
      </c>
      <c r="E146" s="18" t="s">
        <v>909</v>
      </c>
      <c r="G146" s="19"/>
      <c r="H146" s="20"/>
    </row>
    <row r="147">
      <c r="B147" s="17">
        <v>143.0</v>
      </c>
      <c r="C147" s="18" t="s">
        <v>914</v>
      </c>
      <c r="D147" s="18" t="s">
        <v>915</v>
      </c>
      <c r="E147" s="18" t="s">
        <v>909</v>
      </c>
      <c r="G147" s="19"/>
      <c r="H147" s="20"/>
    </row>
    <row r="148">
      <c r="B148" s="17">
        <v>144.0</v>
      </c>
      <c r="C148" s="18" t="s">
        <v>916</v>
      </c>
      <c r="D148" s="18" t="s">
        <v>917</v>
      </c>
      <c r="E148" s="18" t="s">
        <v>909</v>
      </c>
      <c r="G148" s="19"/>
      <c r="H148" s="20"/>
    </row>
    <row r="149">
      <c r="B149" s="17">
        <v>145.0</v>
      </c>
      <c r="C149" s="18" t="s">
        <v>918</v>
      </c>
      <c r="D149" s="18" t="s">
        <v>919</v>
      </c>
      <c r="E149" s="18" t="s">
        <v>909</v>
      </c>
      <c r="G149" s="19"/>
      <c r="H149" s="20"/>
    </row>
    <row r="150">
      <c r="B150" s="17">
        <v>146.0</v>
      </c>
      <c r="C150" s="18" t="s">
        <v>920</v>
      </c>
      <c r="D150" s="18" t="s">
        <v>921</v>
      </c>
      <c r="E150" s="18" t="s">
        <v>922</v>
      </c>
      <c r="G150" s="19"/>
      <c r="H150" s="20"/>
    </row>
    <row r="151">
      <c r="B151" s="17">
        <v>147.0</v>
      </c>
      <c r="C151" s="18" t="s">
        <v>923</v>
      </c>
      <c r="D151" s="18" t="s">
        <v>924</v>
      </c>
      <c r="E151" s="18" t="s">
        <v>922</v>
      </c>
      <c r="G151" s="19"/>
      <c r="H151" s="20"/>
    </row>
    <row r="152">
      <c r="B152" s="17">
        <v>148.0</v>
      </c>
      <c r="C152" s="18" t="s">
        <v>243</v>
      </c>
      <c r="D152" s="18" t="s">
        <v>925</v>
      </c>
      <c r="E152" s="18" t="s">
        <v>784</v>
      </c>
      <c r="G152" s="19"/>
      <c r="H152" s="20"/>
    </row>
    <row r="153">
      <c r="B153" s="17">
        <v>149.0</v>
      </c>
      <c r="C153" s="18" t="s">
        <v>669</v>
      </c>
      <c r="D153" s="18" t="s">
        <v>926</v>
      </c>
      <c r="E153" s="18" t="s">
        <v>784</v>
      </c>
      <c r="G153" s="19"/>
      <c r="H153" s="20"/>
    </row>
    <row r="154">
      <c r="B154" s="17">
        <v>150.0</v>
      </c>
      <c r="C154" s="18" t="s">
        <v>670</v>
      </c>
      <c r="D154" s="18" t="s">
        <v>927</v>
      </c>
      <c r="E154" s="18" t="s">
        <v>784</v>
      </c>
      <c r="G154" s="19"/>
      <c r="H154" s="20"/>
    </row>
    <row r="155">
      <c r="B155" s="21">
        <v>151.0</v>
      </c>
      <c r="C155" s="5"/>
      <c r="D155" s="5"/>
      <c r="E155" s="5"/>
      <c r="G155" s="19"/>
    </row>
    <row r="156">
      <c r="B156" s="21">
        <v>152.0</v>
      </c>
      <c r="C156" s="5"/>
      <c r="D156" s="5"/>
      <c r="E156" s="5"/>
      <c r="G156" s="19"/>
    </row>
    <row r="157">
      <c r="B157" s="21">
        <v>153.0</v>
      </c>
      <c r="C157" s="5"/>
      <c r="D157" s="5"/>
      <c r="E157" s="5"/>
      <c r="G157" s="19"/>
    </row>
    <row r="158">
      <c r="B158" s="21">
        <v>154.0</v>
      </c>
      <c r="C158" s="5"/>
      <c r="D158" s="5"/>
      <c r="E158" s="5"/>
      <c r="G158" s="19"/>
    </row>
    <row r="159">
      <c r="B159" s="21">
        <v>155.0</v>
      </c>
      <c r="C159" s="5"/>
      <c r="D159" s="5"/>
      <c r="E159" s="5"/>
      <c r="G159" s="19"/>
    </row>
    <row r="160">
      <c r="B160" s="21">
        <v>156.0</v>
      </c>
      <c r="C160" s="5"/>
      <c r="D160" s="5"/>
      <c r="E160" s="5"/>
      <c r="G160" s="19"/>
    </row>
    <row r="161">
      <c r="B161" s="21">
        <v>157.0</v>
      </c>
      <c r="C161" s="5"/>
      <c r="D161" s="5"/>
      <c r="E161" s="5"/>
      <c r="G161" s="19"/>
    </row>
    <row r="162">
      <c r="B162" s="21">
        <v>158.0</v>
      </c>
      <c r="C162" s="5"/>
      <c r="D162" s="5"/>
      <c r="E162" s="5"/>
      <c r="G162" s="19"/>
    </row>
    <row r="163">
      <c r="B163" s="21">
        <v>159.0</v>
      </c>
      <c r="C163" s="5"/>
      <c r="D163" s="5"/>
      <c r="E163" s="5"/>
    </row>
    <row r="164">
      <c r="B164" s="21">
        <v>160.0</v>
      </c>
      <c r="C164" s="5"/>
      <c r="D164" s="5"/>
      <c r="E164" s="5"/>
    </row>
    <row r="165">
      <c r="B165" s="21">
        <v>161.0</v>
      </c>
      <c r="C165" s="5"/>
      <c r="D165" s="5"/>
      <c r="E165" s="5"/>
    </row>
    <row r="166">
      <c r="B166" s="21">
        <v>162.0</v>
      </c>
      <c r="C166" s="5"/>
      <c r="D166" s="5"/>
      <c r="E166" s="5"/>
    </row>
    <row r="167">
      <c r="B167" s="21">
        <v>163.0</v>
      </c>
      <c r="C167" s="5"/>
      <c r="D167" s="5"/>
      <c r="E167" s="5"/>
    </row>
    <row r="168">
      <c r="B168" s="21">
        <v>164.0</v>
      </c>
      <c r="C168" s="5"/>
      <c r="D168" s="5"/>
      <c r="E168" s="5"/>
    </row>
    <row r="169">
      <c r="B169" s="21">
        <v>165.0</v>
      </c>
      <c r="C169" s="5"/>
      <c r="D169" s="5"/>
      <c r="E169" s="5"/>
    </row>
    <row r="170">
      <c r="B170" s="21">
        <v>166.0</v>
      </c>
      <c r="C170" s="5"/>
      <c r="D170" s="5"/>
      <c r="E170" s="5"/>
    </row>
    <row r="171">
      <c r="B171" s="21">
        <v>167.0</v>
      </c>
      <c r="C171" s="5"/>
      <c r="D171" s="5"/>
      <c r="E171" s="5"/>
    </row>
    <row r="172">
      <c r="B172" s="21">
        <v>168.0</v>
      </c>
      <c r="C172" s="5"/>
      <c r="D172" s="5"/>
      <c r="E172" s="5"/>
    </row>
    <row r="173">
      <c r="B173" s="21">
        <v>169.0</v>
      </c>
      <c r="C173" s="5"/>
      <c r="D173" s="5"/>
      <c r="E173" s="5"/>
    </row>
    <row r="174">
      <c r="B174" s="21">
        <v>170.0</v>
      </c>
      <c r="C174" s="5"/>
      <c r="D174" s="5"/>
      <c r="E174" s="5"/>
    </row>
    <row r="175">
      <c r="B175" s="21">
        <v>171.0</v>
      </c>
      <c r="C175" s="5"/>
      <c r="D175" s="5"/>
      <c r="E175" s="5"/>
    </row>
    <row r="176">
      <c r="B176" s="21">
        <v>172.0</v>
      </c>
      <c r="C176" s="5"/>
      <c r="D176" s="5"/>
      <c r="E176" s="5"/>
    </row>
    <row r="177">
      <c r="B177" s="21">
        <v>173.0</v>
      </c>
      <c r="C177" s="5"/>
      <c r="D177" s="5"/>
      <c r="E177" s="5"/>
    </row>
    <row r="178">
      <c r="B178" s="21">
        <v>174.0</v>
      </c>
      <c r="C178" s="5"/>
      <c r="D178" s="5"/>
      <c r="E178" s="5"/>
    </row>
    <row r="179">
      <c r="B179" s="21">
        <v>175.0</v>
      </c>
      <c r="C179" s="5"/>
      <c r="D179" s="5"/>
      <c r="E179" s="5"/>
    </row>
    <row r="180">
      <c r="B180" s="21">
        <v>176.0</v>
      </c>
      <c r="C180" s="5"/>
      <c r="D180" s="5"/>
      <c r="E180" s="5"/>
    </row>
    <row r="181">
      <c r="B181" s="21">
        <v>177.0</v>
      </c>
      <c r="C181" s="5"/>
      <c r="D181" s="5"/>
      <c r="E181" s="5"/>
    </row>
    <row r="182">
      <c r="B182" s="21">
        <v>178.0</v>
      </c>
      <c r="C182" s="5"/>
      <c r="D182" s="5"/>
      <c r="E182" s="5"/>
    </row>
    <row r="183">
      <c r="B183" s="21">
        <v>179.0</v>
      </c>
      <c r="C183" s="5"/>
      <c r="D183" s="5"/>
      <c r="E183" s="5"/>
    </row>
    <row r="184">
      <c r="B184" s="21">
        <v>180.0</v>
      </c>
      <c r="C184" s="5"/>
      <c r="D184" s="5"/>
      <c r="E184" s="5"/>
    </row>
    <row r="185">
      <c r="B185" s="21">
        <v>181.0</v>
      </c>
      <c r="C185" s="5"/>
      <c r="D185" s="5"/>
      <c r="E185" s="5"/>
    </row>
    <row r="186">
      <c r="B186" s="21">
        <v>182.0</v>
      </c>
      <c r="C186" s="5"/>
      <c r="D186" s="5"/>
      <c r="E186" s="5"/>
    </row>
    <row r="187">
      <c r="B187" s="21">
        <v>183.0</v>
      </c>
      <c r="C187" s="5"/>
      <c r="D187" s="5"/>
      <c r="E187" s="5"/>
    </row>
    <row r="188">
      <c r="B188" s="21">
        <v>184.0</v>
      </c>
      <c r="C188" s="5"/>
      <c r="D188" s="5"/>
      <c r="E188" s="5"/>
    </row>
    <row r="189">
      <c r="B189" s="21">
        <v>185.0</v>
      </c>
      <c r="C189" s="5"/>
      <c r="D189" s="5"/>
      <c r="E189" s="5"/>
    </row>
    <row r="190">
      <c r="B190" s="21">
        <v>186.0</v>
      </c>
      <c r="C190" s="5"/>
      <c r="D190" s="5"/>
      <c r="E190" s="5"/>
    </row>
    <row r="191">
      <c r="B191" s="21">
        <v>187.0</v>
      </c>
      <c r="C191" s="5"/>
      <c r="D191" s="5"/>
      <c r="E191" s="5"/>
    </row>
    <row r="192">
      <c r="B192" s="21">
        <v>188.0</v>
      </c>
      <c r="C192" s="5"/>
      <c r="D192" s="5"/>
      <c r="E192" s="5"/>
    </row>
    <row r="193">
      <c r="B193" s="21">
        <v>189.0</v>
      </c>
      <c r="C193" s="5"/>
      <c r="D193" s="5"/>
      <c r="E193" s="5"/>
    </row>
    <row r="194">
      <c r="B194" s="21">
        <v>190.0</v>
      </c>
      <c r="C194" s="5"/>
      <c r="D194" s="5"/>
      <c r="E194" s="5"/>
    </row>
    <row r="195">
      <c r="B195" s="21">
        <v>191.0</v>
      </c>
      <c r="C195" s="5"/>
      <c r="D195" s="5"/>
      <c r="E195" s="5"/>
    </row>
    <row r="196">
      <c r="B196" s="21">
        <v>192.0</v>
      </c>
      <c r="C196" s="5"/>
      <c r="D196" s="5"/>
      <c r="E196" s="5"/>
    </row>
    <row r="197">
      <c r="B197" s="21">
        <v>193.0</v>
      </c>
      <c r="C197" s="5"/>
      <c r="D197" s="5"/>
      <c r="E197" s="5"/>
    </row>
    <row r="198">
      <c r="B198" s="21">
        <v>194.0</v>
      </c>
      <c r="C198" s="5"/>
      <c r="D198" s="5"/>
      <c r="E198" s="5"/>
    </row>
    <row r="199">
      <c r="B199" s="21">
        <v>195.0</v>
      </c>
      <c r="C199" s="5"/>
      <c r="D199" s="5"/>
      <c r="E199" s="5"/>
    </row>
    <row r="200">
      <c r="B200" s="21">
        <v>196.0</v>
      </c>
      <c r="C200" s="5"/>
      <c r="D200" s="5"/>
      <c r="E200" s="5"/>
    </row>
    <row r="201">
      <c r="B201" s="21">
        <v>197.0</v>
      </c>
      <c r="C201" s="5"/>
      <c r="D201" s="5"/>
      <c r="E201" s="5"/>
    </row>
    <row r="202">
      <c r="B202" s="21">
        <v>198.0</v>
      </c>
      <c r="C202" s="5"/>
      <c r="D202" s="5"/>
      <c r="E202" s="5"/>
    </row>
    <row r="203">
      <c r="B203" s="21">
        <v>199.0</v>
      </c>
      <c r="C203" s="5"/>
      <c r="D203" s="5"/>
      <c r="E203" s="5"/>
    </row>
    <row r="204">
      <c r="B204" s="21">
        <v>200.0</v>
      </c>
      <c r="C204" s="5"/>
      <c r="D204" s="5"/>
      <c r="E204" s="5"/>
    </row>
    <row r="205">
      <c r="B205" s="21">
        <v>201.0</v>
      </c>
      <c r="C205" s="5"/>
      <c r="D205" s="5"/>
      <c r="E205" s="5"/>
    </row>
    <row r="206">
      <c r="B206" s="21">
        <v>202.0</v>
      </c>
      <c r="C206" s="5"/>
      <c r="D206" s="5"/>
      <c r="E206" s="5"/>
    </row>
    <row r="207">
      <c r="B207" s="21">
        <v>203.0</v>
      </c>
      <c r="C207" s="5"/>
      <c r="D207" s="5"/>
      <c r="E207" s="5"/>
    </row>
    <row r="208">
      <c r="B208" s="21">
        <v>204.0</v>
      </c>
      <c r="C208" s="5"/>
      <c r="D208" s="5"/>
      <c r="E208" s="5"/>
    </row>
    <row r="209">
      <c r="B209" s="21">
        <v>205.0</v>
      </c>
      <c r="C209" s="5"/>
      <c r="D209" s="5"/>
      <c r="E209" s="5"/>
    </row>
    <row r="210">
      <c r="B210" s="21">
        <v>206.0</v>
      </c>
      <c r="C210" s="5"/>
      <c r="D210" s="5"/>
      <c r="E210" s="5"/>
    </row>
    <row r="211">
      <c r="B211" s="21">
        <v>207.0</v>
      </c>
      <c r="C211" s="5"/>
      <c r="D211" s="5"/>
      <c r="E211" s="5"/>
    </row>
    <row r="212">
      <c r="B212" s="21">
        <v>208.0</v>
      </c>
      <c r="C212" s="5"/>
      <c r="D212" s="5"/>
      <c r="E212" s="5"/>
    </row>
    <row r="213">
      <c r="B213" s="21">
        <v>209.0</v>
      </c>
      <c r="C213" s="5"/>
      <c r="D213" s="5"/>
      <c r="E213" s="5"/>
    </row>
    <row r="214">
      <c r="B214" s="21">
        <v>210.0</v>
      </c>
      <c r="C214" s="5"/>
      <c r="D214" s="5"/>
      <c r="E214" s="5"/>
    </row>
    <row r="215">
      <c r="B215" s="21">
        <v>211.0</v>
      </c>
      <c r="C215" s="5"/>
      <c r="D215" s="5"/>
      <c r="E215" s="5"/>
    </row>
    <row r="216">
      <c r="B216" s="21">
        <v>212.0</v>
      </c>
      <c r="C216" s="5"/>
      <c r="D216" s="5"/>
      <c r="E216" s="5"/>
    </row>
    <row r="217">
      <c r="B217" s="21">
        <v>213.0</v>
      </c>
      <c r="C217" s="5"/>
      <c r="D217" s="5"/>
      <c r="E217" s="5"/>
    </row>
    <row r="218">
      <c r="B218" s="21">
        <v>214.0</v>
      </c>
      <c r="C218" s="5"/>
      <c r="D218" s="5"/>
      <c r="E218" s="5"/>
    </row>
    <row r="219">
      <c r="B219" s="21">
        <v>215.0</v>
      </c>
      <c r="C219" s="5"/>
      <c r="D219" s="5"/>
      <c r="E219" s="5"/>
    </row>
    <row r="220">
      <c r="B220" s="21">
        <v>216.0</v>
      </c>
      <c r="C220" s="5"/>
      <c r="D220" s="5"/>
      <c r="E220" s="5"/>
    </row>
    <row r="221">
      <c r="B221" s="21">
        <v>217.0</v>
      </c>
      <c r="C221" s="5"/>
      <c r="D221" s="5"/>
      <c r="E221" s="5"/>
    </row>
    <row r="222">
      <c r="B222" s="21">
        <v>218.0</v>
      </c>
      <c r="C222" s="5"/>
      <c r="D222" s="5"/>
      <c r="E222" s="5"/>
    </row>
    <row r="223">
      <c r="B223" s="21">
        <v>219.0</v>
      </c>
      <c r="C223" s="5"/>
      <c r="D223" s="5"/>
      <c r="E223" s="5"/>
    </row>
    <row r="224">
      <c r="B224" s="21">
        <v>220.0</v>
      </c>
      <c r="C224" s="5"/>
      <c r="D224" s="5"/>
      <c r="E224" s="5"/>
    </row>
    <row r="225">
      <c r="B225" s="21">
        <v>221.0</v>
      </c>
      <c r="C225" s="5"/>
      <c r="D225" s="5"/>
      <c r="E225" s="5"/>
    </row>
    <row r="226">
      <c r="B226" s="21">
        <v>222.0</v>
      </c>
      <c r="C226" s="5"/>
      <c r="D226" s="5"/>
      <c r="E226" s="5"/>
    </row>
    <row r="227">
      <c r="B227" s="21">
        <v>223.0</v>
      </c>
      <c r="C227" s="5"/>
      <c r="D227" s="5"/>
      <c r="E227" s="5"/>
    </row>
    <row r="228">
      <c r="B228" s="21">
        <v>224.0</v>
      </c>
      <c r="C228" s="5"/>
      <c r="D228" s="5"/>
      <c r="E228" s="5"/>
    </row>
    <row r="229">
      <c r="B229" s="21">
        <v>225.0</v>
      </c>
      <c r="C229" s="5"/>
      <c r="D229" s="5"/>
      <c r="E229" s="5"/>
    </row>
    <row r="230">
      <c r="B230" s="21">
        <v>226.0</v>
      </c>
      <c r="C230" s="5"/>
      <c r="D230" s="5"/>
      <c r="E230" s="5"/>
    </row>
    <row r="231">
      <c r="B231" s="21">
        <v>227.0</v>
      </c>
      <c r="C231" s="5"/>
      <c r="D231" s="5"/>
      <c r="E231" s="5"/>
    </row>
    <row r="232">
      <c r="B232" s="21">
        <v>228.0</v>
      </c>
      <c r="C232" s="5"/>
      <c r="D232" s="5"/>
      <c r="E232" s="5"/>
    </row>
    <row r="233">
      <c r="B233" s="21">
        <v>229.0</v>
      </c>
      <c r="C233" s="5"/>
      <c r="D233" s="5"/>
      <c r="E233" s="5"/>
    </row>
    <row r="234">
      <c r="B234" s="21">
        <v>230.0</v>
      </c>
      <c r="C234" s="5"/>
      <c r="D234" s="5"/>
      <c r="E234" s="5"/>
    </row>
    <row r="235">
      <c r="B235" s="21">
        <v>231.0</v>
      </c>
      <c r="C235" s="5"/>
      <c r="D235" s="5"/>
      <c r="E235" s="5"/>
    </row>
    <row r="236">
      <c r="B236" s="21">
        <v>232.0</v>
      </c>
      <c r="C236" s="5"/>
      <c r="D236" s="5"/>
      <c r="E236" s="5"/>
    </row>
    <row r="237">
      <c r="B237" s="21">
        <v>233.0</v>
      </c>
      <c r="C237" s="5"/>
      <c r="D237" s="5"/>
      <c r="E237" s="5"/>
    </row>
    <row r="238">
      <c r="B238" s="21">
        <v>234.0</v>
      </c>
      <c r="C238" s="5"/>
      <c r="D238" s="5"/>
      <c r="E238" s="5"/>
    </row>
    <row r="239">
      <c r="B239" s="21">
        <v>235.0</v>
      </c>
      <c r="C239" s="5"/>
      <c r="D239" s="5"/>
      <c r="E239" s="5"/>
    </row>
    <row r="240">
      <c r="B240" s="21">
        <v>236.0</v>
      </c>
      <c r="C240" s="5"/>
      <c r="D240" s="5"/>
      <c r="E240" s="5"/>
    </row>
    <row r="241">
      <c r="B241" s="21">
        <v>237.0</v>
      </c>
      <c r="C241" s="5"/>
      <c r="D241" s="5"/>
      <c r="E241" s="5"/>
    </row>
    <row r="242">
      <c r="B242" s="21">
        <v>238.0</v>
      </c>
      <c r="C242" s="5"/>
      <c r="D242" s="5"/>
      <c r="E242" s="5"/>
    </row>
    <row r="243">
      <c r="B243" s="21">
        <v>239.0</v>
      </c>
      <c r="C243" s="5"/>
      <c r="D243" s="5"/>
      <c r="E243" s="5"/>
    </row>
    <row r="244">
      <c r="B244" s="21">
        <v>240.0</v>
      </c>
      <c r="C244" s="5"/>
      <c r="D244" s="5"/>
      <c r="E244" s="5"/>
    </row>
    <row r="245">
      <c r="B245" s="21">
        <v>241.0</v>
      </c>
      <c r="C245" s="5"/>
      <c r="D245" s="5"/>
      <c r="E245" s="5"/>
    </row>
    <row r="246">
      <c r="B246" s="21">
        <v>242.0</v>
      </c>
      <c r="C246" s="5"/>
      <c r="D246" s="5"/>
      <c r="E246" s="5"/>
    </row>
    <row r="247">
      <c r="B247" s="21">
        <v>243.0</v>
      </c>
      <c r="C247" s="5"/>
      <c r="D247" s="5"/>
      <c r="E247" s="5"/>
    </row>
    <row r="248">
      <c r="B248" s="21">
        <v>244.0</v>
      </c>
      <c r="C248" s="5"/>
      <c r="D248" s="5"/>
      <c r="E248" s="5"/>
    </row>
    <row r="249">
      <c r="B249" s="21">
        <v>245.0</v>
      </c>
      <c r="C249" s="5"/>
      <c r="D249" s="5"/>
      <c r="E249" s="5"/>
    </row>
    <row r="250">
      <c r="B250" s="21">
        <v>246.0</v>
      </c>
      <c r="C250" s="5"/>
      <c r="D250" s="5"/>
      <c r="E250" s="5"/>
    </row>
    <row r="251">
      <c r="B251" s="21">
        <v>247.0</v>
      </c>
      <c r="C251" s="5"/>
      <c r="D251" s="5"/>
      <c r="E251" s="5"/>
    </row>
    <row r="252">
      <c r="B252" s="21">
        <v>248.0</v>
      </c>
      <c r="C252" s="5"/>
      <c r="D252" s="5"/>
      <c r="E252" s="5"/>
    </row>
    <row r="253">
      <c r="B253" s="21">
        <v>249.0</v>
      </c>
      <c r="C253" s="5"/>
      <c r="D253" s="5"/>
      <c r="E253" s="5"/>
    </row>
    <row r="254">
      <c r="B254" s="21">
        <v>250.0</v>
      </c>
      <c r="C254" s="5"/>
      <c r="D254" s="5"/>
      <c r="E254" s="5"/>
    </row>
    <row r="255">
      <c r="B255" s="21">
        <v>251.0</v>
      </c>
      <c r="C255" s="5"/>
      <c r="D255" s="5"/>
      <c r="E255" s="5"/>
    </row>
    <row r="256">
      <c r="B256" s="21">
        <v>252.0</v>
      </c>
      <c r="C256" s="5"/>
      <c r="D256" s="5"/>
      <c r="E256" s="5"/>
    </row>
    <row r="257">
      <c r="B257" s="21">
        <v>253.0</v>
      </c>
      <c r="C257" s="5"/>
      <c r="D257" s="5"/>
      <c r="E257" s="5"/>
    </row>
    <row r="258">
      <c r="B258" s="21">
        <v>254.0</v>
      </c>
      <c r="C258" s="5"/>
      <c r="D258" s="5"/>
      <c r="E258" s="5"/>
    </row>
    <row r="259">
      <c r="B259" s="21">
        <v>255.0</v>
      </c>
      <c r="C259" s="5"/>
      <c r="D259" s="5"/>
      <c r="E259" s="5"/>
    </row>
    <row r="260">
      <c r="B260" s="21">
        <v>256.0</v>
      </c>
      <c r="C260" s="5"/>
      <c r="D260" s="5"/>
      <c r="E260" s="5"/>
    </row>
    <row r="261">
      <c r="B261" s="21">
        <v>257.0</v>
      </c>
      <c r="C261" s="5"/>
      <c r="D261" s="5"/>
      <c r="E261" s="5"/>
    </row>
    <row r="262">
      <c r="B262" s="21">
        <v>258.0</v>
      </c>
      <c r="C262" s="5"/>
      <c r="D262" s="5"/>
      <c r="E262" s="5"/>
    </row>
    <row r="263">
      <c r="B263" s="21">
        <v>259.0</v>
      </c>
      <c r="C263" s="5"/>
      <c r="D263" s="5"/>
      <c r="E263" s="5"/>
    </row>
    <row r="264">
      <c r="B264" s="21">
        <v>260.0</v>
      </c>
      <c r="C264" s="5"/>
      <c r="D264" s="5"/>
      <c r="E264" s="5"/>
    </row>
    <row r="265">
      <c r="B265" s="21">
        <v>261.0</v>
      </c>
      <c r="C265" s="5"/>
      <c r="D265" s="5"/>
      <c r="E265" s="5"/>
    </row>
    <row r="266">
      <c r="B266" s="21">
        <v>262.0</v>
      </c>
      <c r="C266" s="5"/>
      <c r="D266" s="5"/>
      <c r="E266" s="5"/>
    </row>
    <row r="267">
      <c r="B267" s="21">
        <v>263.0</v>
      </c>
      <c r="C267" s="5"/>
      <c r="D267" s="5"/>
      <c r="E267" s="5"/>
    </row>
    <row r="268">
      <c r="B268" s="21">
        <v>264.0</v>
      </c>
      <c r="C268" s="5"/>
      <c r="D268" s="5"/>
      <c r="E268" s="5"/>
    </row>
    <row r="269">
      <c r="B269" s="21">
        <v>265.0</v>
      </c>
      <c r="C269" s="5"/>
      <c r="D269" s="5"/>
      <c r="E269" s="5"/>
    </row>
    <row r="270">
      <c r="B270" s="21">
        <v>266.0</v>
      </c>
      <c r="C270" s="5"/>
      <c r="D270" s="5"/>
      <c r="E270" s="5"/>
    </row>
    <row r="271">
      <c r="B271" s="21">
        <v>267.0</v>
      </c>
      <c r="C271" s="5"/>
      <c r="D271" s="5"/>
      <c r="E271" s="5"/>
    </row>
    <row r="272">
      <c r="B272" s="21">
        <v>268.0</v>
      </c>
      <c r="C272" s="5"/>
      <c r="D272" s="5"/>
      <c r="E272" s="5"/>
    </row>
    <row r="273">
      <c r="B273" s="21">
        <v>269.0</v>
      </c>
      <c r="C273" s="5"/>
      <c r="D273" s="5"/>
      <c r="E273" s="5"/>
    </row>
    <row r="274">
      <c r="B274" s="21">
        <v>270.0</v>
      </c>
      <c r="C274" s="5"/>
      <c r="D274" s="5"/>
      <c r="E274" s="5"/>
    </row>
    <row r="275">
      <c r="B275" s="21">
        <v>271.0</v>
      </c>
      <c r="C275" s="5"/>
      <c r="D275" s="5"/>
      <c r="E275" s="5"/>
    </row>
    <row r="276">
      <c r="B276" s="21">
        <v>272.0</v>
      </c>
      <c r="C276" s="5"/>
      <c r="D276" s="5"/>
      <c r="E276" s="5"/>
    </row>
    <row r="277">
      <c r="B277" s="21">
        <v>273.0</v>
      </c>
      <c r="C277" s="5"/>
      <c r="D277" s="5"/>
      <c r="E277" s="5"/>
    </row>
    <row r="278">
      <c r="B278" s="21">
        <v>274.0</v>
      </c>
      <c r="C278" s="5"/>
      <c r="D278" s="5"/>
      <c r="E278" s="5"/>
    </row>
    <row r="279">
      <c r="B279" s="21">
        <v>275.0</v>
      </c>
      <c r="C279" s="5"/>
      <c r="D279" s="5"/>
      <c r="E279" s="5"/>
    </row>
    <row r="280">
      <c r="B280" s="21">
        <v>276.0</v>
      </c>
      <c r="C280" s="5"/>
      <c r="D280" s="5"/>
      <c r="E280" s="5"/>
    </row>
    <row r="281">
      <c r="B281" s="21">
        <v>277.0</v>
      </c>
      <c r="C281" s="5"/>
      <c r="D281" s="5"/>
      <c r="E281" s="5"/>
    </row>
    <row r="282">
      <c r="B282" s="21">
        <v>278.0</v>
      </c>
      <c r="C282" s="5"/>
      <c r="D282" s="5"/>
      <c r="E282" s="5"/>
    </row>
    <row r="283">
      <c r="B283" s="21">
        <v>279.0</v>
      </c>
      <c r="C283" s="5"/>
      <c r="D283" s="5"/>
      <c r="E283" s="5"/>
    </row>
    <row r="284">
      <c r="B284" s="21">
        <v>280.0</v>
      </c>
      <c r="C284" s="5"/>
      <c r="D284" s="5"/>
      <c r="E284" s="5"/>
    </row>
    <row r="285">
      <c r="B285" s="21">
        <v>281.0</v>
      </c>
      <c r="C285" s="5"/>
      <c r="D285" s="5"/>
      <c r="E285" s="5"/>
    </row>
    <row r="286">
      <c r="B286" s="21">
        <v>282.0</v>
      </c>
      <c r="C286" s="5"/>
      <c r="D286" s="5"/>
      <c r="E286" s="5"/>
    </row>
    <row r="287">
      <c r="B287" s="21">
        <v>283.0</v>
      </c>
      <c r="C287" s="5"/>
      <c r="D287" s="5"/>
      <c r="E287" s="5"/>
    </row>
    <row r="288">
      <c r="B288" s="21">
        <v>284.0</v>
      </c>
      <c r="C288" s="5"/>
      <c r="D288" s="5"/>
      <c r="E288" s="5"/>
    </row>
    <row r="289">
      <c r="B289" s="21">
        <v>285.0</v>
      </c>
      <c r="C289" s="5"/>
      <c r="D289" s="5"/>
      <c r="E289" s="5"/>
    </row>
    <row r="290">
      <c r="B290" s="21">
        <v>286.0</v>
      </c>
      <c r="C290" s="5"/>
      <c r="D290" s="5"/>
      <c r="E290" s="5"/>
    </row>
    <row r="291">
      <c r="B291" s="21">
        <v>287.0</v>
      </c>
      <c r="C291" s="5"/>
      <c r="D291" s="5"/>
      <c r="E291" s="5"/>
    </row>
    <row r="292">
      <c r="B292" s="21">
        <v>288.0</v>
      </c>
      <c r="C292" s="5"/>
      <c r="D292" s="5"/>
      <c r="E292" s="5"/>
    </row>
    <row r="293">
      <c r="B293" s="21">
        <v>289.0</v>
      </c>
      <c r="C293" s="5"/>
      <c r="D293" s="5"/>
      <c r="E293" s="5"/>
    </row>
    <row r="294">
      <c r="B294" s="21">
        <v>290.0</v>
      </c>
      <c r="C294" s="5"/>
      <c r="D294" s="5"/>
      <c r="E294" s="5"/>
    </row>
    <row r="295">
      <c r="B295" s="21">
        <v>291.0</v>
      </c>
      <c r="C295" s="5"/>
      <c r="D295" s="5"/>
      <c r="E295" s="5"/>
    </row>
    <row r="296">
      <c r="B296" s="21">
        <v>292.0</v>
      </c>
      <c r="C296" s="5"/>
      <c r="D296" s="5"/>
      <c r="E296" s="5"/>
    </row>
    <row r="297">
      <c r="B297" s="21">
        <v>293.0</v>
      </c>
      <c r="C297" s="5"/>
      <c r="D297" s="5"/>
      <c r="E297" s="5"/>
    </row>
    <row r="298">
      <c r="B298" s="21">
        <v>294.0</v>
      </c>
      <c r="C298" s="5"/>
      <c r="D298" s="5"/>
      <c r="E298" s="5"/>
    </row>
    <row r="299">
      <c r="B299" s="21">
        <v>295.0</v>
      </c>
      <c r="C299" s="5"/>
      <c r="D299" s="5"/>
      <c r="E299" s="5"/>
    </row>
    <row r="300">
      <c r="B300" s="21">
        <v>296.0</v>
      </c>
      <c r="C300" s="5"/>
      <c r="D300" s="5"/>
      <c r="E300" s="5"/>
    </row>
    <row r="301">
      <c r="B301" s="21">
        <v>297.0</v>
      </c>
      <c r="C301" s="5"/>
      <c r="D301" s="5"/>
      <c r="E301" s="5"/>
    </row>
    <row r="302">
      <c r="B302" s="21">
        <v>298.0</v>
      </c>
      <c r="C302" s="5"/>
      <c r="D302" s="5"/>
      <c r="E302" s="5"/>
    </row>
    <row r="303">
      <c r="B303" s="21">
        <v>299.0</v>
      </c>
      <c r="C303" s="5"/>
      <c r="D303" s="5"/>
      <c r="E303" s="5"/>
    </row>
    <row r="304">
      <c r="B304" s="21">
        <v>300.0</v>
      </c>
      <c r="C304" s="5"/>
      <c r="D304" s="5"/>
      <c r="E304" s="5"/>
    </row>
  </sheetData>
  <drawing r:id="rId1"/>
</worksheet>
</file>