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SLC 2025\SLC 2024\"/>
    </mc:Choice>
  </mc:AlternateContent>
  <xr:revisionPtr revIDLastSave="0" documentId="13_ncr:1_{F832B06A-1B41-4555-93FC-5C359C8DD2AB}" xr6:coauthVersionLast="47" xr6:coauthVersionMax="47" xr10:uidLastSave="{00000000-0000-0000-0000-000000000000}"/>
  <bookViews>
    <workbookView xWindow="-120" yWindow="-120" windowWidth="29040" windowHeight="15720" tabRatio="807" activeTab="18" xr2:uid="{00000000-000D-0000-FFFF-FFFF00000000}"/>
  </bookViews>
  <sheets>
    <sheet name="0001" sheetId="1" r:id="rId1"/>
    <sheet name="0002" sheetId="2" r:id="rId2"/>
    <sheet name="0003" sheetId="3" r:id="rId3"/>
    <sheet name="0004" sheetId="4" r:id="rId4"/>
    <sheet name="0005" sheetId="5" r:id="rId5"/>
    <sheet name="0006" sheetId="6" r:id="rId6"/>
    <sheet name="0007" sheetId="7" r:id="rId7"/>
    <sheet name="0008" sheetId="8" r:id="rId8"/>
    <sheet name="0009" sheetId="9" r:id="rId9"/>
    <sheet name="0010" sheetId="10" r:id="rId10"/>
    <sheet name="0011" sheetId="11" r:id="rId11"/>
    <sheet name="0012" sheetId="12" r:id="rId12"/>
    <sheet name="0013" sheetId="13" r:id="rId13"/>
    <sheet name="0014" sheetId="14" r:id="rId14"/>
    <sheet name="0015" sheetId="22" r:id="rId15"/>
    <sheet name="0016" sheetId="15" r:id="rId16"/>
    <sheet name="0017" sheetId="16" r:id="rId17"/>
    <sheet name="0018" sheetId="17" r:id="rId18"/>
    <sheet name="0019" sheetId="18" r:id="rId19"/>
  </sheets>
  <definedNames>
    <definedName name="_xlnm._FilterDatabase" localSheetId="0" hidden="1">'0001'!$A$8:$L$42</definedName>
    <definedName name="_xlnm._FilterDatabase" localSheetId="1" hidden="1">'0002'!$A$8:$L$42</definedName>
    <definedName name="_xlnm._FilterDatabase" localSheetId="2" hidden="1">'0003'!$A$8:$L$42</definedName>
    <definedName name="_xlnm._FilterDatabase" localSheetId="3" hidden="1">'0004'!$A$8:$L$42</definedName>
    <definedName name="_xlnm._FilterDatabase" localSheetId="4" hidden="1">'0005'!$A$8:$L$42</definedName>
    <definedName name="_xlnm._FilterDatabase" localSheetId="5" hidden="1">'0006'!$A$8:$L$42</definedName>
    <definedName name="_xlnm._FilterDatabase" localSheetId="6" hidden="1">'0007'!$A$8:$L$42</definedName>
    <definedName name="_xlnm._FilterDatabase" localSheetId="7" hidden="1">'0008'!$A$8:$L$42</definedName>
    <definedName name="_xlnm._FilterDatabase" localSheetId="8" hidden="1">'0009'!$A$8:$L$42</definedName>
    <definedName name="_xlnm._FilterDatabase" localSheetId="9" hidden="1">'0010'!$A$8:$L$42</definedName>
    <definedName name="_xlnm._FilterDatabase" localSheetId="10" hidden="1">'0011'!$A$8:$L$42</definedName>
    <definedName name="_xlnm._FilterDatabase" localSheetId="11" hidden="1">'0012'!$A$8:$L$42</definedName>
    <definedName name="_xlnm._FilterDatabase" localSheetId="12" hidden="1">'0013'!$A$8:$L$42</definedName>
    <definedName name="_xlnm._FilterDatabase" localSheetId="13" hidden="1">'0014'!$A$8:$L$42</definedName>
    <definedName name="_xlnm._FilterDatabase" localSheetId="14" hidden="1">'0015'!$A$8:$L$42</definedName>
    <definedName name="_xlnm._FilterDatabase" localSheetId="15" hidden="1">'0016'!$A$8:$L$42</definedName>
    <definedName name="_xlnm._FilterDatabase" localSheetId="16" hidden="1">'0017'!$A$8:$L$42</definedName>
    <definedName name="_xlnm._FilterDatabase" localSheetId="17" hidden="1">'0018'!$A$8:$L$42</definedName>
    <definedName name="_xlnm._FilterDatabase" localSheetId="18" hidden="1">'0019'!$A$8:$L$42</definedName>
    <definedName name="_xlnm.Print_Area" localSheetId="0">'0001'!$A$1:$L$42</definedName>
    <definedName name="_xlnm.Print_Area" localSheetId="1">'0002'!$A$1:$L$42</definedName>
    <definedName name="_xlnm.Print_Area" localSheetId="2">'0003'!$A$1:$L$42</definedName>
    <definedName name="_xlnm.Print_Area" localSheetId="3">'0004'!$A$1:$L$42</definedName>
    <definedName name="_xlnm.Print_Area" localSheetId="4">'0005'!$A$1:$L$42</definedName>
    <definedName name="_xlnm.Print_Area" localSheetId="5">'0006'!$A$1:$L$42</definedName>
    <definedName name="_xlnm.Print_Area" localSheetId="6">'0007'!$A$1:$L$42</definedName>
    <definedName name="_xlnm.Print_Area" localSheetId="7">'0008'!$A$1:$L$42</definedName>
    <definedName name="_xlnm.Print_Area" localSheetId="8">'0009'!$A$1:$L$42</definedName>
    <definedName name="_xlnm.Print_Area" localSheetId="9">'0010'!$A$1:$L$42</definedName>
    <definedName name="_xlnm.Print_Area" localSheetId="10">'0011'!$A$1:$L$42</definedName>
    <definedName name="_xlnm.Print_Area" localSheetId="11">'0012'!$A$1:$L$42</definedName>
    <definedName name="_xlnm.Print_Area" localSheetId="12">'0013'!$A$1:$L$42</definedName>
    <definedName name="_xlnm.Print_Area" localSheetId="13">'0014'!$A$1:$L$42</definedName>
    <definedName name="_xlnm.Print_Area" localSheetId="14">'0015'!$A$1:$L$42</definedName>
    <definedName name="_xlnm.Print_Area" localSheetId="15">'0016'!$A$1:$L$42</definedName>
    <definedName name="_xlnm.Print_Area" localSheetId="16">'0017'!$A$1:$L$42</definedName>
    <definedName name="_xlnm.Print_Area" localSheetId="17">'0018'!$A$1:$L$42</definedName>
    <definedName name="_xlnm.Print_Area" localSheetId="18">'0019'!$A$1:$L$42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6" l="1"/>
  <c r="E15" i="9" l="1"/>
  <c r="K19" i="22" l="1"/>
  <c r="H18" i="22"/>
  <c r="H17" i="22"/>
  <c r="I15" i="22"/>
  <c r="H15" i="22"/>
  <c r="E15" i="22"/>
  <c r="H14" i="22"/>
  <c r="E14" i="22"/>
  <c r="K19" i="18"/>
  <c r="H18" i="18"/>
  <c r="H17" i="18"/>
  <c r="I15" i="18"/>
  <c r="I16" i="18" s="1"/>
  <c r="H15" i="18"/>
  <c r="E15" i="18"/>
  <c r="H14" i="18"/>
  <c r="E14" i="18"/>
  <c r="K19" i="17"/>
  <c r="H18" i="17"/>
  <c r="H17" i="17"/>
  <c r="I15" i="17"/>
  <c r="I16" i="17" s="1"/>
  <c r="H15" i="17"/>
  <c r="E15" i="17"/>
  <c r="H14" i="17"/>
  <c r="E14" i="17"/>
  <c r="K19" i="16"/>
  <c r="H18" i="16"/>
  <c r="H17" i="16"/>
  <c r="I15" i="16"/>
  <c r="I16" i="16" s="1"/>
  <c r="H15" i="16"/>
  <c r="H14" i="16"/>
  <c r="E14" i="16"/>
  <c r="K19" i="15"/>
  <c r="H18" i="15"/>
  <c r="H17" i="15"/>
  <c r="I15" i="15"/>
  <c r="I16" i="15" s="1"/>
  <c r="H15" i="15"/>
  <c r="E15" i="15"/>
  <c r="H14" i="15"/>
  <c r="E14" i="15"/>
  <c r="K19" i="14"/>
  <c r="H18" i="14"/>
  <c r="H17" i="14"/>
  <c r="I15" i="14"/>
  <c r="I16" i="14" s="1"/>
  <c r="H15" i="14"/>
  <c r="E15" i="14"/>
  <c r="H14" i="14"/>
  <c r="E14" i="14"/>
  <c r="K19" i="13"/>
  <c r="H18" i="13"/>
  <c r="I15" i="13"/>
  <c r="I16" i="13" s="1"/>
  <c r="I17" i="13" s="1"/>
  <c r="H15" i="13"/>
  <c r="E15" i="13"/>
  <c r="H14" i="13"/>
  <c r="E14" i="13"/>
  <c r="K19" i="12"/>
  <c r="H18" i="12"/>
  <c r="H17" i="12"/>
  <c r="I15" i="12"/>
  <c r="I16" i="12" s="1"/>
  <c r="H15" i="12"/>
  <c r="E15" i="12"/>
  <c r="H14" i="12"/>
  <c r="E14" i="12"/>
  <c r="K19" i="11"/>
  <c r="H18" i="11"/>
  <c r="I15" i="11"/>
  <c r="I16" i="11" s="1"/>
  <c r="I17" i="11" s="1"/>
  <c r="H15" i="11"/>
  <c r="E15" i="11"/>
  <c r="H14" i="11"/>
  <c r="E14" i="11"/>
  <c r="K19" i="10"/>
  <c r="H18" i="10"/>
  <c r="H17" i="10"/>
  <c r="I15" i="10"/>
  <c r="I16" i="10" s="1"/>
  <c r="H15" i="10"/>
  <c r="E15" i="10"/>
  <c r="H14" i="10"/>
  <c r="E14" i="10"/>
  <c r="K19" i="9"/>
  <c r="H18" i="9"/>
  <c r="I15" i="9"/>
  <c r="I16" i="9" s="1"/>
  <c r="I17" i="9" s="1"/>
  <c r="H15" i="9"/>
  <c r="H14" i="9"/>
  <c r="E14" i="9"/>
  <c r="K19" i="8"/>
  <c r="H18" i="8"/>
  <c r="I15" i="8"/>
  <c r="I16" i="8" s="1"/>
  <c r="H15" i="8"/>
  <c r="E15" i="8"/>
  <c r="H14" i="8"/>
  <c r="E14" i="8"/>
  <c r="K19" i="7"/>
  <c r="H18" i="7"/>
  <c r="H17" i="7"/>
  <c r="I15" i="7"/>
  <c r="I16" i="7" s="1"/>
  <c r="H15" i="7"/>
  <c r="E15" i="7"/>
  <c r="H14" i="7"/>
  <c r="E14" i="7"/>
  <c r="K19" i="6"/>
  <c r="I15" i="6"/>
  <c r="I16" i="6" s="1"/>
  <c r="H15" i="6"/>
  <c r="E15" i="6"/>
  <c r="H14" i="6"/>
  <c r="E14" i="6"/>
  <c r="I15" i="5"/>
  <c r="I16" i="5" s="1"/>
  <c r="I17" i="5" s="1"/>
  <c r="I18" i="5" s="1"/>
  <c r="H15" i="5"/>
  <c r="E15" i="5"/>
  <c r="H14" i="5"/>
  <c r="E14" i="5"/>
  <c r="I15" i="4"/>
  <c r="I16" i="4" s="1"/>
  <c r="H15" i="4"/>
  <c r="E15" i="4"/>
  <c r="H14" i="4"/>
  <c r="E14" i="4"/>
  <c r="K19" i="3"/>
  <c r="H18" i="3"/>
  <c r="H17" i="3"/>
  <c r="I15" i="3"/>
  <c r="H15" i="3"/>
  <c r="E15" i="3"/>
  <c r="H14" i="3"/>
  <c r="E14" i="3"/>
  <c r="I19" i="5" l="1"/>
  <c r="J15" i="8"/>
  <c r="J15" i="16"/>
  <c r="K15" i="16" s="1"/>
  <c r="J15" i="18"/>
  <c r="J15" i="17"/>
  <c r="K15" i="17" s="1"/>
  <c r="J15" i="15"/>
  <c r="G16" i="15" s="1"/>
  <c r="H16" i="15" s="1"/>
  <c r="J15" i="22"/>
  <c r="G16" i="22" s="1"/>
  <c r="H16" i="22" s="1"/>
  <c r="J15" i="14"/>
  <c r="G16" i="14" s="1"/>
  <c r="H16" i="14" s="1"/>
  <c r="J15" i="13"/>
  <c r="G16" i="13" s="1"/>
  <c r="H16" i="13" s="1"/>
  <c r="J15" i="12"/>
  <c r="G16" i="12" s="1"/>
  <c r="H16" i="12" s="1"/>
  <c r="J15" i="6"/>
  <c r="I16" i="22"/>
  <c r="G16" i="18"/>
  <c r="H16" i="18" s="1"/>
  <c r="K15" i="18"/>
  <c r="I17" i="18"/>
  <c r="I17" i="17"/>
  <c r="I17" i="16"/>
  <c r="I17" i="15"/>
  <c r="I17" i="14"/>
  <c r="I17" i="12"/>
  <c r="J15" i="11"/>
  <c r="G16" i="11" s="1"/>
  <c r="H16" i="11" s="1"/>
  <c r="I17" i="10"/>
  <c r="J15" i="10"/>
  <c r="G16" i="10" s="1"/>
  <c r="H16" i="10" s="1"/>
  <c r="J15" i="9"/>
  <c r="I17" i="8"/>
  <c r="J15" i="7"/>
  <c r="I17" i="7"/>
  <c r="J15" i="5"/>
  <c r="J15" i="4"/>
  <c r="I17" i="4"/>
  <c r="I16" i="3"/>
  <c r="J15" i="3"/>
  <c r="K19" i="2"/>
  <c r="H18" i="2"/>
  <c r="I15" i="2"/>
  <c r="I16" i="2" s="1"/>
  <c r="I17" i="2" s="1"/>
  <c r="H15" i="2"/>
  <c r="E15" i="2"/>
  <c r="H14" i="2"/>
  <c r="E14" i="2"/>
  <c r="K15" i="5" l="1"/>
  <c r="G16" i="5"/>
  <c r="H16" i="5" s="1"/>
  <c r="K15" i="4"/>
  <c r="G16" i="4"/>
  <c r="H16" i="4" s="1"/>
  <c r="K15" i="8"/>
  <c r="G16" i="8"/>
  <c r="H16" i="8" s="1"/>
  <c r="K15" i="3"/>
  <c r="J16" i="3" s="1"/>
  <c r="K16" i="3" s="1"/>
  <c r="G16" i="3"/>
  <c r="H16" i="3" s="1"/>
  <c r="K15" i="7"/>
  <c r="G16" i="7"/>
  <c r="H16" i="7" s="1"/>
  <c r="J16" i="18"/>
  <c r="K16" i="18" s="1"/>
  <c r="J17" i="18" s="1"/>
  <c r="K17" i="18" s="1"/>
  <c r="J15" i="2"/>
  <c r="K15" i="6"/>
  <c r="G16" i="6"/>
  <c r="H16" i="6" s="1"/>
  <c r="G16" i="16"/>
  <c r="H16" i="16" s="1"/>
  <c r="J16" i="16" s="1"/>
  <c r="K16" i="16" s="1"/>
  <c r="J17" i="16" s="1"/>
  <c r="K17" i="16" s="1"/>
  <c r="K15" i="14"/>
  <c r="J16" i="14" s="1"/>
  <c r="K16" i="14" s="1"/>
  <c r="J17" i="14" s="1"/>
  <c r="K17" i="14" s="1"/>
  <c r="G16" i="17"/>
  <c r="H16" i="17" s="1"/>
  <c r="J16" i="17" s="1"/>
  <c r="K16" i="17" s="1"/>
  <c r="J17" i="17" s="1"/>
  <c r="K17" i="17" s="1"/>
  <c r="K15" i="15"/>
  <c r="J16" i="15" s="1"/>
  <c r="K16" i="15" s="1"/>
  <c r="J17" i="15" s="1"/>
  <c r="K17" i="15" s="1"/>
  <c r="K15" i="22"/>
  <c r="J16" i="22" s="1"/>
  <c r="K16" i="22" s="1"/>
  <c r="K15" i="13"/>
  <c r="J16" i="13" s="1"/>
  <c r="K15" i="12"/>
  <c r="J16" i="12" s="1"/>
  <c r="K16" i="12" s="1"/>
  <c r="J17" i="12" s="1"/>
  <c r="K17" i="12" s="1"/>
  <c r="K15" i="9"/>
  <c r="G16" i="9"/>
  <c r="H16" i="9" s="1"/>
  <c r="I17" i="22"/>
  <c r="I18" i="18"/>
  <c r="K18" i="18" s="1"/>
  <c r="I18" i="17"/>
  <c r="K18" i="17" s="1"/>
  <c r="I18" i="16"/>
  <c r="K18" i="16" s="1"/>
  <c r="I18" i="15"/>
  <c r="K18" i="15" s="1"/>
  <c r="I18" i="14"/>
  <c r="K18" i="14" s="1"/>
  <c r="I18" i="13"/>
  <c r="K18" i="13" s="1"/>
  <c r="I18" i="12"/>
  <c r="K18" i="12" s="1"/>
  <c r="K15" i="11"/>
  <c r="J16" i="11" s="1"/>
  <c r="I18" i="11"/>
  <c r="K18" i="11" s="1"/>
  <c r="K15" i="10"/>
  <c r="J16" i="10" s="1"/>
  <c r="K16" i="10" s="1"/>
  <c r="J17" i="10" s="1"/>
  <c r="K17" i="10" s="1"/>
  <c r="I18" i="10"/>
  <c r="K18" i="10" s="1"/>
  <c r="I18" i="9"/>
  <c r="K18" i="9" s="1"/>
  <c r="I18" i="8"/>
  <c r="K18" i="8" s="1"/>
  <c r="I18" i="7"/>
  <c r="K18" i="7" s="1"/>
  <c r="I17" i="6"/>
  <c r="I18" i="4"/>
  <c r="I19" i="4" s="1"/>
  <c r="I17" i="3"/>
  <c r="K19" i="1"/>
  <c r="H18" i="1"/>
  <c r="H17" i="1"/>
  <c r="I15" i="1"/>
  <c r="I16" i="1" s="1"/>
  <c r="H15" i="1"/>
  <c r="E15" i="1"/>
  <c r="H14" i="1"/>
  <c r="E14" i="1"/>
  <c r="I20" i="4" l="1"/>
  <c r="J16" i="8"/>
  <c r="J16" i="4"/>
  <c r="K16" i="4" s="1"/>
  <c r="J16" i="7"/>
  <c r="K16" i="7" s="1"/>
  <c r="J17" i="7" s="1"/>
  <c r="K17" i="7" s="1"/>
  <c r="J16" i="5"/>
  <c r="K16" i="11"/>
  <c r="G17" i="11"/>
  <c r="H17" i="11" s="1"/>
  <c r="J17" i="11" s="1"/>
  <c r="K17" i="11" s="1"/>
  <c r="K16" i="13"/>
  <c r="G17" i="13"/>
  <c r="H17" i="13" s="1"/>
  <c r="K15" i="2"/>
  <c r="G16" i="2"/>
  <c r="H16" i="2" s="1"/>
  <c r="K16" i="8"/>
  <c r="G17" i="8"/>
  <c r="H17" i="8" s="1"/>
  <c r="J16" i="6"/>
  <c r="J17" i="22"/>
  <c r="K17" i="22" s="1"/>
  <c r="J16" i="9"/>
  <c r="I18" i="22"/>
  <c r="K18" i="22" s="1"/>
  <c r="I18" i="6"/>
  <c r="K18" i="6" s="1"/>
  <c r="I18" i="3"/>
  <c r="K18" i="3" s="1"/>
  <c r="J17" i="3"/>
  <c r="K17" i="3" s="1"/>
  <c r="I18" i="2"/>
  <c r="K18" i="2" s="1"/>
  <c r="J15" i="1"/>
  <c r="I17" i="1"/>
  <c r="G17" i="4" l="1"/>
  <c r="H17" i="4" s="1"/>
  <c r="J16" i="2"/>
  <c r="K15" i="1"/>
  <c r="K16" i="1" s="1"/>
  <c r="G16" i="1"/>
  <c r="H16" i="1" s="1"/>
  <c r="J17" i="13"/>
  <c r="K17" i="13" s="1"/>
  <c r="J17" i="4"/>
  <c r="K16" i="9"/>
  <c r="G17" i="9"/>
  <c r="H17" i="9" s="1"/>
  <c r="J17" i="9" s="1"/>
  <c r="K17" i="9" s="1"/>
  <c r="J17" i="8"/>
  <c r="K17" i="8" s="1"/>
  <c r="K16" i="5"/>
  <c r="G17" i="5"/>
  <c r="H17" i="5" s="1"/>
  <c r="J17" i="5" s="1"/>
  <c r="K16" i="6"/>
  <c r="G17" i="6"/>
  <c r="H17" i="6" s="1"/>
  <c r="I18" i="1"/>
  <c r="K18" i="1" s="1"/>
  <c r="K17" i="5" l="1"/>
  <c r="G18" i="5"/>
  <c r="H18" i="5" s="1"/>
  <c r="J18" i="5" s="1"/>
  <c r="K16" i="2"/>
  <c r="G17" i="2"/>
  <c r="H17" i="2" s="1"/>
  <c r="K17" i="4"/>
  <c r="G18" i="4"/>
  <c r="H18" i="4" s="1"/>
  <c r="J17" i="6"/>
  <c r="J17" i="2" l="1"/>
  <c r="K17" i="2" s="1"/>
  <c r="J18" i="4"/>
  <c r="G19" i="5"/>
  <c r="H19" i="5" s="1"/>
  <c r="J19" i="5" s="1"/>
  <c r="K19" i="5" s="1"/>
  <c r="K18" i="5"/>
  <c r="K17" i="6"/>
  <c r="G18" i="6"/>
  <c r="H18" i="6" s="1"/>
  <c r="K18" i="4" l="1"/>
  <c r="G19" i="4"/>
  <c r="H19" i="4" s="1"/>
  <c r="J19" i="4" l="1"/>
  <c r="G20" i="4" l="1"/>
  <c r="H20" i="4" s="1"/>
  <c r="K19" i="4"/>
  <c r="J20" i="4" l="1"/>
  <c r="K2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D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10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<sst xmlns="http://schemas.openxmlformats.org/spreadsheetml/2006/main" count="668" uniqueCount="92">
  <si>
    <t xml:space="preserve">Appendix 57
</t>
  </si>
  <si>
    <t>SUPPLIES LEDGER CARD</t>
  </si>
  <si>
    <t>Entity Name:</t>
  </si>
  <si>
    <t>NIA-Pangasinan IMO</t>
  </si>
  <si>
    <t>Fund Cluster : 501-COB</t>
  </si>
  <si>
    <t xml:space="preserve">Item : </t>
  </si>
  <si>
    <t xml:space="preserve">Item Code : </t>
  </si>
  <si>
    <t xml:space="preserve">Description : </t>
  </si>
  <si>
    <t xml:space="preserve">Re-order Point : </t>
  </si>
  <si>
    <t xml:space="preserve">Unit of Measurement : </t>
  </si>
  <si>
    <t>Date</t>
  </si>
  <si>
    <t>Reference</t>
  </si>
  <si>
    <t>Receipt</t>
  </si>
  <si>
    <t>Issue</t>
  </si>
  <si>
    <t>Balance</t>
  </si>
  <si>
    <t>No. of Days to Consume</t>
  </si>
  <si>
    <t>RIS NO.</t>
  </si>
  <si>
    <t>Qty.</t>
  </si>
  <si>
    <t>Unit 
Cost</t>
  </si>
  <si>
    <t>Total Cost</t>
  </si>
  <si>
    <t>pcs</t>
  </si>
  <si>
    <t>Pinlight Daylight</t>
  </si>
  <si>
    <t>LED Bulb</t>
  </si>
  <si>
    <t>15 watts</t>
  </si>
  <si>
    <t>9 watts (Round Type)</t>
  </si>
  <si>
    <t>Cable Tie Strap</t>
  </si>
  <si>
    <t>8 inches</t>
  </si>
  <si>
    <t xml:space="preserve">Pinlight Daylight </t>
  </si>
  <si>
    <t>6 watts (Round Type)</t>
  </si>
  <si>
    <t>Receptable</t>
  </si>
  <si>
    <t>4 inches</t>
  </si>
  <si>
    <t>Electrical Tape</t>
  </si>
  <si>
    <t>Big</t>
  </si>
  <si>
    <t>Electrical Outlet</t>
  </si>
  <si>
    <t>3 Gang</t>
  </si>
  <si>
    <t>PVC Utility Box</t>
  </si>
  <si>
    <t>Surface Type</t>
  </si>
  <si>
    <t>Gang Switch</t>
  </si>
  <si>
    <t>1"</t>
  </si>
  <si>
    <t>2"</t>
  </si>
  <si>
    <t>3"</t>
  </si>
  <si>
    <t>Thhn Stranded Wire</t>
  </si>
  <si>
    <t>#12</t>
  </si>
  <si>
    <t>meter</t>
  </si>
  <si>
    <t>#10</t>
  </si>
  <si>
    <t>Black Screw</t>
  </si>
  <si>
    <t>1/2 size</t>
  </si>
  <si>
    <t>3/4 size</t>
  </si>
  <si>
    <t>Plastic Tox</t>
  </si>
  <si>
    <t>#5</t>
  </si>
  <si>
    <t>Plastic Moulding</t>
  </si>
  <si>
    <t>Teflon Tape</t>
  </si>
  <si>
    <t>12 watts (Round Type)</t>
  </si>
  <si>
    <t>PIMO-EU-0001</t>
  </si>
  <si>
    <t>PIMO-EU-0002</t>
  </si>
  <si>
    <t>PIMO-EU-0003</t>
  </si>
  <si>
    <t>PIMO-EU-0004</t>
  </si>
  <si>
    <t>PIMO-EU-0005</t>
  </si>
  <si>
    <t>PIMO-EU-0006</t>
  </si>
  <si>
    <t>PIMO-EU-0007</t>
  </si>
  <si>
    <t>PIMO-EU-0008</t>
  </si>
  <si>
    <t>PIMO-EU-0009</t>
  </si>
  <si>
    <t>PIMO-EU-0010</t>
  </si>
  <si>
    <t>PIMO-EU-0011</t>
  </si>
  <si>
    <t>PIMO-EU-0012</t>
  </si>
  <si>
    <t>PIMO-EU-0013</t>
  </si>
  <si>
    <t>PIMO-EU-0014</t>
  </si>
  <si>
    <t>PIMO-EU-0015</t>
  </si>
  <si>
    <t>PIMO-EU-0016</t>
  </si>
  <si>
    <t>PIMO-EU-0017</t>
  </si>
  <si>
    <t>PIMO-EU-0018</t>
  </si>
  <si>
    <t>PIMO-EU-0019</t>
  </si>
  <si>
    <t>2024-08-001</t>
  </si>
  <si>
    <t>ADRIS</t>
  </si>
  <si>
    <t>IAR# 2024-0522-432</t>
  </si>
  <si>
    <t>Planning</t>
  </si>
  <si>
    <t>2024-08-002</t>
  </si>
  <si>
    <t>OIM</t>
  </si>
  <si>
    <t>2024-08-003</t>
  </si>
  <si>
    <t>COA</t>
  </si>
  <si>
    <t>2024-08-004</t>
  </si>
  <si>
    <t>2024-08-005</t>
  </si>
  <si>
    <t>2024-08-006</t>
  </si>
  <si>
    <t>Property</t>
  </si>
  <si>
    <t>2024-09-001</t>
  </si>
  <si>
    <t>Equipment</t>
  </si>
  <si>
    <t>2024-09-002</t>
  </si>
  <si>
    <t>2024-09-004</t>
  </si>
  <si>
    <t>2024-12-001</t>
  </si>
  <si>
    <t>2024-12-002</t>
  </si>
  <si>
    <t>2024-12-004</t>
  </si>
  <si>
    <t>2024-12-005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</si>
</sst>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3409]d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i/>
      <sz val="20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1" xfId="0" applyFont="1" applyBorder="1"/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horizontal="left" vertical="top"/>
    </xf>
    <xf numFmtId="0" fontId="9" fillId="0" borderId="1" xfId="0" applyFont="1" applyBorder="1" applyAlignment="1">
      <alignment vertical="center"/>
    </xf>
    <xf numFmtId="0" fontId="9" fillId="0" borderId="12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9" fillId="0" borderId="14" xfId="0" applyFont="1" applyBorder="1" applyAlignment="1">
      <alignment vertical="top"/>
    </xf>
    <xf numFmtId="164" fontId="2" fillId="0" borderId="30" xfId="0" applyNumberFormat="1" applyFont="1" applyBorder="1"/>
    <xf numFmtId="0" fontId="12" fillId="0" borderId="31" xfId="0" applyFont="1" applyBorder="1" applyAlignment="1">
      <alignment wrapText="1"/>
    </xf>
    <xf numFmtId="43" fontId="3" fillId="2" borderId="32" xfId="1" applyFont="1" applyFill="1" applyBorder="1"/>
    <xf numFmtId="43" fontId="2" fillId="3" borderId="33" xfId="1" applyFont="1" applyFill="1" applyBorder="1"/>
    <xf numFmtId="43" fontId="2" fillId="0" borderId="34" xfId="1" applyFont="1" applyBorder="1"/>
    <xf numFmtId="43" fontId="2" fillId="4" borderId="32" xfId="1" applyFont="1" applyFill="1" applyBorder="1"/>
    <xf numFmtId="43" fontId="3" fillId="5" borderId="33" xfId="1" applyFont="1" applyFill="1" applyBorder="1"/>
    <xf numFmtId="43" fontId="2" fillId="0" borderId="32" xfId="1" applyFont="1" applyBorder="1"/>
    <xf numFmtId="43" fontId="2" fillId="0" borderId="33" xfId="1" applyFont="1" applyBorder="1"/>
    <xf numFmtId="43" fontId="2" fillId="0" borderId="30" xfId="1" applyFont="1" applyBorder="1"/>
    <xf numFmtId="164" fontId="2" fillId="0" borderId="35" xfId="0" applyNumberFormat="1" applyFont="1" applyBorder="1"/>
    <xf numFmtId="0" fontId="3" fillId="0" borderId="36" xfId="0" applyFont="1" applyBorder="1"/>
    <xf numFmtId="43" fontId="3" fillId="2" borderId="37" xfId="1" applyFont="1" applyFill="1" applyBorder="1"/>
    <xf numFmtId="43" fontId="2" fillId="3" borderId="38" xfId="1" applyFont="1" applyFill="1" applyBorder="1"/>
    <xf numFmtId="43" fontId="2" fillId="4" borderId="37" xfId="1" applyFont="1" applyFill="1" applyBorder="1"/>
    <xf numFmtId="43" fontId="3" fillId="5" borderId="38" xfId="1" applyFont="1" applyFill="1" applyBorder="1"/>
    <xf numFmtId="43" fontId="2" fillId="0" borderId="39" xfId="1" applyFont="1" applyBorder="1"/>
    <xf numFmtId="43" fontId="2" fillId="0" borderId="37" xfId="1" applyFont="1" applyBorder="1"/>
    <xf numFmtId="43" fontId="2" fillId="0" borderId="40" xfId="1" applyFont="1" applyBorder="1"/>
    <xf numFmtId="43" fontId="2" fillId="0" borderId="41" xfId="1" applyFont="1" applyBorder="1"/>
    <xf numFmtId="43" fontId="2" fillId="0" borderId="36" xfId="1" applyFont="1" applyBorder="1"/>
    <xf numFmtId="0" fontId="2" fillId="0" borderId="42" xfId="0" applyFont="1" applyBorder="1"/>
    <xf numFmtId="0" fontId="3" fillId="0" borderId="30" xfId="0" applyFont="1" applyBorder="1"/>
    <xf numFmtId="43" fontId="2" fillId="0" borderId="43" xfId="1" applyFont="1" applyBorder="1"/>
    <xf numFmtId="43" fontId="3" fillId="2" borderId="44" xfId="1" applyFont="1" applyFill="1" applyBorder="1"/>
    <xf numFmtId="43" fontId="2" fillId="3" borderId="45" xfId="1" applyFont="1" applyFill="1" applyBorder="1"/>
    <xf numFmtId="43" fontId="2" fillId="4" borderId="44" xfId="1" applyFont="1" applyFill="1" applyBorder="1"/>
    <xf numFmtId="43" fontId="3" fillId="5" borderId="45" xfId="1" applyFont="1" applyFill="1" applyBorder="1"/>
    <xf numFmtId="43" fontId="2" fillId="0" borderId="44" xfId="1" applyFont="1" applyBorder="1"/>
    <xf numFmtId="43" fontId="2" fillId="0" borderId="9" xfId="1" applyFont="1" applyBorder="1"/>
    <xf numFmtId="43" fontId="2" fillId="0" borderId="46" xfId="1" applyFont="1" applyBorder="1"/>
    <xf numFmtId="43" fontId="2" fillId="0" borderId="47" xfId="1" applyFont="1" applyBorder="1"/>
    <xf numFmtId="164" fontId="3" fillId="0" borderId="30" xfId="0" applyNumberFormat="1" applyFont="1" applyBorder="1"/>
    <xf numFmtId="0" fontId="3" fillId="0" borderId="47" xfId="0" applyFont="1" applyBorder="1"/>
    <xf numFmtId="16" fontId="9" fillId="0" borderId="4" xfId="0" applyNumberFormat="1" applyFont="1" applyBorder="1" applyAlignment="1">
      <alignment vertical="center"/>
    </xf>
    <xf numFmtId="14" fontId="3" fillId="0" borderId="30" xfId="0" applyNumberFormat="1" applyFont="1" applyBorder="1"/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M42"/>
  <sheetViews>
    <sheetView topLeftCell="A4" zoomScale="115" zoomScaleNormal="115" zoomScaleSheetLayoutView="100" workbookViewId="0">
      <selection activeCell="G5" sqref="G1:G1048576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8.5703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21</v>
      </c>
      <c r="E8" s="10"/>
      <c r="F8" s="10"/>
      <c r="G8" s="10"/>
      <c r="H8" s="11"/>
      <c r="I8" s="12" t="s">
        <v>6</v>
      </c>
      <c r="J8" s="10"/>
      <c r="K8" s="10" t="s">
        <v>53</v>
      </c>
      <c r="L8" s="13"/>
    </row>
    <row r="9" spans="1:13" ht="15" customHeight="1" x14ac:dyDescent="0.25">
      <c r="A9" s="14" t="s">
        <v>7</v>
      </c>
      <c r="B9" s="10"/>
      <c r="C9" s="10"/>
      <c r="D9" s="10" t="s">
        <v>52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10</v>
      </c>
      <c r="D15" s="33">
        <v>650</v>
      </c>
      <c r="E15" s="24">
        <f>C15*D15</f>
        <v>6500</v>
      </c>
      <c r="F15" s="34">
        <v>0</v>
      </c>
      <c r="G15" s="35"/>
      <c r="H15" s="36">
        <f t="shared" si="0"/>
        <v>0</v>
      </c>
      <c r="I15" s="37">
        <f>+I14+C15-F15</f>
        <v>10</v>
      </c>
      <c r="J15" s="38">
        <f>ROUND(((K14+E15)-H15)/I15,2)</f>
        <v>650</v>
      </c>
      <c r="K15" s="39">
        <f>ROUND(I15*J15,2)</f>
        <v>6500</v>
      </c>
      <c r="L15" s="40"/>
      <c r="M15" s="41"/>
    </row>
    <row r="16" spans="1:13" ht="17.100000000000001" customHeight="1" x14ac:dyDescent="0.25">
      <c r="A16" s="20">
        <v>45505</v>
      </c>
      <c r="B16" s="42" t="s">
        <v>73</v>
      </c>
      <c r="C16" s="22"/>
      <c r="D16" s="23"/>
      <c r="E16" s="24"/>
      <c r="F16" s="25">
        <v>10</v>
      </c>
      <c r="G16" s="26">
        <f>J15</f>
        <v>650</v>
      </c>
      <c r="H16" s="24">
        <f t="shared" si="0"/>
        <v>6500</v>
      </c>
      <c r="I16" s="27">
        <f>+I15+C16-F16</f>
        <v>0</v>
      </c>
      <c r="J16" s="43">
        <v>0</v>
      </c>
      <c r="K16" s="24">
        <f>ROUND(I16*J16,2)</f>
        <v>0</v>
      </c>
      <c r="L16" s="29"/>
      <c r="M16" s="1" t="s">
        <v>72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26"/>
      <c r="H17" s="24">
        <f t="shared" si="0"/>
        <v>0</v>
      </c>
      <c r="I17" s="48">
        <f>+I16+C17-F17</f>
        <v>0</v>
      </c>
      <c r="J17" s="49"/>
      <c r="K17" s="50"/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26"/>
      <c r="H18" s="24">
        <f t="shared" si="0"/>
        <v>0</v>
      </c>
      <c r="I18" s="48">
        <f>+I17+C18-F18</f>
        <v>0</v>
      </c>
      <c r="J18" s="49">
        <v>0</v>
      </c>
      <c r="K18" s="50">
        <f>ROUND(I18*J18,2)</f>
        <v>0</v>
      </c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M42"/>
  <sheetViews>
    <sheetView topLeftCell="A4" zoomScaleNormal="100" zoomScaleSheetLayoutView="100" workbookViewId="0">
      <selection activeCell="M17" sqref="M17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37</v>
      </c>
      <c r="E8" s="10"/>
      <c r="F8" s="10"/>
      <c r="G8" s="10"/>
      <c r="H8" s="11"/>
      <c r="I8" s="12" t="s">
        <v>6</v>
      </c>
      <c r="J8" s="10"/>
      <c r="K8" s="10" t="s">
        <v>62</v>
      </c>
      <c r="L8" s="13"/>
    </row>
    <row r="9" spans="1:13" ht="15" customHeight="1" x14ac:dyDescent="0.25">
      <c r="A9" s="14" t="s">
        <v>7</v>
      </c>
      <c r="B9" s="10"/>
      <c r="C9" s="10"/>
      <c r="D9" s="10" t="s">
        <v>38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5</v>
      </c>
      <c r="D15" s="33">
        <v>165</v>
      </c>
      <c r="E15" s="24">
        <f>C15*D15</f>
        <v>825</v>
      </c>
      <c r="F15" s="34">
        <v>0</v>
      </c>
      <c r="G15" s="35">
        <v>0</v>
      </c>
      <c r="H15" s="36">
        <f t="shared" si="0"/>
        <v>0</v>
      </c>
      <c r="I15" s="37">
        <f>+I14+C15-F15</f>
        <v>5</v>
      </c>
      <c r="J15" s="38">
        <f>ROUND(((K14+E15)-H15)/I15,2)</f>
        <v>165</v>
      </c>
      <c r="K15" s="39">
        <f>ROUND(I15*J15,2)</f>
        <v>825</v>
      </c>
      <c r="L15" s="40"/>
      <c r="M15" s="41"/>
    </row>
    <row r="16" spans="1:13" ht="17.100000000000001" customHeight="1" x14ac:dyDescent="0.25">
      <c r="A16" s="20">
        <v>45509</v>
      </c>
      <c r="B16" s="42" t="s">
        <v>77</v>
      </c>
      <c r="C16" s="22"/>
      <c r="D16" s="23"/>
      <c r="E16" s="24"/>
      <c r="F16" s="25">
        <v>1</v>
      </c>
      <c r="G16" s="26">
        <f>J15</f>
        <v>165</v>
      </c>
      <c r="H16" s="24">
        <f>F16*G16</f>
        <v>165</v>
      </c>
      <c r="I16" s="27">
        <f>+I15+C16-F16</f>
        <v>4</v>
      </c>
      <c r="J16" s="43">
        <f>ROUND(((K15+E16)-H16)/I16,2)</f>
        <v>165</v>
      </c>
      <c r="K16" s="24">
        <f>ROUND(I16*J16,2)</f>
        <v>660</v>
      </c>
      <c r="L16" s="29"/>
      <c r="M16" s="1" t="s">
        <v>78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>
        <v>0</v>
      </c>
      <c r="H17" s="24">
        <f t="shared" si="0"/>
        <v>0</v>
      </c>
      <c r="I17" s="48">
        <f>+I16+C17-F17</f>
        <v>4</v>
      </c>
      <c r="J17" s="49">
        <f>ROUND(((K16+E17)-H17)/I17,2)</f>
        <v>165</v>
      </c>
      <c r="K17" s="50">
        <f>ROUND(I17*J17,2)</f>
        <v>660</v>
      </c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>
        <f>+I17+C18-F18</f>
        <v>4</v>
      </c>
      <c r="J18" s="49">
        <v>0</v>
      </c>
      <c r="K18" s="50">
        <f>ROUND(I18*J18,2)</f>
        <v>0</v>
      </c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pageSetUpPr fitToPage="1"/>
  </sheetPr>
  <dimension ref="A1:M42"/>
  <sheetViews>
    <sheetView topLeftCell="A3" zoomScaleNormal="100" zoomScaleSheetLayoutView="100" workbookViewId="0">
      <selection activeCell="A16" sqref="A16:XFD16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37</v>
      </c>
      <c r="E8" s="10"/>
      <c r="F8" s="10"/>
      <c r="G8" s="10"/>
      <c r="H8" s="11"/>
      <c r="I8" s="12" t="s">
        <v>6</v>
      </c>
      <c r="J8" s="10"/>
      <c r="K8" s="10" t="s">
        <v>63</v>
      </c>
      <c r="L8" s="13"/>
    </row>
    <row r="9" spans="1:13" ht="15" customHeight="1" x14ac:dyDescent="0.25">
      <c r="A9" s="14" t="s">
        <v>7</v>
      </c>
      <c r="B9" s="10"/>
      <c r="C9" s="10"/>
      <c r="D9" s="10" t="s">
        <v>39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5</v>
      </c>
      <c r="D15" s="33">
        <v>250</v>
      </c>
      <c r="E15" s="24">
        <f>C15*D15</f>
        <v>1250</v>
      </c>
      <c r="F15" s="34">
        <v>0</v>
      </c>
      <c r="G15" s="35">
        <v>0</v>
      </c>
      <c r="H15" s="36">
        <f t="shared" si="0"/>
        <v>0</v>
      </c>
      <c r="I15" s="37">
        <f>+I14+C15-F15</f>
        <v>5</v>
      </c>
      <c r="J15" s="38">
        <f>ROUND(((K14+E15)-H15)/I15,2)</f>
        <v>250</v>
      </c>
      <c r="K15" s="39">
        <f>ROUND(I15*J15,2)</f>
        <v>1250</v>
      </c>
      <c r="L15" s="40"/>
      <c r="M15" s="41"/>
    </row>
    <row r="16" spans="1:13" ht="17.100000000000001" customHeight="1" x14ac:dyDescent="0.25">
      <c r="A16" s="20">
        <v>45505</v>
      </c>
      <c r="B16" s="42" t="s">
        <v>73</v>
      </c>
      <c r="C16" s="22"/>
      <c r="D16" s="23"/>
      <c r="E16" s="24"/>
      <c r="F16" s="25">
        <v>2</v>
      </c>
      <c r="G16" s="26">
        <f>J15</f>
        <v>250</v>
      </c>
      <c r="H16" s="24">
        <f>F16*G16</f>
        <v>500</v>
      </c>
      <c r="I16" s="27">
        <f>+I15+C16-F16</f>
        <v>3</v>
      </c>
      <c r="J16" s="43">
        <f>ROUND(((K15+E16)-H16)/I16,2)</f>
        <v>250</v>
      </c>
      <c r="K16" s="24">
        <f>ROUND(I16*J16,2)</f>
        <v>750</v>
      </c>
      <c r="L16" s="29"/>
      <c r="M16" s="1" t="s">
        <v>72</v>
      </c>
    </row>
    <row r="17" spans="1:13" ht="17.100000000000001" customHeight="1" x14ac:dyDescent="0.25">
      <c r="A17" s="20">
        <v>45537</v>
      </c>
      <c r="B17" s="42" t="s">
        <v>85</v>
      </c>
      <c r="C17" s="44"/>
      <c r="D17" s="45"/>
      <c r="E17" s="24"/>
      <c r="F17" s="46">
        <v>2</v>
      </c>
      <c r="G17" s="26">
        <f>J16</f>
        <v>250</v>
      </c>
      <c r="H17" s="24">
        <f>F17*G17</f>
        <v>500</v>
      </c>
      <c r="I17" s="27">
        <f>+I16+C17-F17</f>
        <v>1</v>
      </c>
      <c r="J17" s="43">
        <f>ROUND(((K16+E17)-H17)/I17,2)</f>
        <v>250</v>
      </c>
      <c r="K17" s="24">
        <f>ROUND(I17*J17,2)</f>
        <v>250</v>
      </c>
      <c r="L17" s="51"/>
      <c r="M17" s="1" t="s">
        <v>87</v>
      </c>
    </row>
    <row r="18" spans="1:13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>
        <f>+I17+C18-F18</f>
        <v>1</v>
      </c>
      <c r="J18" s="49">
        <v>0</v>
      </c>
      <c r="K18" s="50">
        <f>ROUND(I18*J18,2)</f>
        <v>0</v>
      </c>
      <c r="L18" s="51"/>
    </row>
    <row r="19" spans="1:13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3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3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pageSetUpPr fitToPage="1"/>
  </sheetPr>
  <dimension ref="A1:M42"/>
  <sheetViews>
    <sheetView topLeftCell="A7" zoomScaleNormal="100" zoomScaleSheetLayoutView="100" workbookViewId="0">
      <selection activeCell="M17" sqref="M17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37</v>
      </c>
      <c r="E8" s="10"/>
      <c r="F8" s="10"/>
      <c r="G8" s="10"/>
      <c r="H8" s="11"/>
      <c r="I8" s="12" t="s">
        <v>6</v>
      </c>
      <c r="J8" s="10"/>
      <c r="K8" s="10" t="s">
        <v>64</v>
      </c>
      <c r="L8" s="13"/>
    </row>
    <row r="9" spans="1:13" ht="15" customHeight="1" x14ac:dyDescent="0.25">
      <c r="A9" s="14" t="s">
        <v>7</v>
      </c>
      <c r="B9" s="10"/>
      <c r="C9" s="10"/>
      <c r="D9" s="10" t="s">
        <v>40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5</v>
      </c>
      <c r="D15" s="33">
        <v>380</v>
      </c>
      <c r="E15" s="24">
        <f>C15*D15</f>
        <v>1900</v>
      </c>
      <c r="F15" s="34">
        <v>0</v>
      </c>
      <c r="G15" s="35">
        <v>0</v>
      </c>
      <c r="H15" s="36">
        <f t="shared" si="0"/>
        <v>0</v>
      </c>
      <c r="I15" s="37">
        <f>+I14+C15-F15</f>
        <v>5</v>
      </c>
      <c r="J15" s="38">
        <f>ROUND(((K14+E15)-H15)/I15,2)</f>
        <v>380</v>
      </c>
      <c r="K15" s="39">
        <f>ROUND(I15*J15,2)</f>
        <v>1900</v>
      </c>
      <c r="L15" s="40"/>
      <c r="M15" s="41"/>
    </row>
    <row r="16" spans="1:13" ht="17.100000000000001" customHeight="1" x14ac:dyDescent="0.25">
      <c r="A16" s="20">
        <v>45537</v>
      </c>
      <c r="B16" s="42" t="s">
        <v>85</v>
      </c>
      <c r="C16" s="22"/>
      <c r="D16" s="23"/>
      <c r="E16" s="24"/>
      <c r="F16" s="25">
        <v>2</v>
      </c>
      <c r="G16" s="26">
        <f>J15</f>
        <v>380</v>
      </c>
      <c r="H16" s="24">
        <f>F16*G16</f>
        <v>760</v>
      </c>
      <c r="I16" s="27">
        <f>+I15+C16-F16</f>
        <v>3</v>
      </c>
      <c r="J16" s="43">
        <f>ROUND(((K15+E16)-H16)/I16,2)</f>
        <v>380</v>
      </c>
      <c r="K16" s="24">
        <f>ROUND(I16*J16,2)</f>
        <v>1140</v>
      </c>
      <c r="L16" s="29"/>
      <c r="M16" s="1" t="s">
        <v>87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>
        <v>0</v>
      </c>
      <c r="H17" s="24">
        <f t="shared" si="0"/>
        <v>0</v>
      </c>
      <c r="I17" s="48">
        <f>+I16+C17-F17</f>
        <v>3</v>
      </c>
      <c r="J17" s="49">
        <f>ROUND(((K16+E17)-H17)/I17,2)</f>
        <v>380</v>
      </c>
      <c r="K17" s="50">
        <f>ROUND(I17*J17,2)</f>
        <v>1140</v>
      </c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>
        <f>+I17+C18-F18</f>
        <v>3</v>
      </c>
      <c r="J18" s="49">
        <v>0</v>
      </c>
      <c r="K18" s="50">
        <f>ROUND(I18*J18,2)</f>
        <v>0</v>
      </c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A1:M42"/>
  <sheetViews>
    <sheetView topLeftCell="A7" zoomScaleNormal="100" zoomScaleSheetLayoutView="100" workbookViewId="0">
      <selection activeCell="K17" sqref="K17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41</v>
      </c>
      <c r="E8" s="10"/>
      <c r="F8" s="10"/>
      <c r="G8" s="10"/>
      <c r="H8" s="11"/>
      <c r="I8" s="12" t="s">
        <v>6</v>
      </c>
      <c r="J8" s="10"/>
      <c r="K8" s="10" t="s">
        <v>65</v>
      </c>
      <c r="L8" s="13"/>
    </row>
    <row r="9" spans="1:13" ht="15" customHeight="1" x14ac:dyDescent="0.25">
      <c r="A9" s="14" t="s">
        <v>7</v>
      </c>
      <c r="B9" s="10"/>
      <c r="C9" s="10"/>
      <c r="D9" s="10" t="s">
        <v>42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43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150</v>
      </c>
      <c r="D15" s="33">
        <v>32</v>
      </c>
      <c r="E15" s="24">
        <f>C15*D15</f>
        <v>4800</v>
      </c>
      <c r="F15" s="34">
        <v>0</v>
      </c>
      <c r="G15" s="35">
        <v>0</v>
      </c>
      <c r="H15" s="36">
        <f t="shared" si="0"/>
        <v>0</v>
      </c>
      <c r="I15" s="37">
        <f>+I14+C15-F15</f>
        <v>150</v>
      </c>
      <c r="J15" s="38">
        <f>ROUND(((K14+E15)-H15)/I15,2)</f>
        <v>32</v>
      </c>
      <c r="K15" s="39">
        <f>ROUND(I15*J15,2)</f>
        <v>4800</v>
      </c>
      <c r="L15" s="40"/>
      <c r="M15" s="41"/>
    </row>
    <row r="16" spans="1:13" ht="17.100000000000001" customHeight="1" x14ac:dyDescent="0.25">
      <c r="A16" s="20">
        <v>45510</v>
      </c>
      <c r="B16" s="42" t="s">
        <v>75</v>
      </c>
      <c r="C16" s="22"/>
      <c r="D16" s="23"/>
      <c r="E16" s="24"/>
      <c r="F16" s="25">
        <v>11</v>
      </c>
      <c r="G16" s="26">
        <f>J15</f>
        <v>32</v>
      </c>
      <c r="H16" s="24">
        <f>F16*G16</f>
        <v>352</v>
      </c>
      <c r="I16" s="27">
        <f>+I15+C16-F16</f>
        <v>139</v>
      </c>
      <c r="J16" s="43">
        <f>ROUND(((K15+E16)-H16)/I16,2)</f>
        <v>32</v>
      </c>
      <c r="K16" s="24">
        <f>ROUND(I16*J16,2)</f>
        <v>4448</v>
      </c>
      <c r="L16" s="29"/>
      <c r="M16" s="1" t="s">
        <v>81</v>
      </c>
    </row>
    <row r="17" spans="1:13" ht="17.100000000000001" customHeight="1" x14ac:dyDescent="0.25">
      <c r="A17" s="20">
        <v>45537</v>
      </c>
      <c r="B17" s="42" t="s">
        <v>85</v>
      </c>
      <c r="C17" s="44"/>
      <c r="D17" s="45"/>
      <c r="E17" s="24"/>
      <c r="F17" s="46">
        <v>12</v>
      </c>
      <c r="G17" s="26">
        <f>J16</f>
        <v>32</v>
      </c>
      <c r="H17" s="24">
        <f>F17*G17</f>
        <v>384</v>
      </c>
      <c r="I17" s="27">
        <f>+I16+C17-F17</f>
        <v>127</v>
      </c>
      <c r="J17" s="43">
        <f>ROUND(((K16+E17)-H17)/I17,2)</f>
        <v>32</v>
      </c>
      <c r="K17" s="24">
        <f>ROUND(I17*J17,2)</f>
        <v>4064</v>
      </c>
      <c r="L17" s="51"/>
      <c r="M17" s="1" t="s">
        <v>86</v>
      </c>
    </row>
    <row r="18" spans="1:13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>
        <f>+I17+C18-F18</f>
        <v>127</v>
      </c>
      <c r="J18" s="49">
        <v>0</v>
      </c>
      <c r="K18" s="50">
        <f>ROUND(I18*J18,2)</f>
        <v>0</v>
      </c>
      <c r="L18" s="51"/>
    </row>
    <row r="19" spans="1:13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3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3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  <pageSetUpPr fitToPage="1"/>
  </sheetPr>
  <dimension ref="A1:M42"/>
  <sheetViews>
    <sheetView topLeftCell="A7" zoomScaleNormal="100" zoomScaleSheetLayoutView="100" workbookViewId="0">
      <selection activeCell="A16" sqref="A16:XFD16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41</v>
      </c>
      <c r="E8" s="10"/>
      <c r="F8" s="10"/>
      <c r="G8" s="10"/>
      <c r="H8" s="11"/>
      <c r="I8" s="12" t="s">
        <v>6</v>
      </c>
      <c r="J8" s="10"/>
      <c r="K8" s="10" t="s">
        <v>66</v>
      </c>
      <c r="L8" s="13"/>
    </row>
    <row r="9" spans="1:13" ht="15" customHeight="1" x14ac:dyDescent="0.25">
      <c r="A9" s="14" t="s">
        <v>7</v>
      </c>
      <c r="B9" s="10"/>
      <c r="C9" s="10"/>
      <c r="D9" s="10" t="s">
        <v>44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43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150</v>
      </c>
      <c r="D15" s="33">
        <v>50</v>
      </c>
      <c r="E15" s="24">
        <f>C15*D15</f>
        <v>7500</v>
      </c>
      <c r="F15" s="34">
        <v>0</v>
      </c>
      <c r="G15" s="35">
        <v>0</v>
      </c>
      <c r="H15" s="36">
        <f t="shared" si="0"/>
        <v>0</v>
      </c>
      <c r="I15" s="37">
        <f>+I14+C15-F15</f>
        <v>150</v>
      </c>
      <c r="J15" s="38">
        <f>ROUND(((K14+E15)-H15)/I15,2)</f>
        <v>50</v>
      </c>
      <c r="K15" s="39">
        <f>ROUND(I15*J15,2)</f>
        <v>7500</v>
      </c>
      <c r="L15" s="40"/>
      <c r="M15" s="41"/>
    </row>
    <row r="16" spans="1:13" ht="17.100000000000001" customHeight="1" x14ac:dyDescent="0.25">
      <c r="A16" s="20">
        <v>45510</v>
      </c>
      <c r="B16" s="42" t="s">
        <v>75</v>
      </c>
      <c r="C16" s="22"/>
      <c r="D16" s="23"/>
      <c r="E16" s="24"/>
      <c r="F16" s="25">
        <v>65</v>
      </c>
      <c r="G16" s="26">
        <f>J15</f>
        <v>50</v>
      </c>
      <c r="H16" s="24">
        <f>F16*G16</f>
        <v>3250</v>
      </c>
      <c r="I16" s="27">
        <f>+I15+C16-F16</f>
        <v>85</v>
      </c>
      <c r="J16" s="43">
        <f>ROUND(((K15+E16)-H16)/I16,2)</f>
        <v>50</v>
      </c>
      <c r="K16" s="24">
        <f>ROUND(I16*J16,2)</f>
        <v>4250</v>
      </c>
      <c r="L16" s="29"/>
      <c r="M16" s="1" t="s">
        <v>81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>
        <v>0</v>
      </c>
      <c r="H17" s="24">
        <f t="shared" si="0"/>
        <v>0</v>
      </c>
      <c r="I17" s="48">
        <f>+I16+C17-F17</f>
        <v>85</v>
      </c>
      <c r="J17" s="49">
        <f>ROUND(((K16+E17)-H17)/I17,2)</f>
        <v>50</v>
      </c>
      <c r="K17" s="50">
        <f>ROUND(I17*J17,2)</f>
        <v>4250</v>
      </c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>
        <f>+I17+C18-F18</f>
        <v>85</v>
      </c>
      <c r="J18" s="49">
        <v>0</v>
      </c>
      <c r="K18" s="50">
        <f>ROUND(I18*J18,2)</f>
        <v>0</v>
      </c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  <pageSetUpPr fitToPage="1"/>
  </sheetPr>
  <dimension ref="A1:M42"/>
  <sheetViews>
    <sheetView topLeftCell="A5" zoomScaleNormal="100" zoomScaleSheetLayoutView="100" workbookViewId="0">
      <selection activeCell="M17" sqref="M17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45</v>
      </c>
      <c r="E8" s="10"/>
      <c r="F8" s="10"/>
      <c r="G8" s="10"/>
      <c r="H8" s="11"/>
      <c r="I8" s="12" t="s">
        <v>6</v>
      </c>
      <c r="J8" s="10"/>
      <c r="K8" s="10" t="s">
        <v>67</v>
      </c>
      <c r="L8" s="13"/>
    </row>
    <row r="9" spans="1:13" ht="15" customHeight="1" x14ac:dyDescent="0.25">
      <c r="A9" s="14" t="s">
        <v>7</v>
      </c>
      <c r="B9" s="10"/>
      <c r="C9" s="10"/>
      <c r="D9" s="10" t="s">
        <v>46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100</v>
      </c>
      <c r="D15" s="33">
        <v>3.3</v>
      </c>
      <c r="E15" s="24">
        <f>C15*D15</f>
        <v>330</v>
      </c>
      <c r="F15" s="34">
        <v>0</v>
      </c>
      <c r="G15" s="35">
        <v>0</v>
      </c>
      <c r="H15" s="36">
        <f t="shared" si="0"/>
        <v>0</v>
      </c>
      <c r="I15" s="37">
        <f>+I14+C15-F15</f>
        <v>100</v>
      </c>
      <c r="J15" s="38">
        <f>ROUND(((K14+E15)-H15)/I15,2)</f>
        <v>3.3</v>
      </c>
      <c r="K15" s="39">
        <f>ROUND(I15*J15,2)</f>
        <v>330</v>
      </c>
      <c r="L15" s="40"/>
      <c r="M15" s="41"/>
    </row>
    <row r="16" spans="1:13" ht="17.100000000000001" customHeight="1" x14ac:dyDescent="0.25">
      <c r="A16" s="20">
        <v>45537</v>
      </c>
      <c r="B16" s="42" t="s">
        <v>85</v>
      </c>
      <c r="C16" s="22"/>
      <c r="D16" s="23"/>
      <c r="E16" s="24"/>
      <c r="F16" s="25">
        <v>12</v>
      </c>
      <c r="G16" s="26">
        <f>J15</f>
        <v>3.3</v>
      </c>
      <c r="H16" s="24">
        <f>F16*G16</f>
        <v>39.599999999999994</v>
      </c>
      <c r="I16" s="27">
        <f>+I15+C16-F16</f>
        <v>88</v>
      </c>
      <c r="J16" s="43">
        <f>ROUND(((K15+E16)-H16)/I16,2)</f>
        <v>3.3</v>
      </c>
      <c r="K16" s="24">
        <f>ROUND(I16*J16,2)</f>
        <v>290.39999999999998</v>
      </c>
      <c r="L16" s="29"/>
      <c r="M16" s="1" t="s">
        <v>86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>
        <v>0</v>
      </c>
      <c r="H17" s="24">
        <f t="shared" si="0"/>
        <v>0</v>
      </c>
      <c r="I17" s="48">
        <f>+I16+C17-F17</f>
        <v>88</v>
      </c>
      <c r="J17" s="49">
        <f>ROUND(((K16+E17)-H17)/I17,2)</f>
        <v>3.3</v>
      </c>
      <c r="K17" s="50">
        <f>ROUND(I17*J17,2)</f>
        <v>290.39999999999998</v>
      </c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>
        <f>+I17+C18-F18</f>
        <v>88</v>
      </c>
      <c r="J18" s="49">
        <v>0</v>
      </c>
      <c r="K18" s="50">
        <f>ROUND(I18*J18,2)</f>
        <v>0</v>
      </c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A1:M42"/>
  <sheetViews>
    <sheetView topLeftCell="A4" zoomScaleNormal="100" zoomScaleSheetLayoutView="100" workbookViewId="0">
      <selection activeCell="A16" sqref="A16:XFD16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45</v>
      </c>
      <c r="E8" s="10"/>
      <c r="F8" s="10"/>
      <c r="G8" s="10"/>
      <c r="H8" s="11"/>
      <c r="I8" s="12" t="s">
        <v>6</v>
      </c>
      <c r="J8" s="10"/>
      <c r="K8" s="10" t="s">
        <v>68</v>
      </c>
      <c r="L8" s="13"/>
    </row>
    <row r="9" spans="1:13" ht="15" customHeight="1" x14ac:dyDescent="0.25">
      <c r="A9" s="14" t="s">
        <v>7</v>
      </c>
      <c r="B9" s="10"/>
      <c r="C9" s="10"/>
      <c r="D9" s="10" t="s">
        <v>47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100</v>
      </c>
      <c r="D15" s="33">
        <v>3.3</v>
      </c>
      <c r="E15" s="24">
        <f>C15*D15</f>
        <v>330</v>
      </c>
      <c r="F15" s="34">
        <v>0</v>
      </c>
      <c r="G15" s="35">
        <v>0</v>
      </c>
      <c r="H15" s="36">
        <f t="shared" si="0"/>
        <v>0</v>
      </c>
      <c r="I15" s="37">
        <f>+I14+C15-F15</f>
        <v>100</v>
      </c>
      <c r="J15" s="38">
        <f>ROUND(((K14+E15)-H15)/I15,2)</f>
        <v>3.3</v>
      </c>
      <c r="K15" s="39">
        <f>ROUND(I15*J15,2)</f>
        <v>330</v>
      </c>
      <c r="L15" s="40"/>
      <c r="M15" s="41"/>
    </row>
    <row r="16" spans="1:13" ht="18" customHeight="1" x14ac:dyDescent="0.25">
      <c r="A16" s="20">
        <v>45510</v>
      </c>
      <c r="B16" s="42" t="s">
        <v>75</v>
      </c>
      <c r="C16" s="22"/>
      <c r="D16" s="23"/>
      <c r="E16" s="24"/>
      <c r="F16" s="25">
        <v>7</v>
      </c>
      <c r="G16" s="26">
        <f>J15</f>
        <v>3.3</v>
      </c>
      <c r="H16" s="24">
        <f>F16*G16</f>
        <v>23.099999999999998</v>
      </c>
      <c r="I16" s="27">
        <f>+I15+C16-F16</f>
        <v>93</v>
      </c>
      <c r="J16" s="43">
        <f>ROUND(((K15+E16)-H16)/I16,2)</f>
        <v>3.3</v>
      </c>
      <c r="K16" s="24">
        <f>ROUND(I16*J16,2)</f>
        <v>306.89999999999998</v>
      </c>
      <c r="L16" s="29"/>
      <c r="M16" s="1" t="s">
        <v>81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>
        <v>0</v>
      </c>
      <c r="H17" s="24">
        <f t="shared" si="0"/>
        <v>0</v>
      </c>
      <c r="I17" s="48">
        <f>+I16+C17-F17</f>
        <v>93</v>
      </c>
      <c r="J17" s="49">
        <f>ROUND(((K16+E17)-H17)/I17,2)</f>
        <v>3.3</v>
      </c>
      <c r="K17" s="50">
        <f>ROUND(I17*J17,2)</f>
        <v>306.89999999999998</v>
      </c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>
        <f>+I17+C18-F18</f>
        <v>93</v>
      </c>
      <c r="J18" s="49">
        <v>0</v>
      </c>
      <c r="K18" s="50">
        <f>ROUND(I18*J18,2)</f>
        <v>0</v>
      </c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  <pageSetUpPr fitToPage="1"/>
  </sheetPr>
  <dimension ref="A1:M42"/>
  <sheetViews>
    <sheetView topLeftCell="A2" zoomScaleNormal="100" zoomScaleSheetLayoutView="100" workbookViewId="0">
      <selection activeCell="M17" sqref="M17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48</v>
      </c>
      <c r="E8" s="10"/>
      <c r="F8" s="10"/>
      <c r="G8" s="10"/>
      <c r="H8" s="11"/>
      <c r="I8" s="12" t="s">
        <v>6</v>
      </c>
      <c r="J8" s="10"/>
      <c r="K8" s="10" t="s">
        <v>69</v>
      </c>
      <c r="L8" s="13"/>
    </row>
    <row r="9" spans="1:13" ht="15" customHeight="1" x14ac:dyDescent="0.25">
      <c r="A9" s="14" t="s">
        <v>7</v>
      </c>
      <c r="B9" s="10"/>
      <c r="C9" s="10"/>
      <c r="D9" s="10" t="s">
        <v>49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150</v>
      </c>
      <c r="D15" s="33">
        <v>0.6</v>
      </c>
      <c r="E15" s="24">
        <f>C15*D15</f>
        <v>90</v>
      </c>
      <c r="F15" s="34">
        <v>0</v>
      </c>
      <c r="G15" s="35">
        <v>0</v>
      </c>
      <c r="H15" s="36">
        <f t="shared" si="0"/>
        <v>0</v>
      </c>
      <c r="I15" s="37">
        <f>+I14+C15-F15</f>
        <v>150</v>
      </c>
      <c r="J15" s="38">
        <f>ROUND(((K14+E15)-H15)/I15,2)</f>
        <v>0.6</v>
      </c>
      <c r="K15" s="39">
        <f>ROUND(I15*J15,2)</f>
        <v>90</v>
      </c>
      <c r="L15" s="40"/>
      <c r="M15" s="41"/>
    </row>
    <row r="16" spans="1:13" ht="17.100000000000001" customHeight="1" x14ac:dyDescent="0.25">
      <c r="A16" s="20">
        <v>45537</v>
      </c>
      <c r="B16" s="42" t="s">
        <v>85</v>
      </c>
      <c r="C16" s="22"/>
      <c r="D16" s="23"/>
      <c r="E16" s="24"/>
      <c r="F16" s="25">
        <v>12</v>
      </c>
      <c r="G16" s="26">
        <f>J15</f>
        <v>0.6</v>
      </c>
      <c r="H16" s="24">
        <f>F16*G16</f>
        <v>7.1999999999999993</v>
      </c>
      <c r="I16" s="27">
        <f>+I15+C16-F16</f>
        <v>138</v>
      </c>
      <c r="J16" s="43">
        <f>ROUND(((K15+E16)-H16)/I16,2)</f>
        <v>0.6</v>
      </c>
      <c r="K16" s="24">
        <f>ROUND(I16*J16,2)</f>
        <v>82.8</v>
      </c>
      <c r="L16" s="29"/>
      <c r="M16" s="1" t="s">
        <v>86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>
        <v>0</v>
      </c>
      <c r="H17" s="24">
        <f t="shared" si="0"/>
        <v>0</v>
      </c>
      <c r="I17" s="48">
        <f>+I16+C17-F17</f>
        <v>138</v>
      </c>
      <c r="J17" s="49">
        <f>ROUND(((K16+E17)-H17)/I17,2)</f>
        <v>0.6</v>
      </c>
      <c r="K17" s="50">
        <f>ROUND(I17*J17,2)</f>
        <v>82.8</v>
      </c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>
        <f>+I17+C18-F18</f>
        <v>138</v>
      </c>
      <c r="J18" s="49">
        <v>0</v>
      </c>
      <c r="K18" s="50">
        <f>ROUND(I18*J18,2)</f>
        <v>0</v>
      </c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  <pageSetUpPr fitToPage="1"/>
  </sheetPr>
  <dimension ref="A1:M42"/>
  <sheetViews>
    <sheetView topLeftCell="A7" zoomScaleNormal="100" zoomScaleSheetLayoutView="100" workbookViewId="0">
      <selection activeCell="M17" sqref="M17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50</v>
      </c>
      <c r="E8" s="10"/>
      <c r="F8" s="10"/>
      <c r="G8" s="10"/>
      <c r="H8" s="11"/>
      <c r="I8" s="12" t="s">
        <v>6</v>
      </c>
      <c r="J8" s="10"/>
      <c r="K8" s="10" t="s">
        <v>70</v>
      </c>
      <c r="L8" s="13"/>
    </row>
    <row r="9" spans="1:13" ht="15" customHeight="1" x14ac:dyDescent="0.25">
      <c r="A9" s="14" t="s">
        <v>7</v>
      </c>
      <c r="B9" s="10"/>
      <c r="C9" s="10"/>
      <c r="D9" s="10" t="s">
        <v>47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10</v>
      </c>
      <c r="D15" s="33">
        <v>104</v>
      </c>
      <c r="E15" s="24">
        <f>C15*D15</f>
        <v>1040</v>
      </c>
      <c r="F15" s="34">
        <v>0</v>
      </c>
      <c r="G15" s="35">
        <v>0</v>
      </c>
      <c r="H15" s="36">
        <f t="shared" si="0"/>
        <v>0</v>
      </c>
      <c r="I15" s="37">
        <f>+I14+C15-F15</f>
        <v>10</v>
      </c>
      <c r="J15" s="38">
        <f>ROUND(((K14+E15)-H15)/I15,2)</f>
        <v>104</v>
      </c>
      <c r="K15" s="39">
        <f>ROUND(I15*J15,2)</f>
        <v>1040</v>
      </c>
      <c r="L15" s="40"/>
      <c r="M15" s="41"/>
    </row>
    <row r="16" spans="1:13" ht="17.100000000000001" customHeight="1" x14ac:dyDescent="0.25">
      <c r="A16" s="20">
        <v>45537</v>
      </c>
      <c r="B16" s="42" t="s">
        <v>85</v>
      </c>
      <c r="C16" s="22"/>
      <c r="D16" s="23"/>
      <c r="E16" s="24"/>
      <c r="F16" s="25">
        <v>3</v>
      </c>
      <c r="G16" s="26">
        <f>J15</f>
        <v>104</v>
      </c>
      <c r="H16" s="24">
        <f>F16*G16</f>
        <v>312</v>
      </c>
      <c r="I16" s="27">
        <f>+I15+C16-F16</f>
        <v>7</v>
      </c>
      <c r="J16" s="43">
        <f>ROUND(((K15+E16)-H16)/I16,2)</f>
        <v>104</v>
      </c>
      <c r="K16" s="24">
        <f>ROUND(I16*J16,2)</f>
        <v>728</v>
      </c>
      <c r="L16" s="29"/>
      <c r="M16" s="1" t="s">
        <v>86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>
        <v>0</v>
      </c>
      <c r="H17" s="24">
        <f t="shared" si="0"/>
        <v>0</v>
      </c>
      <c r="I17" s="48">
        <f>+I16+C17-F17</f>
        <v>7</v>
      </c>
      <c r="J17" s="49">
        <f>ROUND(((K16+E17)-H17)/I17,2)</f>
        <v>104</v>
      </c>
      <c r="K17" s="50">
        <f>ROUND(I17*J17,2)</f>
        <v>728</v>
      </c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>
        <f>+I17+C18-F18</f>
        <v>7</v>
      </c>
      <c r="J18" s="49">
        <v>0</v>
      </c>
      <c r="K18" s="50">
        <f>ROUND(I18*J18,2)</f>
        <v>0</v>
      </c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  <pageSetUpPr fitToPage="1"/>
  </sheetPr>
  <dimension ref="A1:M42"/>
  <sheetViews>
    <sheetView tabSelected="1" zoomScaleNormal="100" zoomScaleSheetLayoutView="100" workbookViewId="0">
      <selection activeCell="F18" sqref="F18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51</v>
      </c>
      <c r="E8" s="10"/>
      <c r="F8" s="10"/>
      <c r="G8" s="10"/>
      <c r="H8" s="11"/>
      <c r="I8" s="12" t="s">
        <v>6</v>
      </c>
      <c r="J8" s="10"/>
      <c r="K8" s="10" t="s">
        <v>71</v>
      </c>
      <c r="L8" s="13"/>
    </row>
    <row r="9" spans="1:13" ht="15" customHeight="1" x14ac:dyDescent="0.25">
      <c r="A9" s="14" t="s">
        <v>7</v>
      </c>
      <c r="B9" s="10"/>
      <c r="C9" s="10"/>
      <c r="D9" s="54" t="s">
        <v>46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5</v>
      </c>
      <c r="D15" s="33">
        <v>15</v>
      </c>
      <c r="E15" s="24">
        <f>C15*D15</f>
        <v>75</v>
      </c>
      <c r="F15" s="34">
        <v>0</v>
      </c>
      <c r="G15" s="35">
        <v>0</v>
      </c>
      <c r="H15" s="36">
        <f t="shared" si="0"/>
        <v>0</v>
      </c>
      <c r="I15" s="37">
        <f>+I14+C15-F15</f>
        <v>5</v>
      </c>
      <c r="J15" s="38">
        <f>ROUND(((K14+E15)-H15)/I15,2)</f>
        <v>15</v>
      </c>
      <c r="K15" s="39">
        <f>ROUND(I15*J15,2)</f>
        <v>75</v>
      </c>
      <c r="L15" s="40"/>
      <c r="M15" s="41"/>
    </row>
    <row r="16" spans="1:13" ht="17.100000000000001" customHeight="1" x14ac:dyDescent="0.25">
      <c r="A16" s="20"/>
      <c r="B16" s="42"/>
      <c r="C16" s="22"/>
      <c r="D16" s="23"/>
      <c r="E16" s="24"/>
      <c r="F16" s="25"/>
      <c r="G16" s="26">
        <f>J15</f>
        <v>15</v>
      </c>
      <c r="H16" s="24">
        <f>F16*G16</f>
        <v>0</v>
      </c>
      <c r="I16" s="27">
        <f>+I15+C16-F16</f>
        <v>5</v>
      </c>
      <c r="J16" s="43">
        <f>ROUND(((K15+E16)-H16)/I16,2)</f>
        <v>15</v>
      </c>
      <c r="K16" s="24">
        <f>ROUND(I16*J16,2)</f>
        <v>75</v>
      </c>
      <c r="L16" s="29"/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>
        <v>0</v>
      </c>
      <c r="H17" s="24">
        <f t="shared" si="0"/>
        <v>0</v>
      </c>
      <c r="I17" s="48">
        <f>+I16+C17-F17</f>
        <v>5</v>
      </c>
      <c r="J17" s="49">
        <f>ROUND(((K16+E17)-H17)/I17,2)</f>
        <v>15</v>
      </c>
      <c r="K17" s="50">
        <f>ROUND(I17*J17,2)</f>
        <v>75</v>
      </c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>
        <f>+I17+C18-F18</f>
        <v>5</v>
      </c>
      <c r="J18" s="49">
        <v>0</v>
      </c>
      <c r="K18" s="50">
        <f>ROUND(I18*J18,2)</f>
        <v>0</v>
      </c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M42"/>
  <sheetViews>
    <sheetView topLeftCell="A6" zoomScaleNormal="100" zoomScaleSheetLayoutView="100" workbookViewId="0">
      <selection activeCell="M18" sqref="M18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22</v>
      </c>
      <c r="E8" s="10"/>
      <c r="F8" s="10"/>
      <c r="G8" s="10"/>
      <c r="H8" s="11"/>
      <c r="I8" s="12" t="s">
        <v>6</v>
      </c>
      <c r="J8" s="10"/>
      <c r="K8" s="10" t="s">
        <v>54</v>
      </c>
      <c r="L8" s="13"/>
    </row>
    <row r="9" spans="1:13" ht="15" customHeight="1" x14ac:dyDescent="0.25">
      <c r="A9" s="14" t="s">
        <v>7</v>
      </c>
      <c r="B9" s="10"/>
      <c r="C9" s="10"/>
      <c r="D9" s="10" t="s">
        <v>23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10</v>
      </c>
      <c r="D15" s="33">
        <v>400</v>
      </c>
      <c r="E15" s="24">
        <f>C15*D15</f>
        <v>4000</v>
      </c>
      <c r="F15" s="34">
        <v>0</v>
      </c>
      <c r="G15" s="35"/>
      <c r="H15" s="36">
        <f t="shared" si="0"/>
        <v>0</v>
      </c>
      <c r="I15" s="37">
        <f>+I14+C15-F15</f>
        <v>10</v>
      </c>
      <c r="J15" s="38">
        <f>ROUND(((K14+E15)-H15)/I15,2)</f>
        <v>400</v>
      </c>
      <c r="K15" s="39">
        <f>ROUND(I15*J15,2)</f>
        <v>4000</v>
      </c>
      <c r="L15" s="40"/>
      <c r="M15" s="41"/>
    </row>
    <row r="16" spans="1:13" ht="17.100000000000001" customHeight="1" x14ac:dyDescent="0.25">
      <c r="A16" s="20">
        <v>45629</v>
      </c>
      <c r="B16" s="42" t="s">
        <v>85</v>
      </c>
      <c r="C16" s="22"/>
      <c r="D16" s="23"/>
      <c r="E16" s="24"/>
      <c r="F16" s="25">
        <v>4</v>
      </c>
      <c r="G16" s="26">
        <f>J15</f>
        <v>400</v>
      </c>
      <c r="H16" s="24">
        <f t="shared" si="0"/>
        <v>1600</v>
      </c>
      <c r="I16" s="27">
        <f>+I15+C16-F16</f>
        <v>6</v>
      </c>
      <c r="J16" s="43">
        <f>ROUND(((K15+E16)-H16)/I16,2)</f>
        <v>400</v>
      </c>
      <c r="K16" s="24">
        <f>ROUND(I16*J16,2)</f>
        <v>2400</v>
      </c>
      <c r="L16" s="29"/>
      <c r="M16" s="1" t="s">
        <v>88</v>
      </c>
    </row>
    <row r="17" spans="1:13" ht="17.100000000000001" customHeight="1" x14ac:dyDescent="0.25">
      <c r="A17" s="20">
        <v>45630</v>
      </c>
      <c r="B17" s="42" t="s">
        <v>85</v>
      </c>
      <c r="C17" s="44"/>
      <c r="D17" s="45"/>
      <c r="E17" s="24"/>
      <c r="F17" s="46">
        <v>5</v>
      </c>
      <c r="G17" s="26">
        <f>J16</f>
        <v>400</v>
      </c>
      <c r="H17" s="24">
        <f t="shared" ref="H17" si="1">F17*G17</f>
        <v>2000</v>
      </c>
      <c r="I17" s="27">
        <f>+I16+C17-F17</f>
        <v>1</v>
      </c>
      <c r="J17" s="43">
        <f>ROUND(((K16+E17)-H17)/I17,2)</f>
        <v>400</v>
      </c>
      <c r="K17" s="24">
        <f>ROUND(I17*J17,2)</f>
        <v>400</v>
      </c>
      <c r="L17" s="51"/>
      <c r="M17" s="1" t="s">
        <v>91</v>
      </c>
    </row>
    <row r="18" spans="1:13" ht="17.100000000000001" customHeight="1" x14ac:dyDescent="0.25">
      <c r="A18" s="20"/>
      <c r="B18" s="42"/>
      <c r="C18" s="44"/>
      <c r="D18" s="45"/>
      <c r="E18" s="24"/>
      <c r="F18" s="46"/>
      <c r="G18" s="47"/>
      <c r="H18" s="24">
        <f t="shared" si="0"/>
        <v>0</v>
      </c>
      <c r="I18" s="48">
        <f>+I17+C18-F18</f>
        <v>1</v>
      </c>
      <c r="J18" s="49">
        <v>0</v>
      </c>
      <c r="K18" s="50">
        <f>ROUND(I18*J18,2)</f>
        <v>0</v>
      </c>
      <c r="L18" s="51"/>
    </row>
    <row r="19" spans="1:13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3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3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M42"/>
  <sheetViews>
    <sheetView topLeftCell="A4" zoomScaleNormal="100" zoomScaleSheetLayoutView="100" workbookViewId="0">
      <selection activeCell="G17" sqref="G17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21</v>
      </c>
      <c r="E8" s="10"/>
      <c r="F8" s="10"/>
      <c r="G8" s="10"/>
      <c r="H8" s="11"/>
      <c r="I8" s="12" t="s">
        <v>6</v>
      </c>
      <c r="J8" s="10"/>
      <c r="K8" s="10" t="s">
        <v>55</v>
      </c>
      <c r="L8" s="13"/>
    </row>
    <row r="9" spans="1:13" ht="15" customHeight="1" x14ac:dyDescent="0.25">
      <c r="A9" s="14" t="s">
        <v>7</v>
      </c>
      <c r="B9" s="10"/>
      <c r="C9" s="10"/>
      <c r="D9" s="10" t="s">
        <v>24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25</v>
      </c>
      <c r="D15" s="33">
        <v>630</v>
      </c>
      <c r="E15" s="24">
        <f>C15*D15</f>
        <v>15750</v>
      </c>
      <c r="F15" s="34">
        <v>0</v>
      </c>
      <c r="G15" s="35"/>
      <c r="H15" s="36">
        <f t="shared" si="0"/>
        <v>0</v>
      </c>
      <c r="I15" s="37">
        <f>+I14+C15-F15</f>
        <v>25</v>
      </c>
      <c r="J15" s="38">
        <f>ROUND(((K14+E15)-H15)/I15,2)</f>
        <v>630</v>
      </c>
      <c r="K15" s="39">
        <f>ROUND(I15*J15,2)</f>
        <v>15750</v>
      </c>
      <c r="L15" s="40"/>
      <c r="M15" s="41"/>
    </row>
    <row r="16" spans="1:13" ht="17.100000000000001" customHeight="1" x14ac:dyDescent="0.25">
      <c r="A16" s="20"/>
      <c r="B16" s="42"/>
      <c r="C16" s="22"/>
      <c r="D16" s="23"/>
      <c r="E16" s="24"/>
      <c r="F16" s="25"/>
      <c r="G16" s="26">
        <f>J15</f>
        <v>630</v>
      </c>
      <c r="H16" s="24">
        <f t="shared" si="0"/>
        <v>0</v>
      </c>
      <c r="I16" s="27">
        <f>+I15+C16-F16</f>
        <v>25</v>
      </c>
      <c r="J16" s="43">
        <f>ROUND(((K15+E16)-H16)/I16,2)</f>
        <v>630</v>
      </c>
      <c r="K16" s="24">
        <f>ROUND(I16*J16,2)</f>
        <v>15750</v>
      </c>
      <c r="L16" s="29"/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/>
      <c r="H17" s="24">
        <f t="shared" si="0"/>
        <v>0</v>
      </c>
      <c r="I17" s="48">
        <f>+I16+C17-F17</f>
        <v>25</v>
      </c>
      <c r="J17" s="49">
        <f>ROUND(((K16+E17)-H17)/I17,2)</f>
        <v>630</v>
      </c>
      <c r="K17" s="50">
        <f>ROUND(I17*J17,2)</f>
        <v>15750</v>
      </c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/>
      <c r="H18" s="24">
        <f t="shared" si="0"/>
        <v>0</v>
      </c>
      <c r="I18" s="48">
        <f>+I17+C18-F18</f>
        <v>25</v>
      </c>
      <c r="J18" s="49">
        <v>0</v>
      </c>
      <c r="K18" s="50">
        <f>ROUND(I18*J18,2)</f>
        <v>0</v>
      </c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M42"/>
  <sheetViews>
    <sheetView topLeftCell="A6" zoomScaleNormal="100" zoomScaleSheetLayoutView="100" workbookViewId="0">
      <selection activeCell="M21" sqref="M21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25</v>
      </c>
      <c r="E8" s="10"/>
      <c r="F8" s="10"/>
      <c r="G8" s="10"/>
      <c r="H8" s="11"/>
      <c r="I8" s="12" t="s">
        <v>6</v>
      </c>
      <c r="J8" s="10"/>
      <c r="K8" s="10" t="s">
        <v>56</v>
      </c>
      <c r="L8" s="13"/>
    </row>
    <row r="9" spans="1:13" ht="15" customHeight="1" x14ac:dyDescent="0.25">
      <c r="A9" s="14" t="s">
        <v>7</v>
      </c>
      <c r="B9" s="10"/>
      <c r="C9" s="10"/>
      <c r="D9" s="10" t="s">
        <v>26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500</v>
      </c>
      <c r="D15" s="33">
        <v>2.5</v>
      </c>
      <c r="E15" s="24">
        <f>C15*D15</f>
        <v>1250</v>
      </c>
      <c r="F15" s="34">
        <v>0</v>
      </c>
      <c r="G15" s="35"/>
      <c r="H15" s="36">
        <f t="shared" si="0"/>
        <v>0</v>
      </c>
      <c r="I15" s="37">
        <f t="shared" ref="I15:I20" si="1">+I14+C15-F15</f>
        <v>500</v>
      </c>
      <c r="J15" s="38">
        <f t="shared" ref="J15:J20" si="2">ROUND(((K14+E15)-H15)/I15,2)</f>
        <v>2.5</v>
      </c>
      <c r="K15" s="39">
        <f t="shared" ref="K15:K20" si="3">ROUND(I15*J15,2)</f>
        <v>1250</v>
      </c>
      <c r="L15" s="40"/>
      <c r="M15" s="41"/>
    </row>
    <row r="16" spans="1:13" ht="17.100000000000001" customHeight="1" x14ac:dyDescent="0.25">
      <c r="A16" s="20">
        <v>45537</v>
      </c>
      <c r="B16" s="42" t="s">
        <v>83</v>
      </c>
      <c r="C16" s="22"/>
      <c r="D16" s="23"/>
      <c r="E16" s="24"/>
      <c r="F16" s="25">
        <v>30</v>
      </c>
      <c r="G16" s="26">
        <f>J15</f>
        <v>2.5</v>
      </c>
      <c r="H16" s="24">
        <f t="shared" si="0"/>
        <v>75</v>
      </c>
      <c r="I16" s="27">
        <f t="shared" si="1"/>
        <v>470</v>
      </c>
      <c r="J16" s="43">
        <f t="shared" si="2"/>
        <v>2.5</v>
      </c>
      <c r="K16" s="24">
        <f t="shared" si="3"/>
        <v>1175</v>
      </c>
      <c r="L16" s="29"/>
      <c r="M16" s="1" t="s">
        <v>84</v>
      </c>
    </row>
    <row r="17" spans="1:13" ht="17.100000000000001" customHeight="1" x14ac:dyDescent="0.25">
      <c r="A17" s="20">
        <v>45537</v>
      </c>
      <c r="B17" s="42" t="s">
        <v>85</v>
      </c>
      <c r="C17" s="44"/>
      <c r="D17" s="45"/>
      <c r="E17" s="24"/>
      <c r="F17" s="46">
        <v>12</v>
      </c>
      <c r="G17" s="26">
        <f>J16</f>
        <v>2.5</v>
      </c>
      <c r="H17" s="24">
        <f t="shared" si="0"/>
        <v>30</v>
      </c>
      <c r="I17" s="48">
        <f t="shared" si="1"/>
        <v>458</v>
      </c>
      <c r="J17" s="49">
        <f t="shared" si="2"/>
        <v>2.5</v>
      </c>
      <c r="K17" s="50">
        <f t="shared" si="3"/>
        <v>1145</v>
      </c>
      <c r="L17" s="51"/>
      <c r="M17" s="1" t="s">
        <v>86</v>
      </c>
    </row>
    <row r="18" spans="1:13" ht="17.100000000000001" customHeight="1" x14ac:dyDescent="0.25">
      <c r="A18" s="20">
        <v>45629</v>
      </c>
      <c r="B18" s="42" t="s">
        <v>85</v>
      </c>
      <c r="C18" s="44"/>
      <c r="D18" s="45"/>
      <c r="E18" s="24"/>
      <c r="F18" s="46">
        <v>6</v>
      </c>
      <c r="G18" s="26">
        <f>J17</f>
        <v>2.5</v>
      </c>
      <c r="H18" s="24">
        <f t="shared" si="0"/>
        <v>15</v>
      </c>
      <c r="I18" s="48">
        <f t="shared" si="1"/>
        <v>452</v>
      </c>
      <c r="J18" s="49">
        <f t="shared" si="2"/>
        <v>2.5</v>
      </c>
      <c r="K18" s="50">
        <f t="shared" si="3"/>
        <v>1130</v>
      </c>
      <c r="L18" s="51"/>
      <c r="M18" s="1" t="s">
        <v>88</v>
      </c>
    </row>
    <row r="19" spans="1:13" ht="17.100000000000001" customHeight="1" x14ac:dyDescent="0.25">
      <c r="A19" s="20">
        <v>45630</v>
      </c>
      <c r="B19" s="42" t="s">
        <v>85</v>
      </c>
      <c r="C19" s="44"/>
      <c r="D19" s="45"/>
      <c r="E19" s="24"/>
      <c r="F19" s="46">
        <v>10</v>
      </c>
      <c r="G19" s="26">
        <f>J18</f>
        <v>2.5</v>
      </c>
      <c r="H19" s="24">
        <f t="shared" ref="H19" si="4">F19*G19</f>
        <v>25</v>
      </c>
      <c r="I19" s="48">
        <f t="shared" si="1"/>
        <v>442</v>
      </c>
      <c r="J19" s="49">
        <f t="shared" si="2"/>
        <v>2.5</v>
      </c>
      <c r="K19" s="50">
        <f t="shared" si="3"/>
        <v>1105</v>
      </c>
      <c r="L19" s="51"/>
      <c r="M19" s="1" t="s">
        <v>90</v>
      </c>
    </row>
    <row r="20" spans="1:13" ht="17.100000000000001" customHeight="1" x14ac:dyDescent="0.25">
      <c r="A20" s="20">
        <v>45630</v>
      </c>
      <c r="B20" s="42" t="s">
        <v>85</v>
      </c>
      <c r="C20" s="44"/>
      <c r="D20" s="45"/>
      <c r="E20" s="24"/>
      <c r="F20" s="46">
        <v>6</v>
      </c>
      <c r="G20" s="26">
        <f>J19</f>
        <v>2.5</v>
      </c>
      <c r="H20" s="24">
        <f t="shared" ref="H20" si="5">F20*G20</f>
        <v>15</v>
      </c>
      <c r="I20" s="48">
        <f t="shared" si="1"/>
        <v>436</v>
      </c>
      <c r="J20" s="49">
        <f t="shared" si="2"/>
        <v>2.5</v>
      </c>
      <c r="K20" s="50">
        <f t="shared" si="3"/>
        <v>1090</v>
      </c>
      <c r="L20" s="51"/>
      <c r="M20" s="1" t="s">
        <v>91</v>
      </c>
    </row>
    <row r="21" spans="1:13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M42"/>
  <sheetViews>
    <sheetView topLeftCell="A5" zoomScaleNormal="100" zoomScaleSheetLayoutView="100" workbookViewId="0">
      <selection activeCell="M20" sqref="M20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27</v>
      </c>
      <c r="E8" s="10"/>
      <c r="F8" s="10"/>
      <c r="G8" s="10"/>
      <c r="H8" s="11"/>
      <c r="I8" s="12" t="s">
        <v>6</v>
      </c>
      <c r="J8" s="10"/>
      <c r="K8" s="10" t="s">
        <v>57</v>
      </c>
      <c r="L8" s="13"/>
    </row>
    <row r="9" spans="1:13" ht="15" customHeight="1" x14ac:dyDescent="0.25">
      <c r="A9" s="14" t="s">
        <v>7</v>
      </c>
      <c r="B9" s="10"/>
      <c r="C9" s="10"/>
      <c r="D9" s="10" t="s">
        <v>28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6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25</v>
      </c>
      <c r="D15" s="33">
        <v>610</v>
      </c>
      <c r="E15" s="24">
        <f>C15*D15</f>
        <v>15250</v>
      </c>
      <c r="F15" s="34">
        <v>0</v>
      </c>
      <c r="G15" s="35"/>
      <c r="H15" s="36">
        <f t="shared" si="0"/>
        <v>0</v>
      </c>
      <c r="I15" s="37">
        <f>+I14+C15-F15</f>
        <v>25</v>
      </c>
      <c r="J15" s="38">
        <f>ROUND(((K14+E15)-H15)/I15,2)</f>
        <v>610</v>
      </c>
      <c r="K15" s="39">
        <f>ROUND(I15*J15,2)</f>
        <v>15250</v>
      </c>
      <c r="L15" s="40"/>
      <c r="M15" s="41"/>
    </row>
    <row r="16" spans="1:13" ht="17.100000000000001" customHeight="1" x14ac:dyDescent="0.25">
      <c r="A16" s="20">
        <v>45505</v>
      </c>
      <c r="B16" s="42" t="s">
        <v>75</v>
      </c>
      <c r="C16" s="22"/>
      <c r="D16" s="23"/>
      <c r="E16" s="24"/>
      <c r="F16" s="25">
        <v>4</v>
      </c>
      <c r="G16" s="26">
        <f>J15</f>
        <v>610</v>
      </c>
      <c r="H16" s="24">
        <f t="shared" si="0"/>
        <v>2440</v>
      </c>
      <c r="I16" s="27">
        <f>+I15+C16-F16</f>
        <v>21</v>
      </c>
      <c r="J16" s="43">
        <f>ROUND(((K15+E16)-H16)/I16,2)</f>
        <v>610</v>
      </c>
      <c r="K16" s="24">
        <f>ROUND(I16*J16,2)</f>
        <v>12810</v>
      </c>
      <c r="L16" s="29"/>
      <c r="M16" s="1" t="s">
        <v>76</v>
      </c>
    </row>
    <row r="17" spans="1:13" ht="17.100000000000001" customHeight="1" x14ac:dyDescent="0.25">
      <c r="A17" s="20">
        <v>45537</v>
      </c>
      <c r="B17" s="42" t="s">
        <v>83</v>
      </c>
      <c r="C17" s="44"/>
      <c r="D17" s="45"/>
      <c r="E17" s="24"/>
      <c r="F17" s="46">
        <v>1</v>
      </c>
      <c r="G17" s="26">
        <f>J16</f>
        <v>610</v>
      </c>
      <c r="H17" s="24">
        <f t="shared" ref="H17" si="1">F17*G17</f>
        <v>610</v>
      </c>
      <c r="I17" s="27">
        <f>+I16+C17-F17</f>
        <v>20</v>
      </c>
      <c r="J17" s="43">
        <f>ROUND(((K16+E17)-H17)/I17,2)</f>
        <v>610</v>
      </c>
      <c r="K17" s="24">
        <f>ROUND(I17*J17,2)</f>
        <v>12200</v>
      </c>
      <c r="L17" s="51"/>
      <c r="M17" s="1" t="s">
        <v>84</v>
      </c>
    </row>
    <row r="18" spans="1:13" ht="17.100000000000001" customHeight="1" x14ac:dyDescent="0.25">
      <c r="A18" s="20">
        <v>45629</v>
      </c>
      <c r="B18" s="42" t="s">
        <v>85</v>
      </c>
      <c r="C18" s="44"/>
      <c r="D18" s="45"/>
      <c r="E18" s="24"/>
      <c r="F18" s="46">
        <v>2</v>
      </c>
      <c r="G18" s="26">
        <f>J17</f>
        <v>610</v>
      </c>
      <c r="H18" s="24">
        <f t="shared" ref="H18" si="2">F18*G18</f>
        <v>1220</v>
      </c>
      <c r="I18" s="27">
        <f>+I17+C18-F18</f>
        <v>18</v>
      </c>
      <c r="J18" s="43">
        <f>ROUND(((K17+E18)-H18)/I18,2)</f>
        <v>610</v>
      </c>
      <c r="K18" s="24">
        <f>ROUND(I18*J18,2)</f>
        <v>10980</v>
      </c>
      <c r="L18" s="51"/>
      <c r="M18" s="1" t="s">
        <v>89</v>
      </c>
    </row>
    <row r="19" spans="1:13" ht="17.100000000000001" customHeight="1" x14ac:dyDescent="0.25">
      <c r="A19" s="20">
        <v>45630</v>
      </c>
      <c r="B19" s="42" t="s">
        <v>85</v>
      </c>
      <c r="C19" s="44"/>
      <c r="D19" s="45"/>
      <c r="E19" s="24"/>
      <c r="F19" s="46">
        <v>8</v>
      </c>
      <c r="G19" s="26">
        <f>J18</f>
        <v>610</v>
      </c>
      <c r="H19" s="24">
        <f t="shared" ref="H19" si="3">F19*G19</f>
        <v>4880</v>
      </c>
      <c r="I19" s="27">
        <f>+I18+C19-F19</f>
        <v>10</v>
      </c>
      <c r="J19" s="43">
        <f>ROUND(((K18+E19)-H19)/I19,2)</f>
        <v>610</v>
      </c>
      <c r="K19" s="24">
        <f>ROUND(I19*J19,2)</f>
        <v>6100</v>
      </c>
      <c r="L19" s="51"/>
      <c r="M19" s="1" t="s">
        <v>90</v>
      </c>
    </row>
    <row r="20" spans="1:13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3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M42"/>
  <sheetViews>
    <sheetView topLeftCell="A7" zoomScaleNormal="100" zoomScaleSheetLayoutView="100" workbookViewId="0">
      <selection activeCell="A17" sqref="A17:XFD17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29</v>
      </c>
      <c r="E8" s="10"/>
      <c r="F8" s="10"/>
      <c r="G8" s="10"/>
      <c r="H8" s="11"/>
      <c r="I8" s="12" t="s">
        <v>6</v>
      </c>
      <c r="J8" s="10"/>
      <c r="K8" s="10" t="s">
        <v>58</v>
      </c>
      <c r="L8" s="13"/>
    </row>
    <row r="9" spans="1:13" ht="15" customHeight="1" x14ac:dyDescent="0.25">
      <c r="A9" s="14" t="s">
        <v>7</v>
      </c>
      <c r="B9" s="10"/>
      <c r="C9" s="10"/>
      <c r="D9" s="10" t="s">
        <v>30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10</v>
      </c>
      <c r="D15" s="33">
        <v>60</v>
      </c>
      <c r="E15" s="24">
        <f>C15*D15</f>
        <v>600</v>
      </c>
      <c r="F15" s="34">
        <v>0</v>
      </c>
      <c r="G15" s="35"/>
      <c r="H15" s="36">
        <f t="shared" si="0"/>
        <v>0</v>
      </c>
      <c r="I15" s="37">
        <f>+I14+C15-F15</f>
        <v>10</v>
      </c>
      <c r="J15" s="38">
        <f>ROUND(((K14+E15)-H15)/I15,2)</f>
        <v>60</v>
      </c>
      <c r="K15" s="39">
        <f>ROUND(I15*J15,2)</f>
        <v>600</v>
      </c>
      <c r="L15" s="40"/>
      <c r="M15" s="41"/>
    </row>
    <row r="16" spans="1:13" ht="17.100000000000001" customHeight="1" x14ac:dyDescent="0.25">
      <c r="A16" s="20">
        <v>45505</v>
      </c>
      <c r="B16" s="42" t="s">
        <v>73</v>
      </c>
      <c r="C16" s="22"/>
      <c r="D16" s="23"/>
      <c r="E16" s="24"/>
      <c r="F16" s="25">
        <v>4</v>
      </c>
      <c r="G16" s="26">
        <f>J15</f>
        <v>60</v>
      </c>
      <c r="H16" s="24">
        <f t="shared" si="0"/>
        <v>240</v>
      </c>
      <c r="I16" s="27">
        <f>+I15+C16-F16</f>
        <v>6</v>
      </c>
      <c r="J16" s="43">
        <f>ROUND(((K15+E16)-H16)/I16,2)</f>
        <v>60</v>
      </c>
      <c r="K16" s="24">
        <f>ROUND(I16*J16,2)</f>
        <v>360</v>
      </c>
      <c r="L16" s="29"/>
      <c r="M16" s="1" t="s">
        <v>72</v>
      </c>
    </row>
    <row r="17" spans="1:13" ht="17.100000000000001" customHeight="1" x14ac:dyDescent="0.25">
      <c r="A17" s="20">
        <v>45510</v>
      </c>
      <c r="B17" s="42" t="s">
        <v>79</v>
      </c>
      <c r="C17" s="44"/>
      <c r="D17" s="45"/>
      <c r="E17" s="24"/>
      <c r="F17" s="46">
        <v>1</v>
      </c>
      <c r="G17" s="26">
        <f t="shared" ref="G17:G18" si="1">J16</f>
        <v>60</v>
      </c>
      <c r="H17" s="24">
        <f t="shared" si="0"/>
        <v>60</v>
      </c>
      <c r="I17" s="48">
        <f>+I16+C17-F17</f>
        <v>5</v>
      </c>
      <c r="J17" s="49">
        <f>ROUND(((K16+E17)-H17)/I17,2)</f>
        <v>60</v>
      </c>
      <c r="K17" s="50">
        <f>ROUND(I17*J17,2)</f>
        <v>300</v>
      </c>
      <c r="L17" s="51"/>
      <c r="M17" s="1" t="s">
        <v>82</v>
      </c>
    </row>
    <row r="18" spans="1:13" ht="17.100000000000001" customHeight="1" x14ac:dyDescent="0.25">
      <c r="A18" s="20"/>
      <c r="B18" s="42"/>
      <c r="C18" s="44"/>
      <c r="D18" s="45"/>
      <c r="E18" s="24"/>
      <c r="F18" s="46"/>
      <c r="G18" s="26">
        <f t="shared" si="1"/>
        <v>60</v>
      </c>
      <c r="H18" s="24">
        <f t="shared" si="0"/>
        <v>0</v>
      </c>
      <c r="I18" s="48">
        <f>+I17+C18-F18</f>
        <v>5</v>
      </c>
      <c r="J18" s="49">
        <v>0</v>
      </c>
      <c r="K18" s="50">
        <f>ROUND(I18*J18,2)</f>
        <v>0</v>
      </c>
      <c r="L18" s="51"/>
    </row>
    <row r="19" spans="1:13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3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3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pageSetUpPr fitToPage="1"/>
  </sheetPr>
  <dimension ref="A1:M42"/>
  <sheetViews>
    <sheetView topLeftCell="A3" zoomScaleNormal="100" zoomScaleSheetLayoutView="100" workbookViewId="0">
      <selection activeCell="G17" sqref="G17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31</v>
      </c>
      <c r="E8" s="10"/>
      <c r="F8" s="10"/>
      <c r="G8" s="10"/>
      <c r="H8" s="11"/>
      <c r="I8" s="12" t="s">
        <v>6</v>
      </c>
      <c r="J8" s="10"/>
      <c r="K8" s="10" t="s">
        <v>59</v>
      </c>
      <c r="L8" s="13"/>
    </row>
    <row r="9" spans="1:13" ht="15" customHeight="1" x14ac:dyDescent="0.25">
      <c r="A9" s="14" t="s">
        <v>7</v>
      </c>
      <c r="B9" s="10"/>
      <c r="C9" s="10"/>
      <c r="D9" s="10" t="s">
        <v>32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5</v>
      </c>
      <c r="D15" s="33">
        <v>130</v>
      </c>
      <c r="E15" s="24">
        <f>C15*D15</f>
        <v>650</v>
      </c>
      <c r="F15" s="34">
        <v>0</v>
      </c>
      <c r="G15" s="35"/>
      <c r="H15" s="36">
        <f t="shared" si="0"/>
        <v>0</v>
      </c>
      <c r="I15" s="37">
        <f>+I14+C15-F15</f>
        <v>5</v>
      </c>
      <c r="J15" s="38">
        <f>ROUND(((K14+E15)-H15)/I15,2)</f>
        <v>130</v>
      </c>
      <c r="K15" s="39">
        <f>ROUND(I15*J15,2)</f>
        <v>650</v>
      </c>
      <c r="L15" s="40"/>
      <c r="M15" s="41"/>
    </row>
    <row r="16" spans="1:13" ht="17.100000000000001" customHeight="1" x14ac:dyDescent="0.25">
      <c r="A16" s="20">
        <v>45505</v>
      </c>
      <c r="B16" s="42" t="s">
        <v>73</v>
      </c>
      <c r="C16" s="22"/>
      <c r="D16" s="23"/>
      <c r="E16" s="24"/>
      <c r="F16" s="25">
        <v>5</v>
      </c>
      <c r="G16" s="26">
        <f>J15</f>
        <v>130</v>
      </c>
      <c r="H16" s="24">
        <f t="shared" si="0"/>
        <v>650</v>
      </c>
      <c r="I16" s="27">
        <f>+I15+C16-F16</f>
        <v>0</v>
      </c>
      <c r="J16" s="43" t="e">
        <f>ROUND(((K15+E16)-H16)/I16,2)</f>
        <v>#DIV/0!</v>
      </c>
      <c r="K16" s="24" t="e">
        <f>ROUND(I16*J16,2)</f>
        <v>#DIV/0!</v>
      </c>
      <c r="L16" s="29"/>
      <c r="M16" s="1" t="s">
        <v>72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/>
      <c r="H17" s="24">
        <f t="shared" si="0"/>
        <v>0</v>
      </c>
      <c r="I17" s="48">
        <f>+I16+C17-F17</f>
        <v>0</v>
      </c>
      <c r="J17" s="49" t="e">
        <f>ROUND(((K16+E17)-H17)/I17,2)</f>
        <v>#DIV/0!</v>
      </c>
      <c r="K17" s="50" t="e">
        <f>ROUND(I17*J17,2)</f>
        <v>#DIV/0!</v>
      </c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/>
      <c r="H18" s="24">
        <f t="shared" si="0"/>
        <v>0</v>
      </c>
      <c r="I18" s="48">
        <f>+I17+C18-F18</f>
        <v>0</v>
      </c>
      <c r="J18" s="49">
        <v>0</v>
      </c>
      <c r="K18" s="50">
        <f>ROUND(I18*J18,2)</f>
        <v>0</v>
      </c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pageSetUpPr fitToPage="1"/>
  </sheetPr>
  <dimension ref="A1:M42"/>
  <sheetViews>
    <sheetView topLeftCell="A7" zoomScaleNormal="100" zoomScaleSheetLayoutView="100" workbookViewId="0">
      <selection activeCell="H16" sqref="H16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33</v>
      </c>
      <c r="E8" s="10"/>
      <c r="F8" s="10"/>
      <c r="G8" s="10"/>
      <c r="H8" s="11"/>
      <c r="I8" s="12" t="s">
        <v>6</v>
      </c>
      <c r="J8" s="10"/>
      <c r="K8" s="10" t="s">
        <v>60</v>
      </c>
      <c r="L8" s="13"/>
    </row>
    <row r="9" spans="1:13" ht="15" customHeight="1" x14ac:dyDescent="0.25">
      <c r="A9" s="14" t="s">
        <v>7</v>
      </c>
      <c r="B9" s="10"/>
      <c r="C9" s="10"/>
      <c r="D9" s="10" t="s">
        <v>34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10</v>
      </c>
      <c r="D15" s="33">
        <v>350</v>
      </c>
      <c r="E15" s="24">
        <f>C15*D15</f>
        <v>3500</v>
      </c>
      <c r="F15" s="34">
        <v>0</v>
      </c>
      <c r="G15" s="35"/>
      <c r="H15" s="36">
        <f t="shared" si="0"/>
        <v>0</v>
      </c>
      <c r="I15" s="37">
        <f>+I14+C15-F15</f>
        <v>10</v>
      </c>
      <c r="J15" s="38">
        <f>ROUND(((K14+E15)-H15)/I15,2)</f>
        <v>350</v>
      </c>
      <c r="K15" s="39">
        <f>ROUND(I15*J15,2)</f>
        <v>3500</v>
      </c>
      <c r="L15" s="40"/>
      <c r="M15" s="41"/>
    </row>
    <row r="16" spans="1:13" ht="17.100000000000001" customHeight="1" x14ac:dyDescent="0.25">
      <c r="A16" s="20">
        <v>45509</v>
      </c>
      <c r="B16" s="42" t="s">
        <v>77</v>
      </c>
      <c r="C16" s="22"/>
      <c r="D16" s="23"/>
      <c r="E16" s="24"/>
      <c r="F16" s="25">
        <v>1</v>
      </c>
      <c r="G16" s="26">
        <f>J15</f>
        <v>350</v>
      </c>
      <c r="H16" s="24">
        <f t="shared" si="0"/>
        <v>350</v>
      </c>
      <c r="I16" s="27">
        <f>+I15+C16-F16</f>
        <v>9</v>
      </c>
      <c r="J16" s="43">
        <f>ROUND(((K15+E16)-H16)/I16,2)</f>
        <v>350</v>
      </c>
      <c r="K16" s="24">
        <f>ROUND(I16*J16,2)</f>
        <v>3150</v>
      </c>
      <c r="L16" s="29"/>
      <c r="M16" s="1" t="s">
        <v>78</v>
      </c>
    </row>
    <row r="17" spans="1:13" ht="17.100000000000001" customHeight="1" x14ac:dyDescent="0.25">
      <c r="A17" s="20">
        <v>45509</v>
      </c>
      <c r="B17" s="42" t="s">
        <v>79</v>
      </c>
      <c r="C17" s="44"/>
      <c r="D17" s="45"/>
      <c r="E17" s="24"/>
      <c r="F17" s="46">
        <v>1</v>
      </c>
      <c r="G17" s="26">
        <f>J16</f>
        <v>350</v>
      </c>
      <c r="H17" s="24">
        <f t="shared" si="0"/>
        <v>350</v>
      </c>
      <c r="I17" s="48">
        <f>+I16+C17-F17</f>
        <v>8</v>
      </c>
      <c r="J17" s="49">
        <f>ROUND(((K16+E17)-H17)/I17,2)</f>
        <v>350</v>
      </c>
      <c r="K17" s="50">
        <f>ROUND(I17*J17,2)</f>
        <v>2800</v>
      </c>
      <c r="L17" s="51"/>
      <c r="M17" s="1" t="s">
        <v>80</v>
      </c>
    </row>
    <row r="18" spans="1:13" ht="17.100000000000001" customHeight="1" x14ac:dyDescent="0.25">
      <c r="A18" s="20"/>
      <c r="B18" s="42"/>
      <c r="C18" s="44"/>
      <c r="D18" s="45"/>
      <c r="E18" s="24"/>
      <c r="F18" s="46"/>
      <c r="G18" s="47"/>
      <c r="H18" s="24">
        <f t="shared" si="0"/>
        <v>0</v>
      </c>
      <c r="I18" s="48">
        <f>+I17+C18-F18</f>
        <v>8</v>
      </c>
      <c r="J18" s="49">
        <v>0</v>
      </c>
      <c r="K18" s="50">
        <f>ROUND(I18*J18,2)</f>
        <v>0</v>
      </c>
      <c r="L18" s="51"/>
    </row>
    <row r="19" spans="1:13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3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3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pageSetUpPr fitToPage="1"/>
  </sheetPr>
  <dimension ref="A1:M42"/>
  <sheetViews>
    <sheetView topLeftCell="A5" zoomScaleNormal="100" zoomScaleSheetLayoutView="100" workbookViewId="0">
      <selection activeCell="A16" sqref="A16:XFD16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58" t="s">
        <v>0</v>
      </c>
      <c r="L1" s="58"/>
    </row>
    <row r="2" spans="1:13" ht="15" customHeight="1" x14ac:dyDescent="0.25"/>
    <row r="3" spans="1:13" s="3" customFormat="1" ht="24.75" customHeight="1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61" t="s">
        <v>3</v>
      </c>
      <c r="C6" s="61"/>
      <c r="D6" s="61"/>
      <c r="E6" s="61"/>
      <c r="F6" s="61"/>
      <c r="G6" s="61"/>
      <c r="H6" s="61"/>
      <c r="I6" s="7"/>
      <c r="J6" s="8" t="s">
        <v>4</v>
      </c>
      <c r="K6" s="8"/>
      <c r="L6" s="8"/>
    </row>
    <row r="7" spans="1:13" ht="15" customHeight="1" thickBot="1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5" customHeight="1" thickBot="1" x14ac:dyDescent="0.3">
      <c r="A8" s="9" t="s">
        <v>5</v>
      </c>
      <c r="B8" s="10"/>
      <c r="C8" s="10"/>
      <c r="D8" s="10" t="s">
        <v>35</v>
      </c>
      <c r="E8" s="10"/>
      <c r="F8" s="10"/>
      <c r="G8" s="10"/>
      <c r="H8" s="11"/>
      <c r="I8" s="12" t="s">
        <v>6</v>
      </c>
      <c r="J8" s="10"/>
      <c r="K8" s="10" t="s">
        <v>61</v>
      </c>
      <c r="L8" s="13"/>
    </row>
    <row r="9" spans="1:13" ht="15" customHeight="1" x14ac:dyDescent="0.25">
      <c r="A9" s="14" t="s">
        <v>7</v>
      </c>
      <c r="B9" s="10"/>
      <c r="C9" s="10"/>
      <c r="D9" s="10" t="s">
        <v>36</v>
      </c>
      <c r="E9" s="10"/>
      <c r="F9" s="10"/>
      <c r="G9" s="10"/>
      <c r="H9" s="11"/>
      <c r="I9" s="15" t="s">
        <v>8</v>
      </c>
      <c r="J9" s="16"/>
      <c r="K9" s="56"/>
      <c r="L9" s="57"/>
    </row>
    <row r="10" spans="1:13" ht="18.75" customHeight="1" thickBot="1" x14ac:dyDescent="0.3">
      <c r="A10" s="17" t="s">
        <v>9</v>
      </c>
      <c r="B10" s="18"/>
      <c r="C10" s="18"/>
      <c r="D10" s="18" t="s">
        <v>20</v>
      </c>
      <c r="E10" s="18"/>
      <c r="F10" s="18"/>
      <c r="G10" s="18"/>
      <c r="H10" s="19"/>
      <c r="I10" s="63"/>
      <c r="J10" s="64"/>
      <c r="K10" s="64"/>
      <c r="L10" s="65"/>
    </row>
    <row r="11" spans="1:13" s="3" customFormat="1" ht="21.75" customHeight="1" thickBot="1" x14ac:dyDescent="0.3">
      <c r="A11" s="66" t="s">
        <v>10</v>
      </c>
      <c r="B11" s="66" t="s">
        <v>11</v>
      </c>
      <c r="C11" s="69" t="s">
        <v>12</v>
      </c>
      <c r="D11" s="70"/>
      <c r="E11" s="71"/>
      <c r="F11" s="69" t="s">
        <v>13</v>
      </c>
      <c r="G11" s="70"/>
      <c r="H11" s="71"/>
      <c r="I11" s="69" t="s">
        <v>14</v>
      </c>
      <c r="J11" s="70"/>
      <c r="K11" s="71"/>
      <c r="L11" s="72" t="s">
        <v>15</v>
      </c>
      <c r="M11" s="75" t="s">
        <v>16</v>
      </c>
    </row>
    <row r="12" spans="1:13" ht="21.75" customHeight="1" x14ac:dyDescent="0.25">
      <c r="A12" s="67"/>
      <c r="B12" s="67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73"/>
      <c r="M12" s="75"/>
    </row>
    <row r="13" spans="1:13" ht="9.75" customHeight="1" thickBot="1" x14ac:dyDescent="0.3">
      <c r="A13" s="68"/>
      <c r="B13" s="68"/>
      <c r="C13" s="77"/>
      <c r="D13" s="79"/>
      <c r="E13" s="81"/>
      <c r="F13" s="77"/>
      <c r="G13" s="79"/>
      <c r="H13" s="81"/>
      <c r="I13" s="77"/>
      <c r="J13" s="79"/>
      <c r="K13" s="81"/>
      <c r="L13" s="74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45419</v>
      </c>
      <c r="B15" s="31" t="s">
        <v>74</v>
      </c>
      <c r="C15" s="32">
        <v>10</v>
      </c>
      <c r="D15" s="33">
        <v>70</v>
      </c>
      <c r="E15" s="24">
        <f>C15*D15</f>
        <v>700</v>
      </c>
      <c r="F15" s="34">
        <v>0</v>
      </c>
      <c r="G15" s="35">
        <v>0</v>
      </c>
      <c r="H15" s="36">
        <f t="shared" si="0"/>
        <v>0</v>
      </c>
      <c r="I15" s="37">
        <f>+I14+C15-F15</f>
        <v>10</v>
      </c>
      <c r="J15" s="38">
        <f>ROUND(((K14+E15)-H15)/I15,2)</f>
        <v>70</v>
      </c>
      <c r="K15" s="39">
        <f>ROUND(I15*J15,2)</f>
        <v>700</v>
      </c>
      <c r="L15" s="40"/>
      <c r="M15" s="41"/>
    </row>
    <row r="16" spans="1:13" ht="17.100000000000001" customHeight="1" x14ac:dyDescent="0.25">
      <c r="A16" s="20">
        <v>45509</v>
      </c>
      <c r="B16" s="55" t="s">
        <v>77</v>
      </c>
      <c r="C16" s="22"/>
      <c r="D16" s="23"/>
      <c r="E16" s="24"/>
      <c r="F16" s="25">
        <v>1</v>
      </c>
      <c r="G16" s="26">
        <f>J15</f>
        <v>70</v>
      </c>
      <c r="H16" s="24">
        <f>F16*G16</f>
        <v>70</v>
      </c>
      <c r="I16" s="27">
        <f>+I15+C16-F16</f>
        <v>9</v>
      </c>
      <c r="J16" s="43">
        <f>ROUND(((K15+E16)-H16)/I16,2)</f>
        <v>70</v>
      </c>
      <c r="K16" s="24">
        <f>ROUND(I16*J16,2)</f>
        <v>630</v>
      </c>
      <c r="L16" s="29"/>
      <c r="M16" s="1" t="s">
        <v>78</v>
      </c>
    </row>
    <row r="17" spans="1:13" ht="17.100000000000001" customHeight="1" x14ac:dyDescent="0.25">
      <c r="A17" s="20">
        <v>45537</v>
      </c>
      <c r="B17" s="42" t="s">
        <v>85</v>
      </c>
      <c r="C17" s="44"/>
      <c r="D17" s="45"/>
      <c r="E17" s="24"/>
      <c r="F17" s="46">
        <v>4</v>
      </c>
      <c r="G17" s="26">
        <f>J16</f>
        <v>70</v>
      </c>
      <c r="H17" s="24">
        <f>F17*G17</f>
        <v>280</v>
      </c>
      <c r="I17" s="27">
        <f>+I16+C17-F17</f>
        <v>5</v>
      </c>
      <c r="J17" s="43">
        <f>ROUND(((K16+E17)-H17)/I17,2)</f>
        <v>70</v>
      </c>
      <c r="K17" s="24">
        <f>ROUND(I17*J17,2)</f>
        <v>350</v>
      </c>
      <c r="L17" s="51"/>
      <c r="M17" s="1" t="s">
        <v>87</v>
      </c>
    </row>
    <row r="18" spans="1:13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>
        <f>+I17+C18-F18</f>
        <v>5</v>
      </c>
      <c r="J18" s="49">
        <v>0</v>
      </c>
      <c r="K18" s="50">
        <f>ROUND(I18*J18,2)</f>
        <v>0</v>
      </c>
      <c r="L18" s="51"/>
    </row>
    <row r="19" spans="1:13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3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3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7" fitToHeight="10" orientation="portrait" r:id="rId1"/>
  <headerFooter alignWithMargins="0">
    <oddFooter>&amp;C&amp;"Times New Roman,Regular"&amp;16  145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0001</vt:lpstr>
      <vt:lpstr>0002</vt:lpstr>
      <vt:lpstr>0003</vt:lpstr>
      <vt:lpstr>0004</vt:lpstr>
      <vt:lpstr>0005</vt:lpstr>
      <vt:lpstr>0006</vt:lpstr>
      <vt:lpstr>0007</vt:lpstr>
      <vt:lpstr>0008</vt:lpstr>
      <vt:lpstr>0009</vt:lpstr>
      <vt:lpstr>0010</vt:lpstr>
      <vt:lpstr>0011</vt:lpstr>
      <vt:lpstr>0012</vt:lpstr>
      <vt:lpstr>0013</vt:lpstr>
      <vt:lpstr>0014</vt:lpstr>
      <vt:lpstr>0015</vt:lpstr>
      <vt:lpstr>0016</vt:lpstr>
      <vt:lpstr>0017</vt:lpstr>
      <vt:lpstr>0018</vt:lpstr>
      <vt:lpstr>0019</vt:lpstr>
      <vt:lpstr>'0001'!Print_Area</vt:lpstr>
      <vt:lpstr>'0002'!Print_Area</vt:lpstr>
      <vt:lpstr>'0003'!Print_Area</vt:lpstr>
      <vt:lpstr>'0004'!Print_Area</vt:lpstr>
      <vt:lpstr>'0005'!Print_Area</vt:lpstr>
      <vt:lpstr>'0006'!Print_Area</vt:lpstr>
      <vt:lpstr>'0007'!Print_Area</vt:lpstr>
      <vt:lpstr>'0008'!Print_Area</vt:lpstr>
      <vt:lpstr>'0009'!Print_Area</vt:lpstr>
      <vt:lpstr>'0010'!Print_Area</vt:lpstr>
      <vt:lpstr>'0011'!Print_Area</vt:lpstr>
      <vt:lpstr>'0012'!Print_Area</vt:lpstr>
      <vt:lpstr>'0013'!Print_Area</vt:lpstr>
      <vt:lpstr>'0014'!Print_Area</vt:lpstr>
      <vt:lpstr>'0015'!Print_Area</vt:lpstr>
      <vt:lpstr>'0016'!Print_Area</vt:lpstr>
      <vt:lpstr>'0017'!Print_Area</vt:lpstr>
      <vt:lpstr>'0018'!Print_Area</vt:lpstr>
      <vt:lpstr>'0019'!Print_Area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NIA-PIMO</dc:creator>
  <cp:lastModifiedBy>user</cp:lastModifiedBy>
  <dcterms:created xsi:type="dcterms:W3CDTF">2024-05-06T02:01:43Z</dcterms:created>
  <dcterms:modified xsi:type="dcterms:W3CDTF">2025-01-23T03:58:08Z</dcterms:modified>
</cp:coreProperties>
</file>