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edis Tchamithhian\Desktop\june astro piproj final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2" l="1"/>
  <c r="G81" i="2"/>
  <c r="E20" i="2"/>
  <c r="K18" i="2"/>
  <c r="I81" i="2" l="1"/>
  <c r="I79" i="2"/>
  <c r="K80" i="2" s="1"/>
  <c r="K57" i="2"/>
  <c r="K71" i="2"/>
  <c r="E51" i="2"/>
  <c r="E71" i="2"/>
  <c r="P61" i="2"/>
  <c r="K61" i="2"/>
  <c r="E61" i="2"/>
  <c r="P51" i="2"/>
  <c r="K51" i="2"/>
  <c r="P41" i="2"/>
  <c r="K37" i="2"/>
  <c r="P27" i="2"/>
  <c r="K41" i="2"/>
  <c r="E41" i="2"/>
  <c r="P31" i="2"/>
  <c r="K68" i="2"/>
  <c r="K69" i="2"/>
  <c r="K70" i="2"/>
  <c r="K67" i="2"/>
  <c r="E68" i="2"/>
  <c r="E69" i="2"/>
  <c r="E70" i="2"/>
  <c r="E67" i="2"/>
  <c r="P58" i="2"/>
  <c r="P59" i="2"/>
  <c r="P60" i="2"/>
  <c r="P57" i="2"/>
  <c r="K58" i="2"/>
  <c r="K59" i="2"/>
  <c r="K60" i="2"/>
  <c r="E58" i="2"/>
  <c r="E59" i="2"/>
  <c r="E60" i="2"/>
  <c r="E57" i="2"/>
  <c r="P48" i="2"/>
  <c r="P49" i="2"/>
  <c r="P50" i="2"/>
  <c r="P47" i="2"/>
  <c r="K48" i="2"/>
  <c r="K49" i="2"/>
  <c r="K50" i="2"/>
  <c r="K47" i="2"/>
  <c r="E48" i="2"/>
  <c r="E49" i="2"/>
  <c r="E50" i="2"/>
  <c r="E47" i="2"/>
  <c r="P38" i="2"/>
  <c r="P39" i="2"/>
  <c r="P40" i="2"/>
  <c r="P37" i="2"/>
  <c r="E38" i="2"/>
  <c r="E39" i="2"/>
  <c r="E40" i="2"/>
  <c r="E37" i="2"/>
  <c r="P28" i="2"/>
  <c r="P29" i="2"/>
  <c r="P30" i="2"/>
  <c r="E28" i="2"/>
  <c r="E29" i="2"/>
  <c r="E30" i="2"/>
  <c r="E27" i="2"/>
  <c r="P18" i="2"/>
  <c r="P19" i="2"/>
  <c r="P20" i="2"/>
  <c r="P17" i="2"/>
  <c r="K19" i="2"/>
  <c r="K20" i="2"/>
  <c r="K17" i="2"/>
  <c r="E18" i="2"/>
  <c r="E19" i="2"/>
  <c r="E17" i="2"/>
  <c r="P8" i="2"/>
  <c r="P9" i="2"/>
  <c r="P10" i="2"/>
  <c r="P7" i="2"/>
  <c r="K8" i="2"/>
  <c r="K9" i="2"/>
  <c r="K10" i="2"/>
  <c r="K7" i="2"/>
  <c r="E8" i="2"/>
  <c r="E9" i="2"/>
  <c r="E10" i="2"/>
  <c r="E7" i="2"/>
  <c r="E37" i="1"/>
  <c r="E38" i="1"/>
  <c r="E39" i="1"/>
  <c r="E40" i="1"/>
  <c r="E17" i="1"/>
  <c r="E18" i="1"/>
  <c r="E20" i="1"/>
  <c r="K40" i="2"/>
  <c r="K39" i="2"/>
  <c r="K38" i="2"/>
  <c r="K30" i="2"/>
  <c r="K29" i="2"/>
  <c r="K28" i="2"/>
  <c r="K27" i="2"/>
  <c r="J68" i="1" l="1"/>
  <c r="J69" i="1"/>
  <c r="J70" i="1"/>
  <c r="J67" i="1"/>
  <c r="E68" i="1"/>
  <c r="E69" i="1"/>
  <c r="E70" i="1"/>
  <c r="E67" i="1"/>
  <c r="O60" i="1"/>
  <c r="O58" i="1"/>
  <c r="O59" i="1"/>
  <c r="O57" i="1"/>
  <c r="J58" i="1"/>
  <c r="J59" i="1"/>
  <c r="J60" i="1"/>
  <c r="J57" i="1"/>
  <c r="E58" i="1"/>
  <c r="E59" i="1"/>
  <c r="E60" i="1"/>
  <c r="E57" i="1"/>
  <c r="O48" i="1"/>
  <c r="O49" i="1"/>
  <c r="O50" i="1"/>
  <c r="O47" i="1"/>
  <c r="J48" i="1"/>
  <c r="J49" i="1"/>
  <c r="J50" i="1"/>
  <c r="J47" i="1"/>
  <c r="E48" i="1"/>
  <c r="E49" i="1"/>
  <c r="E50" i="1"/>
  <c r="E47" i="1"/>
  <c r="O40" i="1"/>
  <c r="O38" i="1"/>
  <c r="O39" i="1"/>
  <c r="O37" i="1"/>
  <c r="J38" i="1"/>
  <c r="J39" i="1"/>
  <c r="J40" i="1"/>
  <c r="J37" i="1"/>
  <c r="O28" i="1"/>
  <c r="O29" i="1"/>
  <c r="O30" i="1"/>
  <c r="O27" i="1"/>
  <c r="J28" i="1"/>
  <c r="J29" i="1"/>
  <c r="J30" i="1"/>
  <c r="J27" i="1"/>
  <c r="E28" i="1"/>
  <c r="E29" i="1"/>
  <c r="E30" i="1"/>
  <c r="E27" i="1"/>
  <c r="O18" i="1"/>
  <c r="O19" i="1"/>
  <c r="O20" i="1"/>
  <c r="O17" i="1"/>
  <c r="J18" i="1"/>
  <c r="J19" i="1"/>
  <c r="J20" i="1"/>
  <c r="J17" i="1"/>
  <c r="E19" i="1"/>
  <c r="O7" i="1"/>
  <c r="O8" i="1"/>
  <c r="O9" i="1"/>
  <c r="O6" i="1"/>
  <c r="J7" i="1"/>
  <c r="J8" i="1"/>
  <c r="J9" i="1"/>
  <c r="J6" i="1"/>
  <c r="E7" i="1" l="1"/>
  <c r="E8" i="1"/>
  <c r="E9" i="1"/>
  <c r="E6" i="1"/>
</calcChain>
</file>

<file path=xl/sharedStrings.xml><?xml version="1.0" encoding="utf-8"?>
<sst xmlns="http://schemas.openxmlformats.org/spreadsheetml/2006/main" count="381" uniqueCount="34">
  <si>
    <t>n</t>
  </si>
  <si>
    <t>008 MON MARCH 16-23:52:38 +2</t>
  </si>
  <si>
    <t>x</t>
  </si>
  <si>
    <t>y</t>
  </si>
  <si>
    <t>Jupiter</t>
  </si>
  <si>
    <t>Ganimede</t>
  </si>
  <si>
    <t>Europa</t>
  </si>
  <si>
    <t>Io</t>
  </si>
  <si>
    <t>Calisto</t>
  </si>
  <si>
    <t xml:space="preserve">Distance </t>
  </si>
  <si>
    <t>12A sun march 22 2015 18:08:56 GMT +0200</t>
  </si>
  <si>
    <t>0012 B thu march 19 2015 23:53:56 GMT+2</t>
  </si>
  <si>
    <t>0013 wed march 25 2015 18:29:56 GMT + 2</t>
  </si>
  <si>
    <t>015 thus march 17 2015 18:12:56Gmt +2</t>
  </si>
  <si>
    <t>0019 sat march 21 2015 22:55:37 gmt +2</t>
  </si>
  <si>
    <t xml:space="preserve">0030 sat march 21 2015 18:17:37 gmt +2 </t>
  </si>
  <si>
    <t>0042 wed march 18 2015 00:11:37 GMT +2</t>
  </si>
  <si>
    <t>056 thus march 26 2015 18:20:37 GMT+2</t>
  </si>
  <si>
    <t>66 wed march 18 2015 19:08:37 GMT+2</t>
  </si>
  <si>
    <t xml:space="preserve">70 fri march 20 2015 19:24:46 Gmt+2 </t>
  </si>
  <si>
    <t>101 wed aprl 1 2015 19:32:56 gmt+3 Ram +2</t>
  </si>
  <si>
    <t>118  sund march 22 2015 23:29:46 gmt+2</t>
  </si>
  <si>
    <t>129 sun march 29 2015 19:21:46 gmt +3 ram +2</t>
  </si>
  <si>
    <t>00888  mon march 16 2015 18:11:46 gmt+2</t>
  </si>
  <si>
    <t>00889  mar 14 2015 20:20:34 Gmt+2</t>
  </si>
  <si>
    <t>890  sat march 14 2015 22:40:38 GMT+002</t>
  </si>
  <si>
    <t>891 sund march 15 2015 18:37:28 Gmt+2</t>
  </si>
  <si>
    <t xml:space="preserve">892 thus march 12 201519:58:52 </t>
  </si>
  <si>
    <t>0025 thus march 21 2015 19:27:30 GMT+3 RAM +2</t>
  </si>
  <si>
    <t>Time</t>
  </si>
  <si>
    <t>d from the center</t>
  </si>
  <si>
    <t>anle</t>
  </si>
  <si>
    <t>dist sep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</si>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</sst>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6" xfId="0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20" fontId="0" fillId="0" borderId="8" xfId="0" applyNumberFormat="1" applyBorder="1"/>
    <xf numFmtId="0" fontId="1" fillId="3" borderId="9" xfId="0" applyFont="1" applyFill="1" applyBorder="1"/>
    <xf numFmtId="0" fontId="0" fillId="0" borderId="4" xfId="0" applyBorder="1"/>
    <xf numFmtId="0" fontId="0" fillId="0" borderId="10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(Sheet2!$E$11,Sheet2!$K$11,Sheet2!$P$11,Sheet2!$E$21,Sheet2!$K$21,Sheet2!$P$21,Sheet2!$E$31,Sheet2!$K$31,Sheet2!$P$31,Sheet2!$E$41,Sheet2!$K$41)</c:f>
              <c:numCache>
                <c:formatCode>General</c:formatCode>
                <c:ptCount val="11"/>
                <c:pt idx="0">
                  <c:v>0</c:v>
                </c:pt>
                <c:pt idx="1">
                  <c:v>174102</c:v>
                </c:pt>
                <c:pt idx="2">
                  <c:v>182506</c:v>
                </c:pt>
                <c:pt idx="3">
                  <c:v>254316</c:v>
                </c:pt>
                <c:pt idx="4">
                  <c:v>339174</c:v>
                </c:pt>
                <c:pt idx="5">
                  <c:v>358966</c:v>
                </c:pt>
                <c:pt idx="6">
                  <c:v>424984</c:v>
                </c:pt>
                <c:pt idx="7">
                  <c:v>446505</c:v>
                </c:pt>
                <c:pt idx="8">
                  <c:v>514725</c:v>
                </c:pt>
                <c:pt idx="9">
                  <c:v>618244</c:v>
                </c:pt>
                <c:pt idx="10">
                  <c:v>688494</c:v>
                </c:pt>
              </c:numCache>
            </c:numRef>
          </c:xVal>
          <c:yVal>
            <c:numRef>
              <c:f>(Sheet2!$E$7,Sheet2!$K$7,Sheet2!$P$7,Sheet2!$E$17,Sheet2!$K$17,Sheet2!$P$17,Sheet2!$E$27,Sheet2!$K$27,Sheet2!$P$27,Sheet2!$P$27,Sheet2!$E$37,Sheet2!$K$37)</c:f>
              <c:numCache>
                <c:formatCode>General</c:formatCode>
                <c:ptCount val="12"/>
                <c:pt idx="0">
                  <c:v>487.34948250716349</c:v>
                </c:pt>
                <c:pt idx="1">
                  <c:v>496.13040110438709</c:v>
                </c:pt>
                <c:pt idx="2">
                  <c:v>546.96351185431013</c:v>
                </c:pt>
                <c:pt idx="3">
                  <c:v>614.94736587776356</c:v>
                </c:pt>
                <c:pt idx="4">
                  <c:v>331.64723080405781</c:v>
                </c:pt>
                <c:pt idx="5">
                  <c:v>195.87425685883278</c:v>
                </c:pt>
                <c:pt idx="6">
                  <c:v>175.55363681792522</c:v>
                </c:pt>
                <c:pt idx="7">
                  <c:v>323.26185701378375</c:v>
                </c:pt>
                <c:pt idx="8">
                  <c:v>612.2275257614607</c:v>
                </c:pt>
                <c:pt idx="9">
                  <c:v>612.2275257614607</c:v>
                </c:pt>
                <c:pt idx="10">
                  <c:v>464.40268840737775</c:v>
                </c:pt>
                <c:pt idx="11">
                  <c:v>81.760037304296787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431376"/>
        <c:axId val="1064433008"/>
      </c:scatterChart>
      <c:valAx>
        <c:axId val="106443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33008"/>
        <c:crosses val="autoZero"/>
        <c:crossBetween val="midCat"/>
      </c:valAx>
      <c:valAx>
        <c:axId val="10644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3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28465320895071E-2"/>
          <c:y val="4.2959465404932777E-2"/>
          <c:w val="0.92107210193274303"/>
          <c:h val="0.881551325062182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(Sheet2!$E$11,Sheet2!$K$11,Sheet2!$P$11,Sheet2!$E$21,Sheet2!$K$21,Sheet2!$P$21,Sheet2!$E$31,Sheet2!$K$31,Sheet2!$P$31,Sheet2!$E$41,Sheet2!$K$41,Sheet2!$P$41,Sheet2!$E$51,Sheet2!$K$51,Sheet2!$P$51,Sheet2!$E$61,Sheet2!$K$61,Sheet2!$P$61,Sheet2!$E$71,Sheet2!$K$71)</c:f>
              <c:numCache>
                <c:formatCode>General</c:formatCode>
                <c:ptCount val="20"/>
                <c:pt idx="0">
                  <c:v>0</c:v>
                </c:pt>
                <c:pt idx="1">
                  <c:v>174102</c:v>
                </c:pt>
                <c:pt idx="2">
                  <c:v>182506</c:v>
                </c:pt>
                <c:pt idx="3">
                  <c:v>254316</c:v>
                </c:pt>
                <c:pt idx="4">
                  <c:v>339174</c:v>
                </c:pt>
                <c:pt idx="5">
                  <c:v>358966</c:v>
                </c:pt>
                <c:pt idx="6">
                  <c:v>424984</c:v>
                </c:pt>
                <c:pt idx="7">
                  <c:v>446505</c:v>
                </c:pt>
                <c:pt idx="8">
                  <c:v>514725</c:v>
                </c:pt>
                <c:pt idx="9">
                  <c:v>618244</c:v>
                </c:pt>
                <c:pt idx="10">
                  <c:v>688494</c:v>
                </c:pt>
                <c:pt idx="11">
                  <c:v>770865</c:v>
                </c:pt>
                <c:pt idx="12">
                  <c:v>775058</c:v>
                </c:pt>
                <c:pt idx="13">
                  <c:v>787605</c:v>
                </c:pt>
                <c:pt idx="14">
                  <c:v>856744</c:v>
                </c:pt>
                <c:pt idx="15">
                  <c:v>875994</c:v>
                </c:pt>
                <c:pt idx="16">
                  <c:v>1117204</c:v>
                </c:pt>
                <c:pt idx="17">
                  <c:v>1203045</c:v>
                </c:pt>
                <c:pt idx="18">
                  <c:v>1465914</c:v>
                </c:pt>
                <c:pt idx="19">
                  <c:v>1725784</c:v>
                </c:pt>
              </c:numCache>
            </c:numRef>
          </c:xVal>
          <c:yVal>
            <c:numRef>
              <c:f>(Sheet2!$E$7,Sheet2!$K$7,Sheet2!$P$7,Sheet2!$E$17,Sheet2!$K$17,Sheet2!$P$17,Sheet2!$E$27,Sheet2!$K$27,Sheet2!$P$27,Sheet2!$E$37,Sheet2!$K$37,Sheet2!$P$37,Sheet2!$E$47,Sheet2!$K$47,Sheet2!$P$47,Sheet2!$E$57,Sheet2!$K$57,Sheet2!$P$57,Sheet2!$E$67,Sheet2!$K$67)</c:f>
              <c:numCache>
                <c:formatCode>General</c:formatCode>
                <c:ptCount val="20"/>
                <c:pt idx="0">
                  <c:v>487.34948250716349</c:v>
                </c:pt>
                <c:pt idx="1">
                  <c:v>496.13040110438709</c:v>
                </c:pt>
                <c:pt idx="2">
                  <c:v>546.96351185431013</c:v>
                </c:pt>
                <c:pt idx="3">
                  <c:v>614.94736587776356</c:v>
                </c:pt>
                <c:pt idx="4">
                  <c:v>331.64723080405781</c:v>
                </c:pt>
                <c:pt idx="5">
                  <c:v>195.87425685883278</c:v>
                </c:pt>
                <c:pt idx="6">
                  <c:v>175.55363681792522</c:v>
                </c:pt>
                <c:pt idx="7">
                  <c:v>323.26185701378375</c:v>
                </c:pt>
                <c:pt idx="8">
                  <c:v>612.2275257614607</c:v>
                </c:pt>
                <c:pt idx="9">
                  <c:v>464.40268840737775</c:v>
                </c:pt>
                <c:pt idx="10">
                  <c:v>81.760037304296787</c:v>
                </c:pt>
                <c:pt idx="11">
                  <c:v>390.01133342506853</c:v>
                </c:pt>
                <c:pt idx="12">
                  <c:v>61.91</c:v>
                </c:pt>
                <c:pt idx="13">
                  <c:v>498.34919042775624</c:v>
                </c:pt>
                <c:pt idx="14">
                  <c:v>751.28281525667819</c:v>
                </c:pt>
                <c:pt idx="15">
                  <c:v>618.40868460913453</c:v>
                </c:pt>
                <c:pt idx="16">
                  <c:v>679.51095649739159</c:v>
                </c:pt>
                <c:pt idx="17">
                  <c:v>520.94676138738032</c:v>
                </c:pt>
                <c:pt idx="18">
                  <c:v>637.41641624608314</c:v>
                </c:pt>
                <c:pt idx="19">
                  <c:v>533.32950612168463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424304"/>
        <c:axId val="1064434096"/>
      </c:scatterChart>
      <c:valAx>
        <c:axId val="10644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34096"/>
        <c:crosses val="autoZero"/>
        <c:crossBetween val="midCat"/>
      </c:valAx>
      <c:valAx>
        <c:axId val="10644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2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336550</xdr:colOff>
      <xdr:row>24</xdr:row>
      <xdr:rowOff>142875</xdr:rowOff>
    </xdr:from>
    <xdr:to>
      <xdr:col>29</xdr:col>
      <xdr:colOff>193674</xdr:colOff>
      <xdr:row>51</xdr:row>
      <xdr:rowOff>31749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1454497</xdr:colOff>
      <xdr:row>68</xdr:row>
      <xdr:rowOff>170489</xdr:rowOff>
    </xdr:from>
    <xdr:to>
      <xdr:col>19</xdr:col>
      <xdr:colOff>557894</xdr:colOff>
      <xdr:row>84</xdr:row>
      <xdr:rowOff>184096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0"/>
  <sheetViews>
    <sheetView topLeftCell="A51" zoomScale="70" zoomScaleNormal="70" workbookViewId="0">
      <selection activeCell="B43" sqref="B43:E50"/>
    </sheetView>
  </sheetViews>
  <sheetFormatPr defaultRowHeight="15" x14ac:dyDescent="0.25"/>
  <cols>
    <col min="2" max="2" width="11.85546875" customWidth="1"/>
    <col min="3" max="3" width="22.42578125" customWidth="1"/>
    <col min="4" max="4" width="27.140625" customWidth="1"/>
    <col min="5" max="5" width="11.42578125" customWidth="1"/>
    <col min="7" max="7" width="11.28515625" customWidth="1"/>
    <col min="8" max="8" width="27.85546875" customWidth="1"/>
    <col min="9" max="9" width="19.5703125" customWidth="1"/>
    <col min="10" max="10" width="11.85546875" customWidth="1"/>
    <col min="12" max="12" width="10.5703125" customWidth="1"/>
    <col min="13" max="13" width="23.42578125" customWidth="1"/>
    <col min="14" max="14" width="20.85546875" customWidth="1"/>
    <col min="15" max="15" width="10.140625" bestFit="1" customWidth="1"/>
  </cols>
  <sheetData>
    <row r="2" spans="2:15" x14ac:dyDescent="0.25">
      <c r="B2" s="3"/>
      <c r="C2" s="7" t="s">
        <v>1</v>
      </c>
      <c r="D2" s="7"/>
      <c r="E2" s="3"/>
      <c r="G2" s="3"/>
      <c r="H2" s="7" t="s">
        <v>10</v>
      </c>
      <c r="I2" s="7"/>
      <c r="J2" s="3"/>
      <c r="L2" s="3"/>
      <c r="M2" s="7" t="s">
        <v>11</v>
      </c>
      <c r="N2" s="7"/>
      <c r="O2" s="3"/>
    </row>
    <row r="3" spans="2:15" x14ac:dyDescent="0.25">
      <c r="B3" s="3"/>
      <c r="C3" s="7"/>
      <c r="D3" s="7"/>
      <c r="E3" s="3"/>
      <c r="G3" s="3"/>
      <c r="H3" s="7"/>
      <c r="I3" s="7"/>
      <c r="J3" s="3"/>
      <c r="L3" s="3"/>
      <c r="M3" s="7"/>
      <c r="N3" s="7"/>
      <c r="O3" s="3"/>
    </row>
    <row r="4" spans="2:15" x14ac:dyDescent="0.25">
      <c r="B4" s="3"/>
      <c r="C4" s="4" t="s">
        <v>2</v>
      </c>
      <c r="D4" s="4" t="s">
        <v>3</v>
      </c>
      <c r="E4" s="5" t="s">
        <v>9</v>
      </c>
      <c r="G4" s="3"/>
      <c r="H4" s="4" t="s">
        <v>2</v>
      </c>
      <c r="I4" s="4" t="s">
        <v>3</v>
      </c>
      <c r="J4" s="5" t="s">
        <v>9</v>
      </c>
      <c r="L4" s="3"/>
      <c r="M4" s="4" t="s">
        <v>2</v>
      </c>
      <c r="N4" s="4" t="s">
        <v>3</v>
      </c>
      <c r="O4" s="5" t="s">
        <v>9</v>
      </c>
    </row>
    <row r="5" spans="2:15" x14ac:dyDescent="0.25">
      <c r="B5" s="5" t="s">
        <v>4</v>
      </c>
      <c r="C5" s="5">
        <v>41.38</v>
      </c>
      <c r="D5" s="5">
        <v>412.21</v>
      </c>
      <c r="E5" s="5"/>
      <c r="G5" s="5" t="s">
        <v>4</v>
      </c>
      <c r="H5" s="5">
        <v>52.39</v>
      </c>
      <c r="I5" s="5">
        <v>171.8</v>
      </c>
      <c r="J5" s="5"/>
      <c r="L5" s="5" t="s">
        <v>4</v>
      </c>
      <c r="M5" s="5">
        <v>45.79</v>
      </c>
      <c r="N5" s="5">
        <v>107.49</v>
      </c>
      <c r="O5" s="5"/>
    </row>
    <row r="6" spans="2:15" x14ac:dyDescent="0.25">
      <c r="B6" s="5" t="s">
        <v>5</v>
      </c>
      <c r="C6" s="5">
        <v>-154.44</v>
      </c>
      <c r="D6" s="5">
        <v>416.82</v>
      </c>
      <c r="E6" s="5">
        <f>SQRT((C6-C$5)^2+(D6-D$5)^2)</f>
        <v>195.87425685883278</v>
      </c>
      <c r="G6" s="5" t="s">
        <v>5</v>
      </c>
      <c r="H6" s="5">
        <v>-698.7</v>
      </c>
      <c r="I6" s="5">
        <v>188.82</v>
      </c>
      <c r="J6" s="5">
        <f>SQRT((H6-H$5)^2+(I6-I$5)^2)</f>
        <v>751.28281525667819</v>
      </c>
      <c r="L6" s="5" t="s">
        <v>5</v>
      </c>
      <c r="M6" s="5">
        <v>510.16</v>
      </c>
      <c r="N6" s="5">
        <v>101.98</v>
      </c>
      <c r="O6" s="5">
        <f>SQRT((M6-M$5)^2+(N6-N$5)^2)</f>
        <v>464.40268840737775</v>
      </c>
    </row>
    <row r="7" spans="2:15" x14ac:dyDescent="0.25">
      <c r="B7" s="5" t="s">
        <v>6</v>
      </c>
      <c r="C7" s="5">
        <v>-42.82</v>
      </c>
      <c r="D7" s="5">
        <v>412.21</v>
      </c>
      <c r="E7" s="5">
        <f t="shared" ref="E7:E9" si="0">SQRT((C7-C$5)^2+(D7-D$5)^2)</f>
        <v>84.2</v>
      </c>
      <c r="G7" s="5" t="s">
        <v>6</v>
      </c>
      <c r="H7" s="5">
        <v>438.78</v>
      </c>
      <c r="I7" s="5">
        <v>164.99</v>
      </c>
      <c r="J7" s="5">
        <f t="shared" ref="J7:J9" si="1">SQRT((H7-H$5)^2+(I7-I$5)^2)</f>
        <v>386.45000737482201</v>
      </c>
      <c r="L7" s="5" t="s">
        <v>6</v>
      </c>
      <c r="M7" s="5">
        <v>308.64</v>
      </c>
      <c r="N7" s="5">
        <v>103.36</v>
      </c>
      <c r="O7" s="5">
        <f t="shared" ref="O7:O9" si="2">SQRT((M7-M$5)^2+(N7-N$5)^2)</f>
        <v>262.88244406958785</v>
      </c>
    </row>
    <row r="8" spans="2:15" x14ac:dyDescent="0.25">
      <c r="B8" s="5" t="s">
        <v>7</v>
      </c>
      <c r="C8" s="5">
        <v>260.7</v>
      </c>
      <c r="D8" s="5">
        <v>410.67</v>
      </c>
      <c r="E8" s="5">
        <f t="shared" si="0"/>
        <v>219.32540664501229</v>
      </c>
      <c r="G8" s="5" t="s">
        <v>7</v>
      </c>
      <c r="H8" s="5" t="s">
        <v>0</v>
      </c>
      <c r="I8" s="5" t="s">
        <v>0</v>
      </c>
      <c r="J8" s="5" t="e">
        <f t="shared" si="1"/>
        <v>#VALUE!</v>
      </c>
      <c r="L8" s="5" t="s">
        <v>7</v>
      </c>
      <c r="M8" s="5">
        <v>-78.62</v>
      </c>
      <c r="N8" s="5">
        <v>108.87</v>
      </c>
      <c r="O8" s="5">
        <f t="shared" si="2"/>
        <v>124.41765349016995</v>
      </c>
    </row>
    <row r="9" spans="2:15" x14ac:dyDescent="0.25">
      <c r="B9" s="5" t="s">
        <v>8</v>
      </c>
      <c r="C9" s="5">
        <v>662.14</v>
      </c>
      <c r="D9" s="5">
        <v>404.51</v>
      </c>
      <c r="E9" s="5">
        <f t="shared" si="0"/>
        <v>620.80775413971753</v>
      </c>
      <c r="G9" s="5" t="s">
        <v>8</v>
      </c>
      <c r="H9" s="5">
        <v>410.56</v>
      </c>
      <c r="I9" s="5">
        <v>168.4</v>
      </c>
      <c r="J9" s="5">
        <f t="shared" si="1"/>
        <v>358.18613722476755</v>
      </c>
      <c r="L9" s="5" t="s">
        <v>8</v>
      </c>
      <c r="M9" s="5">
        <v>1090.19</v>
      </c>
      <c r="N9" s="5">
        <v>95.08</v>
      </c>
      <c r="O9" s="5">
        <f t="shared" si="2"/>
        <v>1044.4737278170285</v>
      </c>
    </row>
    <row r="13" spans="2:15" x14ac:dyDescent="0.25">
      <c r="B13" s="3"/>
      <c r="C13" s="8" t="s">
        <v>12</v>
      </c>
      <c r="D13" s="9"/>
      <c r="E13" s="3"/>
      <c r="G13" s="3"/>
      <c r="H13" s="8" t="s">
        <v>13</v>
      </c>
      <c r="I13" s="9"/>
      <c r="J13" s="3"/>
      <c r="L13" s="3"/>
      <c r="M13" s="8" t="s">
        <v>14</v>
      </c>
      <c r="N13" s="9"/>
      <c r="O13" s="3"/>
    </row>
    <row r="14" spans="2:15" x14ac:dyDescent="0.25">
      <c r="B14" s="3"/>
      <c r="C14" s="10"/>
      <c r="D14" s="11"/>
      <c r="E14" s="3"/>
      <c r="G14" s="3"/>
      <c r="H14" s="10"/>
      <c r="I14" s="11"/>
      <c r="J14" s="3"/>
      <c r="L14" s="3"/>
      <c r="M14" s="10"/>
      <c r="N14" s="11"/>
      <c r="O14" s="3"/>
    </row>
    <row r="15" spans="2:15" x14ac:dyDescent="0.25">
      <c r="B15" s="3"/>
      <c r="C15" s="4" t="s">
        <v>2</v>
      </c>
      <c r="D15" s="4" t="s">
        <v>3</v>
      </c>
      <c r="E15" s="5" t="s">
        <v>9</v>
      </c>
      <c r="G15" s="3"/>
      <c r="H15" s="4" t="s">
        <v>2</v>
      </c>
      <c r="I15" s="4" t="s">
        <v>3</v>
      </c>
      <c r="J15" s="5" t="s">
        <v>9</v>
      </c>
      <c r="L15" s="3"/>
      <c r="M15" s="4" t="s">
        <v>2</v>
      </c>
      <c r="N15" s="4" t="s">
        <v>3</v>
      </c>
      <c r="O15" s="5" t="s">
        <v>9</v>
      </c>
    </row>
    <row r="16" spans="2:15" x14ac:dyDescent="0.25">
      <c r="B16" s="5" t="s">
        <v>4</v>
      </c>
      <c r="C16" s="5">
        <v>53.9</v>
      </c>
      <c r="D16" s="5">
        <v>169.4</v>
      </c>
      <c r="E16" s="5"/>
      <c r="G16" s="5" t="s">
        <v>4</v>
      </c>
      <c r="H16" s="5">
        <v>40.15</v>
      </c>
      <c r="I16" s="5">
        <v>119.36</v>
      </c>
      <c r="J16" s="5"/>
      <c r="L16" s="5" t="s">
        <v>4</v>
      </c>
      <c r="M16" s="5">
        <v>44.04</v>
      </c>
      <c r="N16" s="5">
        <v>111.63</v>
      </c>
      <c r="O16" s="5"/>
    </row>
    <row r="17" spans="2:15" x14ac:dyDescent="0.25">
      <c r="B17" s="5" t="s">
        <v>5</v>
      </c>
      <c r="C17" s="5">
        <v>733.28</v>
      </c>
      <c r="D17" s="5">
        <v>156.06</v>
      </c>
      <c r="E17" s="5">
        <f>SQRT((C17-C$16)^2+(D17-D$16)^2)</f>
        <v>679.51095649739159</v>
      </c>
      <c r="G17" s="5" t="s">
        <v>5</v>
      </c>
      <c r="H17" s="5">
        <v>215.7</v>
      </c>
      <c r="I17" s="5">
        <v>118.23</v>
      </c>
      <c r="J17" s="5">
        <f>SQRT((H17-H$16)^2+(I17-I$16)^2)</f>
        <v>175.55363681792522</v>
      </c>
      <c r="L17" s="5" t="s">
        <v>5</v>
      </c>
      <c r="M17" s="5">
        <v>-453.62</v>
      </c>
      <c r="N17" s="5">
        <v>85.43</v>
      </c>
      <c r="O17" s="5">
        <f>SQRT((M17-M$16)^2+(N17-N$16)^2)</f>
        <v>498.34919042775624</v>
      </c>
    </row>
    <row r="18" spans="2:15" x14ac:dyDescent="0.25">
      <c r="B18" s="5" t="s">
        <v>6</v>
      </c>
      <c r="C18" s="5" t="s">
        <v>0</v>
      </c>
      <c r="D18" s="5" t="s">
        <v>0</v>
      </c>
      <c r="E18" s="5" t="e">
        <f t="shared" ref="E18:E20" si="3">SQRT((C18-C$16)^2+(D18-D$16)^2)</f>
        <v>#VALUE!</v>
      </c>
      <c r="G18" s="5" t="s">
        <v>6</v>
      </c>
      <c r="H18" s="5">
        <v>-312.37</v>
      </c>
      <c r="I18" s="5">
        <v>125</v>
      </c>
      <c r="J18" s="5">
        <f t="shared" ref="J18:J20" si="4">SQRT((H18-H$16)^2+(I18-I$16)^2)</f>
        <v>352.56511455332611</v>
      </c>
      <c r="L18" s="5" t="s">
        <v>6</v>
      </c>
      <c r="M18" s="5">
        <v>-97.9</v>
      </c>
      <c r="N18" s="5">
        <v>108.87</v>
      </c>
      <c r="O18" s="5">
        <f t="shared" ref="O18:O20" si="5">SQRT((M18-M$16)^2+(N18-N$16)^2)</f>
        <v>141.96683133746419</v>
      </c>
    </row>
    <row r="19" spans="2:15" x14ac:dyDescent="0.25">
      <c r="B19" s="5" t="s">
        <v>7</v>
      </c>
      <c r="C19" s="5">
        <v>326.62</v>
      </c>
      <c r="D19" s="5">
        <v>167.49</v>
      </c>
      <c r="E19" s="5">
        <f t="shared" si="3"/>
        <v>272.72668827967681</v>
      </c>
      <c r="G19" s="5" t="s">
        <v>7</v>
      </c>
      <c r="H19" s="5">
        <v>-133.97</v>
      </c>
      <c r="I19" s="5">
        <v>121.62</v>
      </c>
      <c r="J19" s="5">
        <f t="shared" si="4"/>
        <v>174.13466627871659</v>
      </c>
      <c r="L19" s="5" t="s">
        <v>7</v>
      </c>
      <c r="M19" s="5">
        <v>117.64</v>
      </c>
      <c r="N19" s="5">
        <v>115.77</v>
      </c>
      <c r="O19" s="5">
        <f t="shared" si="5"/>
        <v>73.71634554154187</v>
      </c>
    </row>
    <row r="20" spans="2:15" x14ac:dyDescent="0.25">
      <c r="B20" s="5" t="s">
        <v>8</v>
      </c>
      <c r="C20" s="5">
        <v>-963.96</v>
      </c>
      <c r="D20" s="5">
        <v>197.97</v>
      </c>
      <c r="E20" s="5">
        <f t="shared" si="3"/>
        <v>1018.2608823381167</v>
      </c>
      <c r="G20" s="5" t="s">
        <v>8</v>
      </c>
      <c r="H20" s="5">
        <v>840.82</v>
      </c>
      <c r="I20" s="5">
        <v>113.73</v>
      </c>
      <c r="J20" s="5">
        <f t="shared" si="4"/>
        <v>800.68979374037235</v>
      </c>
      <c r="L20" s="5" t="s">
        <v>8</v>
      </c>
      <c r="M20" s="5">
        <v>648.6</v>
      </c>
      <c r="N20" s="5">
        <v>141.97999999999999</v>
      </c>
      <c r="O20" s="5">
        <f t="shared" si="5"/>
        <v>605.32133292987464</v>
      </c>
    </row>
    <row r="23" spans="2:15" x14ac:dyDescent="0.25">
      <c r="B23" s="3"/>
      <c r="C23" s="8" t="s">
        <v>28</v>
      </c>
      <c r="D23" s="9"/>
      <c r="E23" s="3"/>
      <c r="G23" s="3"/>
      <c r="H23" s="8" t="s">
        <v>15</v>
      </c>
      <c r="I23" s="9"/>
      <c r="J23" s="3"/>
      <c r="L23" s="3"/>
      <c r="M23" s="8" t="s">
        <v>16</v>
      </c>
      <c r="N23" s="9"/>
      <c r="O23" s="3"/>
    </row>
    <row r="24" spans="2:15" x14ac:dyDescent="0.25">
      <c r="B24" s="3"/>
      <c r="C24" s="10"/>
      <c r="D24" s="11"/>
      <c r="E24" s="3"/>
      <c r="G24" s="3"/>
      <c r="H24" s="10"/>
      <c r="I24" s="11"/>
      <c r="J24" s="3"/>
      <c r="L24" s="3"/>
      <c r="M24" s="10"/>
      <c r="N24" s="11"/>
      <c r="O24" s="3"/>
    </row>
    <row r="25" spans="2:15" x14ac:dyDescent="0.25">
      <c r="B25" s="3"/>
      <c r="C25" s="4" t="s">
        <v>2</v>
      </c>
      <c r="D25" s="4" t="s">
        <v>3</v>
      </c>
      <c r="E25" s="5" t="s">
        <v>9</v>
      </c>
      <c r="G25" s="3"/>
      <c r="H25" s="4" t="s">
        <v>2</v>
      </c>
      <c r="I25" s="4" t="s">
        <v>3</v>
      </c>
      <c r="J25" s="5" t="s">
        <v>9</v>
      </c>
      <c r="L25" s="3"/>
      <c r="M25" s="4" t="s">
        <v>2</v>
      </c>
      <c r="N25" s="4" t="s">
        <v>3</v>
      </c>
      <c r="O25" s="5" t="s">
        <v>9</v>
      </c>
    </row>
    <row r="26" spans="2:15" x14ac:dyDescent="0.25">
      <c r="B26" s="5" t="s">
        <v>4</v>
      </c>
      <c r="C26" s="5">
        <v>43.81</v>
      </c>
      <c r="D26" s="5">
        <v>135.47999999999999</v>
      </c>
      <c r="E26" s="5"/>
      <c r="G26" s="5" t="s">
        <v>4</v>
      </c>
      <c r="H26" s="5">
        <v>45.33</v>
      </c>
      <c r="I26" s="5">
        <v>126.9</v>
      </c>
      <c r="J26" s="5"/>
      <c r="L26" s="5" t="s">
        <v>4</v>
      </c>
      <c r="M26" s="5">
        <v>45.74</v>
      </c>
      <c r="N26" s="5">
        <v>114.71</v>
      </c>
      <c r="O26" s="5"/>
    </row>
    <row r="27" spans="2:15" x14ac:dyDescent="0.25">
      <c r="B27" s="5" t="s">
        <v>5</v>
      </c>
      <c r="C27" s="5">
        <v>105.72</v>
      </c>
      <c r="D27" s="5">
        <v>135.47999999999999</v>
      </c>
      <c r="E27" s="5">
        <f>SQRT((C27-C$26)^2+(D27-D$26)^2)</f>
        <v>61.91</v>
      </c>
      <c r="G27" s="5" t="s">
        <v>5</v>
      </c>
      <c r="H27" s="5">
        <v>-344.58</v>
      </c>
      <c r="I27" s="5">
        <v>135.79</v>
      </c>
      <c r="J27" s="5">
        <f>SQRT((H27-H$26)^2+(I27-I$26)^2)</f>
        <v>390.01133342506853</v>
      </c>
      <c r="L27" s="5" t="s">
        <v>5</v>
      </c>
      <c r="M27" s="5">
        <v>368.95</v>
      </c>
      <c r="N27" s="5">
        <v>120.5</v>
      </c>
      <c r="O27" s="5">
        <f>SQRT((M27-M$26)^2+(N27-N$26)^2)</f>
        <v>323.26185701378375</v>
      </c>
    </row>
    <row r="28" spans="2:15" x14ac:dyDescent="0.25">
      <c r="B28" s="5" t="s">
        <v>6</v>
      </c>
      <c r="C28" s="5">
        <v>-379.74</v>
      </c>
      <c r="D28" s="5">
        <v>135.47999999999999</v>
      </c>
      <c r="E28" s="5">
        <f t="shared" ref="E28:E30" si="6">SQRT((C28-C$26)^2+(D28-D$26)^2)</f>
        <v>423.55</v>
      </c>
      <c r="G28" s="5" t="s">
        <v>6</v>
      </c>
      <c r="H28" s="5">
        <v>-222.13</v>
      </c>
      <c r="I28" s="5">
        <v>135.79</v>
      </c>
      <c r="J28" s="5">
        <f t="shared" ref="J28:J30" si="7">SQRT((H28-H$26)^2+(I28-I$26)^2)</f>
        <v>267.60770485918374</v>
      </c>
      <c r="L28" s="5" t="s">
        <v>6</v>
      </c>
      <c r="M28" s="5">
        <v>-308.33</v>
      </c>
      <c r="N28" s="5">
        <v>114.71</v>
      </c>
      <c r="O28" s="5">
        <f t="shared" ref="O28:O30" si="8">SQRT((M28-M$26)^2+(N28-N$26)^2)</f>
        <v>354.07</v>
      </c>
    </row>
    <row r="29" spans="2:15" x14ac:dyDescent="0.25">
      <c r="B29" s="5" t="s">
        <v>7</v>
      </c>
      <c r="C29" s="5">
        <v>-68.760000000000005</v>
      </c>
      <c r="D29" s="5">
        <v>135.47999999999999</v>
      </c>
      <c r="E29" s="5">
        <f t="shared" si="6"/>
        <v>112.57000000000001</v>
      </c>
      <c r="G29" s="5" t="s">
        <v>7</v>
      </c>
      <c r="H29" s="5">
        <v>-78.73</v>
      </c>
      <c r="I29" s="5">
        <v>130.71</v>
      </c>
      <c r="J29" s="5">
        <f t="shared" si="7"/>
        <v>124.11849056446023</v>
      </c>
      <c r="L29" s="5" t="s">
        <v>7</v>
      </c>
      <c r="M29" s="5">
        <v>-189.32</v>
      </c>
      <c r="N29" s="5">
        <v>113.55</v>
      </c>
      <c r="O29" s="5">
        <f t="shared" si="8"/>
        <v>235.06286223051058</v>
      </c>
    </row>
    <row r="30" spans="2:15" x14ac:dyDescent="0.25">
      <c r="B30" s="5" t="s">
        <v>8</v>
      </c>
      <c r="C30" s="5">
        <v>-13.88</v>
      </c>
      <c r="D30" s="5">
        <v>133.26</v>
      </c>
      <c r="E30" s="5">
        <f t="shared" si="6"/>
        <v>57.732698707058553</v>
      </c>
      <c r="G30" s="5" t="s">
        <v>8</v>
      </c>
      <c r="H30" s="5">
        <v>697.85</v>
      </c>
      <c r="I30" s="5">
        <v>119.28</v>
      </c>
      <c r="J30" s="5">
        <f t="shared" si="7"/>
        <v>652.56449091258401</v>
      </c>
      <c r="L30" s="5" t="s">
        <v>8</v>
      </c>
      <c r="M30" s="5">
        <v>991.87</v>
      </c>
      <c r="N30" s="5">
        <v>126.3</v>
      </c>
      <c r="O30" s="5">
        <f t="shared" si="8"/>
        <v>946.20098552051832</v>
      </c>
    </row>
    <row r="33" spans="2:15" x14ac:dyDescent="0.25">
      <c r="B33" s="3"/>
      <c r="C33" s="8" t="s">
        <v>17</v>
      </c>
      <c r="D33" s="9"/>
      <c r="E33" s="3"/>
      <c r="G33" s="3"/>
      <c r="H33" s="8" t="s">
        <v>18</v>
      </c>
      <c r="I33" s="9"/>
      <c r="J33" s="3"/>
      <c r="L33" s="3"/>
      <c r="M33" s="8" t="s">
        <v>19</v>
      </c>
      <c r="N33" s="9"/>
      <c r="O33" s="3"/>
    </row>
    <row r="34" spans="2:15" x14ac:dyDescent="0.25">
      <c r="B34" s="3"/>
      <c r="C34" s="10"/>
      <c r="D34" s="11"/>
      <c r="E34" s="3"/>
      <c r="G34" s="3"/>
      <c r="H34" s="10"/>
      <c r="I34" s="11"/>
      <c r="J34" s="3"/>
      <c r="L34" s="3"/>
      <c r="M34" s="10"/>
      <c r="N34" s="11"/>
      <c r="O34" s="3"/>
    </row>
    <row r="35" spans="2:15" x14ac:dyDescent="0.25">
      <c r="B35" s="3"/>
      <c r="C35" s="4" t="s">
        <v>2</v>
      </c>
      <c r="D35" s="4" t="s">
        <v>3</v>
      </c>
      <c r="E35" s="5" t="s">
        <v>9</v>
      </c>
      <c r="G35" s="3"/>
      <c r="H35" s="4" t="s">
        <v>2</v>
      </c>
      <c r="I35" s="4" t="s">
        <v>3</v>
      </c>
      <c r="J35" s="5" t="s">
        <v>9</v>
      </c>
      <c r="L35" s="3"/>
      <c r="M35" s="4" t="s">
        <v>2</v>
      </c>
      <c r="N35" s="4" t="s">
        <v>3</v>
      </c>
      <c r="O35" s="5" t="s">
        <v>9</v>
      </c>
    </row>
    <row r="36" spans="2:15" x14ac:dyDescent="0.25">
      <c r="B36" s="5" t="s">
        <v>4</v>
      </c>
      <c r="C36" s="5">
        <v>45.3</v>
      </c>
      <c r="D36" s="5">
        <v>124.51</v>
      </c>
      <c r="E36" s="5"/>
      <c r="G36" s="5" t="s">
        <v>4</v>
      </c>
      <c r="H36" s="5">
        <v>43.91</v>
      </c>
      <c r="I36" s="5">
        <v>147.61000000000001</v>
      </c>
      <c r="J36" s="5"/>
      <c r="L36" s="5" t="s">
        <v>4</v>
      </c>
      <c r="M36" s="5">
        <v>43.83</v>
      </c>
      <c r="N36" s="5">
        <v>117.05</v>
      </c>
      <c r="O36" s="5"/>
    </row>
    <row r="37" spans="2:15" x14ac:dyDescent="0.25">
      <c r="B37" s="5" t="s">
        <v>5</v>
      </c>
      <c r="C37" s="5">
        <v>566.19000000000005</v>
      </c>
      <c r="D37" s="5">
        <v>116.82</v>
      </c>
      <c r="E37" s="5">
        <f>SQRT((C37-C$36)^2+(D37-D$36)^2)</f>
        <v>520.94676138738032</v>
      </c>
      <c r="G37" s="5" t="s">
        <v>5</v>
      </c>
      <c r="H37" s="5">
        <v>655.78</v>
      </c>
      <c r="I37" s="5">
        <v>126.69</v>
      </c>
      <c r="J37" s="5">
        <f>SQRT((H37-H$36)^2+(I37-I$36)^2)</f>
        <v>612.2275257614607</v>
      </c>
      <c r="L37" s="5" t="s">
        <v>5</v>
      </c>
      <c r="M37" s="5">
        <v>125.54</v>
      </c>
      <c r="N37" s="5">
        <v>114.19</v>
      </c>
      <c r="O37" s="5">
        <f>SQRT((M37-M$36)^2+(N37-N$36)^2)</f>
        <v>81.760037304296787</v>
      </c>
    </row>
    <row r="38" spans="2:15" x14ac:dyDescent="0.25">
      <c r="B38" s="5" t="s">
        <v>6</v>
      </c>
      <c r="C38" s="5">
        <v>386.03</v>
      </c>
      <c r="D38" s="5">
        <v>119.9</v>
      </c>
      <c r="E38" s="5">
        <f t="shared" ref="E38:E40" si="9">SQRT((C38-C$36)^2+(D38-D$36)^2)</f>
        <v>340.76118470271814</v>
      </c>
      <c r="G38" s="5" t="s">
        <v>6</v>
      </c>
      <c r="H38" s="5">
        <v>146.93</v>
      </c>
      <c r="I38" s="5">
        <v>146.38</v>
      </c>
      <c r="J38" s="5">
        <f t="shared" ref="J38:J40" si="10">SQRT((H38-H$36)^2+(I38-I$36)^2)</f>
        <v>103.02734248732227</v>
      </c>
      <c r="L38" s="5" t="s">
        <v>6</v>
      </c>
      <c r="M38" s="5">
        <v>-195.88</v>
      </c>
      <c r="N38" s="5">
        <v>124.19</v>
      </c>
      <c r="O38" s="5">
        <f t="shared" ref="O38:O39" si="11">SQRT((M38-M$36)^2+(N38-N$36)^2)</f>
        <v>239.81631241431427</v>
      </c>
    </row>
    <row r="39" spans="2:15" x14ac:dyDescent="0.25">
      <c r="B39" s="5" t="s">
        <v>7</v>
      </c>
      <c r="C39" s="5">
        <v>-174.02</v>
      </c>
      <c r="D39" s="5">
        <v>127.59</v>
      </c>
      <c r="E39" s="5">
        <f t="shared" si="9"/>
        <v>219.34162578042501</v>
      </c>
      <c r="G39" s="5" t="s">
        <v>7</v>
      </c>
      <c r="H39" s="5">
        <v>299.89999999999998</v>
      </c>
      <c r="I39" s="5">
        <v>138.99</v>
      </c>
      <c r="J39" s="5">
        <f t="shared" si="10"/>
        <v>256.13509033320679</v>
      </c>
      <c r="L39" s="5" t="s">
        <v>7</v>
      </c>
      <c r="M39" s="5">
        <v>210.9</v>
      </c>
      <c r="N39" s="5">
        <v>111.33</v>
      </c>
      <c r="O39" s="5">
        <f t="shared" si="11"/>
        <v>167.16788956016643</v>
      </c>
    </row>
    <row r="40" spans="2:15" x14ac:dyDescent="0.25">
      <c r="B40" s="5" t="s">
        <v>8</v>
      </c>
      <c r="C40" s="5">
        <v>-878.98</v>
      </c>
      <c r="D40" s="5">
        <v>130.66999999999999</v>
      </c>
      <c r="E40" s="5">
        <f t="shared" si="9"/>
        <v>924.30052688506021</v>
      </c>
      <c r="G40" s="5" t="s">
        <v>8</v>
      </c>
      <c r="H40" s="5">
        <v>1149.01</v>
      </c>
      <c r="I40" s="5">
        <v>111.92</v>
      </c>
      <c r="J40" s="5">
        <f t="shared" si="10"/>
        <v>1105.6761669223044</v>
      </c>
      <c r="L40" s="5" t="s">
        <v>8</v>
      </c>
      <c r="M40" s="5">
        <v>924.58</v>
      </c>
      <c r="N40" s="5">
        <v>88.48</v>
      </c>
      <c r="O40" s="5">
        <f>SQRT((M40-M$36)^2+(N40-N$36)^2)</f>
        <v>881.2132587518189</v>
      </c>
    </row>
    <row r="43" spans="2:15" x14ac:dyDescent="0.25">
      <c r="B43" s="3"/>
      <c r="C43" s="8" t="s">
        <v>20</v>
      </c>
      <c r="D43" s="9"/>
      <c r="E43" s="3"/>
      <c r="G43" s="3"/>
      <c r="H43" s="8" t="s">
        <v>21</v>
      </c>
      <c r="I43" s="9"/>
      <c r="J43" s="3"/>
      <c r="L43" s="3"/>
      <c r="M43" s="8" t="s">
        <v>22</v>
      </c>
      <c r="N43" s="9"/>
      <c r="O43" s="3"/>
    </row>
    <row r="44" spans="2:15" x14ac:dyDescent="0.25">
      <c r="B44" s="3"/>
      <c r="C44" s="10"/>
      <c r="D44" s="11"/>
      <c r="E44" s="3"/>
      <c r="G44" s="3"/>
      <c r="H44" s="10"/>
      <c r="I44" s="11"/>
      <c r="J44" s="3"/>
      <c r="L44" s="3"/>
      <c r="M44" s="10"/>
      <c r="N44" s="11"/>
      <c r="O44" s="3"/>
    </row>
    <row r="45" spans="2:15" x14ac:dyDescent="0.25">
      <c r="B45" s="3"/>
      <c r="C45" s="4" t="s">
        <v>2</v>
      </c>
      <c r="D45" s="4" t="s">
        <v>3</v>
      </c>
      <c r="E45" s="5" t="s">
        <v>9</v>
      </c>
      <c r="G45" s="3"/>
      <c r="H45" s="4" t="s">
        <v>2</v>
      </c>
      <c r="I45" s="4" t="s">
        <v>3</v>
      </c>
      <c r="J45" s="5" t="s">
        <v>9</v>
      </c>
      <c r="L45" s="3"/>
      <c r="M45" s="4" t="s">
        <v>2</v>
      </c>
      <c r="N45" s="4" t="s">
        <v>3</v>
      </c>
      <c r="O45" s="5" t="s">
        <v>9</v>
      </c>
    </row>
    <row r="46" spans="2:15" x14ac:dyDescent="0.25">
      <c r="B46" s="5" t="s">
        <v>4</v>
      </c>
      <c r="C46" s="5">
        <v>43.04</v>
      </c>
      <c r="D46" s="5">
        <v>113.59</v>
      </c>
      <c r="E46" s="5"/>
      <c r="G46" s="5" t="s">
        <v>4</v>
      </c>
      <c r="H46" s="5">
        <v>46.73</v>
      </c>
      <c r="I46" s="5">
        <v>135.5</v>
      </c>
      <c r="J46" s="5"/>
      <c r="L46" s="5" t="s">
        <v>4</v>
      </c>
      <c r="M46" s="5">
        <v>49.27</v>
      </c>
      <c r="N46" s="5">
        <v>144.19</v>
      </c>
      <c r="O46" s="5"/>
    </row>
    <row r="47" spans="2:15" x14ac:dyDescent="0.25">
      <c r="B47" s="5" t="s">
        <v>5</v>
      </c>
      <c r="C47" s="5">
        <v>576.34</v>
      </c>
      <c r="D47" s="5">
        <v>119.2</v>
      </c>
      <c r="E47" s="5">
        <f>SQRT((C47-C$46)^2+(D47-D$46)^2)</f>
        <v>533.32950612168463</v>
      </c>
      <c r="G47" s="5" t="s">
        <v>5</v>
      </c>
      <c r="H47" s="5">
        <v>-571.53</v>
      </c>
      <c r="I47" s="5">
        <v>121.94</v>
      </c>
      <c r="J47" s="5">
        <f>SQRT((H47-H$46)^2+(I47-I$46)^2)</f>
        <v>618.40868460913453</v>
      </c>
      <c r="L47" s="5" t="s">
        <v>5</v>
      </c>
      <c r="M47" s="5">
        <v>-588.14</v>
      </c>
      <c r="N47" s="5">
        <v>141.33000000000001</v>
      </c>
      <c r="O47" s="5">
        <f>SQRT((M47-M$46)^2+(N47-N$46)^2)</f>
        <v>637.41641624608314</v>
      </c>
    </row>
    <row r="48" spans="2:15" x14ac:dyDescent="0.25">
      <c r="B48" s="5" t="s">
        <v>6</v>
      </c>
      <c r="C48" s="5">
        <v>-6.9</v>
      </c>
      <c r="D48" s="5">
        <v>113.59</v>
      </c>
      <c r="E48" s="5">
        <f t="shared" ref="E48:E50" si="12">SQRT((C48-C$46)^2+(D48-D$46)^2)</f>
        <v>49.94</v>
      </c>
      <c r="G48" s="5" t="s">
        <v>6</v>
      </c>
      <c r="H48" s="5">
        <v>432.49</v>
      </c>
      <c r="I48" s="5">
        <v>142.28</v>
      </c>
      <c r="J48" s="5">
        <f t="shared" ref="J48:J50" si="13">SQRT((H48-H$46)^2+(I48-I$46)^2)</f>
        <v>385.81957700458906</v>
      </c>
      <c r="L48" s="5" t="s">
        <v>6</v>
      </c>
      <c r="M48" s="5">
        <v>338.01</v>
      </c>
      <c r="N48" s="5">
        <v>145.62</v>
      </c>
      <c r="O48" s="5">
        <f t="shared" ref="O48:O50" si="14">SQRT((M48-M$46)^2+(N48-N$46)^2)</f>
        <v>288.74354105330218</v>
      </c>
    </row>
    <row r="49" spans="2:15" x14ac:dyDescent="0.25">
      <c r="B49" s="5" t="s">
        <v>7</v>
      </c>
      <c r="C49" s="5">
        <v>242.81</v>
      </c>
      <c r="D49" s="5">
        <v>116.4</v>
      </c>
      <c r="E49" s="5">
        <f t="shared" si="12"/>
        <v>199.78976199995836</v>
      </c>
      <c r="G49" s="5" t="s">
        <v>7</v>
      </c>
      <c r="H49" s="5">
        <v>-94.49</v>
      </c>
      <c r="I49" s="5">
        <v>134.15</v>
      </c>
      <c r="J49" s="5">
        <f t="shared" si="13"/>
        <v>141.22645255050486</v>
      </c>
      <c r="L49" s="5" t="s">
        <v>7</v>
      </c>
      <c r="M49" s="5">
        <v>150.97</v>
      </c>
      <c r="N49" s="5">
        <v>147.05000000000001</v>
      </c>
      <c r="O49" s="5">
        <f t="shared" si="14"/>
        <v>101.74020640828284</v>
      </c>
    </row>
    <row r="50" spans="2:15" x14ac:dyDescent="0.25">
      <c r="B50" s="5" t="s">
        <v>8</v>
      </c>
      <c r="C50" s="5">
        <v>421.17</v>
      </c>
      <c r="D50" s="5">
        <v>117.8</v>
      </c>
      <c r="E50" s="5">
        <f t="shared" si="12"/>
        <v>378.15343579028865</v>
      </c>
      <c r="G50" s="5" t="s">
        <v>8</v>
      </c>
      <c r="H50" s="5">
        <v>267.16000000000003</v>
      </c>
      <c r="I50" s="5">
        <v>142.28</v>
      </c>
      <c r="J50" s="5">
        <f t="shared" si="13"/>
        <v>220.53424518654697</v>
      </c>
      <c r="L50" s="5" t="s">
        <v>8</v>
      </c>
      <c r="M50" s="5">
        <v>-771.55</v>
      </c>
      <c r="N50" s="5">
        <v>139.9</v>
      </c>
      <c r="O50" s="5">
        <f t="shared" si="14"/>
        <v>820.83121072483584</v>
      </c>
    </row>
    <row r="53" spans="2:15" x14ac:dyDescent="0.25">
      <c r="B53" s="3"/>
      <c r="C53" s="8" t="s">
        <v>23</v>
      </c>
      <c r="D53" s="9"/>
      <c r="E53" s="3"/>
      <c r="G53" s="3"/>
      <c r="H53" s="8" t="s">
        <v>24</v>
      </c>
      <c r="I53" s="9"/>
      <c r="J53" s="3"/>
      <c r="L53" s="3"/>
      <c r="M53" s="8" t="s">
        <v>25</v>
      </c>
      <c r="N53" s="9"/>
      <c r="O53" s="3"/>
    </row>
    <row r="54" spans="2:15" x14ac:dyDescent="0.25">
      <c r="B54" s="3"/>
      <c r="C54" s="10"/>
      <c r="D54" s="11"/>
      <c r="E54" s="3"/>
      <c r="G54" s="3"/>
      <c r="H54" s="10"/>
      <c r="I54" s="11"/>
      <c r="J54" s="3"/>
      <c r="L54" s="3"/>
      <c r="M54" s="10"/>
      <c r="N54" s="11"/>
      <c r="O54" s="3"/>
    </row>
    <row r="55" spans="2:15" x14ac:dyDescent="0.25">
      <c r="B55" s="3"/>
      <c r="C55" s="4" t="s">
        <v>2</v>
      </c>
      <c r="D55" s="4" t="s">
        <v>3</v>
      </c>
      <c r="E55" s="5" t="s">
        <v>9</v>
      </c>
      <c r="G55" s="3"/>
      <c r="H55" s="4" t="s">
        <v>2</v>
      </c>
      <c r="I55" s="4" t="s">
        <v>3</v>
      </c>
      <c r="J55" s="5" t="s">
        <v>9</v>
      </c>
      <c r="L55" s="3"/>
      <c r="M55" s="4" t="s">
        <v>2</v>
      </c>
      <c r="N55" s="4" t="s">
        <v>3</v>
      </c>
      <c r="O55" s="5" t="s">
        <v>9</v>
      </c>
    </row>
    <row r="56" spans="2:15" x14ac:dyDescent="0.25">
      <c r="B56" s="5" t="s">
        <v>4</v>
      </c>
      <c r="C56" s="5">
        <v>44.59</v>
      </c>
      <c r="D56" s="5">
        <v>133.63</v>
      </c>
      <c r="E56" s="5"/>
      <c r="G56" s="5" t="s">
        <v>4</v>
      </c>
      <c r="H56" s="5">
        <v>46.49</v>
      </c>
      <c r="I56" s="5">
        <v>119.18</v>
      </c>
      <c r="J56" s="5"/>
      <c r="L56" s="5" t="s">
        <v>4</v>
      </c>
      <c r="M56" s="5">
        <v>44.43</v>
      </c>
      <c r="N56" s="5">
        <v>154.75</v>
      </c>
      <c r="O56" s="5"/>
    </row>
    <row r="57" spans="2:15" x14ac:dyDescent="0.25">
      <c r="B57" s="5" t="s">
        <v>5</v>
      </c>
      <c r="C57" s="5">
        <v>-287.05</v>
      </c>
      <c r="D57" s="5">
        <v>135.82</v>
      </c>
      <c r="E57" s="5">
        <f>SQRT((C57-C$56)^2+(D57-D$56)^2)</f>
        <v>331.64723080405781</v>
      </c>
      <c r="G57" s="5" t="s">
        <v>5</v>
      </c>
      <c r="H57" s="5">
        <v>-384.46</v>
      </c>
      <c r="I57" s="5">
        <v>-126.64</v>
      </c>
      <c r="J57" s="5">
        <f>SQRT((H57-H$56)^2+(I57-I$56)^2)</f>
        <v>496.13040110438709</v>
      </c>
      <c r="L57" s="5" t="s">
        <v>5</v>
      </c>
      <c r="M57" s="5">
        <v>-458.3</v>
      </c>
      <c r="N57" s="5">
        <v>-60.73</v>
      </c>
      <c r="O57" s="5">
        <f>SQRT((M57-M$56)^2+(N57-N$56)^2)</f>
        <v>546.96351185431013</v>
      </c>
    </row>
    <row r="58" spans="2:15" x14ac:dyDescent="0.25">
      <c r="B58" s="5" t="s">
        <v>6</v>
      </c>
      <c r="C58" s="5">
        <v>169.47</v>
      </c>
      <c r="D58" s="5">
        <v>134.72</v>
      </c>
      <c r="E58" s="5">
        <f t="shared" ref="E58:E60" si="15">SQRT((C58-C$56)^2+(D58-D$56)^2)</f>
        <v>124.88475687608955</v>
      </c>
      <c r="G58" s="5" t="s">
        <v>6</v>
      </c>
      <c r="H58" s="5">
        <v>-105.18</v>
      </c>
      <c r="I58" s="5">
        <v>33.36</v>
      </c>
      <c r="J58" s="5">
        <f t="shared" ref="J58:J60" si="16">SQRT((H58-H$56)^2+(I58-I$56)^2)</f>
        <v>174.2666385169577</v>
      </c>
      <c r="L58" s="5" t="s">
        <v>6</v>
      </c>
      <c r="M58" s="5">
        <v>-60.37</v>
      </c>
      <c r="N58" s="5">
        <v>110.88</v>
      </c>
      <c r="O58" s="5">
        <f t="shared" ref="O58:O59" si="17">SQRT((M58-M$56)^2+(N58-N$56)^2)</f>
        <v>113.61169350027311</v>
      </c>
    </row>
    <row r="59" spans="2:15" x14ac:dyDescent="0.25">
      <c r="B59" s="5" t="s">
        <v>7</v>
      </c>
      <c r="C59" s="5">
        <v>115.36</v>
      </c>
      <c r="D59" s="5">
        <v>132.53</v>
      </c>
      <c r="E59" s="5">
        <f t="shared" si="15"/>
        <v>70.778548303846975</v>
      </c>
      <c r="G59" s="5" t="s">
        <v>7</v>
      </c>
      <c r="H59" s="5" t="s">
        <v>0</v>
      </c>
      <c r="I59" s="5" t="s">
        <v>0</v>
      </c>
      <c r="J59" s="5" t="e">
        <f t="shared" si="16"/>
        <v>#VALUE!</v>
      </c>
      <c r="L59" s="5" t="s">
        <v>7</v>
      </c>
      <c r="M59" s="5">
        <v>134.5</v>
      </c>
      <c r="N59" s="5">
        <v>190.88</v>
      </c>
      <c r="O59" s="5">
        <f t="shared" si="17"/>
        <v>97.046286894450517</v>
      </c>
    </row>
    <row r="60" spans="2:15" x14ac:dyDescent="0.25">
      <c r="B60" s="5" t="s">
        <v>8</v>
      </c>
      <c r="C60" s="5">
        <v>642.65</v>
      </c>
      <c r="D60" s="5">
        <v>132.53</v>
      </c>
      <c r="E60" s="5">
        <f t="shared" si="15"/>
        <v>598.06101160333128</v>
      </c>
      <c r="G60" s="5" t="s">
        <v>8</v>
      </c>
      <c r="H60" s="5">
        <v>-99.63</v>
      </c>
      <c r="I60" s="5">
        <v>36.270000000000003</v>
      </c>
      <c r="J60" s="5">
        <f t="shared" si="16"/>
        <v>168.00334074059361</v>
      </c>
      <c r="L60" s="5" t="s">
        <v>8</v>
      </c>
      <c r="M60" s="5">
        <v>-78.38</v>
      </c>
      <c r="N60" s="5">
        <v>100.56</v>
      </c>
      <c r="O60" s="5">
        <f>SQRT((M60-M$56)^2+(N60-N$56)^2)</f>
        <v>134.23431826474183</v>
      </c>
    </row>
    <row r="62" spans="2:15" x14ac:dyDescent="0.25">
      <c r="G62" s="3"/>
      <c r="H62" s="3"/>
      <c r="I62" s="3"/>
      <c r="J62" s="3"/>
    </row>
    <row r="63" spans="2:15" x14ac:dyDescent="0.25">
      <c r="B63" s="3"/>
      <c r="C63" s="8" t="s">
        <v>26</v>
      </c>
      <c r="D63" s="9"/>
      <c r="E63" s="3"/>
      <c r="G63" s="3"/>
      <c r="H63" s="8" t="s">
        <v>27</v>
      </c>
      <c r="I63" s="9"/>
      <c r="J63" s="3"/>
    </row>
    <row r="64" spans="2:15" x14ac:dyDescent="0.25">
      <c r="B64" s="3"/>
      <c r="C64" s="10"/>
      <c r="D64" s="11"/>
      <c r="E64" s="3"/>
      <c r="G64" s="3"/>
      <c r="H64" s="10"/>
      <c r="I64" s="11"/>
      <c r="J64" s="3"/>
    </row>
    <row r="65" spans="2:10" x14ac:dyDescent="0.25">
      <c r="B65" s="3"/>
      <c r="C65" s="4" t="s">
        <v>2</v>
      </c>
      <c r="D65" s="4" t="s">
        <v>3</v>
      </c>
      <c r="E65" s="5" t="s">
        <v>9</v>
      </c>
      <c r="G65" s="3"/>
      <c r="H65" s="4" t="s">
        <v>2</v>
      </c>
      <c r="I65" s="4" t="s">
        <v>3</v>
      </c>
      <c r="J65" s="5" t="s">
        <v>9</v>
      </c>
    </row>
    <row r="66" spans="2:10" x14ac:dyDescent="0.25">
      <c r="B66" s="5" t="s">
        <v>4</v>
      </c>
      <c r="C66" s="5">
        <v>46.07</v>
      </c>
      <c r="D66" s="5">
        <v>179.27</v>
      </c>
      <c r="E66" s="5"/>
      <c r="G66" s="5" t="s">
        <v>4</v>
      </c>
      <c r="H66" s="5">
        <v>44.21</v>
      </c>
      <c r="I66" s="5">
        <v>189.7</v>
      </c>
      <c r="J66" s="5"/>
    </row>
    <row r="67" spans="2:10" x14ac:dyDescent="0.25">
      <c r="B67" s="5" t="s">
        <v>5</v>
      </c>
      <c r="C67" s="5">
        <v>-554.91</v>
      </c>
      <c r="D67" s="5">
        <v>48.95</v>
      </c>
      <c r="E67" s="5">
        <f>SQRT((C67-C$66)^2+(D67-D$66)^2)</f>
        <v>614.94736587776356</v>
      </c>
      <c r="G67" s="5" t="s">
        <v>5</v>
      </c>
      <c r="H67" s="5">
        <v>481.62</v>
      </c>
      <c r="I67" s="5">
        <v>404.6</v>
      </c>
      <c r="J67" s="5">
        <f>SQRT((H67-H$66)^2+(I67-I$66)^2)</f>
        <v>487.34948250716349</v>
      </c>
    </row>
    <row r="68" spans="2:10" x14ac:dyDescent="0.25">
      <c r="B68" s="5" t="s">
        <v>6</v>
      </c>
      <c r="C68" s="5">
        <v>394.87</v>
      </c>
      <c r="D68" s="5">
        <v>257.98</v>
      </c>
      <c r="E68" s="5">
        <f t="shared" ref="E68:E70" si="18">SQRT((C68-C$66)^2+(D68-D$66)^2)</f>
        <v>357.57055821194228</v>
      </c>
      <c r="G68" s="5" t="s">
        <v>6</v>
      </c>
      <c r="H68" s="5">
        <v>317.83999999999997</v>
      </c>
      <c r="I68" s="5">
        <v>321.45999999999998</v>
      </c>
      <c r="J68" s="5">
        <f t="shared" ref="J68:J70" si="19">SQRT((H68-H$66)^2+(I68-I$66)^2)</f>
        <v>303.70063302535277</v>
      </c>
    </row>
    <row r="69" spans="2:10" x14ac:dyDescent="0.25">
      <c r="B69" s="5" t="s">
        <v>7</v>
      </c>
      <c r="C69" s="5" t="s">
        <v>0</v>
      </c>
      <c r="D69" s="5" t="s">
        <v>0</v>
      </c>
      <c r="E69" s="5" t="e">
        <f t="shared" si="18"/>
        <v>#VALUE!</v>
      </c>
      <c r="G69" s="5" t="s">
        <v>7</v>
      </c>
      <c r="H69" s="5">
        <v>-117.58</v>
      </c>
      <c r="I69" s="5">
        <v>106.56</v>
      </c>
      <c r="J69" s="5">
        <f t="shared" si="19"/>
        <v>181.90179685753517</v>
      </c>
    </row>
    <row r="70" spans="2:10" x14ac:dyDescent="0.25">
      <c r="B70" s="5" t="s">
        <v>8</v>
      </c>
      <c r="C70" s="5">
        <v>257.31</v>
      </c>
      <c r="D70" s="5">
        <v>225.72</v>
      </c>
      <c r="E70" s="5">
        <f t="shared" si="18"/>
        <v>216.2867080983018</v>
      </c>
      <c r="G70" s="5" t="s">
        <v>8</v>
      </c>
      <c r="H70" s="5">
        <v>-738.75</v>
      </c>
      <c r="I70" s="5">
        <v>-213.44</v>
      </c>
      <c r="J70" s="5">
        <f t="shared" si="19"/>
        <v>880.652156756571</v>
      </c>
    </row>
  </sheetData>
  <mergeCells count="20">
    <mergeCell ref="C63:D64"/>
    <mergeCell ref="H63:I64"/>
    <mergeCell ref="C43:D44"/>
    <mergeCell ref="H43:I44"/>
    <mergeCell ref="M43:N44"/>
    <mergeCell ref="C53:D54"/>
    <mergeCell ref="H53:I54"/>
    <mergeCell ref="M53:N54"/>
    <mergeCell ref="C23:D24"/>
    <mergeCell ref="H23:I24"/>
    <mergeCell ref="M23:N24"/>
    <mergeCell ref="C33:D34"/>
    <mergeCell ref="H33:I34"/>
    <mergeCell ref="M33:N34"/>
    <mergeCell ref="H2:I3"/>
    <mergeCell ref="H13:I14"/>
    <mergeCell ref="M13:N14"/>
    <mergeCell ref="C2:D3"/>
    <mergeCell ref="M2:N3"/>
    <mergeCell ref="C13:D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82"/>
  <sheetViews>
    <sheetView tabSelected="1" topLeftCell="C65" zoomScale="85" zoomScaleNormal="85" workbookViewId="0">
      <selection activeCell="J88" sqref="J88"/>
    </sheetView>
  </sheetViews>
  <sheetFormatPr defaultRowHeight="15" x14ac:dyDescent="0.25"/>
  <cols>
    <col min="2" max="2" width="12.5703125" customWidth="1"/>
    <col min="3" max="3" width="19.7109375" customWidth="1"/>
    <col min="4" max="4" width="19.5703125" customWidth="1"/>
    <col min="5" max="5" width="10.7109375" customWidth="1"/>
    <col min="7" max="7" width="20.5703125" customWidth="1"/>
    <col min="8" max="8" width="14.28515625" customWidth="1"/>
    <col min="9" max="9" width="20" customWidth="1"/>
    <col min="10" max="10" width="21.85546875" customWidth="1"/>
    <col min="11" max="11" width="12.85546875" customWidth="1"/>
    <col min="13" max="13" width="19.7109375" customWidth="1"/>
    <col min="14" max="14" width="22.5703125" customWidth="1"/>
    <col min="15" max="15" width="17.7109375" customWidth="1"/>
    <col min="16" max="16" width="12" customWidth="1"/>
  </cols>
  <sheetData>
    <row r="3" spans="2:16" x14ac:dyDescent="0.25">
      <c r="C3" s="12" t="s">
        <v>27</v>
      </c>
      <c r="D3" s="13"/>
      <c r="I3" s="12" t="s">
        <v>24</v>
      </c>
      <c r="J3" s="13"/>
      <c r="N3" s="12" t="s">
        <v>25</v>
      </c>
      <c r="O3" s="13"/>
    </row>
    <row r="4" spans="2:16" x14ac:dyDescent="0.25">
      <c r="C4" s="14"/>
      <c r="D4" s="15"/>
      <c r="I4" s="14"/>
      <c r="J4" s="15"/>
      <c r="N4" s="14"/>
      <c r="O4" s="15"/>
    </row>
    <row r="5" spans="2:16" x14ac:dyDescent="0.25">
      <c r="C5" s="1" t="s">
        <v>2</v>
      </c>
      <c r="D5" s="1" t="s">
        <v>3</v>
      </c>
      <c r="E5" s="2" t="s">
        <v>9</v>
      </c>
      <c r="I5" s="1" t="s">
        <v>2</v>
      </c>
      <c r="J5" s="1" t="s">
        <v>3</v>
      </c>
      <c r="K5" s="2" t="s">
        <v>9</v>
      </c>
      <c r="N5" s="1" t="s">
        <v>2</v>
      </c>
      <c r="O5" s="1" t="s">
        <v>3</v>
      </c>
      <c r="P5" s="2" t="s">
        <v>9</v>
      </c>
    </row>
    <row r="6" spans="2:16" x14ac:dyDescent="0.25">
      <c r="B6" s="2" t="s">
        <v>4</v>
      </c>
      <c r="C6" s="2">
        <v>44.21</v>
      </c>
      <c r="D6" s="2">
        <v>189.7</v>
      </c>
      <c r="E6" s="2"/>
      <c r="H6" s="2" t="s">
        <v>4</v>
      </c>
      <c r="I6" s="2">
        <v>46.49</v>
      </c>
      <c r="J6" s="2">
        <v>119.18</v>
      </c>
      <c r="K6" s="2"/>
      <c r="M6" s="2" t="s">
        <v>4</v>
      </c>
      <c r="N6" s="2">
        <v>44.43</v>
      </c>
      <c r="O6" s="2">
        <v>154.75</v>
      </c>
      <c r="P6" s="2"/>
    </row>
    <row r="7" spans="2:16" x14ac:dyDescent="0.25">
      <c r="B7" s="2" t="s">
        <v>5</v>
      </c>
      <c r="C7" s="2">
        <v>481.62</v>
      </c>
      <c r="D7" s="2">
        <v>404.6</v>
      </c>
      <c r="E7" s="2">
        <f>SQRT((C7-C$6)^2+(D7-D$6)^2)</f>
        <v>487.34948250716349</v>
      </c>
      <c r="H7" s="2" t="s">
        <v>5</v>
      </c>
      <c r="I7" s="2">
        <v>-384.46</v>
      </c>
      <c r="J7" s="2">
        <v>-126.64</v>
      </c>
      <c r="K7" s="2">
        <f>SQRT((I7-I$6)^2+(J7-J$6)^2)</f>
        <v>496.13040110438709</v>
      </c>
      <c r="M7" s="2" t="s">
        <v>5</v>
      </c>
      <c r="N7" s="2">
        <v>-458.3</v>
      </c>
      <c r="O7" s="2">
        <v>-60.73</v>
      </c>
      <c r="P7" s="2">
        <f>SQRT((N7-N$6)^2+(O7-O$6)^2)</f>
        <v>546.96351185431013</v>
      </c>
    </row>
    <row r="8" spans="2:16" x14ac:dyDescent="0.25">
      <c r="B8" s="2" t="s">
        <v>6</v>
      </c>
      <c r="C8" s="2">
        <v>317.83999999999997</v>
      </c>
      <c r="D8" s="2">
        <v>321.45999999999998</v>
      </c>
      <c r="E8" s="2">
        <f t="shared" ref="E8:E10" si="0">SQRT((C8-C$6)^2+(D8-D$6)^2)</f>
        <v>303.70063302535277</v>
      </c>
      <c r="H8" s="2" t="s">
        <v>6</v>
      </c>
      <c r="I8" s="2">
        <v>-105.18</v>
      </c>
      <c r="J8" s="2">
        <v>33.36</v>
      </c>
      <c r="K8" s="2">
        <f t="shared" ref="K8:K10" si="1">SQRT((I8-I$6)^2+(J8-J$6)^2)</f>
        <v>174.2666385169577</v>
      </c>
      <c r="M8" s="2" t="s">
        <v>6</v>
      </c>
      <c r="N8" s="2">
        <v>-60.37</v>
      </c>
      <c r="O8" s="2">
        <v>110.88</v>
      </c>
      <c r="P8" s="2">
        <f t="shared" ref="P8:P10" si="2">SQRT((N8-N$6)^2+(O8-O$6)^2)</f>
        <v>113.61169350027311</v>
      </c>
    </row>
    <row r="9" spans="2:16" x14ac:dyDescent="0.25">
      <c r="B9" s="2" t="s">
        <v>7</v>
      </c>
      <c r="C9" s="2">
        <v>-117.58</v>
      </c>
      <c r="D9" s="2">
        <v>106.56</v>
      </c>
      <c r="E9" s="2">
        <f t="shared" si="0"/>
        <v>181.90179685753517</v>
      </c>
      <c r="H9" s="2" t="s">
        <v>7</v>
      </c>
      <c r="I9" s="2" t="s">
        <v>0</v>
      </c>
      <c r="J9" s="2" t="s">
        <v>0</v>
      </c>
      <c r="K9" s="2" t="e">
        <f t="shared" si="1"/>
        <v>#VALUE!</v>
      </c>
      <c r="M9" s="2" t="s">
        <v>7</v>
      </c>
      <c r="N9" s="2">
        <v>134.5</v>
      </c>
      <c r="O9" s="2">
        <v>190.88</v>
      </c>
      <c r="P9" s="2">
        <f t="shared" si="2"/>
        <v>97.046286894450517</v>
      </c>
    </row>
    <row r="10" spans="2:16" x14ac:dyDescent="0.25">
      <c r="B10" s="2" t="s">
        <v>8</v>
      </c>
      <c r="C10" s="2">
        <v>-738.75</v>
      </c>
      <c r="D10" s="2">
        <v>-213.44</v>
      </c>
      <c r="E10" s="2">
        <f t="shared" si="0"/>
        <v>880.652156756571</v>
      </c>
      <c r="H10" s="2" t="s">
        <v>8</v>
      </c>
      <c r="I10" s="2">
        <v>-99.63</v>
      </c>
      <c r="J10" s="2">
        <v>36.270000000000003</v>
      </c>
      <c r="K10" s="2">
        <f t="shared" si="1"/>
        <v>168.00334074059361</v>
      </c>
      <c r="M10" s="2" t="s">
        <v>8</v>
      </c>
      <c r="N10" s="2">
        <v>-78.38</v>
      </c>
      <c r="O10" s="2">
        <v>100.56</v>
      </c>
      <c r="P10" s="2">
        <f t="shared" si="2"/>
        <v>134.23431826474183</v>
      </c>
    </row>
    <row r="11" spans="2:16" x14ac:dyDescent="0.25">
      <c r="D11" t="s">
        <v>29</v>
      </c>
      <c r="E11">
        <v>0</v>
      </c>
      <c r="K11">
        <v>174102</v>
      </c>
      <c r="P11">
        <v>182506</v>
      </c>
    </row>
    <row r="13" spans="2:16" x14ac:dyDescent="0.25">
      <c r="C13" s="12" t="s">
        <v>26</v>
      </c>
      <c r="D13" s="13"/>
      <c r="I13" s="12" t="s">
        <v>23</v>
      </c>
      <c r="J13" s="13"/>
      <c r="N13" s="16" t="s">
        <v>1</v>
      </c>
      <c r="O13" s="16"/>
    </row>
    <row r="14" spans="2:16" x14ac:dyDescent="0.25">
      <c r="C14" s="14"/>
      <c r="D14" s="15"/>
      <c r="I14" s="14"/>
      <c r="J14" s="15"/>
      <c r="N14" s="16"/>
      <c r="O14" s="16"/>
    </row>
    <row r="15" spans="2:16" x14ac:dyDescent="0.25">
      <c r="C15" s="1" t="s">
        <v>2</v>
      </c>
      <c r="D15" s="1" t="s">
        <v>3</v>
      </c>
      <c r="E15" s="2" t="s">
        <v>9</v>
      </c>
      <c r="I15" s="1" t="s">
        <v>2</v>
      </c>
      <c r="J15" s="1" t="s">
        <v>3</v>
      </c>
      <c r="K15" s="2" t="s">
        <v>9</v>
      </c>
      <c r="N15" s="1" t="s">
        <v>2</v>
      </c>
      <c r="O15" s="1" t="s">
        <v>3</v>
      </c>
      <c r="P15" s="2" t="s">
        <v>9</v>
      </c>
    </row>
    <row r="16" spans="2:16" x14ac:dyDescent="0.25">
      <c r="B16" s="2" t="s">
        <v>4</v>
      </c>
      <c r="C16" s="2">
        <v>46.07</v>
      </c>
      <c r="D16" s="2">
        <v>179.27</v>
      </c>
      <c r="E16" s="2"/>
      <c r="H16" s="2" t="s">
        <v>4</v>
      </c>
      <c r="I16" s="2">
        <v>44.59</v>
      </c>
      <c r="J16" s="2">
        <v>133.63</v>
      </c>
      <c r="K16" s="2"/>
      <c r="M16" s="2" t="s">
        <v>4</v>
      </c>
      <c r="N16" s="2">
        <v>41.38</v>
      </c>
      <c r="O16" s="2">
        <v>412.21</v>
      </c>
      <c r="P16" s="2"/>
    </row>
    <row r="17" spans="2:16" x14ac:dyDescent="0.25">
      <c r="B17" s="2" t="s">
        <v>5</v>
      </c>
      <c r="C17" s="2">
        <v>-554.91</v>
      </c>
      <c r="D17" s="2">
        <v>48.95</v>
      </c>
      <c r="E17" s="2">
        <f>SQRT((C17-C$16)^2+(D17-D$16)^2)</f>
        <v>614.94736587776356</v>
      </c>
      <c r="H17" s="2" t="s">
        <v>5</v>
      </c>
      <c r="I17" s="2">
        <v>-287.05</v>
      </c>
      <c r="J17" s="2">
        <v>135.82</v>
      </c>
      <c r="K17" s="2">
        <f>SQRT((I17-I$16)^2+(J17-J$16)^2)</f>
        <v>331.64723080405781</v>
      </c>
      <c r="M17" s="2" t="s">
        <v>5</v>
      </c>
      <c r="N17" s="2">
        <v>-154.44</v>
      </c>
      <c r="O17" s="2">
        <v>416.82</v>
      </c>
      <c r="P17" s="2">
        <f>SQRT((N17-N$16)^2+(O17-O$16)^2)</f>
        <v>195.87425685883278</v>
      </c>
    </row>
    <row r="18" spans="2:16" x14ac:dyDescent="0.25">
      <c r="B18" s="2" t="s">
        <v>6</v>
      </c>
      <c r="C18" s="2">
        <v>394.87</v>
      </c>
      <c r="D18" s="2">
        <v>257.98</v>
      </c>
      <c r="E18" s="2">
        <f t="shared" ref="E18:E20" si="3">SQRT((C18-C$16)^2+(D18-D$16)^2)</f>
        <v>357.57055821194228</v>
      </c>
      <c r="H18" s="2" t="s">
        <v>6</v>
      </c>
      <c r="I18" s="2">
        <v>169.47</v>
      </c>
      <c r="J18" s="2">
        <v>134.72</v>
      </c>
      <c r="K18" s="2">
        <f t="shared" ref="K18:K20" si="4">SQRT((I18-I$16)^2+(J18-J$16)^2)</f>
        <v>124.88475687608955</v>
      </c>
      <c r="M18" s="2" t="s">
        <v>6</v>
      </c>
      <c r="N18" s="2">
        <v>-42.82</v>
      </c>
      <c r="O18" s="2">
        <v>412.21</v>
      </c>
      <c r="P18" s="2">
        <f t="shared" ref="P18:P20" si="5">SQRT((N18-N$16)^2+(O18-O$16)^2)</f>
        <v>84.2</v>
      </c>
    </row>
    <row r="19" spans="2:16" x14ac:dyDescent="0.25">
      <c r="B19" s="2" t="s">
        <v>7</v>
      </c>
      <c r="C19" s="2" t="s">
        <v>0</v>
      </c>
      <c r="D19" s="2" t="s">
        <v>0</v>
      </c>
      <c r="E19" s="2" t="e">
        <f t="shared" si="3"/>
        <v>#VALUE!</v>
      </c>
      <c r="H19" s="2" t="s">
        <v>7</v>
      </c>
      <c r="I19" s="2">
        <v>115.36</v>
      </c>
      <c r="J19" s="2">
        <v>132.53</v>
      </c>
      <c r="K19" s="2">
        <f t="shared" si="4"/>
        <v>70.778548303846975</v>
      </c>
      <c r="M19" s="2" t="s">
        <v>7</v>
      </c>
      <c r="N19" s="2">
        <v>260.7</v>
      </c>
      <c r="O19" s="2">
        <v>410.67</v>
      </c>
      <c r="P19" s="2">
        <f t="shared" si="5"/>
        <v>219.32540664501229</v>
      </c>
    </row>
    <row r="20" spans="2:16" x14ac:dyDescent="0.25">
      <c r="B20" s="2" t="s">
        <v>8</v>
      </c>
      <c r="C20" s="2">
        <v>257.31</v>
      </c>
      <c r="D20" s="2">
        <v>225.72</v>
      </c>
      <c r="E20" s="2">
        <f t="shared" si="3"/>
        <v>216.2867080983018</v>
      </c>
      <c r="H20" s="2" t="s">
        <v>8</v>
      </c>
      <c r="I20" s="2">
        <v>642.65</v>
      </c>
      <c r="J20" s="2">
        <v>132.53</v>
      </c>
      <c r="K20" s="2">
        <f t="shared" si="4"/>
        <v>598.06101160333128</v>
      </c>
      <c r="M20" s="2" t="s">
        <v>8</v>
      </c>
      <c r="N20" s="2">
        <v>662.14</v>
      </c>
      <c r="O20" s="2">
        <v>404.51</v>
      </c>
      <c r="P20" s="2">
        <f t="shared" si="5"/>
        <v>620.80775413971753</v>
      </c>
    </row>
    <row r="21" spans="2:16" x14ac:dyDescent="0.25">
      <c r="E21">
        <v>254316</v>
      </c>
      <c r="K21">
        <v>339174</v>
      </c>
      <c r="P21">
        <v>358966</v>
      </c>
    </row>
    <row r="23" spans="2:16" x14ac:dyDescent="0.25">
      <c r="C23" s="12" t="s">
        <v>13</v>
      </c>
      <c r="D23" s="13"/>
      <c r="I23" s="12" t="s">
        <v>16</v>
      </c>
      <c r="J23" s="13"/>
      <c r="N23" s="12" t="s">
        <v>18</v>
      </c>
      <c r="O23" s="13"/>
    </row>
    <row r="24" spans="2:16" x14ac:dyDescent="0.25">
      <c r="C24" s="14"/>
      <c r="D24" s="15"/>
      <c r="I24" s="14"/>
      <c r="J24" s="15"/>
      <c r="N24" s="14"/>
      <c r="O24" s="15"/>
    </row>
    <row r="25" spans="2:16" x14ac:dyDescent="0.25">
      <c r="C25" s="1" t="s">
        <v>2</v>
      </c>
      <c r="D25" s="1" t="s">
        <v>3</v>
      </c>
      <c r="E25" s="2" t="s">
        <v>9</v>
      </c>
      <c r="I25" s="1" t="s">
        <v>2</v>
      </c>
      <c r="J25" s="1" t="s">
        <v>3</v>
      </c>
      <c r="K25" s="2" t="s">
        <v>9</v>
      </c>
      <c r="N25" s="1" t="s">
        <v>2</v>
      </c>
      <c r="O25" s="1" t="s">
        <v>3</v>
      </c>
      <c r="P25" s="2" t="s">
        <v>9</v>
      </c>
    </row>
    <row r="26" spans="2:16" x14ac:dyDescent="0.25">
      <c r="B26" s="2" t="s">
        <v>4</v>
      </c>
      <c r="C26" s="2">
        <v>40.15</v>
      </c>
      <c r="D26" s="2">
        <v>119.36</v>
      </c>
      <c r="E26" s="2"/>
      <c r="H26" s="2" t="s">
        <v>4</v>
      </c>
      <c r="I26" s="2">
        <v>45.74</v>
      </c>
      <c r="J26" s="2">
        <v>114.71</v>
      </c>
      <c r="K26" s="2"/>
      <c r="M26" s="2" t="s">
        <v>4</v>
      </c>
      <c r="N26" s="2">
        <v>43.91</v>
      </c>
      <c r="O26" s="2">
        <v>147.61000000000001</v>
      </c>
      <c r="P26" s="2"/>
    </row>
    <row r="27" spans="2:16" x14ac:dyDescent="0.25">
      <c r="B27" s="2" t="s">
        <v>5</v>
      </c>
      <c r="C27" s="2">
        <v>215.7</v>
      </c>
      <c r="D27" s="2">
        <v>118.23</v>
      </c>
      <c r="E27" s="2">
        <f>SQRT((C27-C$26)^2+(D27-D$26)^2)</f>
        <v>175.55363681792522</v>
      </c>
      <c r="H27" s="2" t="s">
        <v>5</v>
      </c>
      <c r="I27" s="2">
        <v>368.95</v>
      </c>
      <c r="J27" s="2">
        <v>120.5</v>
      </c>
      <c r="K27" s="2">
        <f>SQRT((I27-I$26)^2+(J27-J$26)^2)</f>
        <v>323.26185701378375</v>
      </c>
      <c r="M27" s="2" t="s">
        <v>5</v>
      </c>
      <c r="N27" s="2">
        <v>655.78</v>
      </c>
      <c r="O27" s="2">
        <v>126.69</v>
      </c>
      <c r="P27" s="2">
        <f>SQRT((N27-N$26)^2+(O27-O$26)^2)</f>
        <v>612.2275257614607</v>
      </c>
    </row>
    <row r="28" spans="2:16" x14ac:dyDescent="0.25">
      <c r="B28" s="2" t="s">
        <v>6</v>
      </c>
      <c r="C28" s="2">
        <v>-312.37</v>
      </c>
      <c r="D28" s="2">
        <v>125</v>
      </c>
      <c r="E28" s="2">
        <f t="shared" ref="E28:E30" si="6">SQRT((C28-C$26)^2+(D28-D$26)^2)</f>
        <v>352.56511455332611</v>
      </c>
      <c r="H28" s="2" t="s">
        <v>6</v>
      </c>
      <c r="I28" s="2">
        <v>-308.33</v>
      </c>
      <c r="J28" s="2">
        <v>114.71</v>
      </c>
      <c r="K28" s="2">
        <f t="shared" ref="K28:K30" si="7">SQRT((I28-I$26)^2+(J28-J$26)^2)</f>
        <v>354.07</v>
      </c>
      <c r="M28" s="2" t="s">
        <v>6</v>
      </c>
      <c r="N28" s="2">
        <v>146.93</v>
      </c>
      <c r="O28" s="2">
        <v>146.38</v>
      </c>
      <c r="P28" s="2">
        <f t="shared" ref="P28:P30" si="8">SQRT((N28-N$26)^2+(O28-O$26)^2)</f>
        <v>103.02734248732227</v>
      </c>
    </row>
    <row r="29" spans="2:16" x14ac:dyDescent="0.25">
      <c r="B29" s="2" t="s">
        <v>7</v>
      </c>
      <c r="C29" s="2">
        <v>-133.97</v>
      </c>
      <c r="D29" s="2">
        <v>121.62</v>
      </c>
      <c r="E29" s="2">
        <f t="shared" si="6"/>
        <v>174.13466627871659</v>
      </c>
      <c r="H29" s="2" t="s">
        <v>7</v>
      </c>
      <c r="I29" s="2">
        <v>-189.32</v>
      </c>
      <c r="J29" s="2">
        <v>113.55</v>
      </c>
      <c r="K29" s="2">
        <f t="shared" si="7"/>
        <v>235.06286223051058</v>
      </c>
      <c r="M29" s="2" t="s">
        <v>7</v>
      </c>
      <c r="N29" s="2">
        <v>299.89999999999998</v>
      </c>
      <c r="O29" s="2">
        <v>138.99</v>
      </c>
      <c r="P29" s="2">
        <f t="shared" si="8"/>
        <v>256.13509033320679</v>
      </c>
    </row>
    <row r="30" spans="2:16" x14ac:dyDescent="0.25">
      <c r="B30" s="2" t="s">
        <v>8</v>
      </c>
      <c r="C30" s="2">
        <v>840.82</v>
      </c>
      <c r="D30" s="2">
        <v>113.73</v>
      </c>
      <c r="E30" s="2">
        <f t="shared" si="6"/>
        <v>800.68979374037235</v>
      </c>
      <c r="H30" s="2" t="s">
        <v>8</v>
      </c>
      <c r="I30" s="2">
        <v>991.87</v>
      </c>
      <c r="J30" s="2">
        <v>126.3</v>
      </c>
      <c r="K30" s="2">
        <f t="shared" si="7"/>
        <v>946.20098552051832</v>
      </c>
      <c r="M30" s="2" t="s">
        <v>8</v>
      </c>
      <c r="N30" s="2">
        <v>1149.01</v>
      </c>
      <c r="O30" s="2">
        <v>111.92</v>
      </c>
      <c r="P30" s="2">
        <f t="shared" si="8"/>
        <v>1105.6761669223044</v>
      </c>
    </row>
    <row r="31" spans="2:16" x14ac:dyDescent="0.25">
      <c r="E31">
        <v>424984</v>
      </c>
      <c r="K31">
        <v>446505</v>
      </c>
      <c r="P31" s="6">
        <f>68220+K31</f>
        <v>514725</v>
      </c>
    </row>
    <row r="33" spans="2:16" x14ac:dyDescent="0.25">
      <c r="C33" s="16" t="s">
        <v>11</v>
      </c>
      <c r="D33" s="16"/>
      <c r="I33" s="12" t="s">
        <v>19</v>
      </c>
      <c r="J33" s="13"/>
      <c r="N33" s="12" t="s">
        <v>15</v>
      </c>
      <c r="O33" s="13"/>
    </row>
    <row r="34" spans="2:16" x14ac:dyDescent="0.25">
      <c r="C34" s="16"/>
      <c r="D34" s="16"/>
      <c r="I34" s="14"/>
      <c r="J34" s="15"/>
      <c r="N34" s="14"/>
      <c r="O34" s="15"/>
    </row>
    <row r="35" spans="2:16" x14ac:dyDescent="0.25">
      <c r="C35" s="1" t="s">
        <v>2</v>
      </c>
      <c r="D35" s="1" t="s">
        <v>3</v>
      </c>
      <c r="E35" s="2" t="s">
        <v>9</v>
      </c>
      <c r="I35" s="1" t="s">
        <v>2</v>
      </c>
      <c r="J35" s="1" t="s">
        <v>3</v>
      </c>
      <c r="K35" s="2" t="s">
        <v>9</v>
      </c>
      <c r="N35" s="1" t="s">
        <v>2</v>
      </c>
      <c r="O35" s="1" t="s">
        <v>3</v>
      </c>
      <c r="P35" s="2" t="s">
        <v>9</v>
      </c>
    </row>
    <row r="36" spans="2:16" x14ac:dyDescent="0.25">
      <c r="B36" s="2" t="s">
        <v>4</v>
      </c>
      <c r="C36" s="2">
        <v>45.79</v>
      </c>
      <c r="D36" s="2">
        <v>107.49</v>
      </c>
      <c r="E36" s="2"/>
      <c r="H36" s="2" t="s">
        <v>4</v>
      </c>
      <c r="I36" s="2">
        <v>43.83</v>
      </c>
      <c r="J36" s="2">
        <v>117.05</v>
      </c>
      <c r="K36" s="2"/>
      <c r="M36" s="2" t="s">
        <v>4</v>
      </c>
      <c r="N36" s="2">
        <v>45.33</v>
      </c>
      <c r="O36" s="2">
        <v>126.9</v>
      </c>
      <c r="P36" s="2"/>
    </row>
    <row r="37" spans="2:16" x14ac:dyDescent="0.25">
      <c r="B37" s="2" t="s">
        <v>5</v>
      </c>
      <c r="C37" s="2">
        <v>510.16</v>
      </c>
      <c r="D37" s="2">
        <v>101.98</v>
      </c>
      <c r="E37" s="2">
        <f>SQRT((C37-C$36)^2+(D37-D$36)^2)</f>
        <v>464.40268840737775</v>
      </c>
      <c r="H37" s="2" t="s">
        <v>5</v>
      </c>
      <c r="I37" s="2">
        <v>125.54</v>
      </c>
      <c r="J37" s="2">
        <v>114.19</v>
      </c>
      <c r="K37" s="2">
        <f>SQRT((I37-I$36)^2+(J37-J$36)^2)</f>
        <v>81.760037304296787</v>
      </c>
      <c r="M37" s="2" t="s">
        <v>5</v>
      </c>
      <c r="N37" s="2">
        <v>-344.58</v>
      </c>
      <c r="O37" s="2">
        <v>135.79</v>
      </c>
      <c r="P37" s="2">
        <f>SQRT((N37-N$36)^2+(O37-O$36)^2)</f>
        <v>390.01133342506853</v>
      </c>
    </row>
    <row r="38" spans="2:16" x14ac:dyDescent="0.25">
      <c r="B38" s="2" t="s">
        <v>6</v>
      </c>
      <c r="C38" s="2">
        <v>308.64</v>
      </c>
      <c r="D38" s="2">
        <v>103.36</v>
      </c>
      <c r="E38" s="2">
        <f t="shared" ref="E38:E40" si="9">SQRT((C38-C$36)^2+(D38-D$36)^2)</f>
        <v>262.88244406958785</v>
      </c>
      <c r="H38" s="2" t="s">
        <v>6</v>
      </c>
      <c r="I38" s="2">
        <v>-195.88</v>
      </c>
      <c r="J38" s="2">
        <v>124.19</v>
      </c>
      <c r="K38" s="2">
        <f t="shared" ref="K38:K39" si="10">SQRT((I38-I$36)^2+(J38-J$36)^2)</f>
        <v>239.81631241431427</v>
      </c>
      <c r="M38" s="2" t="s">
        <v>6</v>
      </c>
      <c r="N38" s="2">
        <v>-222.13</v>
      </c>
      <c r="O38" s="2">
        <v>135.79</v>
      </c>
      <c r="P38" s="2">
        <f t="shared" ref="P38:P40" si="11">SQRT((N38-N$36)^2+(O38-O$36)^2)</f>
        <v>267.60770485918374</v>
      </c>
    </row>
    <row r="39" spans="2:16" x14ac:dyDescent="0.25">
      <c r="B39" s="2" t="s">
        <v>7</v>
      </c>
      <c r="C39" s="2">
        <v>-78.62</v>
      </c>
      <c r="D39" s="2">
        <v>108.87</v>
      </c>
      <c r="E39" s="2">
        <f t="shared" si="9"/>
        <v>124.41765349016995</v>
      </c>
      <c r="H39" s="2" t="s">
        <v>7</v>
      </c>
      <c r="I39" s="2">
        <v>210.9</v>
      </c>
      <c r="J39" s="2">
        <v>111.33</v>
      </c>
      <c r="K39" s="2">
        <f t="shared" si="10"/>
        <v>167.16788956016643</v>
      </c>
      <c r="M39" s="2" t="s">
        <v>7</v>
      </c>
      <c r="N39" s="2">
        <v>-78.73</v>
      </c>
      <c r="O39" s="2">
        <v>130.71</v>
      </c>
      <c r="P39" s="2">
        <f t="shared" si="11"/>
        <v>124.11849056446023</v>
      </c>
    </row>
    <row r="40" spans="2:16" x14ac:dyDescent="0.25">
      <c r="B40" s="2" t="s">
        <v>8</v>
      </c>
      <c r="C40" s="2">
        <v>1090.19</v>
      </c>
      <c r="D40" s="2">
        <v>95.08</v>
      </c>
      <c r="E40" s="2">
        <f t="shared" si="9"/>
        <v>1044.4737278170285</v>
      </c>
      <c r="H40" s="2" t="s">
        <v>8</v>
      </c>
      <c r="I40" s="2">
        <v>924.58</v>
      </c>
      <c r="J40" s="2">
        <v>88.48</v>
      </c>
      <c r="K40" s="2">
        <f>SQRT((I40-I$36)^2+(J40-J$36)^2)</f>
        <v>881.2132587518189</v>
      </c>
      <c r="M40" s="2" t="s">
        <v>8</v>
      </c>
      <c r="N40" s="2">
        <v>697.85</v>
      </c>
      <c r="O40" s="2">
        <v>119.28</v>
      </c>
      <c r="P40" s="2">
        <f t="shared" si="11"/>
        <v>652.56449091258401</v>
      </c>
    </row>
    <row r="41" spans="2:16" x14ac:dyDescent="0.25">
      <c r="E41" s="6">
        <f>103519+P31</f>
        <v>618244</v>
      </c>
      <c r="K41" s="6">
        <f>70250+E41</f>
        <v>688494</v>
      </c>
      <c r="P41" s="6">
        <f>82371+K41</f>
        <v>770865</v>
      </c>
    </row>
    <row r="43" spans="2:16" x14ac:dyDescent="0.25">
      <c r="C43" s="12" t="s">
        <v>28</v>
      </c>
      <c r="D43" s="13"/>
      <c r="I43" s="12" t="s">
        <v>14</v>
      </c>
      <c r="J43" s="13"/>
      <c r="N43" s="16" t="s">
        <v>10</v>
      </c>
      <c r="O43" s="16"/>
    </row>
    <row r="44" spans="2:16" x14ac:dyDescent="0.25">
      <c r="C44" s="14"/>
      <c r="D44" s="15"/>
      <c r="I44" s="14"/>
      <c r="J44" s="15"/>
      <c r="N44" s="16"/>
      <c r="O44" s="16"/>
    </row>
    <row r="45" spans="2:16" x14ac:dyDescent="0.25">
      <c r="C45" s="1" t="s">
        <v>2</v>
      </c>
      <c r="D45" s="1" t="s">
        <v>3</v>
      </c>
      <c r="E45" s="2" t="s">
        <v>9</v>
      </c>
      <c r="I45" s="1" t="s">
        <v>2</v>
      </c>
      <c r="J45" s="1" t="s">
        <v>3</v>
      </c>
      <c r="K45" s="2" t="s">
        <v>9</v>
      </c>
      <c r="N45" s="1" t="s">
        <v>2</v>
      </c>
      <c r="O45" s="1" t="s">
        <v>3</v>
      </c>
      <c r="P45" s="2" t="s">
        <v>9</v>
      </c>
    </row>
    <row r="46" spans="2:16" x14ac:dyDescent="0.25">
      <c r="B46" s="2" t="s">
        <v>4</v>
      </c>
      <c r="C46" s="2">
        <v>43.81</v>
      </c>
      <c r="D46" s="2">
        <v>135.47999999999999</v>
      </c>
      <c r="E46" s="2"/>
      <c r="H46" s="2" t="s">
        <v>4</v>
      </c>
      <c r="I46" s="2">
        <v>44.04</v>
      </c>
      <c r="J46" s="2">
        <v>111.63</v>
      </c>
      <c r="K46" s="2"/>
      <c r="M46" s="2" t="s">
        <v>4</v>
      </c>
      <c r="N46" s="2">
        <v>52.39</v>
      </c>
      <c r="O46" s="2">
        <v>171.8</v>
      </c>
      <c r="P46" s="2"/>
    </row>
    <row r="47" spans="2:16" x14ac:dyDescent="0.25">
      <c r="B47" s="2" t="s">
        <v>5</v>
      </c>
      <c r="C47" s="2">
        <v>105.72</v>
      </c>
      <c r="D47" s="2">
        <v>135.47999999999999</v>
      </c>
      <c r="E47" s="2">
        <f>SQRT((C47-C$46)^2+(D47-D$46)^2)</f>
        <v>61.91</v>
      </c>
      <c r="H47" s="2" t="s">
        <v>5</v>
      </c>
      <c r="I47" s="2">
        <v>-453.62</v>
      </c>
      <c r="J47" s="2">
        <v>85.43</v>
      </c>
      <c r="K47" s="2">
        <f>SQRT((I47-I$46)^2+(J47-J$46)^2)</f>
        <v>498.34919042775624</v>
      </c>
      <c r="M47" s="2" t="s">
        <v>5</v>
      </c>
      <c r="N47" s="2">
        <v>-698.7</v>
      </c>
      <c r="O47" s="2">
        <v>188.82</v>
      </c>
      <c r="P47" s="2">
        <f>SQRT((N47-N$46)^2+(O47-O$46)^2)</f>
        <v>751.28281525667819</v>
      </c>
    </row>
    <row r="48" spans="2:16" x14ac:dyDescent="0.25">
      <c r="B48" s="2" t="s">
        <v>6</v>
      </c>
      <c r="C48" s="2">
        <v>-379.74</v>
      </c>
      <c r="D48" s="2">
        <v>135.47999999999999</v>
      </c>
      <c r="E48" s="2">
        <f t="shared" ref="E48:E50" si="12">SQRT((C48-C$46)^2+(D48-D$46)^2)</f>
        <v>423.55</v>
      </c>
      <c r="H48" s="2" t="s">
        <v>6</v>
      </c>
      <c r="I48" s="2">
        <v>-97.9</v>
      </c>
      <c r="J48" s="2">
        <v>108.87</v>
      </c>
      <c r="K48" s="2">
        <f t="shared" ref="K48:K50" si="13">SQRT((I48-I$46)^2+(J48-J$46)^2)</f>
        <v>141.96683133746419</v>
      </c>
      <c r="M48" s="2" t="s">
        <v>6</v>
      </c>
      <c r="N48" s="2">
        <v>438.78</v>
      </c>
      <c r="O48" s="2">
        <v>164.99</v>
      </c>
      <c r="P48" s="2">
        <f t="shared" ref="P48:P50" si="14">SQRT((N48-N$46)^2+(O48-O$46)^2)</f>
        <v>386.45000737482201</v>
      </c>
    </row>
    <row r="49" spans="2:16" x14ac:dyDescent="0.25">
      <c r="B49" s="2" t="s">
        <v>7</v>
      </c>
      <c r="C49" s="2">
        <v>-68.760000000000005</v>
      </c>
      <c r="D49" s="2">
        <v>135.47999999999999</v>
      </c>
      <c r="E49" s="2">
        <f t="shared" si="12"/>
        <v>112.57000000000001</v>
      </c>
      <c r="H49" s="2" t="s">
        <v>7</v>
      </c>
      <c r="I49" s="2">
        <v>117.64</v>
      </c>
      <c r="J49" s="2">
        <v>115.77</v>
      </c>
      <c r="K49" s="2">
        <f t="shared" si="13"/>
        <v>73.71634554154187</v>
      </c>
      <c r="M49" s="2" t="s">
        <v>7</v>
      </c>
      <c r="N49" s="2" t="s">
        <v>0</v>
      </c>
      <c r="O49" s="2" t="s">
        <v>0</v>
      </c>
      <c r="P49" s="2" t="e">
        <f t="shared" si="14"/>
        <v>#VALUE!</v>
      </c>
    </row>
    <row r="50" spans="2:16" x14ac:dyDescent="0.25">
      <c r="B50" s="2" t="s">
        <v>8</v>
      </c>
      <c r="C50" s="2">
        <v>-13.88</v>
      </c>
      <c r="D50" s="2">
        <v>133.26</v>
      </c>
      <c r="E50" s="2">
        <f t="shared" si="12"/>
        <v>57.732698707058553</v>
      </c>
      <c r="H50" s="2" t="s">
        <v>8</v>
      </c>
      <c r="I50" s="2">
        <v>648.6</v>
      </c>
      <c r="J50" s="2">
        <v>141.97999999999999</v>
      </c>
      <c r="K50" s="2">
        <f t="shared" si="13"/>
        <v>605.32133292987464</v>
      </c>
      <c r="M50" s="2" t="s">
        <v>8</v>
      </c>
      <c r="N50" s="2">
        <v>410.56</v>
      </c>
      <c r="O50" s="2">
        <v>168.4</v>
      </c>
      <c r="P50" s="2">
        <f t="shared" si="14"/>
        <v>358.18613722476755</v>
      </c>
    </row>
    <row r="51" spans="2:16" x14ac:dyDescent="0.25">
      <c r="E51" s="6">
        <f>4193+P41</f>
        <v>775058</v>
      </c>
      <c r="K51" s="6">
        <f>12547+E51</f>
        <v>787605</v>
      </c>
      <c r="P51" s="6">
        <f>69139+K51</f>
        <v>856744</v>
      </c>
    </row>
    <row r="53" spans="2:16" x14ac:dyDescent="0.25">
      <c r="C53" s="12" t="s">
        <v>21</v>
      </c>
      <c r="D53" s="13"/>
      <c r="I53" s="12" t="s">
        <v>12</v>
      </c>
      <c r="J53" s="13"/>
      <c r="N53" s="12" t="s">
        <v>17</v>
      </c>
      <c r="O53" s="13"/>
    </row>
    <row r="54" spans="2:16" x14ac:dyDescent="0.25">
      <c r="C54" s="14"/>
      <c r="D54" s="15"/>
      <c r="I54" s="14"/>
      <c r="J54" s="15"/>
      <c r="N54" s="14"/>
      <c r="O54" s="15"/>
    </row>
    <row r="55" spans="2:16" x14ac:dyDescent="0.25">
      <c r="C55" s="1" t="s">
        <v>2</v>
      </c>
      <c r="D55" s="1" t="s">
        <v>3</v>
      </c>
      <c r="E55" s="2" t="s">
        <v>9</v>
      </c>
      <c r="I55" s="1" t="s">
        <v>2</v>
      </c>
      <c r="J55" s="1" t="s">
        <v>3</v>
      </c>
      <c r="K55" s="2" t="s">
        <v>9</v>
      </c>
      <c r="N55" s="1" t="s">
        <v>2</v>
      </c>
      <c r="O55" s="1" t="s">
        <v>3</v>
      </c>
      <c r="P55" s="2" t="s">
        <v>9</v>
      </c>
    </row>
    <row r="56" spans="2:16" x14ac:dyDescent="0.25">
      <c r="B56" s="2" t="s">
        <v>4</v>
      </c>
      <c r="C56" s="2">
        <v>46.73</v>
      </c>
      <c r="D56" s="2">
        <v>135.5</v>
      </c>
      <c r="E56" s="2"/>
      <c r="H56" s="2" t="s">
        <v>4</v>
      </c>
      <c r="I56" s="2">
        <v>53.9</v>
      </c>
      <c r="J56" s="2">
        <v>169.4</v>
      </c>
      <c r="K56" s="2"/>
      <c r="M56" s="2" t="s">
        <v>4</v>
      </c>
      <c r="N56" s="2">
        <v>45.3</v>
      </c>
      <c r="O56" s="2">
        <v>124.51</v>
      </c>
      <c r="P56" s="2"/>
    </row>
    <row r="57" spans="2:16" x14ac:dyDescent="0.25">
      <c r="B57" s="2" t="s">
        <v>5</v>
      </c>
      <c r="C57" s="2">
        <v>-571.53</v>
      </c>
      <c r="D57" s="2">
        <v>121.94</v>
      </c>
      <c r="E57" s="2">
        <f>SQRT((C57-C$56)^2+(D57-D$56)^2)</f>
        <v>618.40868460913453</v>
      </c>
      <c r="H57" s="2" t="s">
        <v>5</v>
      </c>
      <c r="I57" s="2">
        <v>733.28</v>
      </c>
      <c r="J57" s="2">
        <v>156.06</v>
      </c>
      <c r="K57" s="2">
        <f>SQRT((I57-I$56)^2+(J57-J$56)^2)</f>
        <v>679.51095649739159</v>
      </c>
      <c r="M57" s="2" t="s">
        <v>5</v>
      </c>
      <c r="N57" s="2">
        <v>566.19000000000005</v>
      </c>
      <c r="O57" s="2">
        <v>116.82</v>
      </c>
      <c r="P57" s="2">
        <f>SQRT((N57-N$56)^2+(O57-O$56)^2)</f>
        <v>520.94676138738032</v>
      </c>
    </row>
    <row r="58" spans="2:16" x14ac:dyDescent="0.25">
      <c r="B58" s="2" t="s">
        <v>6</v>
      </c>
      <c r="C58" s="2">
        <v>432.49</v>
      </c>
      <c r="D58" s="2">
        <v>142.28</v>
      </c>
      <c r="E58" s="2">
        <f t="shared" ref="E58:E60" si="15">SQRT((C58-C$56)^2+(D58-D$56)^2)</f>
        <v>385.81957700458906</v>
      </c>
      <c r="H58" s="2" t="s">
        <v>6</v>
      </c>
      <c r="I58" s="2" t="s">
        <v>0</v>
      </c>
      <c r="J58" s="2" t="s">
        <v>0</v>
      </c>
      <c r="K58" s="2" t="e">
        <f t="shared" ref="K58:K60" si="16">SQRT((I58-I$56)^2+(J58-J$56)^2)</f>
        <v>#VALUE!</v>
      </c>
      <c r="M58" s="2" t="s">
        <v>6</v>
      </c>
      <c r="N58" s="2">
        <v>386.03</v>
      </c>
      <c r="O58" s="2">
        <v>119.9</v>
      </c>
      <c r="P58" s="2">
        <f t="shared" ref="P58:P60" si="17">SQRT((N58-N$56)^2+(O58-O$56)^2)</f>
        <v>340.76118470271814</v>
      </c>
    </row>
    <row r="59" spans="2:16" x14ac:dyDescent="0.25">
      <c r="B59" s="2" t="s">
        <v>7</v>
      </c>
      <c r="C59" s="2">
        <v>-94.49</v>
      </c>
      <c r="D59" s="2">
        <v>134.15</v>
      </c>
      <c r="E59" s="2">
        <f t="shared" si="15"/>
        <v>141.22645255050486</v>
      </c>
      <c r="H59" s="2" t="s">
        <v>7</v>
      </c>
      <c r="I59" s="2">
        <v>326.62</v>
      </c>
      <c r="J59" s="2">
        <v>167.49</v>
      </c>
      <c r="K59" s="2">
        <f t="shared" si="16"/>
        <v>272.72668827967681</v>
      </c>
      <c r="M59" s="2" t="s">
        <v>7</v>
      </c>
      <c r="N59" s="2">
        <v>-174.02</v>
      </c>
      <c r="O59" s="2">
        <v>127.59</v>
      </c>
      <c r="P59" s="2">
        <f t="shared" si="17"/>
        <v>219.34162578042501</v>
      </c>
    </row>
    <row r="60" spans="2:16" x14ac:dyDescent="0.25">
      <c r="B60" s="2" t="s">
        <v>8</v>
      </c>
      <c r="C60" s="2">
        <v>267.16000000000003</v>
      </c>
      <c r="D60" s="2">
        <v>142.28</v>
      </c>
      <c r="E60" s="2">
        <f t="shared" si="15"/>
        <v>220.53424518654697</v>
      </c>
      <c r="H60" s="2" t="s">
        <v>8</v>
      </c>
      <c r="I60" s="2">
        <v>-963.96</v>
      </c>
      <c r="J60" s="2">
        <v>197.97</v>
      </c>
      <c r="K60" s="2">
        <f t="shared" si="16"/>
        <v>1018.2608823381167</v>
      </c>
      <c r="M60" s="2" t="s">
        <v>8</v>
      </c>
      <c r="N60" s="2">
        <v>-878.98</v>
      </c>
      <c r="O60" s="2">
        <v>130.66999999999999</v>
      </c>
      <c r="P60" s="2">
        <f t="shared" si="17"/>
        <v>924.30052688506021</v>
      </c>
    </row>
    <row r="61" spans="2:16" x14ac:dyDescent="0.25">
      <c r="E61" s="6">
        <f>19250+P51</f>
        <v>875994</v>
      </c>
      <c r="K61" s="6">
        <f>241210+E61</f>
        <v>1117204</v>
      </c>
      <c r="P61" s="6">
        <f>85841+K61</f>
        <v>1203045</v>
      </c>
    </row>
    <row r="63" spans="2:16" x14ac:dyDescent="0.25">
      <c r="C63" s="12" t="s">
        <v>22</v>
      </c>
      <c r="D63" s="13"/>
      <c r="I63" s="12" t="s">
        <v>20</v>
      </c>
      <c r="J63" s="13"/>
    </row>
    <row r="64" spans="2:16" x14ac:dyDescent="0.25">
      <c r="C64" s="14"/>
      <c r="D64" s="15"/>
      <c r="I64" s="14"/>
      <c r="J64" s="15"/>
    </row>
    <row r="65" spans="2:11" x14ac:dyDescent="0.25">
      <c r="C65" s="1" t="s">
        <v>2</v>
      </c>
      <c r="D65" s="1" t="s">
        <v>3</v>
      </c>
      <c r="E65" s="2" t="s">
        <v>9</v>
      </c>
      <c r="I65" s="1" t="s">
        <v>2</v>
      </c>
      <c r="J65" s="1" t="s">
        <v>3</v>
      </c>
      <c r="K65" s="2" t="s">
        <v>9</v>
      </c>
    </row>
    <row r="66" spans="2:11" x14ac:dyDescent="0.25">
      <c r="B66" s="2" t="s">
        <v>4</v>
      </c>
      <c r="C66" s="2">
        <v>49.27</v>
      </c>
      <c r="D66" s="2">
        <v>144.19</v>
      </c>
      <c r="E66" s="2"/>
      <c r="H66" s="2" t="s">
        <v>4</v>
      </c>
      <c r="I66" s="2">
        <v>43.04</v>
      </c>
      <c r="J66" s="2">
        <v>113.59</v>
      </c>
      <c r="K66" s="2"/>
    </row>
    <row r="67" spans="2:11" x14ac:dyDescent="0.25">
      <c r="B67" s="2" t="s">
        <v>5</v>
      </c>
      <c r="C67" s="2">
        <v>-588.14</v>
      </c>
      <c r="D67" s="2">
        <v>141.33000000000001</v>
      </c>
      <c r="E67" s="2">
        <f>SQRT((C67-C$66)^2+(D67-D$66)^2)</f>
        <v>637.41641624608314</v>
      </c>
      <c r="H67" s="2" t="s">
        <v>5</v>
      </c>
      <c r="I67" s="2">
        <v>576.34</v>
      </c>
      <c r="J67" s="2">
        <v>119.2</v>
      </c>
      <c r="K67" s="2">
        <f>SQRT((I67-I$66)^2+(J67-J$66)^2)</f>
        <v>533.32950612168463</v>
      </c>
    </row>
    <row r="68" spans="2:11" x14ac:dyDescent="0.25">
      <c r="B68" s="2" t="s">
        <v>6</v>
      </c>
      <c r="C68" s="2">
        <v>338.01</v>
      </c>
      <c r="D68" s="2">
        <v>145.62</v>
      </c>
      <c r="E68" s="2">
        <f t="shared" ref="E68:E70" si="18">SQRT((C68-C$66)^2+(D68-D$66)^2)</f>
        <v>288.74354105330218</v>
      </c>
      <c r="H68" s="2" t="s">
        <v>6</v>
      </c>
      <c r="I68" s="2">
        <v>-6.9</v>
      </c>
      <c r="J68" s="2">
        <v>113.59</v>
      </c>
      <c r="K68" s="2">
        <f t="shared" ref="K68:K70" si="19">SQRT((I68-I$66)^2+(J68-J$66)^2)</f>
        <v>49.94</v>
      </c>
    </row>
    <row r="69" spans="2:11" x14ac:dyDescent="0.25">
      <c r="B69" s="2" t="s">
        <v>7</v>
      </c>
      <c r="C69" s="2">
        <v>150.97</v>
      </c>
      <c r="D69" s="2">
        <v>147.05000000000001</v>
      </c>
      <c r="E69" s="2">
        <f t="shared" si="18"/>
        <v>101.74020640828284</v>
      </c>
      <c r="H69" s="2" t="s">
        <v>7</v>
      </c>
      <c r="I69" s="2">
        <v>242.81</v>
      </c>
      <c r="J69" s="2">
        <v>116.4</v>
      </c>
      <c r="K69" s="2">
        <f t="shared" si="19"/>
        <v>199.78976199995836</v>
      </c>
    </row>
    <row r="70" spans="2:11" x14ac:dyDescent="0.25">
      <c r="B70" s="2" t="s">
        <v>8</v>
      </c>
      <c r="C70" s="2">
        <v>-771.55</v>
      </c>
      <c r="D70" s="2">
        <v>139.9</v>
      </c>
      <c r="E70" s="2">
        <f t="shared" si="18"/>
        <v>820.83121072483584</v>
      </c>
      <c r="H70" s="2" t="s">
        <v>8</v>
      </c>
      <c r="I70" s="2">
        <v>421.17</v>
      </c>
      <c r="J70" s="2">
        <v>117.8</v>
      </c>
      <c r="K70" s="2">
        <f t="shared" si="19"/>
        <v>378.15343579028865</v>
      </c>
    </row>
    <row r="71" spans="2:11" x14ac:dyDescent="0.25">
      <c r="E71">
        <f>262869+P61</f>
        <v>1465914</v>
      </c>
      <c r="K71" s="6">
        <f>259870+E71</f>
        <v>1725784</v>
      </c>
    </row>
    <row r="76" spans="2:11" x14ac:dyDescent="0.25">
      <c r="C76" s="17"/>
      <c r="D76" s="18"/>
      <c r="E76" s="18"/>
      <c r="F76" s="18"/>
      <c r="G76" s="18"/>
      <c r="H76" s="18"/>
      <c r="I76" s="18"/>
      <c r="J76" s="18"/>
      <c r="K76" s="19"/>
    </row>
    <row r="77" spans="2:11" x14ac:dyDescent="0.25">
      <c r="C77" s="20"/>
      <c r="D77" s="21"/>
      <c r="E77" s="21"/>
      <c r="F77" s="21"/>
      <c r="G77" s="21" t="s">
        <v>30</v>
      </c>
      <c r="H77" s="21"/>
      <c r="I77" s="21"/>
      <c r="J77" s="21"/>
      <c r="K77" s="22"/>
    </row>
    <row r="78" spans="2:11" x14ac:dyDescent="0.25">
      <c r="C78" s="23">
        <v>0.3611111111111111</v>
      </c>
      <c r="D78" s="21">
        <v>53.39</v>
      </c>
      <c r="E78" s="21">
        <v>35.81</v>
      </c>
      <c r="F78" s="21"/>
      <c r="G78" s="21"/>
      <c r="H78" s="21"/>
      <c r="I78" s="21" t="s">
        <v>31</v>
      </c>
      <c r="J78" s="21"/>
      <c r="K78" s="22"/>
    </row>
    <row r="79" spans="2:11" x14ac:dyDescent="0.25">
      <c r="C79" s="20"/>
      <c r="D79" s="21">
        <v>38.18</v>
      </c>
      <c r="E79" s="21">
        <v>23.27</v>
      </c>
      <c r="F79" s="21"/>
      <c r="G79" s="21">
        <f>SQRT((D79-D$78)^2+(E79-E$78)^2)</f>
        <v>19.712830846938246</v>
      </c>
      <c r="H79" s="21"/>
      <c r="I79" s="21">
        <f>(ASIN(G79/0.5/100))+ASIN(G81/0.5/100)</f>
        <v>0.68335620842611622</v>
      </c>
      <c r="J79" s="21"/>
      <c r="K79" s="24" t="s">
        <v>33</v>
      </c>
    </row>
    <row r="80" spans="2:11" x14ac:dyDescent="0.25">
      <c r="C80" s="20"/>
      <c r="D80" s="21"/>
      <c r="E80" s="21"/>
      <c r="F80" s="21"/>
      <c r="G80" s="21"/>
      <c r="H80" s="21"/>
      <c r="I80" s="21" t="s">
        <v>32</v>
      </c>
      <c r="J80" s="21"/>
      <c r="K80" s="24">
        <f>2*PI()*52/60/I79</f>
        <v>7.9686511940295963</v>
      </c>
    </row>
    <row r="81" spans="3:11" x14ac:dyDescent="0.25">
      <c r="C81" s="23">
        <v>0.3972222222222222</v>
      </c>
      <c r="D81" s="21">
        <v>54.42</v>
      </c>
      <c r="E81" s="21">
        <v>36.56</v>
      </c>
      <c r="F81" s="21"/>
      <c r="G81" s="21">
        <f>SQRT((D82-D$81)^2+(E82-E$81)^2)</f>
        <v>13.726332357917023</v>
      </c>
      <c r="H81" s="21"/>
      <c r="I81" s="21">
        <f>G81+G79</f>
        <v>33.439163204855269</v>
      </c>
      <c r="J81" s="21"/>
      <c r="K81" s="22"/>
    </row>
    <row r="82" spans="3:11" x14ac:dyDescent="0.25">
      <c r="C82" s="25"/>
      <c r="D82" s="26">
        <v>66.61</v>
      </c>
      <c r="E82" s="26">
        <v>42.87</v>
      </c>
      <c r="F82" s="26"/>
      <c r="G82" s="26"/>
      <c r="H82" s="26"/>
      <c r="I82" s="26"/>
      <c r="J82" s="26"/>
      <c r="K82" s="27"/>
    </row>
  </sheetData>
  <mergeCells count="20">
    <mergeCell ref="C23:D24"/>
    <mergeCell ref="C3:D4"/>
    <mergeCell ref="I3:J4"/>
    <mergeCell ref="N3:O4"/>
    <mergeCell ref="C13:D14"/>
    <mergeCell ref="I13:J14"/>
    <mergeCell ref="N13:O14"/>
    <mergeCell ref="I23:J24"/>
    <mergeCell ref="N23:O24"/>
    <mergeCell ref="C33:D34"/>
    <mergeCell ref="I33:J34"/>
    <mergeCell ref="N33:O34"/>
    <mergeCell ref="C43:D44"/>
    <mergeCell ref="I43:J44"/>
    <mergeCell ref="N43:O44"/>
    <mergeCell ref="C53:D54"/>
    <mergeCell ref="I53:J54"/>
    <mergeCell ref="N53:O54"/>
    <mergeCell ref="C63:D64"/>
    <mergeCell ref="I63:J6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Avedis Tchamithhian</dc:creator>
  <cp:lastModifiedBy>Avedis Tchamithhian</cp:lastModifiedBy>
  <dcterms:created xsi:type="dcterms:W3CDTF">2015-05-22T16:06:27Z</dcterms:created>
  <dcterms:modified xsi:type="dcterms:W3CDTF">2015-06-09T21:28:00Z</dcterms:modified>
</cp:coreProperties>
</file>