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ore\Desktop\Cours_master_1\Gestion Budgetaire\"/>
    </mc:Choice>
  </mc:AlternateContent>
  <xr:revisionPtr revIDLastSave="0" documentId="8_{81C0FFFB-02BE-48EF-9A10-2EDDAC023971}" xr6:coauthVersionLast="28" xr6:coauthVersionMax="28" xr10:uidLastSave="{00000000-0000-0000-0000-000000000000}"/>
  <bookViews>
    <workbookView xWindow="0" yWindow="0" windowWidth="23040" windowHeight="10488" xr2:uid="{DB640998-B4FF-49FA-B71A-391F9EFF256D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2" i="1"/>
  <c r="B49" i="1"/>
  <c r="B46" i="1"/>
  <c r="B45" i="1"/>
  <c r="B44" i="1"/>
  <c r="B41" i="1"/>
  <c r="B40" i="1"/>
  <c r="B37" i="1"/>
  <c r="B36" i="1"/>
  <c r="B32" i="1"/>
  <c r="B31" i="1"/>
  <c r="B30" i="1"/>
  <c r="B25" i="1"/>
  <c r="B18" i="1"/>
  <c r="B17" i="1"/>
  <c r="B15" i="1"/>
  <c r="B14" i="1"/>
  <c r="B13" i="1"/>
  <c r="B7" i="1"/>
  <c r="B6" i="1"/>
  <c r="B5" i="1"/>
  <c r="B4" i="1"/>
  <c r="B3" i="1"/>
  <c r="B54" i="1" l="1"/>
</calcChain>
</file>

<file path=xl/sharedStrings.xml><?xml version="1.0" encoding="utf-8"?>
<sst xmlns="http://schemas.openxmlformats.org/spreadsheetml/2006/main" count="68" uniqueCount="58">
  <si>
    <t>Eléments</t>
  </si>
  <si>
    <t>Montants</t>
  </si>
  <si>
    <t>Chiffre d'affaires</t>
  </si>
  <si>
    <t>Charges variable</t>
  </si>
  <si>
    <t>1755600 + 5% 3024000</t>
  </si>
  <si>
    <t>Taux de Marge</t>
  </si>
  <si>
    <t>=MCV</t>
  </si>
  <si>
    <t>1117200/3024000</t>
  </si>
  <si>
    <t>Coûts fixes</t>
  </si>
  <si>
    <t>Détails</t>
  </si>
  <si>
    <t>325000+578000+152500</t>
  </si>
  <si>
    <t>=Résultat</t>
  </si>
  <si>
    <t>MCV-Coûts fixes</t>
  </si>
  <si>
    <t>SR(€)=CA*CF/MCV ou CF/TxMCV</t>
  </si>
  <si>
    <t>SR(Quantité)=SR(€)/Prix vente unitaire ou CF/MCV unitaire</t>
  </si>
  <si>
    <t>SR(€)</t>
  </si>
  <si>
    <t>1055500/37%</t>
  </si>
  <si>
    <t>Prix de vente unitaire</t>
  </si>
  <si>
    <t>3024000/840</t>
  </si>
  <si>
    <t>SR(quantité)</t>
  </si>
  <si>
    <t>793 photocopieurs</t>
  </si>
  <si>
    <t>PM=SR/CA*360</t>
  </si>
  <si>
    <t>jours</t>
  </si>
  <si>
    <t>Activité très risquée, l'entreprise commence à faire des bénéfices seulement au bout du 340ème jours</t>
  </si>
  <si>
    <t>Lo(levier opérationnel)=e(élasticité==MCV/REX=CA/(CA/SR)=(Variation R/R)/(VariationCA/CA)</t>
  </si>
  <si>
    <t>Lo mesure l'impact des variations du chiffre d'affaires sur le résultat</t>
  </si>
  <si>
    <t>Lo=</t>
  </si>
  <si>
    <t>Si le CA varie de + ou - 10% alors le résultat variera de + ou - 10%*18,11</t>
  </si>
  <si>
    <t>=MCV/REX(résultat d'exploitation)</t>
  </si>
  <si>
    <t>Montant</t>
  </si>
  <si>
    <t>Charges variables unitaire fournitures</t>
  </si>
  <si>
    <t>Charges variables unitaires commissions</t>
  </si>
  <si>
    <t>=MCV unitaire</t>
  </si>
  <si>
    <t>1755600/840*1,08</t>
  </si>
  <si>
    <t>3700*5%</t>
  </si>
  <si>
    <t>2) Seuil de Rentabilité</t>
  </si>
  <si>
    <t>3) Elements</t>
  </si>
  <si>
    <t>4) SR quantité = CF/MCV unitaire</t>
  </si>
  <si>
    <t>1055500*1,07</t>
  </si>
  <si>
    <t>SR quantité</t>
  </si>
  <si>
    <t>Photocopieurs</t>
  </si>
  <si>
    <t>6) H1 : conserver la part de marché</t>
  </si>
  <si>
    <t>Marché global</t>
  </si>
  <si>
    <t>5600*1,05</t>
  </si>
  <si>
    <t>PDM de l'ent</t>
  </si>
  <si>
    <t>5880*15%</t>
  </si>
  <si>
    <t>Element</t>
  </si>
  <si>
    <t>MCV Global</t>
  </si>
  <si>
    <t>1257.8*882</t>
  </si>
  <si>
    <t>CF</t>
  </si>
  <si>
    <t>Résultat</t>
  </si>
  <si>
    <t>MCV Global - CF</t>
  </si>
  <si>
    <t>H2</t>
  </si>
  <si>
    <t>PDM entreprise</t>
  </si>
  <si>
    <t>5880*20%</t>
  </si>
  <si>
    <t>1257.8*1176</t>
  </si>
  <si>
    <t>1129385+20000</t>
  </si>
  <si>
    <t>On lui conseillera l'hypothèse 2 car son résultat augmenterait de 149787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</si>
</sst>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quotePrefix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C852-DD5B-4EE9-B80A-9EC474371B3B}">
  <dimension ref="A1:C56"/>
  <sheetViews>
    <sheetView tabSelected="1" topLeftCell="A24" workbookViewId="0">
      <selection activeCell="B53" sqref="B53"/>
    </sheetView>
  </sheetViews>
  <sheetFormatPr baseColWidth="10" defaultRowHeight="14.4" x14ac:dyDescent="0.3"/>
  <cols>
    <col min="1" max="1" width="48.88671875" bestFit="1" customWidth="1"/>
    <col min="3" max="3" width="26" bestFit="1" customWidth="1"/>
  </cols>
  <sheetData>
    <row r="1" spans="1:3" x14ac:dyDescent="0.3">
      <c r="A1" s="1" t="s">
        <v>0</v>
      </c>
      <c r="B1" t="s">
        <v>1</v>
      </c>
      <c r="C1" t="s">
        <v>9</v>
      </c>
    </row>
    <row r="2" spans="1:3" x14ac:dyDescent="0.3">
      <c r="A2" s="1" t="s">
        <v>2</v>
      </c>
      <c r="B2">
        <v>3024000</v>
      </c>
    </row>
    <row r="3" spans="1:3" x14ac:dyDescent="0.3">
      <c r="A3" s="1" t="s">
        <v>3</v>
      </c>
      <c r="B3">
        <f>1755600 + 0.05*3024000</f>
        <v>1906800</v>
      </c>
      <c r="C3" t="s">
        <v>4</v>
      </c>
    </row>
    <row r="4" spans="1:3" x14ac:dyDescent="0.3">
      <c r="A4" s="1" t="s">
        <v>6</v>
      </c>
      <c r="B4">
        <f>B2-B3</f>
        <v>1117200</v>
      </c>
    </row>
    <row r="5" spans="1:3" x14ac:dyDescent="0.3">
      <c r="A5" s="1" t="s">
        <v>5</v>
      </c>
      <c r="B5" s="2">
        <f>B4/B2</f>
        <v>0.36944444444444446</v>
      </c>
      <c r="C5" t="s">
        <v>7</v>
      </c>
    </row>
    <row r="6" spans="1:3" x14ac:dyDescent="0.3">
      <c r="A6" s="1" t="s">
        <v>8</v>
      </c>
      <c r="B6">
        <f>325000+578000+152500</f>
        <v>1055500</v>
      </c>
      <c r="C6" t="s">
        <v>10</v>
      </c>
    </row>
    <row r="7" spans="1:3" x14ac:dyDescent="0.3">
      <c r="A7" s="1" t="s">
        <v>11</v>
      </c>
      <c r="B7">
        <f>B4-B6</f>
        <v>61700</v>
      </c>
      <c r="C7" t="s">
        <v>12</v>
      </c>
    </row>
    <row r="8" spans="1:3" x14ac:dyDescent="0.3">
      <c r="A8" s="1"/>
    </row>
    <row r="9" spans="1:3" x14ac:dyDescent="0.3">
      <c r="A9" s="1" t="s">
        <v>35</v>
      </c>
    </row>
    <row r="10" spans="1:3" x14ac:dyDescent="0.3">
      <c r="A10" s="1" t="s">
        <v>13</v>
      </c>
    </row>
    <row r="11" spans="1:3" x14ac:dyDescent="0.3">
      <c r="A11" s="1" t="s">
        <v>14</v>
      </c>
    </row>
    <row r="13" spans="1:3" x14ac:dyDescent="0.3">
      <c r="A13" s="1" t="s">
        <v>15</v>
      </c>
      <c r="B13">
        <f>1055500/37%</f>
        <v>2852702.702702703</v>
      </c>
      <c r="C13" t="s">
        <v>16</v>
      </c>
    </row>
    <row r="14" spans="1:3" x14ac:dyDescent="0.3">
      <c r="A14" s="1" t="s">
        <v>17</v>
      </c>
      <c r="B14">
        <f>3024000/840</f>
        <v>3600</v>
      </c>
      <c r="C14" t="s">
        <v>18</v>
      </c>
    </row>
    <row r="15" spans="1:3" x14ac:dyDescent="0.3">
      <c r="A15" s="1" t="s">
        <v>19</v>
      </c>
      <c r="B15">
        <f>B13/B14</f>
        <v>792.41741741741748</v>
      </c>
      <c r="C15" t="s">
        <v>20</v>
      </c>
    </row>
    <row r="17" spans="1:3" x14ac:dyDescent="0.3">
      <c r="A17" s="1" t="s">
        <v>21</v>
      </c>
      <c r="B17" s="3">
        <f>B13/B2*360</f>
        <v>339.60746460746464</v>
      </c>
      <c r="C17" t="s">
        <v>22</v>
      </c>
    </row>
    <row r="18" spans="1:3" x14ac:dyDescent="0.3">
      <c r="B18" s="3">
        <f>B15/840*360</f>
        <v>339.60746460746464</v>
      </c>
      <c r="C18" t="s">
        <v>22</v>
      </c>
    </row>
    <row r="20" spans="1:3" x14ac:dyDescent="0.3">
      <c r="A20" s="4" t="s">
        <v>23</v>
      </c>
      <c r="B20" s="4"/>
      <c r="C20" s="4"/>
    </row>
    <row r="22" spans="1:3" x14ac:dyDescent="0.3">
      <c r="A22" t="s">
        <v>24</v>
      </c>
    </row>
    <row r="23" spans="1:3" x14ac:dyDescent="0.3">
      <c r="A23" t="s">
        <v>25</v>
      </c>
    </row>
    <row r="25" spans="1:3" x14ac:dyDescent="0.3">
      <c r="A25" t="s">
        <v>26</v>
      </c>
      <c r="B25" s="5">
        <f>B4/B7</f>
        <v>18.106969205834684</v>
      </c>
      <c r="C25" s="1" t="s">
        <v>28</v>
      </c>
    </row>
    <row r="26" spans="1:3" x14ac:dyDescent="0.3">
      <c r="A26" s="4" t="s">
        <v>27</v>
      </c>
      <c r="B26" s="4"/>
      <c r="C26" s="1"/>
    </row>
    <row r="28" spans="1:3" x14ac:dyDescent="0.3">
      <c r="A28" t="s">
        <v>36</v>
      </c>
      <c r="B28" t="s">
        <v>1</v>
      </c>
    </row>
    <row r="29" spans="1:3" x14ac:dyDescent="0.3">
      <c r="A29" t="s">
        <v>17</v>
      </c>
      <c r="B29">
        <v>3700</v>
      </c>
    </row>
    <row r="30" spans="1:3" x14ac:dyDescent="0.3">
      <c r="A30" t="s">
        <v>30</v>
      </c>
      <c r="B30">
        <f>1755600/840*1.08</f>
        <v>2257.2000000000003</v>
      </c>
      <c r="C30" t="s">
        <v>33</v>
      </c>
    </row>
    <row r="31" spans="1:3" x14ac:dyDescent="0.3">
      <c r="A31" t="s">
        <v>31</v>
      </c>
      <c r="B31">
        <f>3700*5%</f>
        <v>185</v>
      </c>
      <c r="C31" t="s">
        <v>34</v>
      </c>
    </row>
    <row r="32" spans="1:3" x14ac:dyDescent="0.3">
      <c r="A32" s="6" t="s">
        <v>32</v>
      </c>
      <c r="B32">
        <f>B29-B30-B31</f>
        <v>1257.7999999999997</v>
      </c>
    </row>
    <row r="35" spans="1:3" x14ac:dyDescent="0.3">
      <c r="A35" t="s">
        <v>37</v>
      </c>
    </row>
    <row r="36" spans="1:3" x14ac:dyDescent="0.3">
      <c r="A36" t="s">
        <v>8</v>
      </c>
      <c r="B36">
        <f>B6*1.07</f>
        <v>1129385</v>
      </c>
      <c r="C36" t="s">
        <v>38</v>
      </c>
    </row>
    <row r="37" spans="1:3" x14ac:dyDescent="0.3">
      <c r="A37" t="s">
        <v>39</v>
      </c>
      <c r="B37" s="3">
        <f>B36/B32</f>
        <v>897.90507234854522</v>
      </c>
      <c r="C37" t="s">
        <v>40</v>
      </c>
    </row>
    <row r="39" spans="1:3" x14ac:dyDescent="0.3">
      <c r="A39" t="s">
        <v>41</v>
      </c>
    </row>
    <row r="40" spans="1:3" x14ac:dyDescent="0.3">
      <c r="A40" t="s">
        <v>42</v>
      </c>
      <c r="B40">
        <f>5600*1.05</f>
        <v>5880</v>
      </c>
      <c r="C40" t="s">
        <v>43</v>
      </c>
    </row>
    <row r="41" spans="1:3" x14ac:dyDescent="0.3">
      <c r="A41" t="s">
        <v>44</v>
      </c>
      <c r="B41">
        <f>B40*15%</f>
        <v>882</v>
      </c>
      <c r="C41" t="s">
        <v>45</v>
      </c>
    </row>
    <row r="43" spans="1:3" x14ac:dyDescent="0.3">
      <c r="A43" t="s">
        <v>46</v>
      </c>
      <c r="B43" t="s">
        <v>29</v>
      </c>
    </row>
    <row r="44" spans="1:3" x14ac:dyDescent="0.3">
      <c r="A44" t="s">
        <v>47</v>
      </c>
      <c r="B44">
        <f>1257.8*882</f>
        <v>1109379.5999999999</v>
      </c>
      <c r="C44" t="s">
        <v>48</v>
      </c>
    </row>
    <row r="45" spans="1:3" x14ac:dyDescent="0.3">
      <c r="A45" t="s">
        <v>49</v>
      </c>
      <c r="B45">
        <f>B36</f>
        <v>1129385</v>
      </c>
    </row>
    <row r="46" spans="1:3" x14ac:dyDescent="0.3">
      <c r="A46" t="s">
        <v>50</v>
      </c>
      <c r="B46">
        <f>B44-B45</f>
        <v>-20005.40000000014</v>
      </c>
      <c r="C46" t="s">
        <v>51</v>
      </c>
    </row>
    <row r="48" spans="1:3" x14ac:dyDescent="0.3">
      <c r="A48" t="s">
        <v>52</v>
      </c>
    </row>
    <row r="49" spans="1:3" x14ac:dyDescent="0.3">
      <c r="A49" t="s">
        <v>53</v>
      </c>
      <c r="B49">
        <f>5880*20%</f>
        <v>1176</v>
      </c>
      <c r="C49" t="s">
        <v>54</v>
      </c>
    </row>
    <row r="51" spans="1:3" x14ac:dyDescent="0.3">
      <c r="A51" t="s">
        <v>46</v>
      </c>
      <c r="B51" t="s">
        <v>29</v>
      </c>
    </row>
    <row r="52" spans="1:3" x14ac:dyDescent="0.3">
      <c r="A52" t="s">
        <v>47</v>
      </c>
      <c r="B52">
        <f>1257.8*1176</f>
        <v>1479172.8</v>
      </c>
      <c r="C52" t="s">
        <v>55</v>
      </c>
    </row>
    <row r="53" spans="1:3" x14ac:dyDescent="0.3">
      <c r="A53" t="s">
        <v>49</v>
      </c>
      <c r="B53">
        <f>B45+200000</f>
        <v>1329385</v>
      </c>
      <c r="C53" t="s">
        <v>56</v>
      </c>
    </row>
    <row r="54" spans="1:3" x14ac:dyDescent="0.3">
      <c r="A54" t="s">
        <v>50</v>
      </c>
      <c r="B54">
        <f>B52-B53</f>
        <v>149787.80000000005</v>
      </c>
      <c r="C54" t="s">
        <v>51</v>
      </c>
    </row>
    <row r="56" spans="1:3" x14ac:dyDescent="0.3">
      <c r="A56" t="s">
        <v>57</v>
      </c>
    </row>
  </sheetData>
  <mergeCells count="2">
    <mergeCell ref="A20:C20"/>
    <mergeCell ref="A26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cmore</dc:creator>
  <cp:lastModifiedBy>cmore</cp:lastModifiedBy>
  <dcterms:created xsi:type="dcterms:W3CDTF">2018-03-27T06:24:06Z</dcterms:created>
  <dcterms:modified xsi:type="dcterms:W3CDTF">2018-03-27T07:23:18Z</dcterms:modified>
</cp:coreProperties>
</file>