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re\Desktop\Cours_master_1\Gestion Budgetaire\"/>
    </mc:Choice>
  </mc:AlternateContent>
  <xr:revisionPtr revIDLastSave="0" documentId="13_ncr:1_{2EFCD56A-78B3-4595-A886-F037269BBCC1}" xr6:coauthVersionLast="28" xr6:coauthVersionMax="28" xr10:uidLastSave="{00000000-0000-0000-0000-000000000000}"/>
  <bookViews>
    <workbookView xWindow="0" yWindow="0" windowWidth="23040" windowHeight="10488" xr2:uid="{C92FAB89-51E0-4472-BF3D-E9B57FD6CC9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1" i="1"/>
  <c r="B50" i="1"/>
  <c r="B49" i="1"/>
  <c r="B48" i="1"/>
  <c r="B45" i="1"/>
  <c r="B44" i="1"/>
  <c r="B43" i="1"/>
  <c r="B42" i="1"/>
  <c r="B41" i="1"/>
  <c r="B37" i="1"/>
  <c r="B38" i="1" l="1"/>
  <c r="B35" i="1"/>
  <c r="B34" i="1"/>
  <c r="B24" i="1"/>
  <c r="B26" i="1" s="1"/>
  <c r="B27" i="1" s="1"/>
  <c r="B2" i="1"/>
  <c r="B5" i="1"/>
  <c r="B10" i="1" s="1"/>
  <c r="B17" i="1" l="1"/>
  <c r="B18" i="1" s="1"/>
  <c r="B11" i="1"/>
  <c r="B29" i="1"/>
  <c r="B13" i="1"/>
  <c r="B36" i="1"/>
  <c r="B39" i="1" s="1"/>
  <c r="B4" i="1"/>
  <c r="B7" i="1" s="1"/>
</calcChain>
</file>

<file path=xl/sharedStrings.xml><?xml version="1.0" encoding="utf-8"?>
<sst xmlns="http://schemas.openxmlformats.org/spreadsheetml/2006/main" count="69" uniqueCount="48">
  <si>
    <t>Montants</t>
  </si>
  <si>
    <t>Détails</t>
  </si>
  <si>
    <t>CA</t>
  </si>
  <si>
    <t>1600*1200</t>
  </si>
  <si>
    <t>Charges variables</t>
  </si>
  <si>
    <t>MCV</t>
  </si>
  <si>
    <t>Taux de marge</t>
  </si>
  <si>
    <t>480000/1920000</t>
  </si>
  <si>
    <t>Coûts fixes</t>
  </si>
  <si>
    <t>Résultat</t>
  </si>
  <si>
    <t>1) Elements</t>
  </si>
  <si>
    <t>2) Seuil de rentabilité</t>
  </si>
  <si>
    <t>SR = CF/Taux de marge</t>
  </si>
  <si>
    <t>SR (quantité)</t>
  </si>
  <si>
    <t>1200000
/1200</t>
  </si>
  <si>
    <t>3) PM=SR/CA*360</t>
  </si>
  <si>
    <t>4)  Marge d'efficience = Marge de sécurité =CA-SR</t>
  </si>
  <si>
    <t>MS (Marge de sécurité)</t>
  </si>
  <si>
    <t>Indice MS/CA*100</t>
  </si>
  <si>
    <t>%</t>
  </si>
  <si>
    <t>jours</t>
  </si>
  <si>
    <t>Activité risquée car Indice MS&lt;50%</t>
  </si>
  <si>
    <t>Element</t>
  </si>
  <si>
    <t>Montant</t>
  </si>
  <si>
    <t>H1 :</t>
  </si>
  <si>
    <t>1600*1200*0,9</t>
  </si>
  <si>
    <t>300000+100000</t>
  </si>
  <si>
    <t>228000/1728000</t>
  </si>
  <si>
    <t>H2</t>
  </si>
  <si>
    <t>1600*1,05*1200*0,96</t>
  </si>
  <si>
    <t>(1440000/1600)*1600*1,05*1,05</t>
  </si>
  <si>
    <t>300000+20000</t>
  </si>
  <si>
    <t>7) Nombre de produits</t>
  </si>
  <si>
    <t>347760/1934360</t>
  </si>
  <si>
    <t>1600*1,05</t>
  </si>
  <si>
    <t>Quantité mensuelle</t>
  </si>
  <si>
    <t>Quantité en janvier</t>
  </si>
  <si>
    <t>1680/12</t>
  </si>
  <si>
    <t>140*1,3</t>
  </si>
  <si>
    <t>CVU</t>
  </si>
  <si>
    <t>1440000/1600*1,05</t>
  </si>
  <si>
    <t>320000/12</t>
  </si>
  <si>
    <t>Détail</t>
  </si>
  <si>
    <t>Chiffre d'affaires (janvier)</t>
  </si>
  <si>
    <t>1200*182</t>
  </si>
  <si>
    <t>Cherges variables</t>
  </si>
  <si>
    <t>945*182</t>
  </si>
  <si>
    <t>46410/218400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</si>
</sst>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A645-DD90-4B32-A08A-2A217E97FD6E}">
  <dimension ref="A1:C53"/>
  <sheetViews>
    <sheetView tabSelected="1" topLeftCell="A27" workbookViewId="0">
      <selection activeCell="A53" sqref="A53"/>
    </sheetView>
  </sheetViews>
  <sheetFormatPr baseColWidth="10" defaultRowHeight="14.4" x14ac:dyDescent="0.3"/>
  <cols>
    <col min="1" max="1" width="28.44140625" customWidth="1"/>
    <col min="2" max="2" width="13.77734375" bestFit="1" customWidth="1"/>
    <col min="3" max="3" width="28.109375" bestFit="1" customWidth="1"/>
  </cols>
  <sheetData>
    <row r="1" spans="1:3" x14ac:dyDescent="0.3">
      <c r="A1" t="s">
        <v>10</v>
      </c>
      <c r="B1" t="s">
        <v>0</v>
      </c>
      <c r="C1" t="s">
        <v>1</v>
      </c>
    </row>
    <row r="2" spans="1:3" x14ac:dyDescent="0.3">
      <c r="A2" t="s">
        <v>2</v>
      </c>
      <c r="B2">
        <f>1600*1200</f>
        <v>1920000</v>
      </c>
      <c r="C2" t="s">
        <v>3</v>
      </c>
    </row>
    <row r="3" spans="1:3" x14ac:dyDescent="0.3">
      <c r="A3" t="s">
        <v>4</v>
      </c>
      <c r="B3">
        <v>1440000</v>
      </c>
    </row>
    <row r="4" spans="1:3" x14ac:dyDescent="0.3">
      <c r="A4" t="s">
        <v>5</v>
      </c>
      <c r="B4">
        <f>B2-B3</f>
        <v>480000</v>
      </c>
    </row>
    <row r="5" spans="1:3" x14ac:dyDescent="0.3">
      <c r="A5" t="s">
        <v>6</v>
      </c>
      <c r="B5">
        <f>480000/1920000</f>
        <v>0.25</v>
      </c>
      <c r="C5" t="s">
        <v>7</v>
      </c>
    </row>
    <row r="6" spans="1:3" x14ac:dyDescent="0.3">
      <c r="A6" t="s">
        <v>8</v>
      </c>
      <c r="B6">
        <v>300000</v>
      </c>
    </row>
    <row r="7" spans="1:3" x14ac:dyDescent="0.3">
      <c r="A7" t="s">
        <v>9</v>
      </c>
      <c r="B7">
        <f>B4-B6</f>
        <v>180000</v>
      </c>
    </row>
    <row r="9" spans="1:3" x14ac:dyDescent="0.3">
      <c r="A9" t="s">
        <v>11</v>
      </c>
    </row>
    <row r="10" spans="1:3" x14ac:dyDescent="0.3">
      <c r="A10" t="s">
        <v>12</v>
      </c>
      <c r="B10">
        <f>B6/B5</f>
        <v>1200000</v>
      </c>
    </row>
    <row r="11" spans="1:3" x14ac:dyDescent="0.3">
      <c r="A11" t="s">
        <v>13</v>
      </c>
      <c r="B11">
        <f>B10/1200</f>
        <v>1000</v>
      </c>
      <c r="C11" s="1" t="s">
        <v>14</v>
      </c>
    </row>
    <row r="13" spans="1:3" x14ac:dyDescent="0.3">
      <c r="A13" t="s">
        <v>15</v>
      </c>
      <c r="B13">
        <f>B10/B2*360</f>
        <v>225</v>
      </c>
      <c r="C13" t="s">
        <v>20</v>
      </c>
    </row>
    <row r="15" spans="1:3" x14ac:dyDescent="0.3">
      <c r="A15" s="3" t="s">
        <v>16</v>
      </c>
      <c r="B15" s="3"/>
    </row>
    <row r="17" spans="1:3" x14ac:dyDescent="0.3">
      <c r="A17" t="s">
        <v>17</v>
      </c>
      <c r="B17">
        <f>B2-B10</f>
        <v>720000</v>
      </c>
    </row>
    <row r="18" spans="1:3" x14ac:dyDescent="0.3">
      <c r="A18" t="s">
        <v>18</v>
      </c>
      <c r="B18">
        <f>B17/B2*100</f>
        <v>37.5</v>
      </c>
      <c r="C18" t="s">
        <v>19</v>
      </c>
    </row>
    <row r="20" spans="1:3" x14ac:dyDescent="0.3">
      <c r="A20" t="s">
        <v>21</v>
      </c>
    </row>
    <row r="22" spans="1:3" x14ac:dyDescent="0.3">
      <c r="A22" t="s">
        <v>24</v>
      </c>
    </row>
    <row r="23" spans="1:3" x14ac:dyDescent="0.3">
      <c r="A23" t="s">
        <v>22</v>
      </c>
      <c r="B23" t="s">
        <v>23</v>
      </c>
    </row>
    <row r="24" spans="1:3" x14ac:dyDescent="0.3">
      <c r="A24" t="s">
        <v>2</v>
      </c>
      <c r="B24">
        <f>1600*1200*0.9</f>
        <v>1728000</v>
      </c>
      <c r="C24" t="s">
        <v>25</v>
      </c>
    </row>
    <row r="25" spans="1:3" x14ac:dyDescent="0.3">
      <c r="A25" t="s">
        <v>4</v>
      </c>
      <c r="B25">
        <v>1440000</v>
      </c>
    </row>
    <row r="26" spans="1:3" x14ac:dyDescent="0.3">
      <c r="A26" t="s">
        <v>5</v>
      </c>
      <c r="B26">
        <f>B24-B25</f>
        <v>288000</v>
      </c>
    </row>
    <row r="27" spans="1:3" x14ac:dyDescent="0.3">
      <c r="A27" t="s">
        <v>6</v>
      </c>
      <c r="B27" s="2">
        <f>B26/B24</f>
        <v>0.16666666666666666</v>
      </c>
      <c r="C27" t="s">
        <v>27</v>
      </c>
    </row>
    <row r="28" spans="1:3" x14ac:dyDescent="0.3">
      <c r="A28" t="s">
        <v>8</v>
      </c>
      <c r="B28">
        <v>400000</v>
      </c>
      <c r="C28" t="s">
        <v>26</v>
      </c>
    </row>
    <row r="29" spans="1:3" x14ac:dyDescent="0.3">
      <c r="A29" t="s">
        <v>9</v>
      </c>
      <c r="B29">
        <f>B26-B28</f>
        <v>-112000</v>
      </c>
    </row>
    <row r="32" spans="1:3" x14ac:dyDescent="0.3">
      <c r="A32" t="s">
        <v>28</v>
      </c>
    </row>
    <row r="33" spans="1:3" x14ac:dyDescent="0.3">
      <c r="A33" t="s">
        <v>22</v>
      </c>
      <c r="B33" t="s">
        <v>23</v>
      </c>
    </row>
    <row r="34" spans="1:3" x14ac:dyDescent="0.3">
      <c r="A34" t="s">
        <v>2</v>
      </c>
      <c r="B34">
        <f>1600*1.05*1200*0.96</f>
        <v>1935360</v>
      </c>
      <c r="C34" t="s">
        <v>29</v>
      </c>
    </row>
    <row r="35" spans="1:3" x14ac:dyDescent="0.3">
      <c r="A35" t="s">
        <v>4</v>
      </c>
      <c r="B35">
        <f>(1440000*1.05)*1600*1.05/1600</f>
        <v>1587600</v>
      </c>
    </row>
    <row r="36" spans="1:3" x14ac:dyDescent="0.3">
      <c r="A36" t="s">
        <v>5</v>
      </c>
      <c r="B36">
        <f>B34-B35</f>
        <v>347760</v>
      </c>
      <c r="C36" t="s">
        <v>30</v>
      </c>
    </row>
    <row r="37" spans="1:3" x14ac:dyDescent="0.3">
      <c r="A37" t="s">
        <v>6</v>
      </c>
      <c r="B37" s="2">
        <f>347760/1934360</f>
        <v>0.17978039248123409</v>
      </c>
      <c r="C37" t="s">
        <v>33</v>
      </c>
    </row>
    <row r="38" spans="1:3" x14ac:dyDescent="0.3">
      <c r="A38" t="s">
        <v>8</v>
      </c>
      <c r="B38">
        <f>300000+20000</f>
        <v>320000</v>
      </c>
      <c r="C38" t="s">
        <v>31</v>
      </c>
    </row>
    <row r="39" spans="1:3" x14ac:dyDescent="0.3">
      <c r="A39" t="s">
        <v>9</v>
      </c>
      <c r="B39">
        <f>B36-B38</f>
        <v>27760</v>
      </c>
    </row>
    <row r="41" spans="1:3" x14ac:dyDescent="0.3">
      <c r="A41" t="s">
        <v>32</v>
      </c>
      <c r="B41">
        <f>1600*1.05</f>
        <v>1680</v>
      </c>
      <c r="C41" t="s">
        <v>34</v>
      </c>
    </row>
    <row r="42" spans="1:3" x14ac:dyDescent="0.3">
      <c r="A42" t="s">
        <v>35</v>
      </c>
      <c r="B42">
        <f>1680/12</f>
        <v>140</v>
      </c>
      <c r="C42" t="s">
        <v>37</v>
      </c>
    </row>
    <row r="43" spans="1:3" x14ac:dyDescent="0.3">
      <c r="A43" t="s">
        <v>36</v>
      </c>
      <c r="B43">
        <f>140*1.3</f>
        <v>182</v>
      </c>
      <c r="C43" t="s">
        <v>38</v>
      </c>
    </row>
    <row r="44" spans="1:3" x14ac:dyDescent="0.3">
      <c r="A44" t="s">
        <v>39</v>
      </c>
      <c r="B44">
        <f>1440000/1600*1.05</f>
        <v>945</v>
      </c>
      <c r="C44" t="s">
        <v>40</v>
      </c>
    </row>
    <row r="45" spans="1:3" x14ac:dyDescent="0.3">
      <c r="A45" t="s">
        <v>8</v>
      </c>
      <c r="B45" s="4">
        <f>B38/12</f>
        <v>26666.666666666668</v>
      </c>
      <c r="C45" t="s">
        <v>41</v>
      </c>
    </row>
    <row r="47" spans="1:3" x14ac:dyDescent="0.3">
      <c r="A47" t="s">
        <v>22</v>
      </c>
      <c r="B47" t="s">
        <v>23</v>
      </c>
      <c r="C47" t="s">
        <v>42</v>
      </c>
    </row>
    <row r="48" spans="1:3" x14ac:dyDescent="0.3">
      <c r="A48" t="s">
        <v>43</v>
      </c>
      <c r="B48">
        <f>1200*182</f>
        <v>218400</v>
      </c>
      <c r="C48" t="s">
        <v>44</v>
      </c>
    </row>
    <row r="49" spans="1:3" x14ac:dyDescent="0.3">
      <c r="A49" t="s">
        <v>45</v>
      </c>
      <c r="B49">
        <f>945*182</f>
        <v>171990</v>
      </c>
      <c r="C49" t="s">
        <v>46</v>
      </c>
    </row>
    <row r="50" spans="1:3" x14ac:dyDescent="0.3">
      <c r="A50" t="s">
        <v>5</v>
      </c>
      <c r="B50">
        <f>B48-B49</f>
        <v>46410</v>
      </c>
    </row>
    <row r="51" spans="1:3" x14ac:dyDescent="0.3">
      <c r="A51" t="s">
        <v>6</v>
      </c>
      <c r="B51" s="2">
        <f>46410/218400</f>
        <v>0.21249999999999999</v>
      </c>
      <c r="C51" t="s">
        <v>47</v>
      </c>
    </row>
    <row r="52" spans="1:3" x14ac:dyDescent="0.3">
      <c r="A52" t="s">
        <v>8</v>
      </c>
      <c r="B52">
        <v>26667</v>
      </c>
    </row>
    <row r="53" spans="1:3" x14ac:dyDescent="0.3">
      <c r="A53" t="s">
        <v>9</v>
      </c>
      <c r="B53">
        <f>B50-B52</f>
        <v>19743</v>
      </c>
    </row>
  </sheetData>
  <mergeCells count="1"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cmore</dc:creator>
  <cp:lastModifiedBy>cmore</cp:lastModifiedBy>
  <dcterms:created xsi:type="dcterms:W3CDTF">2018-03-27T07:23:30Z</dcterms:created>
  <dcterms:modified xsi:type="dcterms:W3CDTF">2018-03-27T08:39:39Z</dcterms:modified>
</cp:coreProperties>
</file>