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ml.chartshapes+xml"/>
  <Override PartName="/xl/drawings/drawing10.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ebeccaRosenberg\Dropbox (Avenir Health)\Rosenberg\NCIFP\Publications\Overview_GHSP\"/>
    </mc:Choice>
  </mc:AlternateContent>
  <xr:revisionPtr revIDLastSave="0" documentId="13_ncr:1_{84DE60AE-FC7D-466A-8F1F-4DCCFE329459}" xr6:coauthVersionLast="47" xr6:coauthVersionMax="47" xr10:uidLastSave="{00000000-0000-0000-0000-000000000000}"/>
  <bookViews>
    <workbookView xWindow="28680" yWindow="450" windowWidth="25440" windowHeight="15390" xr2:uid="{87337286-F8FE-4933-A262-990D64FCD06E}"/>
  </bookViews>
  <sheets>
    <sheet name="2017 Individual Scores Unweight" sheetId="1" r:id="rId1"/>
    <sheet name="2017 Individual Scores Weighted" sheetId="2" r:id="rId2"/>
    <sheet name="2014 Individual Scores" sheetId="5" r:id="rId3"/>
    <sheet name="Table 1" sheetId="14" r:id="rId4"/>
    <sheet name="Table 2" sheetId="15" r:id="rId5"/>
    <sheet name="Table 3" sheetId="16" r:id="rId6"/>
    <sheet name="Table 4" sheetId="17" r:id="rId7"/>
    <sheet name="Table 5" sheetId="18" r:id="rId8"/>
    <sheet name="Figure 1" sheetId="4" r:id="rId9"/>
    <sheet name="Figure 2" sheetId="3" r:id="rId10"/>
    <sheet name="Figure 3" sheetId="6" r:id="rId11"/>
    <sheet name="Figure 4" sheetId="7" r:id="rId12"/>
    <sheet name="Figure 5" sheetId="8" r:id="rId13"/>
    <sheet name="Figure 6" sheetId="9" r:id="rId14"/>
    <sheet name="Figure 7" sheetId="10" r:id="rId15"/>
    <sheet name="Figure 8" sheetId="11" r:id="rId16"/>
    <sheet name="Figure 9" sheetId="1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 i="18" l="1"/>
  <c r="J18" i="18"/>
  <c r="K9" i="18"/>
  <c r="M18" i="18" s="1"/>
  <c r="L9" i="18"/>
  <c r="M19" i="18" s="1"/>
  <c r="M9" i="18"/>
  <c r="M20" i="18" s="1"/>
  <c r="N9" i="18"/>
  <c r="M21" i="18" s="1"/>
  <c r="K10" i="18"/>
  <c r="N18" i="18" s="1"/>
  <c r="L10" i="18"/>
  <c r="N19" i="18" s="1"/>
  <c r="M10" i="18"/>
  <c r="N20" i="18" s="1"/>
  <c r="N10" i="18"/>
  <c r="N21" i="18" s="1"/>
  <c r="K11" i="18"/>
  <c r="O18" i="18" s="1"/>
  <c r="L11" i="18"/>
  <c r="O19" i="18" s="1"/>
  <c r="M11" i="18"/>
  <c r="O20" i="18" s="1"/>
  <c r="N11" i="18"/>
  <c r="O21" i="18" s="1"/>
  <c r="K5" i="18"/>
  <c r="K18" i="18" s="1"/>
  <c r="L5" i="18"/>
  <c r="K19" i="18" s="1"/>
  <c r="M5" i="18"/>
  <c r="K20" i="18" s="1"/>
  <c r="N5" i="18"/>
  <c r="K21" i="18" s="1"/>
  <c r="K6" i="18"/>
  <c r="L18" i="18" s="1"/>
  <c r="L6" i="18"/>
  <c r="L19" i="18" s="1"/>
  <c r="M6" i="18"/>
  <c r="L20" i="18" s="1"/>
  <c r="N6" i="18"/>
  <c r="L21" i="18" s="1"/>
  <c r="N4" i="18"/>
  <c r="J21" i="18" s="1"/>
  <c r="K4" i="18"/>
  <c r="L4" i="18"/>
  <c r="J19" i="18" s="1"/>
  <c r="M4" i="18"/>
  <c r="J11" i="18"/>
  <c r="O17" i="18" s="1"/>
  <c r="J10" i="18"/>
  <c r="N17" i="18" s="1"/>
  <c r="J9" i="18"/>
  <c r="M17" i="18" s="1"/>
  <c r="J6" i="18"/>
  <c r="L17" i="18" s="1"/>
  <c r="J5" i="18"/>
  <c r="K17" i="18" s="1"/>
  <c r="J4" i="18"/>
  <c r="J17" i="18" s="1"/>
  <c r="M15" i="18" l="1"/>
  <c r="J15" i="18"/>
  <c r="A6" i="17" l="1"/>
  <c r="A7" i="17"/>
  <c r="B7" i="17" s="1"/>
  <c r="A8" i="17"/>
  <c r="B8" i="17" s="1"/>
  <c r="A9" i="17"/>
  <c r="B9" i="17" s="1"/>
  <c r="A10" i="17"/>
  <c r="B10" i="17" s="1"/>
  <c r="A11" i="17"/>
  <c r="B11" i="17" s="1"/>
  <c r="A12" i="17"/>
  <c r="B12" i="17" s="1"/>
  <c r="A13" i="17"/>
  <c r="B13" i="17" s="1"/>
  <c r="A14" i="17"/>
  <c r="B14" i="17" s="1"/>
  <c r="A15" i="17"/>
  <c r="B15" i="17" s="1"/>
  <c r="A16" i="17"/>
  <c r="B16" i="17" s="1"/>
  <c r="A17" i="17"/>
  <c r="B17" i="17" s="1"/>
  <c r="A18" i="17"/>
  <c r="B18" i="17" s="1"/>
  <c r="A19" i="17"/>
  <c r="B19" i="17" s="1"/>
  <c r="A20" i="17"/>
  <c r="B20" i="17" s="1"/>
  <c r="A21" i="17"/>
  <c r="B21" i="17" s="1"/>
  <c r="A22" i="17"/>
  <c r="B22" i="17" s="1"/>
  <c r="A23" i="17"/>
  <c r="B23" i="17" s="1"/>
  <c r="A24" i="17"/>
  <c r="B24" i="17" s="1"/>
  <c r="A25" i="17"/>
  <c r="B25" i="17" s="1"/>
  <c r="A26" i="17"/>
  <c r="B26" i="17" s="1"/>
  <c r="A27" i="17"/>
  <c r="B27" i="17" s="1"/>
  <c r="A28" i="17"/>
  <c r="B28" i="17" s="1"/>
  <c r="A29" i="17"/>
  <c r="B29" i="17" s="1"/>
  <c r="A30" i="17"/>
  <c r="B30" i="17" s="1"/>
  <c r="A31" i="17"/>
  <c r="B31" i="17" s="1"/>
  <c r="A32" i="17"/>
  <c r="B32" i="17" s="1"/>
  <c r="A33" i="17"/>
  <c r="B33" i="17" s="1"/>
  <c r="A34" i="17"/>
  <c r="B34" i="17" s="1"/>
  <c r="A35" i="17"/>
  <c r="B35" i="17" s="1"/>
  <c r="A36" i="17"/>
  <c r="B36" i="17" s="1"/>
  <c r="A37" i="17"/>
  <c r="B37" i="17" s="1"/>
  <c r="A38" i="17"/>
  <c r="B38" i="17" s="1"/>
  <c r="A39" i="17"/>
  <c r="B39" i="17" s="1"/>
  <c r="A40" i="17"/>
  <c r="B40" i="17" s="1"/>
  <c r="A41" i="17"/>
  <c r="B41" i="17" s="1"/>
  <c r="A42" i="17"/>
  <c r="B42" i="17" s="1"/>
  <c r="A43" i="17"/>
  <c r="B43" i="17" s="1"/>
  <c r="A44" i="17"/>
  <c r="B44" i="17" s="1"/>
  <c r="A45" i="17"/>
  <c r="B45" i="17" s="1"/>
  <c r="A46" i="17"/>
  <c r="B46" i="17" s="1"/>
  <c r="A47" i="17"/>
  <c r="B47" i="17" s="1"/>
  <c r="A48" i="17"/>
  <c r="B48" i="17" s="1"/>
  <c r="A49" i="17"/>
  <c r="B49" i="17" s="1"/>
  <c r="A50" i="17"/>
  <c r="B50" i="17" s="1"/>
  <c r="A51" i="17"/>
  <c r="B51" i="17" s="1"/>
  <c r="A52" i="17"/>
  <c r="B52" i="17" s="1"/>
  <c r="A53" i="17"/>
  <c r="B53" i="17" s="1"/>
  <c r="A54" i="17"/>
  <c r="B54" i="17" s="1"/>
  <c r="A55" i="17"/>
  <c r="B55" i="17" s="1"/>
  <c r="A56" i="17"/>
  <c r="B56" i="17" s="1"/>
  <c r="A57" i="17"/>
  <c r="B57" i="17" s="1"/>
  <c r="A58" i="17"/>
  <c r="B58" i="17" s="1"/>
  <c r="A59" i="17"/>
  <c r="B59" i="17" s="1"/>
  <c r="A60" i="17"/>
  <c r="B60" i="17" s="1"/>
  <c r="A61" i="17"/>
  <c r="B61" i="17" s="1"/>
  <c r="A62" i="17"/>
  <c r="B62" i="17" s="1"/>
  <c r="A63" i="17"/>
  <c r="B63" i="17" s="1"/>
  <c r="A64" i="17"/>
  <c r="B64" i="17" s="1"/>
  <c r="A65" i="17"/>
  <c r="B65" i="17" s="1"/>
  <c r="A66" i="17"/>
  <c r="B66" i="17" s="1"/>
  <c r="A67" i="17"/>
  <c r="B67" i="17" s="1"/>
  <c r="A68" i="17"/>
  <c r="B68" i="17" s="1"/>
  <c r="A69" i="17"/>
  <c r="B69" i="17" s="1"/>
  <c r="A70" i="17"/>
  <c r="B70" i="17" s="1"/>
  <c r="A71" i="17"/>
  <c r="B71" i="17" s="1"/>
  <c r="A72" i="17"/>
  <c r="B72" i="17" s="1"/>
  <c r="A73" i="17"/>
  <c r="B73" i="17" s="1"/>
  <c r="A74" i="17"/>
  <c r="B74" i="17" s="1"/>
  <c r="A75" i="17"/>
  <c r="B75" i="17" s="1"/>
  <c r="A76" i="17"/>
  <c r="B76" i="17" s="1"/>
  <c r="A77" i="17"/>
  <c r="B77" i="17" s="1"/>
  <c r="A78" i="17"/>
  <c r="B78" i="17" s="1"/>
  <c r="A79" i="17"/>
  <c r="B79" i="17" s="1"/>
  <c r="A80" i="17"/>
  <c r="B80" i="17" s="1"/>
  <c r="A81" i="17"/>
  <c r="B81" i="17" s="1"/>
  <c r="A82" i="17"/>
  <c r="B82" i="17" s="1"/>
  <c r="B6" i="17"/>
  <c r="D88" i="17" l="1"/>
  <c r="D87" i="17"/>
  <c r="D91" i="17"/>
  <c r="D90" i="17"/>
  <c r="D92" i="17"/>
  <c r="D89" i="17"/>
  <c r="D93" i="17"/>
  <c r="F24" i="16" l="1"/>
  <c r="BR4" i="16"/>
  <c r="BS4" i="16"/>
  <c r="BT4" i="16"/>
  <c r="BU4" i="16"/>
  <c r="BV4" i="16"/>
  <c r="BW4" i="16"/>
  <c r="BX4" i="16"/>
  <c r="BY4" i="16"/>
  <c r="BZ4" i="16"/>
  <c r="CA4" i="16"/>
  <c r="CB4" i="16"/>
  <c r="CC4" i="16"/>
  <c r="CD4" i="16"/>
  <c r="CE4" i="16"/>
  <c r="CF4" i="16"/>
  <c r="CG4" i="16"/>
  <c r="CH4" i="16"/>
  <c r="CI4" i="16"/>
  <c r="CJ4" i="16"/>
  <c r="CK4" i="16"/>
  <c r="BR5" i="16"/>
  <c r="BS5" i="16"/>
  <c r="BT5" i="16"/>
  <c r="BU5" i="16"/>
  <c r="BV5" i="16"/>
  <c r="BW5" i="16"/>
  <c r="BX5" i="16"/>
  <c r="BY5" i="16"/>
  <c r="BZ5" i="16"/>
  <c r="CA5" i="16"/>
  <c r="CB5" i="16"/>
  <c r="CC5" i="16"/>
  <c r="CD5" i="16"/>
  <c r="CE5" i="16"/>
  <c r="CF5" i="16"/>
  <c r="CG5" i="16"/>
  <c r="CH5" i="16"/>
  <c r="CI5" i="16"/>
  <c r="CJ5" i="16"/>
  <c r="CK5" i="16"/>
  <c r="BR6" i="16"/>
  <c r="BS6" i="16"/>
  <c r="BT6" i="16"/>
  <c r="BU6" i="16"/>
  <c r="BV6" i="16"/>
  <c r="BW6" i="16"/>
  <c r="BX6" i="16"/>
  <c r="BY6" i="16"/>
  <c r="BZ6" i="16"/>
  <c r="CA6" i="16"/>
  <c r="CB6" i="16"/>
  <c r="CC6" i="16"/>
  <c r="CD6" i="16"/>
  <c r="CE6" i="16"/>
  <c r="CF6" i="16"/>
  <c r="CG6" i="16"/>
  <c r="CH6" i="16"/>
  <c r="CI6" i="16"/>
  <c r="CJ6" i="16"/>
  <c r="CK6" i="16"/>
  <c r="CK16" i="16" s="1"/>
  <c r="BR7" i="16"/>
  <c r="BS7" i="16"/>
  <c r="BT7" i="16"/>
  <c r="BU7" i="16"/>
  <c r="BV7" i="16"/>
  <c r="BW7" i="16"/>
  <c r="BX7" i="16"/>
  <c r="BY7" i="16"/>
  <c r="BZ7" i="16"/>
  <c r="CA7" i="16"/>
  <c r="CB7" i="16"/>
  <c r="CC7" i="16"/>
  <c r="CD7" i="16"/>
  <c r="CE7" i="16"/>
  <c r="CF7" i="16"/>
  <c r="CG7" i="16"/>
  <c r="CH7" i="16"/>
  <c r="CI7" i="16"/>
  <c r="CJ7" i="16"/>
  <c r="CK7" i="16"/>
  <c r="BR8" i="16"/>
  <c r="BS8" i="16"/>
  <c r="BT8" i="16"/>
  <c r="BU8" i="16"/>
  <c r="BV8" i="16"/>
  <c r="BW8" i="16"/>
  <c r="BX8" i="16"/>
  <c r="BY8" i="16"/>
  <c r="BZ8" i="16"/>
  <c r="CA8" i="16"/>
  <c r="CB8" i="16"/>
  <c r="CC8" i="16"/>
  <c r="CD8" i="16"/>
  <c r="CE8" i="16"/>
  <c r="CF8" i="16"/>
  <c r="CG8" i="16"/>
  <c r="CH8" i="16"/>
  <c r="CI8" i="16"/>
  <c r="CJ8" i="16"/>
  <c r="CK8" i="16"/>
  <c r="BR9" i="16"/>
  <c r="BS9" i="16"/>
  <c r="BT9" i="16"/>
  <c r="BU9" i="16"/>
  <c r="BV9" i="16"/>
  <c r="BW9" i="16"/>
  <c r="BX9" i="16"/>
  <c r="BY9" i="16"/>
  <c r="BZ9" i="16"/>
  <c r="CA9" i="16"/>
  <c r="CB9" i="16"/>
  <c r="CC9" i="16"/>
  <c r="CD9" i="16"/>
  <c r="CE9" i="16"/>
  <c r="CF9" i="16"/>
  <c r="CG9" i="16"/>
  <c r="CH9" i="16"/>
  <c r="CI9" i="16"/>
  <c r="CJ9" i="16"/>
  <c r="CK9" i="16"/>
  <c r="AS4" i="16"/>
  <c r="AT4" i="16"/>
  <c r="AU4" i="16"/>
  <c r="AV4" i="16"/>
  <c r="AW4" i="16"/>
  <c r="AX4" i="16"/>
  <c r="AY4" i="16"/>
  <c r="AZ4" i="16"/>
  <c r="BA4" i="16"/>
  <c r="BB4" i="16"/>
  <c r="BC4" i="16"/>
  <c r="BD4" i="16"/>
  <c r="BE4" i="16"/>
  <c r="BF4" i="16"/>
  <c r="BG4" i="16"/>
  <c r="BH4" i="16"/>
  <c r="BI4" i="16"/>
  <c r="BJ4" i="16"/>
  <c r="BK4" i="16"/>
  <c r="BL4" i="16"/>
  <c r="BM4" i="16"/>
  <c r="BN4" i="16"/>
  <c r="BO4" i="16"/>
  <c r="BP4" i="16"/>
  <c r="BQ4" i="16"/>
  <c r="AS5" i="16"/>
  <c r="AT5" i="16"/>
  <c r="AU5" i="16"/>
  <c r="AV5" i="16"/>
  <c r="AW5" i="16"/>
  <c r="AX5" i="16"/>
  <c r="AY5" i="16"/>
  <c r="AZ5" i="16"/>
  <c r="BA5" i="16"/>
  <c r="BB5" i="16"/>
  <c r="BC5" i="16"/>
  <c r="BD5" i="16"/>
  <c r="BE5" i="16"/>
  <c r="BF5" i="16"/>
  <c r="BG5" i="16"/>
  <c r="BH5" i="16"/>
  <c r="BI5" i="16"/>
  <c r="BJ5" i="16"/>
  <c r="BK5" i="16"/>
  <c r="BL5" i="16"/>
  <c r="BM5" i="16"/>
  <c r="BN5" i="16"/>
  <c r="BO5" i="16"/>
  <c r="BP5" i="16"/>
  <c r="BQ5" i="16"/>
  <c r="AS6" i="16"/>
  <c r="AT6" i="16"/>
  <c r="AU6" i="16"/>
  <c r="AV6" i="16"/>
  <c r="AW6" i="16"/>
  <c r="AX6" i="16"/>
  <c r="AY6" i="16"/>
  <c r="AZ6" i="16"/>
  <c r="BA6" i="16"/>
  <c r="BB6" i="16"/>
  <c r="BC6" i="16"/>
  <c r="BD6" i="16"/>
  <c r="BE6" i="16"/>
  <c r="BF6" i="16"/>
  <c r="BG6" i="16"/>
  <c r="BH6" i="16"/>
  <c r="BI6" i="16"/>
  <c r="BJ6" i="16"/>
  <c r="BK6" i="16"/>
  <c r="BL6" i="16"/>
  <c r="BM6" i="16"/>
  <c r="BN6" i="16"/>
  <c r="BO6" i="16"/>
  <c r="BP6" i="16"/>
  <c r="BQ6" i="16"/>
  <c r="AS7" i="16"/>
  <c r="AT7" i="16"/>
  <c r="AU7" i="16"/>
  <c r="AV7" i="16"/>
  <c r="AW7" i="16"/>
  <c r="AX7" i="16"/>
  <c r="AY7" i="16"/>
  <c r="AZ7" i="16"/>
  <c r="BA7" i="16"/>
  <c r="BB7" i="16"/>
  <c r="BC7" i="16"/>
  <c r="BD7" i="16"/>
  <c r="BE7" i="16"/>
  <c r="BF7" i="16"/>
  <c r="BG7" i="16"/>
  <c r="BH7" i="16"/>
  <c r="BI7" i="16"/>
  <c r="BJ7" i="16"/>
  <c r="BK7" i="16"/>
  <c r="BL7" i="16"/>
  <c r="BM7" i="16"/>
  <c r="BN7" i="16"/>
  <c r="BO7" i="16"/>
  <c r="BP7" i="16"/>
  <c r="BQ7" i="16"/>
  <c r="AS8" i="16"/>
  <c r="AT8" i="16"/>
  <c r="AU8" i="16"/>
  <c r="AV8" i="16"/>
  <c r="AW8" i="16"/>
  <c r="AX8" i="16"/>
  <c r="AX16" i="16" s="1"/>
  <c r="AY8" i="16"/>
  <c r="AZ8" i="16"/>
  <c r="BA8" i="16"/>
  <c r="BB8" i="16"/>
  <c r="BC8" i="16"/>
  <c r="BD8" i="16"/>
  <c r="BE8" i="16"/>
  <c r="BF8" i="16"/>
  <c r="BG8" i="16"/>
  <c r="BH8" i="16"/>
  <c r="BI8" i="16"/>
  <c r="BJ8" i="16"/>
  <c r="BK8" i="16"/>
  <c r="BL8" i="16"/>
  <c r="BM8" i="16"/>
  <c r="BN8" i="16"/>
  <c r="BO8" i="16"/>
  <c r="BP8" i="16"/>
  <c r="BQ8" i="16"/>
  <c r="AS9" i="16"/>
  <c r="AT9" i="16"/>
  <c r="AU9" i="16"/>
  <c r="AV9" i="16"/>
  <c r="AW9" i="16"/>
  <c r="AX9" i="16"/>
  <c r="AY9" i="16"/>
  <c r="AZ9" i="16"/>
  <c r="BA9" i="16"/>
  <c r="BB9" i="16"/>
  <c r="BC9" i="16"/>
  <c r="BD9" i="16"/>
  <c r="BE9" i="16"/>
  <c r="BF9" i="16"/>
  <c r="BG9" i="16"/>
  <c r="BH9" i="16"/>
  <c r="BI9" i="16"/>
  <c r="BJ9" i="16"/>
  <c r="BK9" i="16"/>
  <c r="BL9" i="16"/>
  <c r="BM9" i="16"/>
  <c r="BN9" i="16"/>
  <c r="BO9" i="16"/>
  <c r="BP9" i="16"/>
  <c r="BQ9" i="16"/>
  <c r="V4" i="16"/>
  <c r="W4" i="16"/>
  <c r="X4" i="16"/>
  <c r="Y4" i="16"/>
  <c r="Z4" i="16"/>
  <c r="AA4" i="16"/>
  <c r="AB4" i="16"/>
  <c r="AC4" i="16"/>
  <c r="AD4" i="16"/>
  <c r="AE4" i="16"/>
  <c r="AF4" i="16"/>
  <c r="AG4" i="16"/>
  <c r="AH4" i="16"/>
  <c r="AI4" i="16"/>
  <c r="AJ4" i="16"/>
  <c r="AK4" i="16"/>
  <c r="AL4" i="16"/>
  <c r="AM4" i="16"/>
  <c r="AN4" i="16"/>
  <c r="AO4" i="16"/>
  <c r="AP4" i="16"/>
  <c r="AQ4" i="16"/>
  <c r="AR4" i="16"/>
  <c r="V5" i="16"/>
  <c r="W5" i="16"/>
  <c r="X5" i="16"/>
  <c r="Y5" i="16"/>
  <c r="Z5" i="16"/>
  <c r="AA5" i="16"/>
  <c r="AB5" i="16"/>
  <c r="AC5" i="16"/>
  <c r="AD5" i="16"/>
  <c r="AE5" i="16"/>
  <c r="AF5" i="16"/>
  <c r="AG5" i="16"/>
  <c r="AH5" i="16"/>
  <c r="AI5" i="16"/>
  <c r="AJ5" i="16"/>
  <c r="AK5" i="16"/>
  <c r="AL5" i="16"/>
  <c r="AM5" i="16"/>
  <c r="AN5" i="16"/>
  <c r="AO5" i="16"/>
  <c r="AP5" i="16"/>
  <c r="AQ5" i="16"/>
  <c r="AR5" i="16"/>
  <c r="V6" i="16"/>
  <c r="W6" i="16"/>
  <c r="X6" i="16"/>
  <c r="Y6" i="16"/>
  <c r="Z6" i="16"/>
  <c r="AA6" i="16"/>
  <c r="AB6" i="16"/>
  <c r="AC6" i="16"/>
  <c r="AD6" i="16"/>
  <c r="AE6" i="16"/>
  <c r="AF6" i="16"/>
  <c r="AG6" i="16"/>
  <c r="AH6" i="16"/>
  <c r="AI6" i="16"/>
  <c r="AJ6" i="16"/>
  <c r="AK6" i="16"/>
  <c r="AL6" i="16"/>
  <c r="AM6" i="16"/>
  <c r="AN6" i="16"/>
  <c r="AO6" i="16"/>
  <c r="AP6" i="16"/>
  <c r="AQ6" i="16"/>
  <c r="AR6" i="16"/>
  <c r="V7" i="16"/>
  <c r="W7" i="16"/>
  <c r="X7" i="16"/>
  <c r="Y7" i="16"/>
  <c r="Z7" i="16"/>
  <c r="AA7" i="16"/>
  <c r="AB7" i="16"/>
  <c r="AC7" i="16"/>
  <c r="AD7" i="16"/>
  <c r="AE7" i="16"/>
  <c r="AF7" i="16"/>
  <c r="AG7" i="16"/>
  <c r="AH7" i="16"/>
  <c r="AI7" i="16"/>
  <c r="AJ7" i="16"/>
  <c r="AK7" i="16"/>
  <c r="AL7" i="16"/>
  <c r="AM7" i="16"/>
  <c r="AN7" i="16"/>
  <c r="AO7" i="16"/>
  <c r="AP7" i="16"/>
  <c r="AQ7" i="16"/>
  <c r="AR7" i="16"/>
  <c r="V8" i="16"/>
  <c r="W8" i="16"/>
  <c r="X8" i="16"/>
  <c r="Y8" i="16"/>
  <c r="Z8" i="16"/>
  <c r="AA8" i="16"/>
  <c r="AB8" i="16"/>
  <c r="AC8" i="16"/>
  <c r="AD8" i="16"/>
  <c r="AE8" i="16"/>
  <c r="AF8" i="16"/>
  <c r="AG8" i="16"/>
  <c r="AH8" i="16"/>
  <c r="AI8" i="16"/>
  <c r="AJ8" i="16"/>
  <c r="AK8" i="16"/>
  <c r="AL8" i="16"/>
  <c r="AM8" i="16"/>
  <c r="AN8" i="16"/>
  <c r="AO8" i="16"/>
  <c r="AP8" i="16"/>
  <c r="AQ8" i="16"/>
  <c r="AR8" i="16"/>
  <c r="V9" i="16"/>
  <c r="W9" i="16"/>
  <c r="X9" i="16"/>
  <c r="Y9" i="16"/>
  <c r="Z9" i="16"/>
  <c r="AA9" i="16"/>
  <c r="AB9" i="16"/>
  <c r="AC9" i="16"/>
  <c r="AD9" i="16"/>
  <c r="AE9" i="16"/>
  <c r="AF9" i="16"/>
  <c r="AG9" i="16"/>
  <c r="AH9" i="16"/>
  <c r="AI9" i="16"/>
  <c r="AJ9" i="16"/>
  <c r="AK9" i="16"/>
  <c r="AL9" i="16"/>
  <c r="AM9" i="16"/>
  <c r="AN9" i="16"/>
  <c r="AO9" i="16"/>
  <c r="AP9" i="16"/>
  <c r="AQ9" i="16"/>
  <c r="AR9" i="16"/>
  <c r="D4" i="16"/>
  <c r="E4" i="16"/>
  <c r="F4" i="16"/>
  <c r="G4" i="16"/>
  <c r="H4" i="16"/>
  <c r="I4" i="16"/>
  <c r="J4" i="16"/>
  <c r="K4" i="16"/>
  <c r="L4" i="16"/>
  <c r="M4" i="16"/>
  <c r="N4" i="16"/>
  <c r="O4" i="16"/>
  <c r="P4" i="16"/>
  <c r="Q4" i="16"/>
  <c r="R4" i="16"/>
  <c r="S4" i="16"/>
  <c r="T4" i="16"/>
  <c r="U4" i="16"/>
  <c r="D5" i="16"/>
  <c r="E5" i="16"/>
  <c r="F5" i="16"/>
  <c r="G5" i="16"/>
  <c r="H5" i="16"/>
  <c r="I5" i="16"/>
  <c r="I12" i="16" s="1"/>
  <c r="J5" i="16"/>
  <c r="K5" i="16"/>
  <c r="L5" i="16"/>
  <c r="M5" i="16"/>
  <c r="N5" i="16"/>
  <c r="O5" i="16"/>
  <c r="P5" i="16"/>
  <c r="Q5" i="16"/>
  <c r="R5" i="16"/>
  <c r="S5" i="16"/>
  <c r="T5" i="16"/>
  <c r="U5" i="16"/>
  <c r="D6" i="16"/>
  <c r="E6" i="16"/>
  <c r="F6" i="16"/>
  <c r="G6" i="16"/>
  <c r="G12" i="16" s="1"/>
  <c r="H6" i="16"/>
  <c r="I6" i="16"/>
  <c r="J6" i="16"/>
  <c r="K6" i="16"/>
  <c r="L6" i="16"/>
  <c r="M6" i="16"/>
  <c r="N6" i="16"/>
  <c r="O6" i="16"/>
  <c r="P6" i="16"/>
  <c r="Q6" i="16"/>
  <c r="R6" i="16"/>
  <c r="S6" i="16"/>
  <c r="T6" i="16"/>
  <c r="U6" i="16"/>
  <c r="D7" i="16"/>
  <c r="E7" i="16"/>
  <c r="F7" i="16"/>
  <c r="G7" i="16"/>
  <c r="H7" i="16"/>
  <c r="I7" i="16"/>
  <c r="J7" i="16"/>
  <c r="K7" i="16"/>
  <c r="L7" i="16"/>
  <c r="M7" i="16"/>
  <c r="M12" i="16" s="1"/>
  <c r="N7" i="16"/>
  <c r="O7" i="16"/>
  <c r="P7" i="16"/>
  <c r="Q7" i="16"/>
  <c r="R7" i="16"/>
  <c r="S7" i="16"/>
  <c r="T7" i="16"/>
  <c r="U7" i="16"/>
  <c r="D8" i="16"/>
  <c r="E8" i="16"/>
  <c r="F8" i="16"/>
  <c r="G8" i="16"/>
  <c r="H8" i="16"/>
  <c r="I8" i="16"/>
  <c r="J8" i="16"/>
  <c r="K8" i="16"/>
  <c r="L8" i="16"/>
  <c r="M8" i="16"/>
  <c r="N8" i="16"/>
  <c r="O8" i="16"/>
  <c r="P8" i="16"/>
  <c r="Q8" i="16"/>
  <c r="R8" i="16"/>
  <c r="S8" i="16"/>
  <c r="T8" i="16"/>
  <c r="U8" i="16"/>
  <c r="D9" i="16"/>
  <c r="E9" i="16"/>
  <c r="F9" i="16"/>
  <c r="G9" i="16"/>
  <c r="H9" i="16"/>
  <c r="I9" i="16"/>
  <c r="J9" i="16"/>
  <c r="K9" i="16"/>
  <c r="L9" i="16"/>
  <c r="M9" i="16"/>
  <c r="N9" i="16"/>
  <c r="O9" i="16"/>
  <c r="P9" i="16"/>
  <c r="Q9" i="16"/>
  <c r="R9" i="16"/>
  <c r="S9" i="16"/>
  <c r="T9" i="16"/>
  <c r="U9" i="16"/>
  <c r="C5" i="16"/>
  <c r="C6" i="16"/>
  <c r="C7" i="16"/>
  <c r="C8" i="16"/>
  <c r="C9" i="16"/>
  <c r="C4" i="16"/>
  <c r="AI16" i="16"/>
  <c r="P16" i="16"/>
  <c r="E12" i="16"/>
  <c r="K16" i="16"/>
  <c r="P15" i="16"/>
  <c r="Q11" i="16"/>
  <c r="S12" i="16"/>
  <c r="AG16" i="16"/>
  <c r="AH12" i="16"/>
  <c r="I23" i="16" s="1"/>
  <c r="AS16" i="16"/>
  <c r="AT16" i="16"/>
  <c r="AU16" i="16"/>
  <c r="AV16" i="16"/>
  <c r="AW16" i="16"/>
  <c r="BR16" i="16"/>
  <c r="CB12" i="16"/>
  <c r="CH12" i="16"/>
  <c r="E11" i="16"/>
  <c r="Q12" i="16"/>
  <c r="Q13" i="16" s="1"/>
  <c r="CD12" i="16"/>
  <c r="CC16" i="16" l="1"/>
  <c r="I24" i="16" s="1"/>
  <c r="AY16" i="16"/>
  <c r="BL16" i="16"/>
  <c r="AZ12" i="16"/>
  <c r="BA16" i="16"/>
  <c r="AN12" i="16"/>
  <c r="F23" i="16" s="1"/>
  <c r="AM16" i="16"/>
  <c r="AL11" i="16"/>
  <c r="AK16" i="16"/>
  <c r="AJ12" i="16"/>
  <c r="CD11" i="16"/>
  <c r="CG16" i="16"/>
  <c r="AI15" i="16"/>
  <c r="AI17" i="16" s="1"/>
  <c r="J16" i="16"/>
  <c r="H16" i="16"/>
  <c r="T16" i="16"/>
  <c r="O12" i="16"/>
  <c r="R16" i="16"/>
  <c r="L16" i="16"/>
  <c r="R15" i="16"/>
  <c r="R17" i="16" s="1"/>
  <c r="F16" i="16"/>
  <c r="F17" i="16" s="1"/>
  <c r="AR12" i="16"/>
  <c r="AF16" i="16"/>
  <c r="AQ16" i="16"/>
  <c r="AE16" i="16"/>
  <c r="AP12" i="16"/>
  <c r="CJ12" i="16"/>
  <c r="BX15" i="16"/>
  <c r="CF12" i="16"/>
  <c r="AO16" i="16"/>
  <c r="CI16" i="16"/>
  <c r="CE16" i="16"/>
  <c r="CE17" i="16" s="1"/>
  <c r="BS16" i="16"/>
  <c r="N16" i="16"/>
  <c r="C12" i="16"/>
  <c r="D16" i="16"/>
  <c r="AY15" i="16"/>
  <c r="AY17" i="16" s="1"/>
  <c r="AL12" i="16"/>
  <c r="O11" i="16"/>
  <c r="O13" i="16" s="1"/>
  <c r="E13" i="16"/>
  <c r="CD13" i="16"/>
  <c r="CF13" i="16"/>
  <c r="BX16" i="16"/>
  <c r="BX17" i="16" s="1"/>
  <c r="C11" i="16"/>
  <c r="C13" i="16" s="1"/>
  <c r="AN11" i="16"/>
  <c r="E23" i="16" s="1"/>
  <c r="CF11" i="16"/>
  <c r="H15" i="16"/>
  <c r="H17" i="16" s="1"/>
  <c r="AK15" i="16"/>
  <c r="AK17" i="16" s="1"/>
  <c r="AT15" i="16"/>
  <c r="AT17" i="16" s="1"/>
  <c r="CC15" i="16"/>
  <c r="BA15" i="16"/>
  <c r="BA17" i="16" s="1"/>
  <c r="AP11" i="16"/>
  <c r="AP13" i="16" s="1"/>
  <c r="CH11" i="16"/>
  <c r="CH13" i="16" s="1"/>
  <c r="J15" i="16"/>
  <c r="J17" i="16" s="1"/>
  <c r="T15" i="16"/>
  <c r="T17" i="16" s="1"/>
  <c r="AU15" i="16"/>
  <c r="AU17" i="16" s="1"/>
  <c r="CE15" i="16"/>
  <c r="P17" i="16"/>
  <c r="AM15" i="16"/>
  <c r="AM17" i="16" s="1"/>
  <c r="BL15" i="16"/>
  <c r="BL17" i="16" s="1"/>
  <c r="S11" i="16"/>
  <c r="S13" i="16" s="1"/>
  <c r="AR11" i="16"/>
  <c r="AR13" i="16" s="1"/>
  <c r="CJ11" i="16"/>
  <c r="CJ13" i="16" s="1"/>
  <c r="K15" i="16"/>
  <c r="K17" i="16" s="1"/>
  <c r="AE15" i="16"/>
  <c r="CG15" i="16"/>
  <c r="CG17" i="16" s="1"/>
  <c r="G11" i="16"/>
  <c r="G13" i="16" s="1"/>
  <c r="AO15" i="16"/>
  <c r="AO17" i="16" s="1"/>
  <c r="AV15" i="16"/>
  <c r="AV17" i="16" s="1"/>
  <c r="BR15" i="16"/>
  <c r="BR17" i="16" s="1"/>
  <c r="AH11" i="16"/>
  <c r="AZ11" i="16"/>
  <c r="AZ13" i="16" s="1"/>
  <c r="D15" i="16"/>
  <c r="L15" i="16"/>
  <c r="L17" i="16" s="1"/>
  <c r="AF15" i="16"/>
  <c r="AF17" i="16" s="1"/>
  <c r="CI15" i="16"/>
  <c r="CI17" i="16" s="1"/>
  <c r="I11" i="16"/>
  <c r="I13" i="16" s="1"/>
  <c r="AQ15" i="16"/>
  <c r="AQ17" i="16" s="1"/>
  <c r="AW15" i="16"/>
  <c r="AW17" i="16" s="1"/>
  <c r="AJ11" i="16"/>
  <c r="CB11" i="16"/>
  <c r="CB13" i="16" s="1"/>
  <c r="N15" i="16"/>
  <c r="AG15" i="16"/>
  <c r="AG17" i="16" s="1"/>
  <c r="BS15" i="16"/>
  <c r="BS17" i="16" s="1"/>
  <c r="CK15" i="16"/>
  <c r="CK17" i="16" s="1"/>
  <c r="M11" i="16"/>
  <c r="M13" i="16" s="1"/>
  <c r="F15" i="16"/>
  <c r="AS15" i="16"/>
  <c r="AS17" i="16" s="1"/>
  <c r="AX15" i="16"/>
  <c r="AX17" i="16" l="1"/>
  <c r="G24" i="16" s="1"/>
  <c r="E24" i="16"/>
  <c r="AE17" i="16"/>
  <c r="D17" i="16"/>
  <c r="CC17" i="16"/>
  <c r="J24" i="16" s="1"/>
  <c r="H24" i="16"/>
  <c r="AN13" i="16"/>
  <c r="G23" i="16" s="1"/>
  <c r="AH13" i="16"/>
  <c r="J23" i="16" s="1"/>
  <c r="H23" i="16"/>
  <c r="N17" i="16"/>
  <c r="AJ13" i="16"/>
  <c r="AL13" i="16"/>
  <c r="S9" i="15"/>
  <c r="R8" i="15"/>
  <c r="J9" i="15"/>
  <c r="B8" i="15"/>
  <c r="C9" i="15"/>
  <c r="D8" i="15"/>
  <c r="E9" i="15"/>
  <c r="F8" i="15"/>
  <c r="G9" i="15"/>
  <c r="H8" i="15"/>
  <c r="I9" i="15"/>
  <c r="K9" i="15"/>
  <c r="L8" i="15"/>
  <c r="M9" i="15"/>
  <c r="N8" i="15"/>
  <c r="O9" i="15"/>
  <c r="P8" i="15"/>
  <c r="Q9" i="15"/>
  <c r="T7" i="15"/>
  <c r="U7" i="15"/>
  <c r="V7" i="15"/>
  <c r="W7" i="15"/>
  <c r="X7" i="15"/>
  <c r="Y7" i="15"/>
  <c r="Z7" i="15"/>
  <c r="AA7" i="15"/>
  <c r="AB7" i="15"/>
  <c r="AC7" i="15"/>
  <c r="AD9" i="15"/>
  <c r="AE9" i="15"/>
  <c r="AF9" i="15"/>
  <c r="AG8" i="15"/>
  <c r="AH9" i="15"/>
  <c r="AI8" i="15"/>
  <c r="AJ9" i="15"/>
  <c r="AK8" i="15"/>
  <c r="AL9" i="15"/>
  <c r="AM8" i="15"/>
  <c r="AN9" i="15"/>
  <c r="AO8" i="15"/>
  <c r="AP9" i="15"/>
  <c r="AQ8" i="15"/>
  <c r="AR9" i="15"/>
  <c r="AS9" i="15"/>
  <c r="AT9" i="15"/>
  <c r="AU9" i="15"/>
  <c r="AV9" i="15"/>
  <c r="AW9" i="15"/>
  <c r="AX9" i="15"/>
  <c r="AY8" i="15"/>
  <c r="AZ9" i="15"/>
  <c r="BA7" i="15"/>
  <c r="BB7" i="15"/>
  <c r="BC7" i="15"/>
  <c r="BD7" i="15"/>
  <c r="BE7" i="15"/>
  <c r="BF7" i="15"/>
  <c r="BG7" i="15"/>
  <c r="BH7" i="15"/>
  <c r="BI7" i="15"/>
  <c r="BJ7" i="15"/>
  <c r="BK9" i="15"/>
  <c r="BL7" i="15"/>
  <c r="BM7" i="15"/>
  <c r="BN7" i="15"/>
  <c r="BO7" i="15"/>
  <c r="BP7" i="15"/>
  <c r="BQ9" i="15"/>
  <c r="BR9" i="15"/>
  <c r="BS7" i="15"/>
  <c r="BT7" i="15"/>
  <c r="BU7" i="15"/>
  <c r="BV7" i="15"/>
  <c r="BW9" i="15"/>
  <c r="BX7" i="15"/>
  <c r="BY7" i="15"/>
  <c r="BZ7" i="15"/>
  <c r="CA8" i="15"/>
  <c r="CB9" i="15"/>
  <c r="CC8" i="15"/>
  <c r="CD9" i="15"/>
  <c r="CE8" i="15"/>
  <c r="CF9" i="15"/>
  <c r="CG8" i="15"/>
  <c r="CH9" i="15"/>
  <c r="CI8" i="15"/>
  <c r="CJ9" i="15"/>
  <c r="D94" i="1"/>
  <c r="D102" i="1"/>
  <c r="D14" i="15" l="1"/>
  <c r="D13" i="15"/>
  <c r="C13" i="15"/>
  <c r="C14" i="15"/>
  <c r="D15" i="15" l="1"/>
  <c r="C15" i="15"/>
  <c r="J5" i="14" l="1"/>
  <c r="L5" i="14"/>
  <c r="N5" i="14"/>
  <c r="P5" i="14"/>
  <c r="Q5" i="14"/>
  <c r="R5" i="14"/>
  <c r="T5" i="14"/>
  <c r="V5" i="14"/>
  <c r="W5" i="14"/>
  <c r="J6" i="14"/>
  <c r="L6" i="14"/>
  <c r="N6" i="14"/>
  <c r="P6" i="14"/>
  <c r="R6" i="14"/>
  <c r="T6" i="14"/>
  <c r="V6" i="14"/>
  <c r="W6" i="14"/>
  <c r="J7" i="14"/>
  <c r="L7" i="14"/>
  <c r="M7" i="14"/>
  <c r="N7" i="14"/>
  <c r="P7" i="14"/>
  <c r="R7" i="14"/>
  <c r="T7" i="14"/>
  <c r="V7" i="14"/>
  <c r="W7" i="14"/>
  <c r="J8" i="14"/>
  <c r="K8" i="14"/>
  <c r="L8" i="14"/>
  <c r="N8" i="14"/>
  <c r="P8" i="14"/>
  <c r="R8" i="14"/>
  <c r="T8" i="14"/>
  <c r="V8" i="14"/>
  <c r="W8" i="14"/>
  <c r="K9" i="14"/>
  <c r="M9" i="14"/>
  <c r="O9" i="14"/>
  <c r="Q9" i="14"/>
  <c r="S9" i="14"/>
  <c r="U9" i="14"/>
  <c r="V9" i="14"/>
  <c r="W9" i="14"/>
  <c r="K10" i="14"/>
  <c r="M10" i="14"/>
  <c r="O10" i="14"/>
  <c r="Q10" i="14"/>
  <c r="S10" i="14"/>
  <c r="U10" i="14"/>
  <c r="V10" i="14"/>
  <c r="W10" i="14"/>
  <c r="J11" i="14"/>
  <c r="L11" i="14"/>
  <c r="N11" i="14"/>
  <c r="P11" i="14"/>
  <c r="R11" i="14"/>
  <c r="T11" i="14"/>
  <c r="V11" i="14"/>
  <c r="W11" i="14"/>
  <c r="K12" i="14"/>
  <c r="M12" i="14"/>
  <c r="O12" i="14"/>
  <c r="Q12" i="14"/>
  <c r="S12" i="14"/>
  <c r="U12" i="14"/>
  <c r="V12" i="14"/>
  <c r="W12" i="14"/>
  <c r="K13" i="14"/>
  <c r="M13" i="14"/>
  <c r="O13" i="14"/>
  <c r="Q13" i="14"/>
  <c r="S13" i="14"/>
  <c r="U13" i="14"/>
  <c r="V13" i="14"/>
  <c r="W13" i="14"/>
  <c r="K14" i="14"/>
  <c r="M14" i="14"/>
  <c r="O14" i="14"/>
  <c r="Q14" i="14"/>
  <c r="S14" i="14"/>
  <c r="U14" i="14"/>
  <c r="V14" i="14"/>
  <c r="W14" i="14"/>
  <c r="J15" i="14"/>
  <c r="L15" i="14"/>
  <c r="N15" i="14"/>
  <c r="P15" i="14"/>
  <c r="R15" i="14"/>
  <c r="T15" i="14"/>
  <c r="U15" i="14"/>
  <c r="V15" i="14"/>
  <c r="W15" i="14"/>
  <c r="K16" i="14"/>
  <c r="M16" i="14"/>
  <c r="O16" i="14"/>
  <c r="Q16" i="14"/>
  <c r="S16" i="14"/>
  <c r="U16" i="14"/>
  <c r="V16" i="14"/>
  <c r="W16" i="14"/>
  <c r="K17" i="14"/>
  <c r="M17" i="14"/>
  <c r="O17" i="14"/>
  <c r="Q17" i="14"/>
  <c r="S17" i="14"/>
  <c r="U17" i="14"/>
  <c r="V17" i="14"/>
  <c r="W17" i="14"/>
  <c r="J18" i="14"/>
  <c r="L18" i="14"/>
  <c r="N18" i="14"/>
  <c r="O18" i="14"/>
  <c r="P18" i="14"/>
  <c r="R18" i="14"/>
  <c r="T18" i="14"/>
  <c r="V18" i="14"/>
  <c r="W18" i="14"/>
  <c r="K19" i="14"/>
  <c r="M19" i="14"/>
  <c r="O19" i="14"/>
  <c r="Q19" i="14"/>
  <c r="S19" i="14"/>
  <c r="U19" i="14"/>
  <c r="V19" i="14"/>
  <c r="W19" i="14"/>
  <c r="J20" i="14"/>
  <c r="K20" i="14"/>
  <c r="L20" i="14"/>
  <c r="N20" i="14"/>
  <c r="P20" i="14"/>
  <c r="R20" i="14"/>
  <c r="T20" i="14"/>
  <c r="V20" i="14"/>
  <c r="W20" i="14"/>
  <c r="J21" i="14"/>
  <c r="L21" i="14"/>
  <c r="N21" i="14"/>
  <c r="P21" i="14"/>
  <c r="R21" i="14"/>
  <c r="T21" i="14"/>
  <c r="U21" i="14"/>
  <c r="V21" i="14"/>
  <c r="W21" i="14"/>
  <c r="K22" i="14"/>
  <c r="M22" i="14"/>
  <c r="O22" i="14"/>
  <c r="Q22" i="14"/>
  <c r="S22" i="14"/>
  <c r="U22" i="14"/>
  <c r="V22" i="14"/>
  <c r="W22" i="14"/>
  <c r="K23" i="14"/>
  <c r="M23" i="14"/>
  <c r="O23" i="14"/>
  <c r="Q23" i="14"/>
  <c r="S23" i="14"/>
  <c r="U23" i="14"/>
  <c r="V23" i="14"/>
  <c r="W23" i="14"/>
  <c r="K24" i="14"/>
  <c r="M24" i="14"/>
  <c r="O24" i="14"/>
  <c r="Q24" i="14"/>
  <c r="S24" i="14"/>
  <c r="U24" i="14"/>
  <c r="V24" i="14"/>
  <c r="W24" i="14"/>
  <c r="J25" i="14"/>
  <c r="L25" i="14"/>
  <c r="M25" i="14"/>
  <c r="N25" i="14"/>
  <c r="P25" i="14"/>
  <c r="R25" i="14"/>
  <c r="T25" i="14"/>
  <c r="V25" i="14"/>
  <c r="W25" i="14"/>
  <c r="K26" i="14"/>
  <c r="M26" i="14"/>
  <c r="O26" i="14"/>
  <c r="Q26" i="14"/>
  <c r="S26" i="14"/>
  <c r="U26" i="14"/>
  <c r="V26" i="14"/>
  <c r="W26" i="14"/>
  <c r="J27" i="14"/>
  <c r="L27" i="14"/>
  <c r="N27" i="14"/>
  <c r="P27" i="14"/>
  <c r="R27" i="14"/>
  <c r="T27" i="14"/>
  <c r="U27" i="14"/>
  <c r="V27" i="14"/>
  <c r="W27" i="14"/>
  <c r="K28" i="14"/>
  <c r="M28" i="14"/>
  <c r="O28" i="14"/>
  <c r="Q28" i="14"/>
  <c r="S28" i="14"/>
  <c r="U28" i="14"/>
  <c r="V28" i="14"/>
  <c r="W28" i="14"/>
  <c r="K29" i="14"/>
  <c r="M29" i="14"/>
  <c r="O29" i="14"/>
  <c r="Q29" i="14"/>
  <c r="S29" i="14"/>
  <c r="U29" i="14"/>
  <c r="V29" i="14"/>
  <c r="W29" i="14"/>
  <c r="J30" i="14"/>
  <c r="L30" i="14"/>
  <c r="N30" i="14"/>
  <c r="O30" i="14"/>
  <c r="P30" i="14"/>
  <c r="R30" i="14"/>
  <c r="T30" i="14"/>
  <c r="V30" i="14"/>
  <c r="W30" i="14"/>
  <c r="J31" i="14"/>
  <c r="L31" i="14"/>
  <c r="M31" i="14"/>
  <c r="N31" i="14"/>
  <c r="P31" i="14"/>
  <c r="R31" i="14"/>
  <c r="T31" i="14"/>
  <c r="V31" i="14"/>
  <c r="W31" i="14"/>
  <c r="J32" i="14"/>
  <c r="K32" i="14"/>
  <c r="L32" i="14"/>
  <c r="N32" i="14"/>
  <c r="P32" i="14"/>
  <c r="R32" i="14"/>
  <c r="T32" i="14"/>
  <c r="V32" i="14"/>
  <c r="W32" i="14"/>
  <c r="J33" i="14"/>
  <c r="L33" i="14"/>
  <c r="N33" i="14"/>
  <c r="P33" i="14"/>
  <c r="R33" i="14"/>
  <c r="T33" i="14"/>
  <c r="U33" i="14"/>
  <c r="V33" i="14"/>
  <c r="W33" i="14"/>
  <c r="J34" i="14"/>
  <c r="L34" i="14"/>
  <c r="N34" i="14"/>
  <c r="P34" i="14"/>
  <c r="R34" i="14"/>
  <c r="S34" i="14"/>
  <c r="T34" i="14"/>
  <c r="V34" i="14"/>
  <c r="W34" i="14"/>
  <c r="J35" i="14"/>
  <c r="L35" i="14"/>
  <c r="N35" i="14"/>
  <c r="P35" i="14"/>
  <c r="R35" i="14"/>
  <c r="T35" i="14"/>
  <c r="V35" i="14"/>
  <c r="W35" i="14"/>
  <c r="J36" i="14"/>
  <c r="L36" i="14"/>
  <c r="N36" i="14"/>
  <c r="O36" i="14"/>
  <c r="P36" i="14"/>
  <c r="R36" i="14"/>
  <c r="T36" i="14"/>
  <c r="V36" i="14"/>
  <c r="W36" i="14"/>
  <c r="K37" i="14"/>
  <c r="M37" i="14"/>
  <c r="O37" i="14"/>
  <c r="Q37" i="14"/>
  <c r="S37" i="14"/>
  <c r="U37" i="14"/>
  <c r="V37" i="14"/>
  <c r="W37" i="14"/>
  <c r="J38" i="14"/>
  <c r="L38" i="14"/>
  <c r="N38" i="14"/>
  <c r="P38" i="14"/>
  <c r="R38" i="14"/>
  <c r="T38" i="14"/>
  <c r="V38" i="14"/>
  <c r="W38" i="14"/>
  <c r="J39" i="14"/>
  <c r="L39" i="14"/>
  <c r="N39" i="14"/>
  <c r="P39" i="14"/>
  <c r="R39" i="14"/>
  <c r="T39" i="14"/>
  <c r="U39" i="14"/>
  <c r="V39" i="14"/>
  <c r="W39" i="14"/>
  <c r="K40" i="14"/>
  <c r="M40" i="14"/>
  <c r="O40" i="14"/>
  <c r="P40" i="14"/>
  <c r="Q40" i="14"/>
  <c r="S40" i="14"/>
  <c r="U40" i="14"/>
  <c r="V40" i="14"/>
  <c r="W40" i="14"/>
  <c r="K41" i="14"/>
  <c r="M41" i="14"/>
  <c r="N41" i="14"/>
  <c r="O41" i="14"/>
  <c r="Q41" i="14"/>
  <c r="S41" i="14"/>
  <c r="U41" i="14"/>
  <c r="V41" i="14"/>
  <c r="W41" i="14"/>
  <c r="K42" i="14"/>
  <c r="M42" i="14"/>
  <c r="O42" i="14"/>
  <c r="Q42" i="14"/>
  <c r="S42" i="14"/>
  <c r="U42" i="14"/>
  <c r="V42" i="14"/>
  <c r="W42" i="14"/>
  <c r="J43" i="14"/>
  <c r="K43" i="14"/>
  <c r="M43" i="14"/>
  <c r="O43" i="14"/>
  <c r="Q43" i="14"/>
  <c r="S43" i="14"/>
  <c r="U43" i="14"/>
  <c r="V43" i="14"/>
  <c r="W43" i="14"/>
  <c r="J44" i="14"/>
  <c r="K44" i="14"/>
  <c r="L44" i="14"/>
  <c r="N44" i="14"/>
  <c r="P44" i="14"/>
  <c r="R44" i="14"/>
  <c r="T44" i="14"/>
  <c r="V44" i="14"/>
  <c r="W44" i="14"/>
  <c r="K45" i="14"/>
  <c r="M45" i="14"/>
  <c r="O45" i="14"/>
  <c r="Q45" i="14"/>
  <c r="R45" i="14"/>
  <c r="S45" i="14"/>
  <c r="U45" i="14"/>
  <c r="V45" i="14"/>
  <c r="W45" i="14"/>
  <c r="K46" i="14"/>
  <c r="M46" i="14"/>
  <c r="O46" i="14"/>
  <c r="P46" i="14"/>
  <c r="Q46" i="14"/>
  <c r="S46" i="14"/>
  <c r="U46" i="14"/>
  <c r="V46" i="14"/>
  <c r="W46" i="14"/>
  <c r="J47" i="14"/>
  <c r="L47" i="14"/>
  <c r="N47" i="14"/>
  <c r="P47" i="14"/>
  <c r="R47" i="14"/>
  <c r="T47" i="14"/>
  <c r="V47" i="14"/>
  <c r="W47" i="14"/>
  <c r="J48" i="14"/>
  <c r="L48" i="14"/>
  <c r="N48" i="14"/>
  <c r="O48" i="14"/>
  <c r="P48" i="14"/>
  <c r="R48" i="14"/>
  <c r="T48" i="14"/>
  <c r="V48" i="14"/>
  <c r="W48" i="14"/>
  <c r="J49" i="14"/>
  <c r="L49" i="14"/>
  <c r="M49" i="14"/>
  <c r="N49" i="14"/>
  <c r="P49" i="14"/>
  <c r="R49" i="14"/>
  <c r="T49" i="14"/>
  <c r="V49" i="14"/>
  <c r="W49" i="14"/>
  <c r="J50" i="14"/>
  <c r="L50" i="14"/>
  <c r="N50" i="14"/>
  <c r="P50" i="14"/>
  <c r="R50" i="14"/>
  <c r="T50" i="14"/>
  <c r="V50" i="14"/>
  <c r="W50" i="14"/>
  <c r="K51" i="14"/>
  <c r="M51" i="14"/>
  <c r="O51" i="14"/>
  <c r="Q51" i="14"/>
  <c r="R51" i="14"/>
  <c r="S51" i="14"/>
  <c r="U51" i="14"/>
  <c r="V51" i="14"/>
  <c r="W51" i="14"/>
  <c r="J52" i="14"/>
  <c r="L52" i="14"/>
  <c r="N52" i="14"/>
  <c r="P52" i="14"/>
  <c r="R52" i="14"/>
  <c r="S52" i="14"/>
  <c r="T52" i="14"/>
  <c r="V52" i="14"/>
  <c r="W52" i="14"/>
  <c r="K53" i="14"/>
  <c r="M53" i="14"/>
  <c r="N53" i="14"/>
  <c r="O53" i="14"/>
  <c r="Q53" i="14"/>
  <c r="S53" i="14"/>
  <c r="U53" i="14"/>
  <c r="V53" i="14"/>
  <c r="W53" i="14"/>
  <c r="J54" i="14"/>
  <c r="L54" i="14"/>
  <c r="N54" i="14"/>
  <c r="O54" i="14"/>
  <c r="P54" i="14"/>
  <c r="R54" i="14"/>
  <c r="T54" i="14"/>
  <c r="V54" i="14"/>
  <c r="W54" i="14"/>
  <c r="J55" i="14"/>
  <c r="L55" i="14"/>
  <c r="M55" i="14"/>
  <c r="N55" i="14"/>
  <c r="P55" i="14"/>
  <c r="R55" i="14"/>
  <c r="T55" i="14"/>
  <c r="V55" i="14"/>
  <c r="W55" i="14"/>
  <c r="K56" i="14"/>
  <c r="M56" i="14"/>
  <c r="O56" i="14"/>
  <c r="Q56" i="14"/>
  <c r="S56" i="14"/>
  <c r="T56" i="14"/>
  <c r="U56" i="14"/>
  <c r="V56" i="14"/>
  <c r="W56" i="14"/>
  <c r="K57" i="14"/>
  <c r="M57" i="14"/>
  <c r="O57" i="14"/>
  <c r="Q57" i="14"/>
  <c r="R57" i="14"/>
  <c r="S57" i="14"/>
  <c r="U57" i="14"/>
  <c r="V57" i="14"/>
  <c r="W57" i="14"/>
  <c r="J58" i="14"/>
  <c r="L58" i="14"/>
  <c r="N58" i="14"/>
  <c r="P58" i="14"/>
  <c r="R58" i="14"/>
  <c r="S58" i="14"/>
  <c r="T58" i="14"/>
  <c r="V58" i="14"/>
  <c r="W58" i="14"/>
  <c r="J59" i="14"/>
  <c r="L59" i="14"/>
  <c r="N59" i="14"/>
  <c r="P59" i="14"/>
  <c r="R59" i="14"/>
  <c r="T59" i="14"/>
  <c r="V59" i="14"/>
  <c r="W59" i="14"/>
  <c r="J60" i="14"/>
  <c r="L60" i="14"/>
  <c r="N60" i="14"/>
  <c r="O60" i="14"/>
  <c r="P60" i="14"/>
  <c r="R60" i="14"/>
  <c r="T60" i="14"/>
  <c r="V60" i="14"/>
  <c r="W60" i="14"/>
  <c r="J61" i="14"/>
  <c r="L61" i="14"/>
  <c r="M61" i="14"/>
  <c r="N61" i="14"/>
  <c r="P61" i="14"/>
  <c r="R61" i="14"/>
  <c r="T61" i="14"/>
  <c r="V61" i="14"/>
  <c r="W61" i="14"/>
  <c r="J62" i="14"/>
  <c r="L62" i="14"/>
  <c r="N62" i="14"/>
  <c r="P62" i="14"/>
  <c r="R62" i="14"/>
  <c r="T62" i="14"/>
  <c r="V62" i="14"/>
  <c r="W62" i="14"/>
  <c r="J63" i="14"/>
  <c r="L63" i="14"/>
  <c r="N63" i="14"/>
  <c r="P63" i="14"/>
  <c r="R63" i="14"/>
  <c r="T63" i="14"/>
  <c r="U63" i="14"/>
  <c r="V63" i="14"/>
  <c r="W63" i="14"/>
  <c r="J64" i="14"/>
  <c r="L64" i="14"/>
  <c r="N64" i="14"/>
  <c r="P64" i="14"/>
  <c r="R64" i="14"/>
  <c r="S64" i="14"/>
  <c r="T64" i="14"/>
  <c r="V64" i="14"/>
  <c r="W64" i="14"/>
  <c r="J65" i="14"/>
  <c r="L65" i="14"/>
  <c r="N65" i="14"/>
  <c r="P65" i="14"/>
  <c r="Q65" i="14"/>
  <c r="R65" i="14"/>
  <c r="T65" i="14"/>
  <c r="V65" i="14"/>
  <c r="W65" i="14"/>
  <c r="K66" i="14"/>
  <c r="M66" i="14"/>
  <c r="O66" i="14"/>
  <c r="Q66" i="14"/>
  <c r="S66" i="14"/>
  <c r="U66" i="14"/>
  <c r="V66" i="14"/>
  <c r="W66" i="14"/>
  <c r="J67" i="14"/>
  <c r="K67" i="14"/>
  <c r="M67" i="14"/>
  <c r="O67" i="14"/>
  <c r="Q67" i="14"/>
  <c r="S67" i="14"/>
  <c r="U67" i="14"/>
  <c r="V67" i="14"/>
  <c r="W67" i="14"/>
  <c r="K68" i="14"/>
  <c r="M68" i="14"/>
  <c r="O68" i="14"/>
  <c r="Q68" i="14"/>
  <c r="S68" i="14"/>
  <c r="T68" i="14"/>
  <c r="U68" i="14"/>
  <c r="V68" i="14"/>
  <c r="W68" i="14"/>
  <c r="J69" i="14"/>
  <c r="K69" i="14"/>
  <c r="M69" i="14"/>
  <c r="O69" i="14"/>
  <c r="Q69" i="14"/>
  <c r="R69" i="14"/>
  <c r="S69" i="14"/>
  <c r="U69" i="14"/>
  <c r="V69" i="14"/>
  <c r="W69" i="14"/>
  <c r="J70" i="14"/>
  <c r="L70" i="14"/>
  <c r="N70" i="14"/>
  <c r="P70" i="14"/>
  <c r="R70" i="14"/>
  <c r="S70" i="14"/>
  <c r="T70" i="14"/>
  <c r="V70" i="14"/>
  <c r="W70" i="14"/>
  <c r="K71" i="14"/>
  <c r="M71" i="14"/>
  <c r="O71" i="14"/>
  <c r="Q71" i="14"/>
  <c r="S71" i="14"/>
  <c r="U71" i="14"/>
  <c r="V71" i="14"/>
  <c r="W71" i="14"/>
  <c r="K72" i="14"/>
  <c r="M72" i="14"/>
  <c r="O72" i="14"/>
  <c r="Q72" i="14"/>
  <c r="S72" i="14"/>
  <c r="U72" i="14"/>
  <c r="V72" i="14"/>
  <c r="W72" i="14"/>
  <c r="J73" i="14"/>
  <c r="L73" i="14"/>
  <c r="M73" i="14"/>
  <c r="N73" i="14"/>
  <c r="P73" i="14"/>
  <c r="R73" i="14"/>
  <c r="T73" i="14"/>
  <c r="V73" i="14"/>
  <c r="W73" i="14"/>
  <c r="K74" i="14"/>
  <c r="L74" i="14"/>
  <c r="M74" i="14"/>
  <c r="O74" i="14"/>
  <c r="Q74" i="14"/>
  <c r="S74" i="14"/>
  <c r="T74" i="14"/>
  <c r="U74" i="14"/>
  <c r="V74" i="14"/>
  <c r="W74" i="14"/>
  <c r="J75" i="14"/>
  <c r="L75" i="14"/>
  <c r="N75" i="14"/>
  <c r="P75" i="14"/>
  <c r="R75" i="14"/>
  <c r="T75" i="14"/>
  <c r="U75" i="14"/>
  <c r="V75" i="14"/>
  <c r="W75" i="14"/>
  <c r="K76" i="14"/>
  <c r="M76" i="14"/>
  <c r="O76" i="14"/>
  <c r="P76" i="14"/>
  <c r="Q76" i="14"/>
  <c r="S76" i="14"/>
  <c r="U76" i="14"/>
  <c r="V76" i="14"/>
  <c r="W76" i="14"/>
  <c r="J77" i="14"/>
  <c r="L77" i="14"/>
  <c r="N77" i="14"/>
  <c r="P77" i="14"/>
  <c r="Q77" i="14"/>
  <c r="R77" i="14"/>
  <c r="T77" i="14"/>
  <c r="V77" i="14"/>
  <c r="W77" i="14"/>
  <c r="K78" i="14"/>
  <c r="M78" i="14"/>
  <c r="O78" i="14"/>
  <c r="P78" i="14"/>
  <c r="Q78" i="14"/>
  <c r="S78" i="14"/>
  <c r="U78" i="14"/>
  <c r="V78" i="14"/>
  <c r="W78" i="14"/>
  <c r="J79" i="14"/>
  <c r="L79" i="14"/>
  <c r="M79" i="14"/>
  <c r="N79" i="14"/>
  <c r="P79" i="14"/>
  <c r="R79" i="14"/>
  <c r="T79" i="14"/>
  <c r="V79" i="14"/>
  <c r="W79" i="14"/>
  <c r="K80" i="14"/>
  <c r="L80" i="14"/>
  <c r="M80" i="14"/>
  <c r="O80" i="14"/>
  <c r="Q80" i="14"/>
  <c r="S80" i="14"/>
  <c r="T80" i="14"/>
  <c r="U80" i="14"/>
  <c r="V80" i="14"/>
  <c r="W80" i="14"/>
  <c r="J81" i="14"/>
  <c r="L81" i="14"/>
  <c r="N81" i="14"/>
  <c r="P81" i="14"/>
  <c r="R81" i="14"/>
  <c r="T81" i="14"/>
  <c r="U81" i="14"/>
  <c r="V81" i="14"/>
  <c r="W81" i="14"/>
  <c r="J82" i="14"/>
  <c r="L82" i="14"/>
  <c r="N82" i="14"/>
  <c r="P82" i="14"/>
  <c r="R82" i="14"/>
  <c r="S82" i="14"/>
  <c r="T82" i="14"/>
  <c r="V82" i="14"/>
  <c r="W82" i="14"/>
  <c r="J83" i="14"/>
  <c r="L83" i="14"/>
  <c r="N83" i="14"/>
  <c r="P83" i="14"/>
  <c r="R83" i="14"/>
  <c r="T83" i="14"/>
  <c r="V83" i="14"/>
  <c r="W83" i="14"/>
  <c r="K84" i="14"/>
  <c r="M84" i="14"/>
  <c r="O84" i="14"/>
  <c r="Q84" i="14"/>
  <c r="S84" i="14"/>
  <c r="U84" i="14"/>
  <c r="V84" i="14"/>
  <c r="W84" i="14"/>
  <c r="K85" i="14"/>
  <c r="M85" i="14"/>
  <c r="N85" i="14"/>
  <c r="O85" i="14"/>
  <c r="Q85" i="14"/>
  <c r="S85" i="14"/>
  <c r="U85" i="14"/>
  <c r="V85" i="14"/>
  <c r="W85" i="14"/>
  <c r="W4" i="14"/>
  <c r="U4" i="14"/>
  <c r="T4" i="14"/>
  <c r="R4" i="14"/>
  <c r="P4" i="14"/>
  <c r="N4" i="14"/>
  <c r="L4" i="14"/>
  <c r="V4" i="14"/>
  <c r="J4" i="14"/>
  <c r="H5" i="14"/>
  <c r="U5" i="14" s="1"/>
  <c r="H6" i="14"/>
  <c r="U6" i="14" s="1"/>
  <c r="H7" i="14"/>
  <c r="U7" i="14" s="1"/>
  <c r="H8" i="14"/>
  <c r="U8" i="14" s="1"/>
  <c r="H9" i="14"/>
  <c r="T9" i="14" s="1"/>
  <c r="H10" i="14"/>
  <c r="T10" i="14" s="1"/>
  <c r="H11" i="14"/>
  <c r="U11" i="14" s="1"/>
  <c r="H12" i="14"/>
  <c r="T12" i="14" s="1"/>
  <c r="H13" i="14"/>
  <c r="T13" i="14" s="1"/>
  <c r="H14" i="14"/>
  <c r="T14" i="14" s="1"/>
  <c r="H15" i="14"/>
  <c r="H16" i="14"/>
  <c r="T16" i="14" s="1"/>
  <c r="H17" i="14"/>
  <c r="T17" i="14" s="1"/>
  <c r="H18" i="14"/>
  <c r="U18" i="14" s="1"/>
  <c r="H19" i="14"/>
  <c r="T19" i="14" s="1"/>
  <c r="H20" i="14"/>
  <c r="U20" i="14" s="1"/>
  <c r="H21" i="14"/>
  <c r="H22" i="14"/>
  <c r="T22" i="14" s="1"/>
  <c r="H23" i="14"/>
  <c r="T23" i="14" s="1"/>
  <c r="H24" i="14"/>
  <c r="T24" i="14" s="1"/>
  <c r="H25" i="14"/>
  <c r="U25" i="14" s="1"/>
  <c r="H26" i="14"/>
  <c r="T26" i="14" s="1"/>
  <c r="H27" i="14"/>
  <c r="H28" i="14"/>
  <c r="T28" i="14" s="1"/>
  <c r="H29" i="14"/>
  <c r="T29" i="14" s="1"/>
  <c r="H30" i="14"/>
  <c r="U30" i="14" s="1"/>
  <c r="H31" i="14"/>
  <c r="U31" i="14" s="1"/>
  <c r="H32" i="14"/>
  <c r="U32" i="14" s="1"/>
  <c r="H33" i="14"/>
  <c r="H34" i="14"/>
  <c r="U34" i="14" s="1"/>
  <c r="H35" i="14"/>
  <c r="U35" i="14" s="1"/>
  <c r="H36" i="14"/>
  <c r="U36" i="14" s="1"/>
  <c r="H37" i="14"/>
  <c r="T37" i="14" s="1"/>
  <c r="H38" i="14"/>
  <c r="U38" i="14" s="1"/>
  <c r="H39" i="14"/>
  <c r="H40" i="14"/>
  <c r="T40" i="14" s="1"/>
  <c r="H41" i="14"/>
  <c r="T41" i="14" s="1"/>
  <c r="H42" i="14"/>
  <c r="T42" i="14" s="1"/>
  <c r="H43" i="14"/>
  <c r="T43" i="14" s="1"/>
  <c r="H44" i="14"/>
  <c r="U44" i="14" s="1"/>
  <c r="H45" i="14"/>
  <c r="T45" i="14" s="1"/>
  <c r="H46" i="14"/>
  <c r="T46" i="14" s="1"/>
  <c r="H47" i="14"/>
  <c r="U47" i="14" s="1"/>
  <c r="H48" i="14"/>
  <c r="U48" i="14" s="1"/>
  <c r="H49" i="14"/>
  <c r="U49" i="14" s="1"/>
  <c r="H50" i="14"/>
  <c r="U50" i="14" s="1"/>
  <c r="H51" i="14"/>
  <c r="T51" i="14" s="1"/>
  <c r="H52" i="14"/>
  <c r="U52" i="14" s="1"/>
  <c r="H53" i="14"/>
  <c r="T53" i="14" s="1"/>
  <c r="H54" i="14"/>
  <c r="U54" i="14" s="1"/>
  <c r="H55" i="14"/>
  <c r="U55" i="14" s="1"/>
  <c r="H56" i="14"/>
  <c r="H57" i="14"/>
  <c r="T57" i="14" s="1"/>
  <c r="H58" i="14"/>
  <c r="U58" i="14" s="1"/>
  <c r="H59" i="14"/>
  <c r="U59" i="14" s="1"/>
  <c r="H60" i="14"/>
  <c r="U60" i="14" s="1"/>
  <c r="H61" i="14"/>
  <c r="U61" i="14" s="1"/>
  <c r="H62" i="14"/>
  <c r="U62" i="14" s="1"/>
  <c r="H63" i="14"/>
  <c r="H64" i="14"/>
  <c r="U64" i="14" s="1"/>
  <c r="H65" i="14"/>
  <c r="U65" i="14" s="1"/>
  <c r="H66" i="14"/>
  <c r="T66" i="14" s="1"/>
  <c r="H67" i="14"/>
  <c r="T67" i="14" s="1"/>
  <c r="H68" i="14"/>
  <c r="H69" i="14"/>
  <c r="T69" i="14" s="1"/>
  <c r="H70" i="14"/>
  <c r="U70" i="14" s="1"/>
  <c r="H71" i="14"/>
  <c r="T71" i="14" s="1"/>
  <c r="H72" i="14"/>
  <c r="T72" i="14" s="1"/>
  <c r="H73" i="14"/>
  <c r="U73" i="14" s="1"/>
  <c r="H74" i="14"/>
  <c r="H75" i="14"/>
  <c r="H76" i="14"/>
  <c r="T76" i="14" s="1"/>
  <c r="H77" i="14"/>
  <c r="U77" i="14" s="1"/>
  <c r="H78" i="14"/>
  <c r="T78" i="14" s="1"/>
  <c r="H79" i="14"/>
  <c r="U79" i="14" s="1"/>
  <c r="H80" i="14"/>
  <c r="H81" i="14"/>
  <c r="H82" i="14"/>
  <c r="U82" i="14" s="1"/>
  <c r="H83" i="14"/>
  <c r="U83" i="14" s="1"/>
  <c r="H84" i="14"/>
  <c r="T84" i="14" s="1"/>
  <c r="H85" i="14"/>
  <c r="T85" i="14" s="1"/>
  <c r="H4" i="14"/>
  <c r="G10" i="14"/>
  <c r="R10" i="14" s="1"/>
  <c r="G11" i="14"/>
  <c r="S11" i="14" s="1"/>
  <c r="G12" i="14"/>
  <c r="R12" i="14" s="1"/>
  <c r="G13" i="14"/>
  <c r="R13" i="14" s="1"/>
  <c r="G14" i="14"/>
  <c r="R14" i="14" s="1"/>
  <c r="G15" i="14"/>
  <c r="S15" i="14" s="1"/>
  <c r="G16" i="14"/>
  <c r="R16" i="14" s="1"/>
  <c r="G17" i="14"/>
  <c r="R17" i="14" s="1"/>
  <c r="G18" i="14"/>
  <c r="S18" i="14" s="1"/>
  <c r="G19" i="14"/>
  <c r="R19" i="14" s="1"/>
  <c r="G20" i="14"/>
  <c r="S20" i="14" s="1"/>
  <c r="G21" i="14"/>
  <c r="S21" i="14" s="1"/>
  <c r="G22" i="14"/>
  <c r="R22" i="14" s="1"/>
  <c r="G23" i="14"/>
  <c r="R23" i="14" s="1"/>
  <c r="G24" i="14"/>
  <c r="R24" i="14" s="1"/>
  <c r="G25" i="14"/>
  <c r="S25" i="14" s="1"/>
  <c r="G26" i="14"/>
  <c r="R26" i="14" s="1"/>
  <c r="G27" i="14"/>
  <c r="S27" i="14" s="1"/>
  <c r="G28" i="14"/>
  <c r="R28" i="14" s="1"/>
  <c r="G29" i="14"/>
  <c r="R29" i="14" s="1"/>
  <c r="G30" i="14"/>
  <c r="S30" i="14" s="1"/>
  <c r="G31" i="14"/>
  <c r="S31" i="14" s="1"/>
  <c r="G32" i="14"/>
  <c r="S32" i="14" s="1"/>
  <c r="G33" i="14"/>
  <c r="S33" i="14" s="1"/>
  <c r="G34" i="14"/>
  <c r="G35" i="14"/>
  <c r="S35" i="14" s="1"/>
  <c r="G36" i="14"/>
  <c r="S36" i="14" s="1"/>
  <c r="G37" i="14"/>
  <c r="R37" i="14" s="1"/>
  <c r="G38" i="14"/>
  <c r="S38" i="14" s="1"/>
  <c r="G39" i="14"/>
  <c r="S39" i="14" s="1"/>
  <c r="G40" i="14"/>
  <c r="R40" i="14" s="1"/>
  <c r="G41" i="14"/>
  <c r="R41" i="14" s="1"/>
  <c r="G42" i="14"/>
  <c r="R42" i="14" s="1"/>
  <c r="G43" i="14"/>
  <c r="R43" i="14" s="1"/>
  <c r="G44" i="14"/>
  <c r="S44" i="14" s="1"/>
  <c r="G45" i="14"/>
  <c r="G46" i="14"/>
  <c r="R46" i="14" s="1"/>
  <c r="G47" i="14"/>
  <c r="S47" i="14" s="1"/>
  <c r="G48" i="14"/>
  <c r="S48" i="14" s="1"/>
  <c r="G49" i="14"/>
  <c r="S49" i="14" s="1"/>
  <c r="G50" i="14"/>
  <c r="S50" i="14" s="1"/>
  <c r="G51" i="14"/>
  <c r="G52" i="14"/>
  <c r="G53" i="14"/>
  <c r="R53" i="14" s="1"/>
  <c r="G54" i="14"/>
  <c r="S54" i="14" s="1"/>
  <c r="G55" i="14"/>
  <c r="S55" i="14" s="1"/>
  <c r="G56" i="14"/>
  <c r="R56" i="14" s="1"/>
  <c r="G57" i="14"/>
  <c r="G58" i="14"/>
  <c r="G59" i="14"/>
  <c r="S59" i="14" s="1"/>
  <c r="G60" i="14"/>
  <c r="S60" i="14" s="1"/>
  <c r="G61" i="14"/>
  <c r="S61" i="14" s="1"/>
  <c r="G62" i="14"/>
  <c r="S62" i="14" s="1"/>
  <c r="G63" i="14"/>
  <c r="S63" i="14" s="1"/>
  <c r="G64" i="14"/>
  <c r="G65" i="14"/>
  <c r="S65" i="14" s="1"/>
  <c r="G66" i="14"/>
  <c r="R66" i="14" s="1"/>
  <c r="G67" i="14"/>
  <c r="R67" i="14" s="1"/>
  <c r="G68" i="14"/>
  <c r="R68" i="14" s="1"/>
  <c r="G69" i="14"/>
  <c r="G70" i="14"/>
  <c r="G71" i="14"/>
  <c r="R71" i="14" s="1"/>
  <c r="G72" i="14"/>
  <c r="R72" i="14" s="1"/>
  <c r="G73" i="14"/>
  <c r="S73" i="14" s="1"/>
  <c r="G74" i="14"/>
  <c r="R74" i="14" s="1"/>
  <c r="G75" i="14"/>
  <c r="S75" i="14" s="1"/>
  <c r="G76" i="14"/>
  <c r="R76" i="14" s="1"/>
  <c r="G77" i="14"/>
  <c r="S77" i="14" s="1"/>
  <c r="G78" i="14"/>
  <c r="R78" i="14" s="1"/>
  <c r="G79" i="14"/>
  <c r="S79" i="14" s="1"/>
  <c r="G80" i="14"/>
  <c r="R80" i="14" s="1"/>
  <c r="G81" i="14"/>
  <c r="S81" i="14" s="1"/>
  <c r="G82" i="14"/>
  <c r="G83" i="14"/>
  <c r="S83" i="14" s="1"/>
  <c r="G84" i="14"/>
  <c r="R84" i="14" s="1"/>
  <c r="G85" i="14"/>
  <c r="R85" i="14" s="1"/>
  <c r="G5" i="14"/>
  <c r="S5" i="14" s="1"/>
  <c r="G6" i="14"/>
  <c r="S6" i="14" s="1"/>
  <c r="G7" i="14"/>
  <c r="S7" i="14" s="1"/>
  <c r="G8" i="14"/>
  <c r="S8" i="14" s="1"/>
  <c r="G9" i="14"/>
  <c r="R9" i="14" s="1"/>
  <c r="G4" i="14"/>
  <c r="S4" i="14" s="1"/>
  <c r="AA17" i="14" s="1"/>
  <c r="F8" i="14"/>
  <c r="Q8" i="14" s="1"/>
  <c r="F9" i="14"/>
  <c r="P9" i="14" s="1"/>
  <c r="F10" i="14"/>
  <c r="P10" i="14" s="1"/>
  <c r="F11" i="14"/>
  <c r="Q11" i="14" s="1"/>
  <c r="F12" i="14"/>
  <c r="P12" i="14" s="1"/>
  <c r="F13" i="14"/>
  <c r="P13" i="14" s="1"/>
  <c r="F14" i="14"/>
  <c r="P14" i="14" s="1"/>
  <c r="F15" i="14"/>
  <c r="Q15" i="14" s="1"/>
  <c r="F16" i="14"/>
  <c r="P16" i="14" s="1"/>
  <c r="F17" i="14"/>
  <c r="P17" i="14" s="1"/>
  <c r="F18" i="14"/>
  <c r="Q18" i="14" s="1"/>
  <c r="F19" i="14"/>
  <c r="P19" i="14" s="1"/>
  <c r="F20" i="14"/>
  <c r="Q20" i="14" s="1"/>
  <c r="F21" i="14"/>
  <c r="Q21" i="14" s="1"/>
  <c r="F22" i="14"/>
  <c r="P22" i="14" s="1"/>
  <c r="F23" i="14"/>
  <c r="P23" i="14" s="1"/>
  <c r="F24" i="14"/>
  <c r="P24" i="14" s="1"/>
  <c r="F25" i="14"/>
  <c r="Q25" i="14" s="1"/>
  <c r="F26" i="14"/>
  <c r="P26" i="14" s="1"/>
  <c r="F27" i="14"/>
  <c r="Q27" i="14" s="1"/>
  <c r="F28" i="14"/>
  <c r="P28" i="14" s="1"/>
  <c r="F29" i="14"/>
  <c r="P29" i="14" s="1"/>
  <c r="F30" i="14"/>
  <c r="Q30" i="14" s="1"/>
  <c r="F31" i="14"/>
  <c r="Q31" i="14" s="1"/>
  <c r="F32" i="14"/>
  <c r="Q32" i="14" s="1"/>
  <c r="F33" i="14"/>
  <c r="Q33" i="14" s="1"/>
  <c r="F34" i="14"/>
  <c r="Q34" i="14" s="1"/>
  <c r="F35" i="14"/>
  <c r="Q35" i="14" s="1"/>
  <c r="F36" i="14"/>
  <c r="Q36" i="14" s="1"/>
  <c r="F37" i="14"/>
  <c r="P37" i="14" s="1"/>
  <c r="F38" i="14"/>
  <c r="Q38" i="14" s="1"/>
  <c r="F39" i="14"/>
  <c r="Q39" i="14" s="1"/>
  <c r="F40" i="14"/>
  <c r="F41" i="14"/>
  <c r="P41" i="14" s="1"/>
  <c r="F42" i="14"/>
  <c r="P42" i="14" s="1"/>
  <c r="F43" i="14"/>
  <c r="P43" i="14" s="1"/>
  <c r="F44" i="14"/>
  <c r="Q44" i="14" s="1"/>
  <c r="F45" i="14"/>
  <c r="P45" i="14" s="1"/>
  <c r="F46" i="14"/>
  <c r="F47" i="14"/>
  <c r="Q47" i="14" s="1"/>
  <c r="F48" i="14"/>
  <c r="Q48" i="14" s="1"/>
  <c r="F49" i="14"/>
  <c r="Q49" i="14" s="1"/>
  <c r="F50" i="14"/>
  <c r="Q50" i="14" s="1"/>
  <c r="F51" i="14"/>
  <c r="P51" i="14" s="1"/>
  <c r="F52" i="14"/>
  <c r="Q52" i="14" s="1"/>
  <c r="F53" i="14"/>
  <c r="P53" i="14" s="1"/>
  <c r="F54" i="14"/>
  <c r="Q54" i="14" s="1"/>
  <c r="F55" i="14"/>
  <c r="Q55" i="14" s="1"/>
  <c r="F56" i="14"/>
  <c r="P56" i="14" s="1"/>
  <c r="F57" i="14"/>
  <c r="P57" i="14" s="1"/>
  <c r="F58" i="14"/>
  <c r="Q58" i="14" s="1"/>
  <c r="F59" i="14"/>
  <c r="Q59" i="14" s="1"/>
  <c r="F60" i="14"/>
  <c r="Q60" i="14" s="1"/>
  <c r="F61" i="14"/>
  <c r="Q61" i="14" s="1"/>
  <c r="F62" i="14"/>
  <c r="Q62" i="14" s="1"/>
  <c r="F63" i="14"/>
  <c r="Q63" i="14" s="1"/>
  <c r="F64" i="14"/>
  <c r="Q64" i="14" s="1"/>
  <c r="F65" i="14"/>
  <c r="F66" i="14"/>
  <c r="P66" i="14" s="1"/>
  <c r="F67" i="14"/>
  <c r="P67" i="14" s="1"/>
  <c r="F68" i="14"/>
  <c r="P68" i="14" s="1"/>
  <c r="F69" i="14"/>
  <c r="P69" i="14" s="1"/>
  <c r="F70" i="14"/>
  <c r="Q70" i="14" s="1"/>
  <c r="F71" i="14"/>
  <c r="P71" i="14" s="1"/>
  <c r="F72" i="14"/>
  <c r="P72" i="14" s="1"/>
  <c r="F73" i="14"/>
  <c r="Q73" i="14" s="1"/>
  <c r="F74" i="14"/>
  <c r="P74" i="14" s="1"/>
  <c r="F75" i="14"/>
  <c r="Q75" i="14" s="1"/>
  <c r="F76" i="14"/>
  <c r="F77" i="14"/>
  <c r="F78" i="14"/>
  <c r="F79" i="14"/>
  <c r="Q79" i="14" s="1"/>
  <c r="F80" i="14"/>
  <c r="P80" i="14" s="1"/>
  <c r="F81" i="14"/>
  <c r="Q81" i="14" s="1"/>
  <c r="F82" i="14"/>
  <c r="Q82" i="14" s="1"/>
  <c r="F83" i="14"/>
  <c r="Q83" i="14" s="1"/>
  <c r="F84" i="14"/>
  <c r="P84" i="14" s="1"/>
  <c r="F85" i="14"/>
  <c r="P85" i="14" s="1"/>
  <c r="F5" i="14"/>
  <c r="F6" i="14"/>
  <c r="Q6" i="14" s="1"/>
  <c r="F7" i="14"/>
  <c r="Q7" i="14" s="1"/>
  <c r="F4" i="14"/>
  <c r="Q4" i="14" s="1"/>
  <c r="E9" i="14"/>
  <c r="N9" i="14" s="1"/>
  <c r="E10" i="14"/>
  <c r="N10" i="14" s="1"/>
  <c r="E11" i="14"/>
  <c r="O11" i="14" s="1"/>
  <c r="E12" i="14"/>
  <c r="N12" i="14" s="1"/>
  <c r="E13" i="14"/>
  <c r="N13" i="14" s="1"/>
  <c r="E14" i="14"/>
  <c r="N14" i="14" s="1"/>
  <c r="E15" i="14"/>
  <c r="O15" i="14" s="1"/>
  <c r="E16" i="14"/>
  <c r="N16" i="14" s="1"/>
  <c r="E17" i="14"/>
  <c r="N17" i="14" s="1"/>
  <c r="E18" i="14"/>
  <c r="E19" i="14"/>
  <c r="N19" i="14" s="1"/>
  <c r="E20" i="14"/>
  <c r="O20" i="14" s="1"/>
  <c r="E21" i="14"/>
  <c r="O21" i="14" s="1"/>
  <c r="E22" i="14"/>
  <c r="N22" i="14" s="1"/>
  <c r="E23" i="14"/>
  <c r="N23" i="14" s="1"/>
  <c r="E24" i="14"/>
  <c r="N24" i="14" s="1"/>
  <c r="E25" i="14"/>
  <c r="O25" i="14" s="1"/>
  <c r="E26" i="14"/>
  <c r="N26" i="14" s="1"/>
  <c r="E27" i="14"/>
  <c r="O27" i="14" s="1"/>
  <c r="E28" i="14"/>
  <c r="N28" i="14" s="1"/>
  <c r="E29" i="14"/>
  <c r="N29" i="14" s="1"/>
  <c r="E30" i="14"/>
  <c r="E31" i="14"/>
  <c r="O31" i="14" s="1"/>
  <c r="E32" i="14"/>
  <c r="O32" i="14" s="1"/>
  <c r="E33" i="14"/>
  <c r="O33" i="14" s="1"/>
  <c r="E34" i="14"/>
  <c r="O34" i="14" s="1"/>
  <c r="E35" i="14"/>
  <c r="O35" i="14" s="1"/>
  <c r="E36" i="14"/>
  <c r="E37" i="14"/>
  <c r="N37" i="14" s="1"/>
  <c r="E38" i="14"/>
  <c r="O38" i="14" s="1"/>
  <c r="E39" i="14"/>
  <c r="O39" i="14" s="1"/>
  <c r="E40" i="14"/>
  <c r="N40" i="14" s="1"/>
  <c r="E41" i="14"/>
  <c r="E42" i="14"/>
  <c r="N42" i="14" s="1"/>
  <c r="E43" i="14"/>
  <c r="N43" i="14" s="1"/>
  <c r="E44" i="14"/>
  <c r="O44" i="14" s="1"/>
  <c r="E45" i="14"/>
  <c r="N45" i="14" s="1"/>
  <c r="E46" i="14"/>
  <c r="N46" i="14" s="1"/>
  <c r="E47" i="14"/>
  <c r="O47" i="14" s="1"/>
  <c r="E48" i="14"/>
  <c r="E49" i="14"/>
  <c r="O49" i="14" s="1"/>
  <c r="E50" i="14"/>
  <c r="O50" i="14" s="1"/>
  <c r="E51" i="14"/>
  <c r="N51" i="14" s="1"/>
  <c r="E52" i="14"/>
  <c r="O52" i="14" s="1"/>
  <c r="E53" i="14"/>
  <c r="E54" i="14"/>
  <c r="E55" i="14"/>
  <c r="O55" i="14" s="1"/>
  <c r="E56" i="14"/>
  <c r="N56" i="14" s="1"/>
  <c r="E57" i="14"/>
  <c r="N57" i="14" s="1"/>
  <c r="E58" i="14"/>
  <c r="O58" i="14" s="1"/>
  <c r="E59" i="14"/>
  <c r="O59" i="14" s="1"/>
  <c r="E60" i="14"/>
  <c r="E61" i="14"/>
  <c r="O61" i="14" s="1"/>
  <c r="E62" i="14"/>
  <c r="O62" i="14" s="1"/>
  <c r="E63" i="14"/>
  <c r="O63" i="14" s="1"/>
  <c r="E64" i="14"/>
  <c r="O64" i="14" s="1"/>
  <c r="E65" i="14"/>
  <c r="O65" i="14" s="1"/>
  <c r="E66" i="14"/>
  <c r="N66" i="14" s="1"/>
  <c r="E67" i="14"/>
  <c r="N67" i="14" s="1"/>
  <c r="E68" i="14"/>
  <c r="N68" i="14" s="1"/>
  <c r="E69" i="14"/>
  <c r="N69" i="14" s="1"/>
  <c r="E70" i="14"/>
  <c r="O70" i="14" s="1"/>
  <c r="E71" i="14"/>
  <c r="N71" i="14" s="1"/>
  <c r="E72" i="14"/>
  <c r="N72" i="14" s="1"/>
  <c r="E73" i="14"/>
  <c r="O73" i="14" s="1"/>
  <c r="E74" i="14"/>
  <c r="N74" i="14" s="1"/>
  <c r="E75" i="14"/>
  <c r="O75" i="14" s="1"/>
  <c r="E76" i="14"/>
  <c r="N76" i="14" s="1"/>
  <c r="E77" i="14"/>
  <c r="O77" i="14" s="1"/>
  <c r="E78" i="14"/>
  <c r="N78" i="14" s="1"/>
  <c r="E79" i="14"/>
  <c r="O79" i="14" s="1"/>
  <c r="E80" i="14"/>
  <c r="N80" i="14" s="1"/>
  <c r="E81" i="14"/>
  <c r="O81" i="14" s="1"/>
  <c r="E82" i="14"/>
  <c r="O82" i="14" s="1"/>
  <c r="E83" i="14"/>
  <c r="O83" i="14" s="1"/>
  <c r="E84" i="14"/>
  <c r="N84" i="14" s="1"/>
  <c r="E85" i="14"/>
  <c r="E5" i="14"/>
  <c r="O5" i="14" s="1"/>
  <c r="E6" i="14"/>
  <c r="O6" i="14" s="1"/>
  <c r="E7" i="14"/>
  <c r="O7" i="14" s="1"/>
  <c r="E8" i="14"/>
  <c r="O8" i="14" s="1"/>
  <c r="E4" i="14"/>
  <c r="O4" i="14" s="1"/>
  <c r="D4" i="14"/>
  <c r="M4" i="14" s="1"/>
  <c r="D5" i="14"/>
  <c r="M5" i="14" s="1"/>
  <c r="D6" i="14"/>
  <c r="M6" i="14" s="1"/>
  <c r="D7" i="14"/>
  <c r="D8" i="14"/>
  <c r="M8" i="14" s="1"/>
  <c r="D9" i="14"/>
  <c r="L9" i="14" s="1"/>
  <c r="D10" i="14"/>
  <c r="L10" i="14" s="1"/>
  <c r="D11" i="14"/>
  <c r="M11" i="14" s="1"/>
  <c r="D12" i="14"/>
  <c r="L12" i="14" s="1"/>
  <c r="D13" i="14"/>
  <c r="L13" i="14" s="1"/>
  <c r="D14" i="14"/>
  <c r="L14" i="14" s="1"/>
  <c r="D15" i="14"/>
  <c r="M15" i="14" s="1"/>
  <c r="D16" i="14"/>
  <c r="L16" i="14" s="1"/>
  <c r="D17" i="14"/>
  <c r="L17" i="14" s="1"/>
  <c r="D18" i="14"/>
  <c r="M18" i="14" s="1"/>
  <c r="D19" i="14"/>
  <c r="L19" i="14" s="1"/>
  <c r="D20" i="14"/>
  <c r="M20" i="14" s="1"/>
  <c r="D21" i="14"/>
  <c r="M21" i="14" s="1"/>
  <c r="D22" i="14"/>
  <c r="L22" i="14" s="1"/>
  <c r="D23" i="14"/>
  <c r="L23" i="14" s="1"/>
  <c r="D24" i="14"/>
  <c r="L24" i="14" s="1"/>
  <c r="D25" i="14"/>
  <c r="D26" i="14"/>
  <c r="L26" i="14" s="1"/>
  <c r="D27" i="14"/>
  <c r="M27" i="14" s="1"/>
  <c r="D28" i="14"/>
  <c r="L28" i="14" s="1"/>
  <c r="D29" i="14"/>
  <c r="L29" i="14" s="1"/>
  <c r="D30" i="14"/>
  <c r="M30" i="14" s="1"/>
  <c r="D31" i="14"/>
  <c r="D32" i="14"/>
  <c r="M32" i="14" s="1"/>
  <c r="D33" i="14"/>
  <c r="M33" i="14" s="1"/>
  <c r="D34" i="14"/>
  <c r="M34" i="14" s="1"/>
  <c r="D35" i="14"/>
  <c r="M35" i="14" s="1"/>
  <c r="D36" i="14"/>
  <c r="M36" i="14" s="1"/>
  <c r="D37" i="14"/>
  <c r="L37" i="14" s="1"/>
  <c r="D38" i="14"/>
  <c r="M38" i="14" s="1"/>
  <c r="D39" i="14"/>
  <c r="M39" i="14" s="1"/>
  <c r="D40" i="14"/>
  <c r="L40" i="14" s="1"/>
  <c r="D41" i="14"/>
  <c r="L41" i="14" s="1"/>
  <c r="D42" i="14"/>
  <c r="L42" i="14" s="1"/>
  <c r="D43" i="14"/>
  <c r="L43" i="14" s="1"/>
  <c r="D44" i="14"/>
  <c r="M44" i="14" s="1"/>
  <c r="D45" i="14"/>
  <c r="L45" i="14" s="1"/>
  <c r="D46" i="14"/>
  <c r="L46" i="14" s="1"/>
  <c r="D47" i="14"/>
  <c r="M47" i="14" s="1"/>
  <c r="D48" i="14"/>
  <c r="M48" i="14" s="1"/>
  <c r="D49" i="14"/>
  <c r="D50" i="14"/>
  <c r="M50" i="14" s="1"/>
  <c r="D51" i="14"/>
  <c r="L51" i="14" s="1"/>
  <c r="D52" i="14"/>
  <c r="M52" i="14" s="1"/>
  <c r="D53" i="14"/>
  <c r="L53" i="14" s="1"/>
  <c r="D54" i="14"/>
  <c r="M54" i="14" s="1"/>
  <c r="D55" i="14"/>
  <c r="D56" i="14"/>
  <c r="L56" i="14" s="1"/>
  <c r="D57" i="14"/>
  <c r="L57" i="14" s="1"/>
  <c r="D58" i="14"/>
  <c r="M58" i="14" s="1"/>
  <c r="D59" i="14"/>
  <c r="M59" i="14" s="1"/>
  <c r="D60" i="14"/>
  <c r="M60" i="14" s="1"/>
  <c r="D61" i="14"/>
  <c r="D62" i="14"/>
  <c r="M62" i="14" s="1"/>
  <c r="D63" i="14"/>
  <c r="M63" i="14" s="1"/>
  <c r="D64" i="14"/>
  <c r="M64" i="14" s="1"/>
  <c r="D65" i="14"/>
  <c r="M65" i="14" s="1"/>
  <c r="D66" i="14"/>
  <c r="L66" i="14" s="1"/>
  <c r="D67" i="14"/>
  <c r="L67" i="14" s="1"/>
  <c r="D68" i="14"/>
  <c r="L68" i="14" s="1"/>
  <c r="D69" i="14"/>
  <c r="L69" i="14" s="1"/>
  <c r="D70" i="14"/>
  <c r="M70" i="14" s="1"/>
  <c r="D71" i="14"/>
  <c r="L71" i="14" s="1"/>
  <c r="D72" i="14"/>
  <c r="L72" i="14" s="1"/>
  <c r="D73" i="14"/>
  <c r="D74" i="14"/>
  <c r="D75" i="14"/>
  <c r="M75" i="14" s="1"/>
  <c r="D76" i="14"/>
  <c r="L76" i="14" s="1"/>
  <c r="D77" i="14"/>
  <c r="M77" i="14" s="1"/>
  <c r="D78" i="14"/>
  <c r="L78" i="14" s="1"/>
  <c r="D79" i="14"/>
  <c r="D80" i="14"/>
  <c r="D81" i="14"/>
  <c r="M81" i="14" s="1"/>
  <c r="D82" i="14"/>
  <c r="M82" i="14" s="1"/>
  <c r="D83" i="14"/>
  <c r="M83" i="14" s="1"/>
  <c r="D84" i="14"/>
  <c r="L84" i="14" s="1"/>
  <c r="D85" i="14"/>
  <c r="L85" i="14" s="1"/>
  <c r="C4" i="14"/>
  <c r="K4" i="14" s="1"/>
  <c r="C5" i="14"/>
  <c r="K5" i="14" s="1"/>
  <c r="C6" i="14"/>
  <c r="K6" i="14" s="1"/>
  <c r="C7" i="14"/>
  <c r="K7" i="14" s="1"/>
  <c r="C8" i="14"/>
  <c r="C9" i="14"/>
  <c r="J9" i="14" s="1"/>
  <c r="C10" i="14"/>
  <c r="J10" i="14" s="1"/>
  <c r="C11" i="14"/>
  <c r="K11" i="14" s="1"/>
  <c r="C12" i="14"/>
  <c r="J12" i="14" s="1"/>
  <c r="C13" i="14"/>
  <c r="J13" i="14" s="1"/>
  <c r="C14" i="14"/>
  <c r="J14" i="14" s="1"/>
  <c r="C15" i="14"/>
  <c r="K15" i="14" s="1"/>
  <c r="C16" i="14"/>
  <c r="J16" i="14" s="1"/>
  <c r="C17" i="14"/>
  <c r="J17" i="14" s="1"/>
  <c r="C18" i="14"/>
  <c r="K18" i="14" s="1"/>
  <c r="C19" i="14"/>
  <c r="J19" i="14" s="1"/>
  <c r="C20" i="14"/>
  <c r="C21" i="14"/>
  <c r="K21" i="14" s="1"/>
  <c r="C22" i="14"/>
  <c r="J22" i="14" s="1"/>
  <c r="C23" i="14"/>
  <c r="J23" i="14" s="1"/>
  <c r="C24" i="14"/>
  <c r="J24" i="14" s="1"/>
  <c r="C25" i="14"/>
  <c r="K25" i="14" s="1"/>
  <c r="C26" i="14"/>
  <c r="J26" i="14" s="1"/>
  <c r="C27" i="14"/>
  <c r="K27" i="14" s="1"/>
  <c r="C28" i="14"/>
  <c r="J28" i="14" s="1"/>
  <c r="C29" i="14"/>
  <c r="J29" i="14" s="1"/>
  <c r="C30" i="14"/>
  <c r="K30" i="14" s="1"/>
  <c r="C31" i="14"/>
  <c r="K31" i="14" s="1"/>
  <c r="C32" i="14"/>
  <c r="C33" i="14"/>
  <c r="K33" i="14" s="1"/>
  <c r="C34" i="14"/>
  <c r="K34" i="14" s="1"/>
  <c r="C35" i="14"/>
  <c r="K35" i="14" s="1"/>
  <c r="C36" i="14"/>
  <c r="K36" i="14" s="1"/>
  <c r="C37" i="14"/>
  <c r="J37" i="14" s="1"/>
  <c r="C38" i="14"/>
  <c r="K38" i="14" s="1"/>
  <c r="C39" i="14"/>
  <c r="K39" i="14" s="1"/>
  <c r="C40" i="14"/>
  <c r="J40" i="14" s="1"/>
  <c r="C41" i="14"/>
  <c r="J41" i="14" s="1"/>
  <c r="C42" i="14"/>
  <c r="J42" i="14" s="1"/>
  <c r="C43" i="14"/>
  <c r="C44" i="14"/>
  <c r="C45" i="14"/>
  <c r="J45" i="14" s="1"/>
  <c r="C46" i="14"/>
  <c r="J46" i="14" s="1"/>
  <c r="C47" i="14"/>
  <c r="K47" i="14" s="1"/>
  <c r="C48" i="14"/>
  <c r="K48" i="14" s="1"/>
  <c r="C49" i="14"/>
  <c r="K49" i="14" s="1"/>
  <c r="C50" i="14"/>
  <c r="K50" i="14" s="1"/>
  <c r="C51" i="14"/>
  <c r="J51" i="14" s="1"/>
  <c r="C52" i="14"/>
  <c r="K52" i="14" s="1"/>
  <c r="C53" i="14"/>
  <c r="J53" i="14" s="1"/>
  <c r="C54" i="14"/>
  <c r="K54" i="14" s="1"/>
  <c r="C55" i="14"/>
  <c r="K55" i="14" s="1"/>
  <c r="C56" i="14"/>
  <c r="J56" i="14" s="1"/>
  <c r="C57" i="14"/>
  <c r="J57" i="14" s="1"/>
  <c r="C58" i="14"/>
  <c r="K58" i="14" s="1"/>
  <c r="C59" i="14"/>
  <c r="K59" i="14" s="1"/>
  <c r="C60" i="14"/>
  <c r="K60" i="14" s="1"/>
  <c r="C61" i="14"/>
  <c r="K61" i="14" s="1"/>
  <c r="C62" i="14"/>
  <c r="K62" i="14" s="1"/>
  <c r="C63" i="14"/>
  <c r="K63" i="14" s="1"/>
  <c r="C64" i="14"/>
  <c r="K64" i="14" s="1"/>
  <c r="C65" i="14"/>
  <c r="K65" i="14" s="1"/>
  <c r="C66" i="14"/>
  <c r="J66" i="14" s="1"/>
  <c r="C67" i="14"/>
  <c r="C68" i="14"/>
  <c r="J68" i="14" s="1"/>
  <c r="C69" i="14"/>
  <c r="C70" i="14"/>
  <c r="K70" i="14" s="1"/>
  <c r="C71" i="14"/>
  <c r="J71" i="14" s="1"/>
  <c r="C72" i="14"/>
  <c r="J72" i="14" s="1"/>
  <c r="C73" i="14"/>
  <c r="K73" i="14" s="1"/>
  <c r="C74" i="14"/>
  <c r="J74" i="14" s="1"/>
  <c r="C75" i="14"/>
  <c r="K75" i="14" s="1"/>
  <c r="C76" i="14"/>
  <c r="J76" i="14" s="1"/>
  <c r="C77" i="14"/>
  <c r="K77" i="14" s="1"/>
  <c r="C78" i="14"/>
  <c r="J78" i="14" s="1"/>
  <c r="C79" i="14"/>
  <c r="K79" i="14" s="1"/>
  <c r="C80" i="14"/>
  <c r="J80" i="14" s="1"/>
  <c r="C81" i="14"/>
  <c r="K81" i="14" s="1"/>
  <c r="C82" i="14"/>
  <c r="K82" i="14" s="1"/>
  <c r="C83" i="14"/>
  <c r="K83" i="14" s="1"/>
  <c r="C84" i="14"/>
  <c r="J84" i="14" s="1"/>
  <c r="C85" i="14"/>
  <c r="J85" i="14" s="1"/>
  <c r="C4" i="9"/>
  <c r="AA9" i="14" l="1"/>
  <c r="AA16" i="14"/>
  <c r="AA10" i="14"/>
  <c r="AA14" i="14"/>
  <c r="AA18" i="14"/>
  <c r="AA15" i="14"/>
  <c r="AA13" i="14"/>
  <c r="AA6" i="14"/>
  <c r="AA8" i="14"/>
  <c r="AA7" i="14"/>
  <c r="AA5" i="14"/>
  <c r="P6" i="13" l="1" a="1"/>
  <c r="P6" i="13" s="1"/>
  <c r="Q6" i="13" a="1"/>
  <c r="Q6" i="13" s="1"/>
  <c r="R6" i="13" a="1"/>
  <c r="R6" i="13" s="1"/>
  <c r="S6" i="13" a="1"/>
  <c r="S6" i="13" s="1"/>
  <c r="U6" i="13" a="1"/>
  <c r="U6" i="13"/>
  <c r="P7" i="13" a="1"/>
  <c r="P7" i="13" s="1"/>
  <c r="Q7" i="13" a="1"/>
  <c r="Q7" i="13" s="1"/>
  <c r="R7" i="13" a="1"/>
  <c r="R7" i="13" s="1"/>
  <c r="S7" i="13" a="1"/>
  <c r="S7" i="13" s="1"/>
  <c r="U7" i="13" a="1"/>
  <c r="U7" i="13"/>
  <c r="P8" i="13" a="1"/>
  <c r="P8" i="13" s="1"/>
  <c r="Q8" i="13" a="1"/>
  <c r="Q8" i="13" s="1"/>
  <c r="R8" i="13" a="1"/>
  <c r="R8" i="13" s="1"/>
  <c r="S8" i="13" a="1"/>
  <c r="S8" i="13" s="1"/>
  <c r="U8" i="13" a="1"/>
  <c r="U8" i="13"/>
  <c r="P9" i="13" a="1"/>
  <c r="P9" i="13" s="1"/>
  <c r="Q9" i="13" a="1"/>
  <c r="Q9" i="13" s="1"/>
  <c r="R9" i="13" a="1"/>
  <c r="R9" i="13" s="1"/>
  <c r="S9" i="13" a="1"/>
  <c r="S9" i="13" s="1"/>
  <c r="U9" i="13" a="1"/>
  <c r="U9" i="13"/>
  <c r="P10" i="13" a="1"/>
  <c r="P10" i="13" s="1"/>
  <c r="Q10" i="13" a="1"/>
  <c r="Q10" i="13" s="1"/>
  <c r="R10" i="13" a="1"/>
  <c r="R10" i="13" s="1"/>
  <c r="S10" i="13" a="1"/>
  <c r="S10" i="13" s="1"/>
  <c r="U10" i="13" a="1"/>
  <c r="U10" i="13"/>
  <c r="P11" i="13" a="1"/>
  <c r="P11" i="13" s="1"/>
  <c r="Q11" i="13" a="1"/>
  <c r="Q11" i="13" s="1"/>
  <c r="R11" i="13" a="1"/>
  <c r="R11" i="13" s="1"/>
  <c r="S11" i="13" a="1"/>
  <c r="S11" i="13" s="1"/>
  <c r="U11" i="13" a="1"/>
  <c r="U11" i="13"/>
  <c r="O7" i="13" a="1"/>
  <c r="O7" i="13" s="1"/>
  <c r="O8" i="13" a="1"/>
  <c r="O8" i="13" s="1"/>
  <c r="O9" i="13" a="1"/>
  <c r="O9" i="13" s="1"/>
  <c r="O10" i="13" a="1"/>
  <c r="O10" i="13" s="1"/>
  <c r="O11" i="13" a="1"/>
  <c r="O11" i="13" s="1"/>
  <c r="O6" i="13" a="1"/>
  <c r="O6" i="13" s="1"/>
  <c r="P4" i="13"/>
  <c r="Q4" i="13"/>
  <c r="R4" i="13"/>
  <c r="S4" i="13"/>
  <c r="U4" i="13"/>
  <c r="O4" i="13"/>
  <c r="D4" i="13"/>
  <c r="E4" i="13"/>
  <c r="F4" i="13"/>
  <c r="G4" i="13"/>
  <c r="H4" i="13"/>
  <c r="J4" i="13"/>
  <c r="D5" i="13"/>
  <c r="E5" i="13"/>
  <c r="F5" i="13"/>
  <c r="G5" i="13"/>
  <c r="H5" i="13"/>
  <c r="J5" i="13"/>
  <c r="D6" i="13"/>
  <c r="E6" i="13"/>
  <c r="F6" i="13"/>
  <c r="G6" i="13"/>
  <c r="H6" i="13"/>
  <c r="J6" i="13"/>
  <c r="D7" i="13"/>
  <c r="E7" i="13"/>
  <c r="F7" i="13"/>
  <c r="G7" i="13"/>
  <c r="H7" i="13"/>
  <c r="J7" i="13"/>
  <c r="D8" i="13"/>
  <c r="E8" i="13"/>
  <c r="F8" i="13"/>
  <c r="G8" i="13"/>
  <c r="H8" i="13"/>
  <c r="J8" i="13"/>
  <c r="D9" i="13"/>
  <c r="E9" i="13"/>
  <c r="F9" i="13"/>
  <c r="G9" i="13"/>
  <c r="H9" i="13"/>
  <c r="J9" i="13"/>
  <c r="D10" i="13"/>
  <c r="E10" i="13"/>
  <c r="F10" i="13"/>
  <c r="G10" i="13"/>
  <c r="H10" i="13"/>
  <c r="J10" i="13"/>
  <c r="D11" i="13"/>
  <c r="E11" i="13"/>
  <c r="F11" i="13"/>
  <c r="G11" i="13"/>
  <c r="H11" i="13"/>
  <c r="J11" i="13"/>
  <c r="D12" i="13"/>
  <c r="E12" i="13"/>
  <c r="F12" i="13"/>
  <c r="G12" i="13"/>
  <c r="H12" i="13"/>
  <c r="J12" i="13"/>
  <c r="D13" i="13"/>
  <c r="E13" i="13"/>
  <c r="F13" i="13"/>
  <c r="G13" i="13"/>
  <c r="H13" i="13"/>
  <c r="J13" i="13"/>
  <c r="D14" i="13"/>
  <c r="E14" i="13"/>
  <c r="F14" i="13"/>
  <c r="G14" i="13"/>
  <c r="H14" i="13"/>
  <c r="J14" i="13"/>
  <c r="D15" i="13"/>
  <c r="E15" i="13"/>
  <c r="F15" i="13"/>
  <c r="G15" i="13"/>
  <c r="H15" i="13"/>
  <c r="J15" i="13"/>
  <c r="D16" i="13"/>
  <c r="E16" i="13"/>
  <c r="F16" i="13"/>
  <c r="G16" i="13"/>
  <c r="H16" i="13"/>
  <c r="J16" i="13"/>
  <c r="D17" i="13"/>
  <c r="E17" i="13"/>
  <c r="F17" i="13"/>
  <c r="G17" i="13"/>
  <c r="H17" i="13"/>
  <c r="J17" i="13"/>
  <c r="D18" i="13"/>
  <c r="E18" i="13"/>
  <c r="F18" i="13"/>
  <c r="G18" i="13"/>
  <c r="H18" i="13"/>
  <c r="J18" i="13"/>
  <c r="D19" i="13"/>
  <c r="E19" i="13"/>
  <c r="F19" i="13"/>
  <c r="G19" i="13"/>
  <c r="H19" i="13"/>
  <c r="J19" i="13"/>
  <c r="D20" i="13"/>
  <c r="E20" i="13"/>
  <c r="F20" i="13"/>
  <c r="G20" i="13"/>
  <c r="H20" i="13"/>
  <c r="J20" i="13"/>
  <c r="D21" i="13"/>
  <c r="E21" i="13"/>
  <c r="F21" i="13"/>
  <c r="G21" i="13"/>
  <c r="H21" i="13"/>
  <c r="J21" i="13"/>
  <c r="D22" i="13"/>
  <c r="E22" i="13"/>
  <c r="F22" i="13"/>
  <c r="G22" i="13"/>
  <c r="H22" i="13"/>
  <c r="J22" i="13"/>
  <c r="D23" i="13"/>
  <c r="E23" i="13"/>
  <c r="F23" i="13"/>
  <c r="G23" i="13"/>
  <c r="H23" i="13"/>
  <c r="J23" i="13"/>
  <c r="D24" i="13"/>
  <c r="E24" i="13"/>
  <c r="F24" i="13"/>
  <c r="G24" i="13"/>
  <c r="H24" i="13"/>
  <c r="J24" i="13"/>
  <c r="D25" i="13"/>
  <c r="E25" i="13"/>
  <c r="F25" i="13"/>
  <c r="G25" i="13"/>
  <c r="H25" i="13"/>
  <c r="J25" i="13"/>
  <c r="D26" i="13"/>
  <c r="E26" i="13"/>
  <c r="F26" i="13"/>
  <c r="G26" i="13"/>
  <c r="H26" i="13"/>
  <c r="J26" i="13"/>
  <c r="D27" i="13"/>
  <c r="E27" i="13"/>
  <c r="F27" i="13"/>
  <c r="G27" i="13"/>
  <c r="H27" i="13"/>
  <c r="J27" i="13"/>
  <c r="D28" i="13"/>
  <c r="E28" i="13"/>
  <c r="F28" i="13"/>
  <c r="G28" i="13"/>
  <c r="H28" i="13"/>
  <c r="J28" i="13"/>
  <c r="D29" i="13"/>
  <c r="E29" i="13"/>
  <c r="F29" i="13"/>
  <c r="G29" i="13"/>
  <c r="H29" i="13"/>
  <c r="J29" i="13"/>
  <c r="D30" i="13"/>
  <c r="E30" i="13"/>
  <c r="F30" i="13"/>
  <c r="G30" i="13"/>
  <c r="H30" i="13"/>
  <c r="J30" i="13"/>
  <c r="D31" i="13"/>
  <c r="E31" i="13"/>
  <c r="F31" i="13"/>
  <c r="G31" i="13"/>
  <c r="H31" i="13"/>
  <c r="J31" i="13"/>
  <c r="D32" i="13"/>
  <c r="E32" i="13"/>
  <c r="F32" i="13"/>
  <c r="G32" i="13"/>
  <c r="H32" i="13"/>
  <c r="J32" i="13"/>
  <c r="D33" i="13"/>
  <c r="E33" i="13"/>
  <c r="F33" i="13"/>
  <c r="G33" i="13"/>
  <c r="H33" i="13"/>
  <c r="J33" i="13"/>
  <c r="D34" i="13"/>
  <c r="E34" i="13"/>
  <c r="F34" i="13"/>
  <c r="G34" i="13"/>
  <c r="H34" i="13"/>
  <c r="J34" i="13"/>
  <c r="D35" i="13"/>
  <c r="E35" i="13"/>
  <c r="F35" i="13"/>
  <c r="G35" i="13"/>
  <c r="H35" i="13"/>
  <c r="J35" i="13"/>
  <c r="D36" i="13"/>
  <c r="E36" i="13"/>
  <c r="F36" i="13"/>
  <c r="G36" i="13"/>
  <c r="H36" i="13"/>
  <c r="J36" i="13"/>
  <c r="D37" i="13"/>
  <c r="E37" i="13"/>
  <c r="F37" i="13"/>
  <c r="G37" i="13"/>
  <c r="H37" i="13"/>
  <c r="J37" i="13"/>
  <c r="D38" i="13"/>
  <c r="E38" i="13"/>
  <c r="F38" i="13"/>
  <c r="G38" i="13"/>
  <c r="H38" i="13"/>
  <c r="J38" i="13"/>
  <c r="D39" i="13"/>
  <c r="E39" i="13"/>
  <c r="F39" i="13"/>
  <c r="G39" i="13"/>
  <c r="H39" i="13"/>
  <c r="J39" i="13"/>
  <c r="D40" i="13"/>
  <c r="E40" i="13"/>
  <c r="F40" i="13"/>
  <c r="G40" i="13"/>
  <c r="H40" i="13"/>
  <c r="J40" i="13"/>
  <c r="D41" i="13"/>
  <c r="E41" i="13"/>
  <c r="F41" i="13"/>
  <c r="G41" i="13"/>
  <c r="H41" i="13"/>
  <c r="J41" i="13"/>
  <c r="D42" i="13"/>
  <c r="E42" i="13"/>
  <c r="F42" i="13"/>
  <c r="G42" i="13"/>
  <c r="H42" i="13"/>
  <c r="J42" i="13"/>
  <c r="D43" i="13"/>
  <c r="E43" i="13"/>
  <c r="F43" i="13"/>
  <c r="G43" i="13"/>
  <c r="H43" i="13"/>
  <c r="J43" i="13"/>
  <c r="D44" i="13"/>
  <c r="E44" i="13"/>
  <c r="F44" i="13"/>
  <c r="G44" i="13"/>
  <c r="H44" i="13"/>
  <c r="J44" i="13"/>
  <c r="D45" i="13"/>
  <c r="E45" i="13"/>
  <c r="F45" i="13"/>
  <c r="G45" i="13"/>
  <c r="H45" i="13"/>
  <c r="J45" i="13"/>
  <c r="D46" i="13"/>
  <c r="E46" i="13"/>
  <c r="F46" i="13"/>
  <c r="G46" i="13"/>
  <c r="H46" i="13"/>
  <c r="J46" i="13"/>
  <c r="D47" i="13"/>
  <c r="E47" i="13"/>
  <c r="F47" i="13"/>
  <c r="G47" i="13"/>
  <c r="H47" i="13"/>
  <c r="J47" i="13"/>
  <c r="D48" i="13"/>
  <c r="E48" i="13"/>
  <c r="F48" i="13"/>
  <c r="G48" i="13"/>
  <c r="H48" i="13"/>
  <c r="J48" i="13"/>
  <c r="D49" i="13"/>
  <c r="E49" i="13"/>
  <c r="F49" i="13"/>
  <c r="G49" i="13"/>
  <c r="H49" i="13"/>
  <c r="J49" i="13"/>
  <c r="D50" i="13"/>
  <c r="E50" i="13"/>
  <c r="F50" i="13"/>
  <c r="G50" i="13"/>
  <c r="H50" i="13"/>
  <c r="J50" i="13"/>
  <c r="D51" i="13"/>
  <c r="E51" i="13"/>
  <c r="F51" i="13"/>
  <c r="G51" i="13"/>
  <c r="H51" i="13"/>
  <c r="J51" i="13"/>
  <c r="D52" i="13"/>
  <c r="E52" i="13"/>
  <c r="F52" i="13"/>
  <c r="G52" i="13"/>
  <c r="H52" i="13"/>
  <c r="J52" i="13"/>
  <c r="D53" i="13"/>
  <c r="E53" i="13"/>
  <c r="F53" i="13"/>
  <c r="G53" i="13"/>
  <c r="H53" i="13"/>
  <c r="J53" i="13"/>
  <c r="D54" i="13"/>
  <c r="E54" i="13"/>
  <c r="F54" i="13"/>
  <c r="G54" i="13"/>
  <c r="H54" i="13"/>
  <c r="J54" i="13"/>
  <c r="D55" i="13"/>
  <c r="E55" i="13"/>
  <c r="F55" i="13"/>
  <c r="G55" i="13"/>
  <c r="H55" i="13"/>
  <c r="J55" i="13"/>
  <c r="D56" i="13"/>
  <c r="E56" i="13"/>
  <c r="F56" i="13"/>
  <c r="G56" i="13"/>
  <c r="H56" i="13"/>
  <c r="J56" i="13"/>
  <c r="D57" i="13"/>
  <c r="E57" i="13"/>
  <c r="F57" i="13"/>
  <c r="G57" i="13"/>
  <c r="H57" i="13"/>
  <c r="J57" i="13"/>
  <c r="D58" i="13"/>
  <c r="E58" i="13"/>
  <c r="F58" i="13"/>
  <c r="G58" i="13"/>
  <c r="H58" i="13"/>
  <c r="J58" i="13"/>
  <c r="D59" i="13"/>
  <c r="E59" i="13"/>
  <c r="F59" i="13"/>
  <c r="G59" i="13"/>
  <c r="H59" i="13"/>
  <c r="J59" i="13"/>
  <c r="D60" i="13"/>
  <c r="E60" i="13"/>
  <c r="F60" i="13"/>
  <c r="G60" i="13"/>
  <c r="H60" i="13"/>
  <c r="J60" i="13"/>
  <c r="D61" i="13"/>
  <c r="E61" i="13"/>
  <c r="F61" i="13"/>
  <c r="G61" i="13"/>
  <c r="H61" i="13"/>
  <c r="J61" i="13"/>
  <c r="D62" i="13"/>
  <c r="E62" i="13"/>
  <c r="F62" i="13"/>
  <c r="G62" i="13"/>
  <c r="H62" i="13"/>
  <c r="J62" i="13"/>
  <c r="D63" i="13"/>
  <c r="E63" i="13"/>
  <c r="F63" i="13"/>
  <c r="G63" i="13"/>
  <c r="H63" i="13"/>
  <c r="J63" i="13"/>
  <c r="D64" i="13"/>
  <c r="E64" i="13"/>
  <c r="F64" i="13"/>
  <c r="G64" i="13"/>
  <c r="H64" i="13"/>
  <c r="J64" i="13"/>
  <c r="D65" i="13"/>
  <c r="E65" i="13"/>
  <c r="F65" i="13"/>
  <c r="G65" i="13"/>
  <c r="H65" i="13"/>
  <c r="J65" i="13"/>
  <c r="D66" i="13"/>
  <c r="E66" i="13"/>
  <c r="F66" i="13"/>
  <c r="G66" i="13"/>
  <c r="H66" i="13"/>
  <c r="J66" i="13"/>
  <c r="D67" i="13"/>
  <c r="E67" i="13"/>
  <c r="F67" i="13"/>
  <c r="G67" i="13"/>
  <c r="H67" i="13"/>
  <c r="J67" i="13"/>
  <c r="D68" i="13"/>
  <c r="E68" i="13"/>
  <c r="F68" i="13"/>
  <c r="G68" i="13"/>
  <c r="H68" i="13"/>
  <c r="J68" i="13"/>
  <c r="D69" i="13"/>
  <c r="E69" i="13"/>
  <c r="F69" i="13"/>
  <c r="G69" i="13"/>
  <c r="H69" i="13"/>
  <c r="J69" i="13"/>
  <c r="D70" i="13"/>
  <c r="E70" i="13"/>
  <c r="F70" i="13"/>
  <c r="G70" i="13"/>
  <c r="H70" i="13"/>
  <c r="J70" i="13"/>
  <c r="D71" i="13"/>
  <c r="E71" i="13"/>
  <c r="F71" i="13"/>
  <c r="G71" i="13"/>
  <c r="H71" i="13"/>
  <c r="J71" i="13"/>
  <c r="D72" i="13"/>
  <c r="E72" i="13"/>
  <c r="F72" i="13"/>
  <c r="G72" i="13"/>
  <c r="H72" i="13"/>
  <c r="J72" i="13"/>
  <c r="E3" i="13"/>
  <c r="F3" i="13"/>
  <c r="G3" i="13"/>
  <c r="H3" i="13"/>
  <c r="J3" i="13"/>
  <c r="D3" i="13"/>
  <c r="N7" i="11"/>
  <c r="O7" i="11"/>
  <c r="P7" i="11"/>
  <c r="Q7" i="11"/>
  <c r="S7" i="11"/>
  <c r="M7" i="11"/>
  <c r="S4" i="11"/>
  <c r="N4" i="11"/>
  <c r="O4" i="11"/>
  <c r="P4" i="11"/>
  <c r="Q4" i="11"/>
  <c r="M4" i="11"/>
  <c r="C95" i="10" l="1"/>
  <c r="D95" i="10"/>
  <c r="E95" i="10"/>
  <c r="F95" i="10"/>
  <c r="G95" i="10"/>
  <c r="C96" i="10"/>
  <c r="D96" i="10"/>
  <c r="E96" i="10"/>
  <c r="F96" i="10"/>
  <c r="G96" i="10"/>
  <c r="C97" i="10"/>
  <c r="D97" i="10"/>
  <c r="E97" i="10"/>
  <c r="F97" i="10"/>
  <c r="G97" i="10"/>
  <c r="C98" i="10"/>
  <c r="D98" i="10"/>
  <c r="E98" i="10"/>
  <c r="F98" i="10"/>
  <c r="G98" i="10"/>
  <c r="C99" i="10"/>
  <c r="D99" i="10"/>
  <c r="E99" i="10"/>
  <c r="F99" i="10"/>
  <c r="G99" i="10"/>
  <c r="C100" i="10"/>
  <c r="D100" i="10"/>
  <c r="E100" i="10"/>
  <c r="F100" i="10"/>
  <c r="G100" i="10"/>
  <c r="C101" i="10"/>
  <c r="D101" i="10"/>
  <c r="E101" i="10"/>
  <c r="F101" i="10"/>
  <c r="G101" i="10"/>
  <c r="C102" i="10"/>
  <c r="D102" i="10"/>
  <c r="E102" i="10"/>
  <c r="F102" i="10"/>
  <c r="G102" i="10"/>
  <c r="C103" i="10"/>
  <c r="D103" i="10"/>
  <c r="E103" i="10"/>
  <c r="F103" i="10"/>
  <c r="G103" i="10"/>
  <c r="C104" i="10"/>
  <c r="D104" i="10"/>
  <c r="E104" i="10"/>
  <c r="F104" i="10"/>
  <c r="G104" i="10"/>
  <c r="C105" i="10"/>
  <c r="D105" i="10"/>
  <c r="E105" i="10"/>
  <c r="F105" i="10"/>
  <c r="G105" i="10"/>
  <c r="C106" i="10"/>
  <c r="D106" i="10"/>
  <c r="E106" i="10"/>
  <c r="F106" i="10"/>
  <c r="G106" i="10"/>
  <c r="C107" i="10"/>
  <c r="D107" i="10"/>
  <c r="E107" i="10"/>
  <c r="F107" i="10"/>
  <c r="G107" i="10"/>
  <c r="C108" i="10"/>
  <c r="D108" i="10"/>
  <c r="E108" i="10"/>
  <c r="F108" i="10"/>
  <c r="G108" i="10"/>
  <c r="C109" i="10"/>
  <c r="D109" i="10"/>
  <c r="E109" i="10"/>
  <c r="F109" i="10"/>
  <c r="G109" i="10"/>
  <c r="C110" i="10"/>
  <c r="D110" i="10"/>
  <c r="E110" i="10"/>
  <c r="F110" i="10"/>
  <c r="G110" i="10"/>
  <c r="C111" i="10"/>
  <c r="D111" i="10"/>
  <c r="E111" i="10"/>
  <c r="F111" i="10"/>
  <c r="G111" i="10"/>
  <c r="C112" i="10"/>
  <c r="D112" i="10"/>
  <c r="E112" i="10"/>
  <c r="F112" i="10"/>
  <c r="G112" i="10"/>
  <c r="C113" i="10"/>
  <c r="D113" i="10"/>
  <c r="E113" i="10"/>
  <c r="F113" i="10"/>
  <c r="G113" i="10"/>
  <c r="C114" i="10"/>
  <c r="D114" i="10"/>
  <c r="E114" i="10"/>
  <c r="F114" i="10"/>
  <c r="G114" i="10"/>
  <c r="C115" i="10"/>
  <c r="D115" i="10"/>
  <c r="E115" i="10"/>
  <c r="F115" i="10"/>
  <c r="G115" i="10"/>
  <c r="C116" i="10"/>
  <c r="D116" i="10"/>
  <c r="E116" i="10"/>
  <c r="F116" i="10"/>
  <c r="G116" i="10"/>
  <c r="C117" i="10"/>
  <c r="D117" i="10"/>
  <c r="E117" i="10"/>
  <c r="F117" i="10"/>
  <c r="G117" i="10"/>
  <c r="C118" i="10"/>
  <c r="D118" i="10"/>
  <c r="E118" i="10"/>
  <c r="F118" i="10"/>
  <c r="G118" i="10"/>
  <c r="C119" i="10"/>
  <c r="D119" i="10"/>
  <c r="E119" i="10"/>
  <c r="F119" i="10"/>
  <c r="G119" i="10"/>
  <c r="C120" i="10"/>
  <c r="D120" i="10"/>
  <c r="E120" i="10"/>
  <c r="F120" i="10"/>
  <c r="G120" i="10"/>
  <c r="C121" i="10"/>
  <c r="D121" i="10"/>
  <c r="E121" i="10"/>
  <c r="F121" i="10"/>
  <c r="G121" i="10"/>
  <c r="C122" i="10"/>
  <c r="D122" i="10"/>
  <c r="E122" i="10"/>
  <c r="F122" i="10"/>
  <c r="G122" i="10"/>
  <c r="C123" i="10"/>
  <c r="D123" i="10"/>
  <c r="E123" i="10"/>
  <c r="F123" i="10"/>
  <c r="G123" i="10"/>
  <c r="C124" i="10"/>
  <c r="D124" i="10"/>
  <c r="E124" i="10"/>
  <c r="G124" i="10"/>
  <c r="C125" i="10"/>
  <c r="D125" i="10"/>
  <c r="E125" i="10"/>
  <c r="F125" i="10"/>
  <c r="G125" i="10"/>
  <c r="C126" i="10"/>
  <c r="D126" i="10"/>
  <c r="E126" i="10"/>
  <c r="F126" i="10"/>
  <c r="G126" i="10"/>
  <c r="C127" i="10"/>
  <c r="D127" i="10"/>
  <c r="E127" i="10"/>
  <c r="F127" i="10"/>
  <c r="G127" i="10"/>
  <c r="C128" i="10"/>
  <c r="D128" i="10"/>
  <c r="E128" i="10"/>
  <c r="F128" i="10"/>
  <c r="G128" i="10"/>
  <c r="C129" i="10"/>
  <c r="D129" i="10"/>
  <c r="E129" i="10"/>
  <c r="F129" i="10"/>
  <c r="G129" i="10"/>
  <c r="C130" i="10"/>
  <c r="D130" i="10"/>
  <c r="E130" i="10"/>
  <c r="F130" i="10"/>
  <c r="G130" i="10"/>
  <c r="C131" i="10"/>
  <c r="D131" i="10"/>
  <c r="E131" i="10"/>
  <c r="F131" i="10"/>
  <c r="G131" i="10"/>
  <c r="C132" i="10"/>
  <c r="D132" i="10"/>
  <c r="E132" i="10"/>
  <c r="F132" i="10"/>
  <c r="G132" i="10"/>
  <c r="C133" i="10"/>
  <c r="D133" i="10"/>
  <c r="E133" i="10"/>
  <c r="F133" i="10"/>
  <c r="G133" i="10"/>
  <c r="C134" i="10"/>
  <c r="D134" i="10"/>
  <c r="E134" i="10"/>
  <c r="F134" i="10"/>
  <c r="G134" i="10"/>
  <c r="C135" i="10"/>
  <c r="D135" i="10"/>
  <c r="E135" i="10"/>
  <c r="F135" i="10"/>
  <c r="G135" i="10"/>
  <c r="C136" i="10"/>
  <c r="D136" i="10"/>
  <c r="E136" i="10"/>
  <c r="F136" i="10"/>
  <c r="G136" i="10"/>
  <c r="C137" i="10"/>
  <c r="D137" i="10"/>
  <c r="E137" i="10"/>
  <c r="F137" i="10"/>
  <c r="G137" i="10"/>
  <c r="C138" i="10"/>
  <c r="D138" i="10"/>
  <c r="E138" i="10"/>
  <c r="G138" i="10"/>
  <c r="C139" i="10"/>
  <c r="D139" i="10"/>
  <c r="E139" i="10"/>
  <c r="F139" i="10"/>
  <c r="G139" i="10"/>
  <c r="C140" i="10"/>
  <c r="D140" i="10"/>
  <c r="E140" i="10"/>
  <c r="F140" i="10"/>
  <c r="G140" i="10"/>
  <c r="C141" i="10"/>
  <c r="D141" i="10"/>
  <c r="E141" i="10"/>
  <c r="F141" i="10"/>
  <c r="G141" i="10"/>
  <c r="C142" i="10"/>
  <c r="D142" i="10"/>
  <c r="E142" i="10"/>
  <c r="F142" i="10"/>
  <c r="G142" i="10"/>
  <c r="C143" i="10"/>
  <c r="D143" i="10"/>
  <c r="E143" i="10"/>
  <c r="F143" i="10"/>
  <c r="G143" i="10"/>
  <c r="C144" i="10"/>
  <c r="D144" i="10"/>
  <c r="E144" i="10"/>
  <c r="F144" i="10"/>
  <c r="G144" i="10"/>
  <c r="C145" i="10"/>
  <c r="D145" i="10"/>
  <c r="E145" i="10"/>
  <c r="F145" i="10"/>
  <c r="G145" i="10"/>
  <c r="C146" i="10"/>
  <c r="D146" i="10"/>
  <c r="E146" i="10"/>
  <c r="F146" i="10"/>
  <c r="G146" i="10"/>
  <c r="C147" i="10"/>
  <c r="D147" i="10"/>
  <c r="E147" i="10"/>
  <c r="F147" i="10"/>
  <c r="G147" i="10"/>
  <c r="C148" i="10"/>
  <c r="D148" i="10"/>
  <c r="E148" i="10"/>
  <c r="F148" i="10"/>
  <c r="G148" i="10"/>
  <c r="C149" i="10"/>
  <c r="D149" i="10"/>
  <c r="E149" i="10"/>
  <c r="F149" i="10"/>
  <c r="G149" i="10"/>
  <c r="C150" i="10"/>
  <c r="D150" i="10"/>
  <c r="E150" i="10"/>
  <c r="F150" i="10"/>
  <c r="G150" i="10"/>
  <c r="C151" i="10"/>
  <c r="D151" i="10"/>
  <c r="E151" i="10"/>
  <c r="F151" i="10"/>
  <c r="G151" i="10"/>
  <c r="C152" i="10"/>
  <c r="D152" i="10"/>
  <c r="E152" i="10"/>
  <c r="F152" i="10"/>
  <c r="G152" i="10"/>
  <c r="C153" i="10"/>
  <c r="D153" i="10"/>
  <c r="E153" i="10"/>
  <c r="F153" i="10"/>
  <c r="G153" i="10"/>
  <c r="C154" i="10"/>
  <c r="D154" i="10"/>
  <c r="E154" i="10"/>
  <c r="G154" i="10"/>
  <c r="C155" i="10"/>
  <c r="D155" i="10"/>
  <c r="E155" i="10"/>
  <c r="F155" i="10"/>
  <c r="G155" i="10"/>
  <c r="C156" i="10"/>
  <c r="D156" i="10"/>
  <c r="E156" i="10"/>
  <c r="F156" i="10"/>
  <c r="G156" i="10"/>
  <c r="C157" i="10"/>
  <c r="D157" i="10"/>
  <c r="E157" i="10"/>
  <c r="F157" i="10"/>
  <c r="G157" i="10"/>
  <c r="C158" i="10"/>
  <c r="D158" i="10"/>
  <c r="E158" i="10"/>
  <c r="F158" i="10"/>
  <c r="G158" i="10"/>
  <c r="C159" i="10"/>
  <c r="D159" i="10"/>
  <c r="E159" i="10"/>
  <c r="F159" i="10"/>
  <c r="G159" i="10"/>
  <c r="C160" i="10"/>
  <c r="D160" i="10"/>
  <c r="E160" i="10"/>
  <c r="F160" i="10"/>
  <c r="G160" i="10"/>
  <c r="C161" i="10"/>
  <c r="D161" i="10"/>
  <c r="E161" i="10"/>
  <c r="F161" i="10"/>
  <c r="G161" i="10"/>
  <c r="C162" i="10"/>
  <c r="D162" i="10"/>
  <c r="E162" i="10"/>
  <c r="F162" i="10"/>
  <c r="G162" i="10"/>
  <c r="C163" i="10"/>
  <c r="D163" i="10"/>
  <c r="E163" i="10"/>
  <c r="F163" i="10"/>
  <c r="G163" i="10"/>
  <c r="C164" i="10"/>
  <c r="D164" i="10"/>
  <c r="E164" i="10"/>
  <c r="F164" i="10"/>
  <c r="G164" i="10"/>
  <c r="C165" i="10"/>
  <c r="D165" i="10"/>
  <c r="E165" i="10"/>
  <c r="F165" i="10"/>
  <c r="G165" i="10"/>
  <c r="C166" i="10"/>
  <c r="D166" i="10"/>
  <c r="E166" i="10"/>
  <c r="F166" i="10"/>
  <c r="G166" i="10"/>
  <c r="C167" i="10"/>
  <c r="D167" i="10"/>
  <c r="E167" i="10"/>
  <c r="F167" i="10"/>
  <c r="G167" i="10"/>
  <c r="C168" i="10"/>
  <c r="D168" i="10"/>
  <c r="E168" i="10"/>
  <c r="F168" i="10"/>
  <c r="G168" i="10"/>
  <c r="C169" i="10"/>
  <c r="D169" i="10"/>
  <c r="E169" i="10"/>
  <c r="F169" i="10"/>
  <c r="G169" i="10"/>
  <c r="C170" i="10"/>
  <c r="D170" i="10"/>
  <c r="E170" i="10"/>
  <c r="F170" i="10"/>
  <c r="G170" i="10"/>
  <c r="C171" i="10"/>
  <c r="D171" i="10"/>
  <c r="E171" i="10"/>
  <c r="F171" i="10"/>
  <c r="G171" i="10"/>
  <c r="C172" i="10"/>
  <c r="D172" i="10"/>
  <c r="E172" i="10"/>
  <c r="F172" i="10"/>
  <c r="G172" i="10"/>
  <c r="C173" i="10"/>
  <c r="D173" i="10"/>
  <c r="E173" i="10"/>
  <c r="F173" i="10"/>
  <c r="G173" i="10"/>
  <c r="C174" i="10"/>
  <c r="D174" i="10"/>
  <c r="E174" i="10"/>
  <c r="F174" i="10"/>
  <c r="G174" i="10"/>
  <c r="C175" i="10"/>
  <c r="D175" i="10"/>
  <c r="E175" i="10"/>
  <c r="F175" i="10"/>
  <c r="G175" i="10"/>
  <c r="D94" i="10"/>
  <c r="N10" i="10" s="1"/>
  <c r="E94" i="10"/>
  <c r="O10" i="10" s="1"/>
  <c r="F94" i="10"/>
  <c r="P10" i="10" s="1"/>
  <c r="G94" i="10"/>
  <c r="C94" i="10"/>
  <c r="M10" i="10" s="1"/>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94" i="10"/>
  <c r="S10" i="10" s="1"/>
  <c r="H6" i="10"/>
  <c r="S7" i="10" s="1"/>
  <c r="C6" i="10"/>
  <c r="M7" i="10" s="1"/>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7" i="10"/>
  <c r="H8" i="10"/>
  <c r="H9" i="10"/>
  <c r="H10" i="10"/>
  <c r="H11" i="10"/>
  <c r="H12" i="10"/>
  <c r="H13" i="10"/>
  <c r="H14" i="10"/>
  <c r="H15" i="10"/>
  <c r="H16" i="10"/>
  <c r="H17" i="10"/>
  <c r="H18" i="10"/>
  <c r="H19" i="10"/>
  <c r="C16" i="10"/>
  <c r="D16" i="10"/>
  <c r="E16" i="10"/>
  <c r="F16" i="10"/>
  <c r="G16" i="10"/>
  <c r="C17" i="10"/>
  <c r="D17" i="10"/>
  <c r="E17" i="10"/>
  <c r="F17" i="10"/>
  <c r="G17" i="10"/>
  <c r="C18" i="10"/>
  <c r="D18" i="10"/>
  <c r="E18" i="10"/>
  <c r="F18" i="10"/>
  <c r="G18" i="10"/>
  <c r="C19" i="10"/>
  <c r="D19" i="10"/>
  <c r="E19" i="10"/>
  <c r="F19" i="10"/>
  <c r="G19" i="10"/>
  <c r="C20" i="10"/>
  <c r="D20" i="10"/>
  <c r="E20" i="10"/>
  <c r="F20" i="10"/>
  <c r="G20" i="10"/>
  <c r="C21" i="10"/>
  <c r="D21" i="10"/>
  <c r="E21" i="10"/>
  <c r="F21" i="10"/>
  <c r="G21" i="10"/>
  <c r="C22" i="10"/>
  <c r="D22" i="10"/>
  <c r="E22" i="10"/>
  <c r="F22" i="10"/>
  <c r="G22" i="10"/>
  <c r="C23" i="10"/>
  <c r="D23" i="10"/>
  <c r="E23" i="10"/>
  <c r="F23" i="10"/>
  <c r="G23" i="10"/>
  <c r="C24" i="10"/>
  <c r="D24" i="10"/>
  <c r="E24" i="10"/>
  <c r="F24" i="10"/>
  <c r="G24" i="10"/>
  <c r="C25" i="10"/>
  <c r="D25" i="10"/>
  <c r="E25" i="10"/>
  <c r="F25" i="10"/>
  <c r="G25" i="10"/>
  <c r="C26" i="10"/>
  <c r="D26" i="10"/>
  <c r="E26" i="10"/>
  <c r="F26" i="10"/>
  <c r="G26" i="10"/>
  <c r="C27" i="10"/>
  <c r="D27" i="10"/>
  <c r="E27" i="10"/>
  <c r="F27" i="10"/>
  <c r="G27" i="10"/>
  <c r="C28" i="10"/>
  <c r="D28" i="10"/>
  <c r="E28" i="10"/>
  <c r="F28" i="10"/>
  <c r="G28" i="10"/>
  <c r="C29" i="10"/>
  <c r="D29" i="10"/>
  <c r="E29" i="10"/>
  <c r="F29" i="10"/>
  <c r="G29" i="10"/>
  <c r="C30" i="10"/>
  <c r="D30" i="10"/>
  <c r="E30" i="10"/>
  <c r="F30" i="10"/>
  <c r="G30" i="10"/>
  <c r="C31" i="10"/>
  <c r="D31" i="10"/>
  <c r="E31" i="10"/>
  <c r="F31" i="10"/>
  <c r="G31" i="10"/>
  <c r="C32" i="10"/>
  <c r="D32" i="10"/>
  <c r="E32" i="10"/>
  <c r="F32" i="10"/>
  <c r="G32" i="10"/>
  <c r="C33" i="10"/>
  <c r="D33" i="10"/>
  <c r="E33" i="10"/>
  <c r="F33" i="10"/>
  <c r="G33" i="10"/>
  <c r="C34" i="10"/>
  <c r="D34" i="10"/>
  <c r="E34" i="10"/>
  <c r="F34" i="10"/>
  <c r="G34" i="10"/>
  <c r="C35" i="10"/>
  <c r="D35" i="10"/>
  <c r="E35" i="10"/>
  <c r="F35" i="10"/>
  <c r="G35" i="10"/>
  <c r="C36" i="10"/>
  <c r="D36" i="10"/>
  <c r="E36" i="10"/>
  <c r="F36" i="10"/>
  <c r="G36" i="10"/>
  <c r="C37" i="10"/>
  <c r="D37" i="10"/>
  <c r="E37" i="10"/>
  <c r="F37" i="10"/>
  <c r="G37" i="10"/>
  <c r="C38" i="10"/>
  <c r="D38" i="10"/>
  <c r="E38" i="10"/>
  <c r="F38" i="10"/>
  <c r="G38" i="10"/>
  <c r="C39" i="10"/>
  <c r="D39" i="10"/>
  <c r="E39" i="10"/>
  <c r="F39" i="10"/>
  <c r="G39" i="10"/>
  <c r="C40" i="10"/>
  <c r="D40" i="10"/>
  <c r="E40" i="10"/>
  <c r="F40" i="10"/>
  <c r="G40" i="10"/>
  <c r="C41" i="10"/>
  <c r="D41" i="10"/>
  <c r="E41" i="10"/>
  <c r="F41" i="10"/>
  <c r="G41" i="10"/>
  <c r="C42" i="10"/>
  <c r="D42" i="10"/>
  <c r="E42" i="10"/>
  <c r="F42" i="10"/>
  <c r="G42" i="10"/>
  <c r="C43" i="10"/>
  <c r="D43" i="10"/>
  <c r="E43" i="10"/>
  <c r="F43" i="10"/>
  <c r="G43" i="10"/>
  <c r="C44" i="10"/>
  <c r="D44" i="10"/>
  <c r="E44" i="10"/>
  <c r="F44" i="10"/>
  <c r="G44" i="10"/>
  <c r="C45" i="10"/>
  <c r="D45" i="10"/>
  <c r="E45" i="10"/>
  <c r="F45" i="10"/>
  <c r="G45" i="10"/>
  <c r="C46" i="10"/>
  <c r="D46" i="10"/>
  <c r="E46" i="10"/>
  <c r="F46" i="10"/>
  <c r="G46" i="10"/>
  <c r="C47" i="10"/>
  <c r="D47" i="10"/>
  <c r="E47" i="10"/>
  <c r="F47" i="10"/>
  <c r="G47" i="10"/>
  <c r="C48" i="10"/>
  <c r="D48" i="10"/>
  <c r="E48" i="10"/>
  <c r="F48" i="10"/>
  <c r="G48" i="10"/>
  <c r="C49" i="10"/>
  <c r="D49" i="10"/>
  <c r="E49" i="10"/>
  <c r="F49" i="10"/>
  <c r="G49" i="10"/>
  <c r="C50" i="10"/>
  <c r="D50" i="10"/>
  <c r="E50" i="10"/>
  <c r="F50" i="10"/>
  <c r="G50" i="10"/>
  <c r="C51" i="10"/>
  <c r="D51" i="10"/>
  <c r="E51" i="10"/>
  <c r="F51" i="10"/>
  <c r="G51" i="10"/>
  <c r="C52" i="10"/>
  <c r="D52" i="10"/>
  <c r="E52" i="10"/>
  <c r="F52" i="10"/>
  <c r="G52" i="10"/>
  <c r="C53" i="10"/>
  <c r="D53" i="10"/>
  <c r="E53" i="10"/>
  <c r="F53" i="10"/>
  <c r="G53" i="10"/>
  <c r="C54" i="10"/>
  <c r="D54" i="10"/>
  <c r="E54" i="10"/>
  <c r="F54" i="10"/>
  <c r="G54" i="10"/>
  <c r="C55" i="10"/>
  <c r="D55" i="10"/>
  <c r="E55" i="10"/>
  <c r="F55" i="10"/>
  <c r="G55" i="10"/>
  <c r="C56" i="10"/>
  <c r="D56" i="10"/>
  <c r="E56" i="10"/>
  <c r="F56" i="10"/>
  <c r="G56" i="10"/>
  <c r="C57" i="10"/>
  <c r="D57" i="10"/>
  <c r="E57" i="10"/>
  <c r="F57" i="10"/>
  <c r="G57" i="10"/>
  <c r="C58" i="10"/>
  <c r="D58" i="10"/>
  <c r="E58" i="10"/>
  <c r="F58" i="10"/>
  <c r="G58" i="10"/>
  <c r="C59" i="10"/>
  <c r="D59" i="10"/>
  <c r="E59" i="10"/>
  <c r="F59" i="10"/>
  <c r="G59" i="10"/>
  <c r="C60" i="10"/>
  <c r="D60" i="10"/>
  <c r="E60" i="10"/>
  <c r="F60" i="10"/>
  <c r="G60" i="10"/>
  <c r="C61" i="10"/>
  <c r="D61" i="10"/>
  <c r="E61" i="10"/>
  <c r="F61" i="10"/>
  <c r="G61" i="10"/>
  <c r="C62" i="10"/>
  <c r="D62" i="10"/>
  <c r="E62" i="10"/>
  <c r="F62" i="10"/>
  <c r="G62" i="10"/>
  <c r="C63" i="10"/>
  <c r="D63" i="10"/>
  <c r="E63" i="10"/>
  <c r="F63" i="10"/>
  <c r="G63" i="10"/>
  <c r="C64" i="10"/>
  <c r="D64" i="10"/>
  <c r="E64" i="10"/>
  <c r="F64" i="10"/>
  <c r="G64" i="10"/>
  <c r="C65" i="10"/>
  <c r="D65" i="10"/>
  <c r="E65" i="10"/>
  <c r="F65" i="10"/>
  <c r="G65" i="10"/>
  <c r="C66" i="10"/>
  <c r="D66" i="10"/>
  <c r="E66" i="10"/>
  <c r="F66" i="10"/>
  <c r="G66" i="10"/>
  <c r="C67" i="10"/>
  <c r="D67" i="10"/>
  <c r="E67" i="10"/>
  <c r="F67" i="10"/>
  <c r="G67" i="10"/>
  <c r="C68" i="10"/>
  <c r="D68" i="10"/>
  <c r="E68" i="10"/>
  <c r="F68" i="10"/>
  <c r="G68" i="10"/>
  <c r="C69" i="10"/>
  <c r="D69" i="10"/>
  <c r="E69" i="10"/>
  <c r="F69" i="10"/>
  <c r="G69" i="10"/>
  <c r="C70" i="10"/>
  <c r="D70" i="10"/>
  <c r="E70" i="10"/>
  <c r="F70" i="10"/>
  <c r="G70" i="10"/>
  <c r="C71" i="10"/>
  <c r="D71" i="10"/>
  <c r="E71" i="10"/>
  <c r="F71" i="10"/>
  <c r="G71" i="10"/>
  <c r="C72" i="10"/>
  <c r="D72" i="10"/>
  <c r="E72" i="10"/>
  <c r="F72" i="10"/>
  <c r="G72" i="10"/>
  <c r="C73" i="10"/>
  <c r="D73" i="10"/>
  <c r="E73" i="10"/>
  <c r="F73" i="10"/>
  <c r="G73" i="10"/>
  <c r="C74" i="10"/>
  <c r="D74" i="10"/>
  <c r="E74" i="10"/>
  <c r="F74" i="10"/>
  <c r="G74" i="10"/>
  <c r="C75" i="10"/>
  <c r="D75" i="10"/>
  <c r="E75" i="10"/>
  <c r="F75" i="10"/>
  <c r="G75" i="10"/>
  <c r="C76" i="10"/>
  <c r="D76" i="10"/>
  <c r="E76" i="10"/>
  <c r="F76" i="10"/>
  <c r="G76" i="10"/>
  <c r="C77" i="10"/>
  <c r="D77" i="10"/>
  <c r="E77" i="10"/>
  <c r="F77" i="10"/>
  <c r="G77" i="10"/>
  <c r="C78" i="10"/>
  <c r="D78" i="10"/>
  <c r="E78" i="10"/>
  <c r="F78" i="10"/>
  <c r="G78" i="10"/>
  <c r="C79" i="10"/>
  <c r="D79" i="10"/>
  <c r="E79" i="10"/>
  <c r="F79" i="10"/>
  <c r="G79" i="10"/>
  <c r="C80" i="10"/>
  <c r="D80" i="10"/>
  <c r="E80" i="10"/>
  <c r="F80" i="10"/>
  <c r="G80" i="10"/>
  <c r="C81" i="10"/>
  <c r="D81" i="10"/>
  <c r="E81" i="10"/>
  <c r="F81" i="10"/>
  <c r="G81" i="10"/>
  <c r="C82" i="10"/>
  <c r="D82" i="10"/>
  <c r="E82" i="10"/>
  <c r="F82" i="10"/>
  <c r="G82" i="10"/>
  <c r="C83" i="10"/>
  <c r="D83" i="10"/>
  <c r="E83" i="10"/>
  <c r="F83" i="10"/>
  <c r="G83" i="10"/>
  <c r="C84" i="10"/>
  <c r="D84" i="10"/>
  <c r="E84" i="10"/>
  <c r="F84" i="10"/>
  <c r="G84" i="10"/>
  <c r="C85" i="10"/>
  <c r="D85" i="10"/>
  <c r="E85" i="10"/>
  <c r="F85" i="10"/>
  <c r="G85" i="10"/>
  <c r="C86" i="10"/>
  <c r="D86" i="10"/>
  <c r="E86" i="10"/>
  <c r="F86" i="10"/>
  <c r="G86" i="10"/>
  <c r="C87" i="10"/>
  <c r="D87" i="10"/>
  <c r="E87" i="10"/>
  <c r="F87" i="10"/>
  <c r="G87" i="10"/>
  <c r="C7" i="10"/>
  <c r="D7" i="10"/>
  <c r="E7" i="10"/>
  <c r="F7" i="10"/>
  <c r="G7" i="10"/>
  <c r="C8" i="10"/>
  <c r="D8" i="10"/>
  <c r="E8" i="10"/>
  <c r="F8" i="10"/>
  <c r="G8" i="10"/>
  <c r="C9" i="10"/>
  <c r="D9" i="10"/>
  <c r="E9" i="10"/>
  <c r="F9" i="10"/>
  <c r="G9" i="10"/>
  <c r="C10" i="10"/>
  <c r="D10" i="10"/>
  <c r="E10" i="10"/>
  <c r="F10" i="10"/>
  <c r="G10" i="10"/>
  <c r="C11" i="10"/>
  <c r="D11" i="10"/>
  <c r="E11" i="10"/>
  <c r="F11" i="10"/>
  <c r="G11" i="10"/>
  <c r="C12" i="10"/>
  <c r="D12" i="10"/>
  <c r="E12" i="10"/>
  <c r="F12" i="10"/>
  <c r="G12" i="10"/>
  <c r="C13" i="10"/>
  <c r="D13" i="10"/>
  <c r="E13" i="10"/>
  <c r="F13" i="10"/>
  <c r="G13" i="10"/>
  <c r="C14" i="10"/>
  <c r="D14" i="10"/>
  <c r="E14" i="10"/>
  <c r="F14" i="10"/>
  <c r="G14" i="10"/>
  <c r="C15" i="10"/>
  <c r="D15" i="10"/>
  <c r="E15" i="10"/>
  <c r="F15" i="10"/>
  <c r="G15" i="10"/>
  <c r="D6" i="10"/>
  <c r="E6" i="10"/>
  <c r="O7" i="10" s="1"/>
  <c r="F6" i="10"/>
  <c r="P7" i="10" s="1"/>
  <c r="G6" i="10"/>
  <c r="Q7" i="10" s="1"/>
  <c r="Q10" i="10" l="1"/>
  <c r="N7" i="10"/>
  <c r="E5" i="9"/>
  <c r="E6" i="9"/>
  <c r="E7" i="9"/>
  <c r="E8" i="9"/>
  <c r="E11" i="9"/>
  <c r="E15" i="9"/>
  <c r="E18" i="9"/>
  <c r="E20" i="9"/>
  <c r="E21" i="9"/>
  <c r="E25" i="9"/>
  <c r="E27" i="9"/>
  <c r="E30" i="9"/>
  <c r="E31" i="9"/>
  <c r="E32" i="9"/>
  <c r="E33" i="9"/>
  <c r="E34" i="9"/>
  <c r="E35" i="9"/>
  <c r="E36" i="9"/>
  <c r="E38" i="9"/>
  <c r="E39" i="9"/>
  <c r="E44" i="9"/>
  <c r="E47" i="9"/>
  <c r="E48" i="9"/>
  <c r="E49" i="9"/>
  <c r="E50" i="9"/>
  <c r="E52" i="9"/>
  <c r="E54" i="9"/>
  <c r="E55" i="9"/>
  <c r="E58" i="9"/>
  <c r="E59" i="9"/>
  <c r="E60" i="9"/>
  <c r="E61" i="9"/>
  <c r="E62" i="9"/>
  <c r="E63" i="9"/>
  <c r="E64" i="9"/>
  <c r="E65" i="9"/>
  <c r="E70" i="9"/>
  <c r="E73" i="9"/>
  <c r="E75" i="9"/>
  <c r="E77" i="9"/>
  <c r="E79" i="9"/>
  <c r="E81" i="9"/>
  <c r="E82" i="9"/>
  <c r="E83" i="9"/>
  <c r="E4" i="9"/>
  <c r="F9" i="9"/>
  <c r="F10" i="9"/>
  <c r="F12" i="9"/>
  <c r="F13" i="9"/>
  <c r="F14" i="9"/>
  <c r="F16" i="9"/>
  <c r="F17" i="9"/>
  <c r="F19" i="9"/>
  <c r="F22" i="9"/>
  <c r="F23" i="9"/>
  <c r="F24" i="9"/>
  <c r="F26" i="9"/>
  <c r="F28" i="9"/>
  <c r="F29" i="9"/>
  <c r="F37" i="9"/>
  <c r="F40" i="9"/>
  <c r="F41" i="9"/>
  <c r="F42" i="9"/>
  <c r="F43" i="9"/>
  <c r="F45" i="9"/>
  <c r="F46" i="9"/>
  <c r="F51" i="9"/>
  <c r="F53" i="9"/>
  <c r="F56" i="9"/>
  <c r="F57" i="9"/>
  <c r="F66" i="9"/>
  <c r="F67" i="9"/>
  <c r="F68" i="9"/>
  <c r="F69" i="9"/>
  <c r="F71" i="9"/>
  <c r="F72" i="9"/>
  <c r="F74" i="9"/>
  <c r="F76" i="9"/>
  <c r="F78" i="9"/>
  <c r="F80" i="9"/>
  <c r="F84" i="9"/>
  <c r="F85"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4" i="9"/>
  <c r="BK224" i="8"/>
  <c r="BJ224" i="8"/>
  <c r="BI224" i="8"/>
  <c r="BH224" i="8"/>
  <c r="BG224" i="8"/>
  <c r="BF224" i="8"/>
  <c r="BE224" i="8"/>
  <c r="BD224" i="8"/>
  <c r="BC224" i="8"/>
  <c r="BB224" i="8"/>
  <c r="BA224" i="8"/>
  <c r="AZ224" i="8"/>
  <c r="AY224" i="8"/>
  <c r="AX224" i="8"/>
  <c r="AW224" i="8"/>
  <c r="AV224" i="8"/>
  <c r="AU224" i="8"/>
  <c r="AT224" i="8"/>
  <c r="AS224" i="8"/>
  <c r="AR224" i="8"/>
  <c r="AQ224" i="8"/>
  <c r="AP224" i="8"/>
  <c r="AL224" i="8"/>
  <c r="AK224" i="8"/>
  <c r="AJ224" i="8"/>
  <c r="AI224" i="8"/>
  <c r="AH224" i="8"/>
  <c r="AG224" i="8"/>
  <c r="AF224" i="8"/>
  <c r="AE224" i="8"/>
  <c r="AD224" i="8"/>
  <c r="AC224" i="8"/>
  <c r="AB224" i="8"/>
  <c r="AA224" i="8"/>
  <c r="Z224" i="8"/>
  <c r="Y224" i="8"/>
  <c r="X224" i="8"/>
  <c r="W224" i="8"/>
  <c r="V224" i="8"/>
  <c r="U224" i="8"/>
  <c r="T224" i="8"/>
  <c r="S224" i="8"/>
  <c r="R224" i="8"/>
  <c r="Q224" i="8"/>
  <c r="P224" i="8"/>
  <c r="O224" i="8"/>
  <c r="N224" i="8"/>
  <c r="M224" i="8"/>
  <c r="L224" i="8"/>
  <c r="K224" i="8"/>
  <c r="J224" i="8"/>
  <c r="I224" i="8"/>
  <c r="H224" i="8"/>
  <c r="G224" i="8"/>
  <c r="F224" i="8"/>
  <c r="E224" i="8"/>
  <c r="D224" i="8"/>
  <c r="BK223" i="8"/>
  <c r="BJ223" i="8"/>
  <c r="BI223" i="8"/>
  <c r="BH223" i="8"/>
  <c r="BG223" i="8"/>
  <c r="BF223" i="8"/>
  <c r="BE223" i="8"/>
  <c r="BD223" i="8"/>
  <c r="BC223" i="8"/>
  <c r="BB223" i="8"/>
  <c r="BA223" i="8"/>
  <c r="AZ223" i="8"/>
  <c r="AY223" i="8"/>
  <c r="AX223" i="8"/>
  <c r="AW223" i="8"/>
  <c r="AV223" i="8"/>
  <c r="AU223" i="8"/>
  <c r="AT223" i="8"/>
  <c r="AS223" i="8"/>
  <c r="AR223" i="8"/>
  <c r="AQ223" i="8"/>
  <c r="AP223" i="8"/>
  <c r="AL223" i="8"/>
  <c r="AK223" i="8"/>
  <c r="AJ223" i="8"/>
  <c r="AI223" i="8"/>
  <c r="AH223" i="8"/>
  <c r="AG223" i="8"/>
  <c r="AF223" i="8"/>
  <c r="AE223" i="8"/>
  <c r="AD223" i="8"/>
  <c r="AC223" i="8"/>
  <c r="AB223" i="8"/>
  <c r="AA223" i="8"/>
  <c r="Z223" i="8"/>
  <c r="Y223" i="8"/>
  <c r="X223" i="8"/>
  <c r="W223" i="8"/>
  <c r="V223" i="8"/>
  <c r="U223" i="8"/>
  <c r="T223" i="8"/>
  <c r="S223" i="8"/>
  <c r="R223" i="8"/>
  <c r="Q223" i="8"/>
  <c r="P223" i="8"/>
  <c r="O223" i="8"/>
  <c r="N223" i="8"/>
  <c r="M223" i="8"/>
  <c r="L223" i="8"/>
  <c r="K223" i="8"/>
  <c r="J223" i="8"/>
  <c r="I223" i="8"/>
  <c r="H223" i="8"/>
  <c r="G223" i="8"/>
  <c r="F223" i="8"/>
  <c r="E223" i="8"/>
  <c r="D223" i="8"/>
  <c r="BK222" i="8"/>
  <c r="BJ222" i="8"/>
  <c r="BI222" i="8"/>
  <c r="BH222" i="8"/>
  <c r="BG222" i="8"/>
  <c r="BF222" i="8"/>
  <c r="BE222" i="8"/>
  <c r="BD222" i="8"/>
  <c r="BC222" i="8"/>
  <c r="BB222" i="8"/>
  <c r="BA222" i="8"/>
  <c r="AZ222" i="8"/>
  <c r="AY222" i="8"/>
  <c r="AX222" i="8"/>
  <c r="AW222" i="8"/>
  <c r="AV222" i="8"/>
  <c r="AU222" i="8"/>
  <c r="AT222" i="8"/>
  <c r="AS222" i="8"/>
  <c r="AR222" i="8"/>
  <c r="AQ222" i="8"/>
  <c r="AP222" i="8"/>
  <c r="AL222" i="8"/>
  <c r="AK222" i="8"/>
  <c r="AJ222" i="8"/>
  <c r="AI222" i="8"/>
  <c r="AH222" i="8"/>
  <c r="AG222" i="8"/>
  <c r="AF222" i="8"/>
  <c r="AE222" i="8"/>
  <c r="AD222" i="8"/>
  <c r="AC222" i="8"/>
  <c r="AB222" i="8"/>
  <c r="AA222" i="8"/>
  <c r="Z222" i="8"/>
  <c r="Y222" i="8"/>
  <c r="X222" i="8"/>
  <c r="W222" i="8"/>
  <c r="V222" i="8"/>
  <c r="U222" i="8"/>
  <c r="T222" i="8"/>
  <c r="S222" i="8"/>
  <c r="R222" i="8"/>
  <c r="Q222" i="8"/>
  <c r="P222" i="8"/>
  <c r="O222" i="8"/>
  <c r="N222" i="8"/>
  <c r="M222" i="8"/>
  <c r="L222" i="8"/>
  <c r="K222" i="8"/>
  <c r="J222" i="8"/>
  <c r="I222" i="8"/>
  <c r="H222" i="8"/>
  <c r="G222" i="8"/>
  <c r="F222" i="8"/>
  <c r="E222" i="8"/>
  <c r="D222" i="8"/>
  <c r="BK221" i="8"/>
  <c r="BJ221" i="8"/>
  <c r="BI221" i="8"/>
  <c r="BH221" i="8"/>
  <c r="BG221" i="8"/>
  <c r="BF221" i="8"/>
  <c r="BE221" i="8"/>
  <c r="BD221" i="8"/>
  <c r="BC221" i="8"/>
  <c r="BB221" i="8"/>
  <c r="BA221" i="8"/>
  <c r="AZ221" i="8"/>
  <c r="AY221" i="8"/>
  <c r="AX221" i="8"/>
  <c r="AW221" i="8"/>
  <c r="AV221" i="8"/>
  <c r="AU221" i="8"/>
  <c r="AT221" i="8"/>
  <c r="AS221" i="8"/>
  <c r="AR221" i="8"/>
  <c r="AQ221" i="8"/>
  <c r="AP221" i="8"/>
  <c r="AL221" i="8"/>
  <c r="AK221" i="8"/>
  <c r="AJ221" i="8"/>
  <c r="AI221" i="8"/>
  <c r="AH221" i="8"/>
  <c r="AG221" i="8"/>
  <c r="AF221" i="8"/>
  <c r="AE221" i="8"/>
  <c r="AD221" i="8"/>
  <c r="AC221" i="8"/>
  <c r="AB221" i="8"/>
  <c r="AA221" i="8"/>
  <c r="Z221" i="8"/>
  <c r="Y221" i="8"/>
  <c r="X221" i="8"/>
  <c r="W221" i="8"/>
  <c r="V221" i="8"/>
  <c r="U221" i="8"/>
  <c r="T221" i="8"/>
  <c r="S221" i="8"/>
  <c r="R221" i="8"/>
  <c r="Q221" i="8"/>
  <c r="P221" i="8"/>
  <c r="O221" i="8"/>
  <c r="N221" i="8"/>
  <c r="M221" i="8"/>
  <c r="L221" i="8"/>
  <c r="K221" i="8"/>
  <c r="J221" i="8"/>
  <c r="I221" i="8"/>
  <c r="H221" i="8"/>
  <c r="G221" i="8"/>
  <c r="F221" i="8"/>
  <c r="E221" i="8"/>
  <c r="D221" i="8"/>
  <c r="BK220" i="8"/>
  <c r="BJ220" i="8"/>
  <c r="BI220" i="8"/>
  <c r="BH220" i="8"/>
  <c r="BG220" i="8"/>
  <c r="BF220" i="8"/>
  <c r="BE220" i="8"/>
  <c r="BD220" i="8"/>
  <c r="BC220" i="8"/>
  <c r="BB220" i="8"/>
  <c r="BA220" i="8"/>
  <c r="AZ220" i="8"/>
  <c r="AY220" i="8"/>
  <c r="AX220" i="8"/>
  <c r="AW220" i="8"/>
  <c r="AV220" i="8"/>
  <c r="AU220" i="8"/>
  <c r="AT220" i="8"/>
  <c r="AS220" i="8"/>
  <c r="AR220" i="8"/>
  <c r="AQ220" i="8"/>
  <c r="AP220" i="8"/>
  <c r="AL220" i="8"/>
  <c r="AK220" i="8"/>
  <c r="AJ220" i="8"/>
  <c r="AI220" i="8"/>
  <c r="AH220" i="8"/>
  <c r="AG220" i="8"/>
  <c r="AF220" i="8"/>
  <c r="AE220" i="8"/>
  <c r="AD220" i="8"/>
  <c r="AC220" i="8"/>
  <c r="AB220" i="8"/>
  <c r="AA220" i="8"/>
  <c r="Z220" i="8"/>
  <c r="Y220" i="8"/>
  <c r="X220" i="8"/>
  <c r="W220" i="8"/>
  <c r="V220" i="8"/>
  <c r="U220" i="8"/>
  <c r="T220" i="8"/>
  <c r="S220" i="8"/>
  <c r="R220" i="8"/>
  <c r="Q220" i="8"/>
  <c r="P220" i="8"/>
  <c r="O220" i="8"/>
  <c r="N220" i="8"/>
  <c r="M220" i="8"/>
  <c r="L220" i="8"/>
  <c r="K220" i="8"/>
  <c r="J220" i="8"/>
  <c r="I220" i="8"/>
  <c r="H220" i="8"/>
  <c r="G220" i="8"/>
  <c r="F220" i="8"/>
  <c r="E220" i="8"/>
  <c r="D220" i="8"/>
  <c r="BK219" i="8"/>
  <c r="BJ219" i="8"/>
  <c r="BI219" i="8"/>
  <c r="BH219" i="8"/>
  <c r="BG219" i="8"/>
  <c r="BF219" i="8"/>
  <c r="BE219" i="8"/>
  <c r="BD219" i="8"/>
  <c r="BC219" i="8"/>
  <c r="BB219" i="8"/>
  <c r="BA219" i="8"/>
  <c r="AZ219" i="8"/>
  <c r="AY219" i="8"/>
  <c r="AX219" i="8"/>
  <c r="AW219" i="8"/>
  <c r="AV219" i="8"/>
  <c r="AU219" i="8"/>
  <c r="AT219" i="8"/>
  <c r="AS219" i="8"/>
  <c r="AR219" i="8"/>
  <c r="AQ219" i="8"/>
  <c r="AP219" i="8"/>
  <c r="AL219" i="8"/>
  <c r="AK219" i="8"/>
  <c r="AJ219" i="8"/>
  <c r="AI219" i="8"/>
  <c r="AH219" i="8"/>
  <c r="AG219" i="8"/>
  <c r="AF219" i="8"/>
  <c r="AE219" i="8"/>
  <c r="AD219" i="8"/>
  <c r="AC219" i="8"/>
  <c r="AB219" i="8"/>
  <c r="AA219" i="8"/>
  <c r="Z219" i="8"/>
  <c r="Y219" i="8"/>
  <c r="X219" i="8"/>
  <c r="W219" i="8"/>
  <c r="V219" i="8"/>
  <c r="U219" i="8"/>
  <c r="T219" i="8"/>
  <c r="S219" i="8"/>
  <c r="R219" i="8"/>
  <c r="Q219" i="8"/>
  <c r="P219" i="8"/>
  <c r="O219" i="8"/>
  <c r="N219" i="8"/>
  <c r="M219" i="8"/>
  <c r="L219" i="8"/>
  <c r="K219" i="8"/>
  <c r="J219" i="8"/>
  <c r="I219" i="8"/>
  <c r="H219" i="8"/>
  <c r="G219" i="8"/>
  <c r="F219" i="8"/>
  <c r="E219" i="8"/>
  <c r="D219" i="8"/>
  <c r="BK218" i="8"/>
  <c r="BJ218" i="8"/>
  <c r="BI218" i="8"/>
  <c r="BH218" i="8"/>
  <c r="BG218" i="8"/>
  <c r="BF218" i="8"/>
  <c r="BE218" i="8"/>
  <c r="BD218" i="8"/>
  <c r="BC218" i="8"/>
  <c r="BB218" i="8"/>
  <c r="BA218" i="8"/>
  <c r="AZ218" i="8"/>
  <c r="AY218" i="8"/>
  <c r="AX218" i="8"/>
  <c r="AW218" i="8"/>
  <c r="AV218" i="8"/>
  <c r="AU218" i="8"/>
  <c r="AT218" i="8"/>
  <c r="AS218" i="8"/>
  <c r="AR218" i="8"/>
  <c r="AQ218" i="8"/>
  <c r="AP218" i="8"/>
  <c r="AL218" i="8"/>
  <c r="AK218" i="8"/>
  <c r="AJ218" i="8"/>
  <c r="AI218" i="8"/>
  <c r="AH218" i="8"/>
  <c r="AG218" i="8"/>
  <c r="AF218" i="8"/>
  <c r="AE218" i="8"/>
  <c r="AD218" i="8"/>
  <c r="AC218" i="8"/>
  <c r="AB218" i="8"/>
  <c r="AA218" i="8"/>
  <c r="Z218" i="8"/>
  <c r="Y218" i="8"/>
  <c r="X218" i="8"/>
  <c r="W218" i="8"/>
  <c r="V218" i="8"/>
  <c r="U218" i="8"/>
  <c r="T218" i="8"/>
  <c r="S218" i="8"/>
  <c r="R218" i="8"/>
  <c r="Q218" i="8"/>
  <c r="P218" i="8"/>
  <c r="O218" i="8"/>
  <c r="N218" i="8"/>
  <c r="M218" i="8"/>
  <c r="L218" i="8"/>
  <c r="K218" i="8"/>
  <c r="J218" i="8"/>
  <c r="I218" i="8"/>
  <c r="H218" i="8"/>
  <c r="G218" i="8"/>
  <c r="F218" i="8"/>
  <c r="E218" i="8"/>
  <c r="D218" i="8"/>
  <c r="BK217" i="8"/>
  <c r="BJ217" i="8"/>
  <c r="BI217" i="8"/>
  <c r="BH217" i="8"/>
  <c r="BG217" i="8"/>
  <c r="BF217" i="8"/>
  <c r="BE217" i="8"/>
  <c r="BD217" i="8"/>
  <c r="BC217" i="8"/>
  <c r="BB217" i="8"/>
  <c r="BA217" i="8"/>
  <c r="AZ217" i="8"/>
  <c r="AY217" i="8"/>
  <c r="AX217" i="8"/>
  <c r="AW217" i="8"/>
  <c r="AV217" i="8"/>
  <c r="AU217" i="8"/>
  <c r="AT217" i="8"/>
  <c r="AS217" i="8"/>
  <c r="AR217" i="8"/>
  <c r="AQ217" i="8"/>
  <c r="AP217" i="8"/>
  <c r="AL217" i="8"/>
  <c r="AK217" i="8"/>
  <c r="AJ217" i="8"/>
  <c r="AI217" i="8"/>
  <c r="AH217" i="8"/>
  <c r="AG217" i="8"/>
  <c r="AF217" i="8"/>
  <c r="AE217" i="8"/>
  <c r="AD217" i="8"/>
  <c r="AC217" i="8"/>
  <c r="AB217" i="8"/>
  <c r="AA217" i="8"/>
  <c r="Z217" i="8"/>
  <c r="Y217" i="8"/>
  <c r="X217" i="8"/>
  <c r="W217" i="8"/>
  <c r="V217" i="8"/>
  <c r="U217" i="8"/>
  <c r="T217" i="8"/>
  <c r="S217" i="8"/>
  <c r="R217" i="8"/>
  <c r="Q217" i="8"/>
  <c r="P217" i="8"/>
  <c r="O217" i="8"/>
  <c r="N217" i="8"/>
  <c r="M217" i="8"/>
  <c r="L217" i="8"/>
  <c r="K217" i="8"/>
  <c r="J217" i="8"/>
  <c r="I217" i="8"/>
  <c r="H217" i="8"/>
  <c r="G217" i="8"/>
  <c r="F217" i="8"/>
  <c r="E217" i="8"/>
  <c r="D217" i="8"/>
  <c r="BK216" i="8"/>
  <c r="BJ216" i="8"/>
  <c r="BI216" i="8"/>
  <c r="BH216" i="8"/>
  <c r="BG216" i="8"/>
  <c r="BF216" i="8"/>
  <c r="BE216" i="8"/>
  <c r="BD216" i="8"/>
  <c r="BC216" i="8"/>
  <c r="BB216" i="8"/>
  <c r="BA216" i="8"/>
  <c r="AZ216" i="8"/>
  <c r="AY216" i="8"/>
  <c r="AX216" i="8"/>
  <c r="AW216" i="8"/>
  <c r="AV216" i="8"/>
  <c r="AU216" i="8"/>
  <c r="AT216" i="8"/>
  <c r="AS216" i="8"/>
  <c r="AR216" i="8"/>
  <c r="AQ216" i="8"/>
  <c r="AP216" i="8"/>
  <c r="AL216" i="8"/>
  <c r="AK216" i="8"/>
  <c r="AJ216" i="8"/>
  <c r="AI216" i="8"/>
  <c r="AH216" i="8"/>
  <c r="AG216" i="8"/>
  <c r="AF216" i="8"/>
  <c r="AE216" i="8"/>
  <c r="AD216" i="8"/>
  <c r="AC216" i="8"/>
  <c r="AB216" i="8"/>
  <c r="AA216" i="8"/>
  <c r="Z216" i="8"/>
  <c r="Y216" i="8"/>
  <c r="X216" i="8"/>
  <c r="W216" i="8"/>
  <c r="V216" i="8"/>
  <c r="U216" i="8"/>
  <c r="T216" i="8"/>
  <c r="S216" i="8"/>
  <c r="R216" i="8"/>
  <c r="Q216" i="8"/>
  <c r="P216" i="8"/>
  <c r="O216" i="8"/>
  <c r="N216" i="8"/>
  <c r="M216" i="8"/>
  <c r="L216" i="8"/>
  <c r="K216" i="8"/>
  <c r="J216" i="8"/>
  <c r="I216" i="8"/>
  <c r="H216" i="8"/>
  <c r="G216" i="8"/>
  <c r="F216" i="8"/>
  <c r="E216" i="8"/>
  <c r="D216" i="8"/>
  <c r="BK215" i="8"/>
  <c r="BJ215" i="8"/>
  <c r="BI215" i="8"/>
  <c r="BH215" i="8"/>
  <c r="BG215" i="8"/>
  <c r="BF215" i="8"/>
  <c r="BE215" i="8"/>
  <c r="BD215" i="8"/>
  <c r="BC215" i="8"/>
  <c r="BB215" i="8"/>
  <c r="BA215" i="8"/>
  <c r="AZ215" i="8"/>
  <c r="AY215" i="8"/>
  <c r="AX215" i="8"/>
  <c r="AW215" i="8"/>
  <c r="AV215" i="8"/>
  <c r="AU215" i="8"/>
  <c r="AT215" i="8"/>
  <c r="AS215" i="8"/>
  <c r="AR215" i="8"/>
  <c r="AQ215" i="8"/>
  <c r="AP215" i="8"/>
  <c r="AL215" i="8"/>
  <c r="AK215" i="8"/>
  <c r="AJ215" i="8"/>
  <c r="AI215" i="8"/>
  <c r="AH215" i="8"/>
  <c r="AG215" i="8"/>
  <c r="AF215" i="8"/>
  <c r="AE215" i="8"/>
  <c r="AD215" i="8"/>
  <c r="AC215" i="8"/>
  <c r="AB215" i="8"/>
  <c r="AA215" i="8"/>
  <c r="Z215" i="8"/>
  <c r="Y215" i="8"/>
  <c r="X215" i="8"/>
  <c r="W215" i="8"/>
  <c r="V215" i="8"/>
  <c r="U215" i="8"/>
  <c r="T215" i="8"/>
  <c r="S215" i="8"/>
  <c r="R215" i="8"/>
  <c r="Q215" i="8"/>
  <c r="P215" i="8"/>
  <c r="O215" i="8"/>
  <c r="N215" i="8"/>
  <c r="M215" i="8"/>
  <c r="L215" i="8"/>
  <c r="K215" i="8"/>
  <c r="J215" i="8"/>
  <c r="I215" i="8"/>
  <c r="H215" i="8"/>
  <c r="G215" i="8"/>
  <c r="F215" i="8"/>
  <c r="E215" i="8"/>
  <c r="D215" i="8"/>
  <c r="BK214" i="8"/>
  <c r="BJ214" i="8"/>
  <c r="BI214" i="8"/>
  <c r="BH214" i="8"/>
  <c r="BG214" i="8"/>
  <c r="BF214" i="8"/>
  <c r="BE214" i="8"/>
  <c r="BD214" i="8"/>
  <c r="BC214" i="8"/>
  <c r="BB214" i="8"/>
  <c r="BA214" i="8"/>
  <c r="AZ214" i="8"/>
  <c r="AY214" i="8"/>
  <c r="AX214" i="8"/>
  <c r="AW214" i="8"/>
  <c r="AV214" i="8"/>
  <c r="AU214" i="8"/>
  <c r="AT214" i="8"/>
  <c r="AS214" i="8"/>
  <c r="AR214" i="8"/>
  <c r="AQ214" i="8"/>
  <c r="AP214" i="8"/>
  <c r="AL214" i="8"/>
  <c r="AK214" i="8"/>
  <c r="AJ214" i="8"/>
  <c r="AI214" i="8"/>
  <c r="AH214" i="8"/>
  <c r="AG214" i="8"/>
  <c r="AF214" i="8"/>
  <c r="AE214" i="8"/>
  <c r="AD214" i="8"/>
  <c r="AC214" i="8"/>
  <c r="AB214" i="8"/>
  <c r="AA214" i="8"/>
  <c r="Z214" i="8"/>
  <c r="Y214" i="8"/>
  <c r="X214" i="8"/>
  <c r="W214" i="8"/>
  <c r="V214" i="8"/>
  <c r="U214" i="8"/>
  <c r="T214" i="8"/>
  <c r="S214" i="8"/>
  <c r="R214" i="8"/>
  <c r="Q214" i="8"/>
  <c r="P214" i="8"/>
  <c r="O214" i="8"/>
  <c r="N214" i="8"/>
  <c r="M214" i="8"/>
  <c r="L214" i="8"/>
  <c r="K214" i="8"/>
  <c r="J214" i="8"/>
  <c r="I214" i="8"/>
  <c r="H214" i="8"/>
  <c r="G214" i="8"/>
  <c r="F214" i="8"/>
  <c r="E214" i="8"/>
  <c r="D214" i="8"/>
  <c r="BK213" i="8"/>
  <c r="BJ213" i="8"/>
  <c r="BI213" i="8"/>
  <c r="BH213" i="8"/>
  <c r="BG213" i="8"/>
  <c r="BF213" i="8"/>
  <c r="BE213" i="8"/>
  <c r="BD213" i="8"/>
  <c r="BC213" i="8"/>
  <c r="BB213" i="8"/>
  <c r="BA213" i="8"/>
  <c r="AZ213" i="8"/>
  <c r="AY213" i="8"/>
  <c r="AX213" i="8"/>
  <c r="AW213" i="8"/>
  <c r="AV213" i="8"/>
  <c r="AU213" i="8"/>
  <c r="AT213" i="8"/>
  <c r="AS213" i="8"/>
  <c r="AR213" i="8"/>
  <c r="AQ213" i="8"/>
  <c r="AP213" i="8"/>
  <c r="AL213" i="8"/>
  <c r="AK213" i="8"/>
  <c r="AJ213" i="8"/>
  <c r="AI213" i="8"/>
  <c r="AH213" i="8"/>
  <c r="AG213" i="8"/>
  <c r="AF213" i="8"/>
  <c r="AE213" i="8"/>
  <c r="AD213" i="8"/>
  <c r="AC213" i="8"/>
  <c r="AB213" i="8"/>
  <c r="AA213" i="8"/>
  <c r="Z213" i="8"/>
  <c r="Y213" i="8"/>
  <c r="X213" i="8"/>
  <c r="W213" i="8"/>
  <c r="V213" i="8"/>
  <c r="U213" i="8"/>
  <c r="T213" i="8"/>
  <c r="S213" i="8"/>
  <c r="R213" i="8"/>
  <c r="Q213" i="8"/>
  <c r="P213" i="8"/>
  <c r="O213" i="8"/>
  <c r="N213" i="8"/>
  <c r="M213" i="8"/>
  <c r="L213" i="8"/>
  <c r="K213" i="8"/>
  <c r="J213" i="8"/>
  <c r="I213" i="8"/>
  <c r="H213" i="8"/>
  <c r="G213" i="8"/>
  <c r="F213" i="8"/>
  <c r="E213" i="8"/>
  <c r="D213" i="8"/>
  <c r="BK212" i="8"/>
  <c r="BJ212" i="8"/>
  <c r="BI212" i="8"/>
  <c r="BH212" i="8"/>
  <c r="BG212" i="8"/>
  <c r="BF212" i="8"/>
  <c r="BE212" i="8"/>
  <c r="BD212" i="8"/>
  <c r="BC212" i="8"/>
  <c r="BB212" i="8"/>
  <c r="BA212" i="8"/>
  <c r="AZ212" i="8"/>
  <c r="AY212" i="8"/>
  <c r="AX212" i="8"/>
  <c r="AW212" i="8"/>
  <c r="AV212" i="8"/>
  <c r="AU212" i="8"/>
  <c r="AT212" i="8"/>
  <c r="AS212" i="8"/>
  <c r="AR212" i="8"/>
  <c r="AQ212" i="8"/>
  <c r="AP212" i="8"/>
  <c r="AL212" i="8"/>
  <c r="AK212" i="8"/>
  <c r="AJ212" i="8"/>
  <c r="AI212" i="8"/>
  <c r="AH212" i="8"/>
  <c r="AG212" i="8"/>
  <c r="AF212" i="8"/>
  <c r="AE212" i="8"/>
  <c r="AD212" i="8"/>
  <c r="AC212" i="8"/>
  <c r="AB212" i="8"/>
  <c r="AA212" i="8"/>
  <c r="Z212" i="8"/>
  <c r="Y212" i="8"/>
  <c r="X212" i="8"/>
  <c r="W212" i="8"/>
  <c r="V212" i="8"/>
  <c r="U212" i="8"/>
  <c r="T212" i="8"/>
  <c r="S212" i="8"/>
  <c r="R212" i="8"/>
  <c r="Q212" i="8"/>
  <c r="P212" i="8"/>
  <c r="O212" i="8"/>
  <c r="N212" i="8"/>
  <c r="M212" i="8"/>
  <c r="L212" i="8"/>
  <c r="K212" i="8"/>
  <c r="J212" i="8"/>
  <c r="I212" i="8"/>
  <c r="H212" i="8"/>
  <c r="G212" i="8"/>
  <c r="F212" i="8"/>
  <c r="E212" i="8"/>
  <c r="D212" i="8"/>
  <c r="BK211" i="8"/>
  <c r="BJ211" i="8"/>
  <c r="BI211" i="8"/>
  <c r="BH211" i="8"/>
  <c r="BG211" i="8"/>
  <c r="BF211" i="8"/>
  <c r="BE211" i="8"/>
  <c r="BD211" i="8"/>
  <c r="BC211" i="8"/>
  <c r="BB211" i="8"/>
  <c r="BA211" i="8"/>
  <c r="AZ211" i="8"/>
  <c r="AY211" i="8"/>
  <c r="AX211" i="8"/>
  <c r="AW211" i="8"/>
  <c r="AV211" i="8"/>
  <c r="AU211" i="8"/>
  <c r="AT211" i="8"/>
  <c r="AS211" i="8"/>
  <c r="AR211" i="8"/>
  <c r="AQ211" i="8"/>
  <c r="AP211" i="8"/>
  <c r="AL211" i="8"/>
  <c r="AK211" i="8"/>
  <c r="AJ211" i="8"/>
  <c r="AI211" i="8"/>
  <c r="AH211" i="8"/>
  <c r="AG211" i="8"/>
  <c r="AF211" i="8"/>
  <c r="AE211" i="8"/>
  <c r="AD211" i="8"/>
  <c r="AC211" i="8"/>
  <c r="AB211" i="8"/>
  <c r="AA211" i="8"/>
  <c r="Z211" i="8"/>
  <c r="Y211" i="8"/>
  <c r="X211" i="8"/>
  <c r="W211" i="8"/>
  <c r="V211" i="8"/>
  <c r="U211" i="8"/>
  <c r="T211" i="8"/>
  <c r="S211" i="8"/>
  <c r="R211" i="8"/>
  <c r="Q211" i="8"/>
  <c r="P211" i="8"/>
  <c r="O211" i="8"/>
  <c r="N211" i="8"/>
  <c r="M211" i="8"/>
  <c r="L211" i="8"/>
  <c r="K211" i="8"/>
  <c r="J211" i="8"/>
  <c r="I211" i="8"/>
  <c r="H211" i="8"/>
  <c r="G211" i="8"/>
  <c r="F211" i="8"/>
  <c r="E211" i="8"/>
  <c r="D211" i="8"/>
  <c r="BK210" i="8"/>
  <c r="BJ210" i="8"/>
  <c r="BI210" i="8"/>
  <c r="BH210" i="8"/>
  <c r="BG210" i="8"/>
  <c r="BF210" i="8"/>
  <c r="BE210" i="8"/>
  <c r="BD210" i="8"/>
  <c r="BC210" i="8"/>
  <c r="BB210" i="8"/>
  <c r="BA210" i="8"/>
  <c r="AZ210" i="8"/>
  <c r="AY210" i="8"/>
  <c r="AX210" i="8"/>
  <c r="AW210" i="8"/>
  <c r="AV210" i="8"/>
  <c r="AU210" i="8"/>
  <c r="AT210" i="8"/>
  <c r="AS210" i="8"/>
  <c r="AR210" i="8"/>
  <c r="AQ210" i="8"/>
  <c r="AP210" i="8"/>
  <c r="AL210" i="8"/>
  <c r="AK210" i="8"/>
  <c r="AJ210" i="8"/>
  <c r="AI210" i="8"/>
  <c r="AH210" i="8"/>
  <c r="AG210" i="8"/>
  <c r="AF210" i="8"/>
  <c r="AE210" i="8"/>
  <c r="AD210" i="8"/>
  <c r="AC210" i="8"/>
  <c r="AB210" i="8"/>
  <c r="AA210" i="8"/>
  <c r="Z210" i="8"/>
  <c r="Y210" i="8"/>
  <c r="X210" i="8"/>
  <c r="W210" i="8"/>
  <c r="V210" i="8"/>
  <c r="U210" i="8"/>
  <c r="T210" i="8"/>
  <c r="S210" i="8"/>
  <c r="R210" i="8"/>
  <c r="Q210" i="8"/>
  <c r="P210" i="8"/>
  <c r="O210" i="8"/>
  <c r="N210" i="8"/>
  <c r="M210" i="8"/>
  <c r="L210" i="8"/>
  <c r="K210" i="8"/>
  <c r="J210" i="8"/>
  <c r="I210" i="8"/>
  <c r="H210" i="8"/>
  <c r="G210" i="8"/>
  <c r="F210" i="8"/>
  <c r="E210" i="8"/>
  <c r="D210" i="8"/>
  <c r="BK209" i="8"/>
  <c r="BJ209" i="8"/>
  <c r="BI209" i="8"/>
  <c r="BH209" i="8"/>
  <c r="BG209" i="8"/>
  <c r="BF209" i="8"/>
  <c r="BE209" i="8"/>
  <c r="BD209" i="8"/>
  <c r="BC209" i="8"/>
  <c r="BB209" i="8"/>
  <c r="BA209" i="8"/>
  <c r="AZ209" i="8"/>
  <c r="AY209" i="8"/>
  <c r="AX209" i="8"/>
  <c r="AW209" i="8"/>
  <c r="AV209" i="8"/>
  <c r="AU209" i="8"/>
  <c r="AT209" i="8"/>
  <c r="AS209" i="8"/>
  <c r="AR209" i="8"/>
  <c r="AQ209" i="8"/>
  <c r="AP209" i="8"/>
  <c r="AL209" i="8"/>
  <c r="AK209" i="8"/>
  <c r="AJ209" i="8"/>
  <c r="AI209" i="8"/>
  <c r="AH209" i="8"/>
  <c r="AG209" i="8"/>
  <c r="AF209" i="8"/>
  <c r="AE209" i="8"/>
  <c r="AD209" i="8"/>
  <c r="AC209" i="8"/>
  <c r="AB209" i="8"/>
  <c r="AA209" i="8"/>
  <c r="Z209" i="8"/>
  <c r="Y209" i="8"/>
  <c r="X209" i="8"/>
  <c r="W209" i="8"/>
  <c r="V209" i="8"/>
  <c r="U209" i="8"/>
  <c r="T209" i="8"/>
  <c r="S209" i="8"/>
  <c r="R209" i="8"/>
  <c r="Q209" i="8"/>
  <c r="P209" i="8"/>
  <c r="O209" i="8"/>
  <c r="N209" i="8"/>
  <c r="M209" i="8"/>
  <c r="L209" i="8"/>
  <c r="K209" i="8"/>
  <c r="J209" i="8"/>
  <c r="I209" i="8"/>
  <c r="H209" i="8"/>
  <c r="G209" i="8"/>
  <c r="F209" i="8"/>
  <c r="E209" i="8"/>
  <c r="D209" i="8"/>
  <c r="BK208" i="8"/>
  <c r="BJ208" i="8"/>
  <c r="BI208" i="8"/>
  <c r="BH208" i="8"/>
  <c r="BG208" i="8"/>
  <c r="BF208" i="8"/>
  <c r="BE208" i="8"/>
  <c r="BD208" i="8"/>
  <c r="BC208" i="8"/>
  <c r="BB208" i="8"/>
  <c r="BA208" i="8"/>
  <c r="AZ208" i="8"/>
  <c r="AY208" i="8"/>
  <c r="AX208" i="8"/>
  <c r="AW208" i="8"/>
  <c r="AV208" i="8"/>
  <c r="AU208" i="8"/>
  <c r="AT208" i="8"/>
  <c r="AS208" i="8"/>
  <c r="AR208" i="8"/>
  <c r="AQ208" i="8"/>
  <c r="AP208" i="8"/>
  <c r="AL208" i="8"/>
  <c r="AK208" i="8"/>
  <c r="AJ208" i="8"/>
  <c r="AI208" i="8"/>
  <c r="AH208" i="8"/>
  <c r="AG208" i="8"/>
  <c r="AF208" i="8"/>
  <c r="AE208" i="8"/>
  <c r="AD208" i="8"/>
  <c r="AC208" i="8"/>
  <c r="AB208" i="8"/>
  <c r="AA208" i="8"/>
  <c r="Z208" i="8"/>
  <c r="Y208" i="8"/>
  <c r="X208" i="8"/>
  <c r="W208" i="8"/>
  <c r="V208" i="8"/>
  <c r="U208" i="8"/>
  <c r="T208" i="8"/>
  <c r="S208" i="8"/>
  <c r="R208" i="8"/>
  <c r="Q208" i="8"/>
  <c r="P208" i="8"/>
  <c r="O208" i="8"/>
  <c r="N208" i="8"/>
  <c r="M208" i="8"/>
  <c r="L208" i="8"/>
  <c r="K208" i="8"/>
  <c r="J208" i="8"/>
  <c r="I208" i="8"/>
  <c r="H208" i="8"/>
  <c r="G208" i="8"/>
  <c r="F208" i="8"/>
  <c r="E208" i="8"/>
  <c r="D208" i="8"/>
  <c r="BK207" i="8"/>
  <c r="BJ207" i="8"/>
  <c r="BI207" i="8"/>
  <c r="BH207" i="8"/>
  <c r="BG207" i="8"/>
  <c r="BF207" i="8"/>
  <c r="BE207" i="8"/>
  <c r="BD207" i="8"/>
  <c r="BC207" i="8"/>
  <c r="BB207" i="8"/>
  <c r="BA207" i="8"/>
  <c r="AZ207" i="8"/>
  <c r="AY207" i="8"/>
  <c r="AX207" i="8"/>
  <c r="AW207" i="8"/>
  <c r="AV207" i="8"/>
  <c r="AU207" i="8"/>
  <c r="AT207" i="8"/>
  <c r="AS207" i="8"/>
  <c r="AR207" i="8"/>
  <c r="AQ207" i="8"/>
  <c r="AP207" i="8"/>
  <c r="AL207" i="8"/>
  <c r="AK207" i="8"/>
  <c r="AJ207" i="8"/>
  <c r="AI207" i="8"/>
  <c r="AH207" i="8"/>
  <c r="AG207" i="8"/>
  <c r="AF207" i="8"/>
  <c r="AE207" i="8"/>
  <c r="AD207" i="8"/>
  <c r="AC207" i="8"/>
  <c r="AB207" i="8"/>
  <c r="AA207" i="8"/>
  <c r="Z207" i="8"/>
  <c r="Y207" i="8"/>
  <c r="X207" i="8"/>
  <c r="W207" i="8"/>
  <c r="V207" i="8"/>
  <c r="U207" i="8"/>
  <c r="T207" i="8"/>
  <c r="S207" i="8"/>
  <c r="R207" i="8"/>
  <c r="Q207" i="8"/>
  <c r="P207" i="8"/>
  <c r="O207" i="8"/>
  <c r="N207" i="8"/>
  <c r="M207" i="8"/>
  <c r="L207" i="8"/>
  <c r="K207" i="8"/>
  <c r="J207" i="8"/>
  <c r="I207" i="8"/>
  <c r="H207" i="8"/>
  <c r="G207" i="8"/>
  <c r="F207" i="8"/>
  <c r="E207" i="8"/>
  <c r="D207" i="8"/>
  <c r="BK206" i="8"/>
  <c r="BJ206" i="8"/>
  <c r="BI206" i="8"/>
  <c r="BH206" i="8"/>
  <c r="BG206" i="8"/>
  <c r="BF206" i="8"/>
  <c r="BE206" i="8"/>
  <c r="BD206" i="8"/>
  <c r="BC206" i="8"/>
  <c r="BB206" i="8"/>
  <c r="BA206" i="8"/>
  <c r="AZ206" i="8"/>
  <c r="AY206" i="8"/>
  <c r="AX206" i="8"/>
  <c r="AW206" i="8"/>
  <c r="AV206" i="8"/>
  <c r="AU206" i="8"/>
  <c r="AT206" i="8"/>
  <c r="AS206" i="8"/>
  <c r="AR206" i="8"/>
  <c r="AQ206" i="8"/>
  <c r="AP206" i="8"/>
  <c r="AL206" i="8"/>
  <c r="AK206" i="8"/>
  <c r="AJ206" i="8"/>
  <c r="AI206" i="8"/>
  <c r="AH206" i="8"/>
  <c r="AG206" i="8"/>
  <c r="AF206" i="8"/>
  <c r="AE206" i="8"/>
  <c r="AD206" i="8"/>
  <c r="AC206" i="8"/>
  <c r="AB206" i="8"/>
  <c r="AA206" i="8"/>
  <c r="Z206" i="8"/>
  <c r="Y206" i="8"/>
  <c r="X206" i="8"/>
  <c r="W206" i="8"/>
  <c r="V206" i="8"/>
  <c r="U206" i="8"/>
  <c r="T206" i="8"/>
  <c r="S206" i="8"/>
  <c r="R206" i="8"/>
  <c r="Q206" i="8"/>
  <c r="P206" i="8"/>
  <c r="O206" i="8"/>
  <c r="N206" i="8"/>
  <c r="M206" i="8"/>
  <c r="L206" i="8"/>
  <c r="K206" i="8"/>
  <c r="J206" i="8"/>
  <c r="I206" i="8"/>
  <c r="H206" i="8"/>
  <c r="G206" i="8"/>
  <c r="F206" i="8"/>
  <c r="E206" i="8"/>
  <c r="D206" i="8"/>
  <c r="BK205" i="8"/>
  <c r="BJ205" i="8"/>
  <c r="BI205" i="8"/>
  <c r="BH205" i="8"/>
  <c r="BG205" i="8"/>
  <c r="BF205" i="8"/>
  <c r="BE205" i="8"/>
  <c r="BD205" i="8"/>
  <c r="BC205" i="8"/>
  <c r="BB205" i="8"/>
  <c r="BA205" i="8"/>
  <c r="AZ205" i="8"/>
  <c r="AY205" i="8"/>
  <c r="AX205" i="8"/>
  <c r="AW205" i="8"/>
  <c r="AV205" i="8"/>
  <c r="AU205" i="8"/>
  <c r="AT205" i="8"/>
  <c r="AS205" i="8"/>
  <c r="AR205" i="8"/>
  <c r="AQ205" i="8"/>
  <c r="AP205" i="8"/>
  <c r="AL205" i="8"/>
  <c r="AK205" i="8"/>
  <c r="AJ205" i="8"/>
  <c r="AI205" i="8"/>
  <c r="AH205" i="8"/>
  <c r="AG205" i="8"/>
  <c r="AF205" i="8"/>
  <c r="AE205" i="8"/>
  <c r="AD205" i="8"/>
  <c r="AC205" i="8"/>
  <c r="AB205" i="8"/>
  <c r="AA205" i="8"/>
  <c r="Z205" i="8"/>
  <c r="Y205" i="8"/>
  <c r="X205" i="8"/>
  <c r="W205" i="8"/>
  <c r="V205" i="8"/>
  <c r="U205" i="8"/>
  <c r="T205" i="8"/>
  <c r="S205" i="8"/>
  <c r="R205" i="8"/>
  <c r="Q205" i="8"/>
  <c r="P205" i="8"/>
  <c r="O205" i="8"/>
  <c r="N205" i="8"/>
  <c r="M205" i="8"/>
  <c r="L205" i="8"/>
  <c r="K205" i="8"/>
  <c r="J205" i="8"/>
  <c r="I205" i="8"/>
  <c r="H205" i="8"/>
  <c r="G205" i="8"/>
  <c r="F205" i="8"/>
  <c r="E205" i="8"/>
  <c r="D205" i="8"/>
  <c r="BK204" i="8"/>
  <c r="BJ204" i="8"/>
  <c r="BI204" i="8"/>
  <c r="BH204" i="8"/>
  <c r="BG204" i="8"/>
  <c r="BF204" i="8"/>
  <c r="BE204" i="8"/>
  <c r="BD204" i="8"/>
  <c r="BC204" i="8"/>
  <c r="BB204" i="8"/>
  <c r="BA204" i="8"/>
  <c r="AZ204" i="8"/>
  <c r="AY204" i="8"/>
  <c r="AX204" i="8"/>
  <c r="AW204" i="8"/>
  <c r="AV204" i="8"/>
  <c r="AU204" i="8"/>
  <c r="AT204" i="8"/>
  <c r="AS204" i="8"/>
  <c r="AR204" i="8"/>
  <c r="AQ204" i="8"/>
  <c r="AP204" i="8"/>
  <c r="AL204" i="8"/>
  <c r="AK204" i="8"/>
  <c r="AJ204" i="8"/>
  <c r="AI204" i="8"/>
  <c r="AH204" i="8"/>
  <c r="AG204" i="8"/>
  <c r="AF204" i="8"/>
  <c r="AE204" i="8"/>
  <c r="AD204" i="8"/>
  <c r="AC204" i="8"/>
  <c r="AB204" i="8"/>
  <c r="AA204" i="8"/>
  <c r="Z204" i="8"/>
  <c r="Y204" i="8"/>
  <c r="X204" i="8"/>
  <c r="W204" i="8"/>
  <c r="V204" i="8"/>
  <c r="U204" i="8"/>
  <c r="T204" i="8"/>
  <c r="S204" i="8"/>
  <c r="R204" i="8"/>
  <c r="Q204" i="8"/>
  <c r="P204" i="8"/>
  <c r="O204" i="8"/>
  <c r="N204" i="8"/>
  <c r="M204" i="8"/>
  <c r="L204" i="8"/>
  <c r="K204" i="8"/>
  <c r="J204" i="8"/>
  <c r="I204" i="8"/>
  <c r="H204" i="8"/>
  <c r="G204" i="8"/>
  <c r="F204" i="8"/>
  <c r="E204" i="8"/>
  <c r="D204" i="8"/>
  <c r="BK203" i="8"/>
  <c r="BJ203" i="8"/>
  <c r="BI203" i="8"/>
  <c r="BH203" i="8"/>
  <c r="BG203" i="8"/>
  <c r="BF203" i="8"/>
  <c r="BE203" i="8"/>
  <c r="BD203" i="8"/>
  <c r="BC203" i="8"/>
  <c r="BB203" i="8"/>
  <c r="BA203" i="8"/>
  <c r="AZ203" i="8"/>
  <c r="AY203" i="8"/>
  <c r="AX203" i="8"/>
  <c r="AW203" i="8"/>
  <c r="AV203" i="8"/>
  <c r="AU203" i="8"/>
  <c r="AT203" i="8"/>
  <c r="AS203" i="8"/>
  <c r="AR203" i="8"/>
  <c r="AQ203" i="8"/>
  <c r="AP203" i="8"/>
  <c r="AL203" i="8"/>
  <c r="AK203" i="8"/>
  <c r="AJ203" i="8"/>
  <c r="AI203" i="8"/>
  <c r="AH203" i="8"/>
  <c r="AG203" i="8"/>
  <c r="AF203" i="8"/>
  <c r="AE203" i="8"/>
  <c r="AD203" i="8"/>
  <c r="AC203" i="8"/>
  <c r="AB203" i="8"/>
  <c r="AA203" i="8"/>
  <c r="Z203" i="8"/>
  <c r="Y203" i="8"/>
  <c r="X203" i="8"/>
  <c r="W203" i="8"/>
  <c r="V203" i="8"/>
  <c r="U203" i="8"/>
  <c r="T203" i="8"/>
  <c r="S203" i="8"/>
  <c r="R203" i="8"/>
  <c r="Q203" i="8"/>
  <c r="P203" i="8"/>
  <c r="O203" i="8"/>
  <c r="N203" i="8"/>
  <c r="M203" i="8"/>
  <c r="L203" i="8"/>
  <c r="K203" i="8"/>
  <c r="J203" i="8"/>
  <c r="I203" i="8"/>
  <c r="H203" i="8"/>
  <c r="G203" i="8"/>
  <c r="F203" i="8"/>
  <c r="E203" i="8"/>
  <c r="D203" i="8"/>
  <c r="BK202" i="8"/>
  <c r="BJ202" i="8"/>
  <c r="BI202" i="8"/>
  <c r="BH202" i="8"/>
  <c r="BG202" i="8"/>
  <c r="BF202" i="8"/>
  <c r="BE202" i="8"/>
  <c r="BD202" i="8"/>
  <c r="BC202" i="8"/>
  <c r="BB202" i="8"/>
  <c r="BA202" i="8"/>
  <c r="AZ202" i="8"/>
  <c r="AY202" i="8"/>
  <c r="AX202" i="8"/>
  <c r="AW202" i="8"/>
  <c r="AV202" i="8"/>
  <c r="AU202" i="8"/>
  <c r="AT202" i="8"/>
  <c r="AS202" i="8"/>
  <c r="AR202" i="8"/>
  <c r="AQ202" i="8"/>
  <c r="AP202" i="8"/>
  <c r="AL202" i="8"/>
  <c r="AK202" i="8"/>
  <c r="AJ202" i="8"/>
  <c r="AI202" i="8"/>
  <c r="AH202" i="8"/>
  <c r="AG202" i="8"/>
  <c r="AF202" i="8"/>
  <c r="AE202" i="8"/>
  <c r="AD202" i="8"/>
  <c r="AC202" i="8"/>
  <c r="AB202" i="8"/>
  <c r="AA202" i="8"/>
  <c r="Z202" i="8"/>
  <c r="Y202" i="8"/>
  <c r="X202" i="8"/>
  <c r="W202" i="8"/>
  <c r="V202" i="8"/>
  <c r="U202" i="8"/>
  <c r="T202" i="8"/>
  <c r="S202" i="8"/>
  <c r="R202" i="8"/>
  <c r="Q202" i="8"/>
  <c r="P202" i="8"/>
  <c r="O202" i="8"/>
  <c r="N202" i="8"/>
  <c r="M202" i="8"/>
  <c r="L202" i="8"/>
  <c r="K202" i="8"/>
  <c r="J202" i="8"/>
  <c r="I202" i="8"/>
  <c r="H202" i="8"/>
  <c r="G202" i="8"/>
  <c r="F202" i="8"/>
  <c r="E202" i="8"/>
  <c r="D202" i="8"/>
  <c r="BK201" i="8"/>
  <c r="BJ201" i="8"/>
  <c r="BI201" i="8"/>
  <c r="BH201" i="8"/>
  <c r="BG201" i="8"/>
  <c r="BF201" i="8"/>
  <c r="BE201" i="8"/>
  <c r="BD201" i="8"/>
  <c r="BC201" i="8"/>
  <c r="BB201" i="8"/>
  <c r="BA201" i="8"/>
  <c r="AZ201" i="8"/>
  <c r="AY201" i="8"/>
  <c r="AX201" i="8"/>
  <c r="AW201" i="8"/>
  <c r="AV201" i="8"/>
  <c r="AU201" i="8"/>
  <c r="AT201" i="8"/>
  <c r="AS201" i="8"/>
  <c r="AR201" i="8"/>
  <c r="AQ201" i="8"/>
  <c r="AP201" i="8"/>
  <c r="AL201" i="8"/>
  <c r="AK201" i="8"/>
  <c r="AJ201" i="8"/>
  <c r="AI201" i="8"/>
  <c r="AH201" i="8"/>
  <c r="AG201" i="8"/>
  <c r="AF201" i="8"/>
  <c r="AE201" i="8"/>
  <c r="AD201" i="8"/>
  <c r="AC201" i="8"/>
  <c r="AB201" i="8"/>
  <c r="AA201" i="8"/>
  <c r="Z201" i="8"/>
  <c r="Y201" i="8"/>
  <c r="X201" i="8"/>
  <c r="W201" i="8"/>
  <c r="V201" i="8"/>
  <c r="U201" i="8"/>
  <c r="T201" i="8"/>
  <c r="S201" i="8"/>
  <c r="R201" i="8"/>
  <c r="Q201" i="8"/>
  <c r="P201" i="8"/>
  <c r="O201" i="8"/>
  <c r="N201" i="8"/>
  <c r="M201" i="8"/>
  <c r="L201" i="8"/>
  <c r="K201" i="8"/>
  <c r="J201" i="8"/>
  <c r="I201" i="8"/>
  <c r="H201" i="8"/>
  <c r="G201" i="8"/>
  <c r="F201" i="8"/>
  <c r="E201" i="8"/>
  <c r="D201" i="8"/>
  <c r="BK200" i="8"/>
  <c r="BJ200" i="8"/>
  <c r="BI200" i="8"/>
  <c r="BH200" i="8"/>
  <c r="BG200" i="8"/>
  <c r="BF200" i="8"/>
  <c r="BE200" i="8"/>
  <c r="BD200" i="8"/>
  <c r="BC200" i="8"/>
  <c r="BB200" i="8"/>
  <c r="BA200" i="8"/>
  <c r="AZ200" i="8"/>
  <c r="AY200" i="8"/>
  <c r="AX200" i="8"/>
  <c r="AW200" i="8"/>
  <c r="AV200" i="8"/>
  <c r="AU200" i="8"/>
  <c r="AT200" i="8"/>
  <c r="AS200" i="8"/>
  <c r="AR200" i="8"/>
  <c r="AQ200" i="8"/>
  <c r="AP200" i="8"/>
  <c r="AL200" i="8"/>
  <c r="AK200" i="8"/>
  <c r="AJ200" i="8"/>
  <c r="AI200" i="8"/>
  <c r="AH200" i="8"/>
  <c r="AG200" i="8"/>
  <c r="AF200" i="8"/>
  <c r="AE200" i="8"/>
  <c r="AD200" i="8"/>
  <c r="AC200" i="8"/>
  <c r="AB200" i="8"/>
  <c r="AA200" i="8"/>
  <c r="Z200" i="8"/>
  <c r="Y200" i="8"/>
  <c r="X200" i="8"/>
  <c r="W200" i="8"/>
  <c r="V200" i="8"/>
  <c r="U200" i="8"/>
  <c r="T200" i="8"/>
  <c r="S200" i="8"/>
  <c r="R200" i="8"/>
  <c r="Q200" i="8"/>
  <c r="P200" i="8"/>
  <c r="O200" i="8"/>
  <c r="N200" i="8"/>
  <c r="M200" i="8"/>
  <c r="L200" i="8"/>
  <c r="K200" i="8"/>
  <c r="J200" i="8"/>
  <c r="I200" i="8"/>
  <c r="H200" i="8"/>
  <c r="G200" i="8"/>
  <c r="F200" i="8"/>
  <c r="E200" i="8"/>
  <c r="D200" i="8"/>
  <c r="BK199" i="8"/>
  <c r="BJ199" i="8"/>
  <c r="BI199" i="8"/>
  <c r="BH199" i="8"/>
  <c r="BG199" i="8"/>
  <c r="BF199" i="8"/>
  <c r="BE199" i="8"/>
  <c r="BD199" i="8"/>
  <c r="BC199" i="8"/>
  <c r="BB199" i="8"/>
  <c r="BA199" i="8"/>
  <c r="AZ199" i="8"/>
  <c r="AY199" i="8"/>
  <c r="AX199" i="8"/>
  <c r="AW199" i="8"/>
  <c r="AV199" i="8"/>
  <c r="AU199" i="8"/>
  <c r="AT199" i="8"/>
  <c r="AS199" i="8"/>
  <c r="AR199" i="8"/>
  <c r="AQ199" i="8"/>
  <c r="AP199" i="8"/>
  <c r="AL199" i="8"/>
  <c r="AK199" i="8"/>
  <c r="AJ199" i="8"/>
  <c r="AI199" i="8"/>
  <c r="AH199" i="8"/>
  <c r="AG199" i="8"/>
  <c r="AF199" i="8"/>
  <c r="AE199" i="8"/>
  <c r="AD199" i="8"/>
  <c r="AC199" i="8"/>
  <c r="AB199" i="8"/>
  <c r="AA199" i="8"/>
  <c r="Z199" i="8"/>
  <c r="Y199" i="8"/>
  <c r="X199" i="8"/>
  <c r="W199" i="8"/>
  <c r="V199" i="8"/>
  <c r="U199" i="8"/>
  <c r="T199" i="8"/>
  <c r="S199" i="8"/>
  <c r="R199" i="8"/>
  <c r="Q199" i="8"/>
  <c r="P199" i="8"/>
  <c r="O199" i="8"/>
  <c r="N199" i="8"/>
  <c r="M199" i="8"/>
  <c r="L199" i="8"/>
  <c r="K199" i="8"/>
  <c r="J199" i="8"/>
  <c r="I199" i="8"/>
  <c r="H199" i="8"/>
  <c r="G199" i="8"/>
  <c r="F199" i="8"/>
  <c r="E199" i="8"/>
  <c r="D199" i="8"/>
  <c r="BK198" i="8"/>
  <c r="BJ198" i="8"/>
  <c r="BI198" i="8"/>
  <c r="BH198" i="8"/>
  <c r="BG198" i="8"/>
  <c r="BF198" i="8"/>
  <c r="BE198" i="8"/>
  <c r="BD198" i="8"/>
  <c r="BC198" i="8"/>
  <c r="BB198" i="8"/>
  <c r="BA198" i="8"/>
  <c r="AZ198" i="8"/>
  <c r="AY198" i="8"/>
  <c r="AX198" i="8"/>
  <c r="AW198" i="8"/>
  <c r="AV198" i="8"/>
  <c r="AU198" i="8"/>
  <c r="AT198" i="8"/>
  <c r="AS198" i="8"/>
  <c r="AR198" i="8"/>
  <c r="AQ198" i="8"/>
  <c r="AP198" i="8"/>
  <c r="AL198" i="8"/>
  <c r="AK198" i="8"/>
  <c r="AJ198" i="8"/>
  <c r="AI198" i="8"/>
  <c r="AH198" i="8"/>
  <c r="AG198" i="8"/>
  <c r="AF198" i="8"/>
  <c r="AE198" i="8"/>
  <c r="AD198" i="8"/>
  <c r="AC198" i="8"/>
  <c r="AB198" i="8"/>
  <c r="AA198" i="8"/>
  <c r="Z198" i="8"/>
  <c r="Y198" i="8"/>
  <c r="X198" i="8"/>
  <c r="W198" i="8"/>
  <c r="V198" i="8"/>
  <c r="U198" i="8"/>
  <c r="T198" i="8"/>
  <c r="S198" i="8"/>
  <c r="R198" i="8"/>
  <c r="Q198" i="8"/>
  <c r="P198" i="8"/>
  <c r="O198" i="8"/>
  <c r="N198" i="8"/>
  <c r="M198" i="8"/>
  <c r="L198" i="8"/>
  <c r="K198" i="8"/>
  <c r="J198" i="8"/>
  <c r="I198" i="8"/>
  <c r="H198" i="8"/>
  <c r="G198" i="8"/>
  <c r="F198" i="8"/>
  <c r="E198" i="8"/>
  <c r="D198" i="8"/>
  <c r="BK197" i="8"/>
  <c r="BJ197" i="8"/>
  <c r="BI197" i="8"/>
  <c r="BH197" i="8"/>
  <c r="BG197" i="8"/>
  <c r="BF197" i="8"/>
  <c r="BE197" i="8"/>
  <c r="BD197" i="8"/>
  <c r="BC197" i="8"/>
  <c r="BB197" i="8"/>
  <c r="BA197" i="8"/>
  <c r="AZ197" i="8"/>
  <c r="AY197" i="8"/>
  <c r="AX197" i="8"/>
  <c r="AW197" i="8"/>
  <c r="AV197" i="8"/>
  <c r="AU197" i="8"/>
  <c r="AT197" i="8"/>
  <c r="AS197" i="8"/>
  <c r="AR197" i="8"/>
  <c r="AQ197" i="8"/>
  <c r="AP197" i="8"/>
  <c r="AL197" i="8"/>
  <c r="AK197" i="8"/>
  <c r="AJ197" i="8"/>
  <c r="AI197" i="8"/>
  <c r="AH197" i="8"/>
  <c r="AG197" i="8"/>
  <c r="AF197" i="8"/>
  <c r="AE197" i="8"/>
  <c r="AD197" i="8"/>
  <c r="AC197" i="8"/>
  <c r="AB197" i="8"/>
  <c r="AA197" i="8"/>
  <c r="Z197" i="8"/>
  <c r="Y197" i="8"/>
  <c r="X197" i="8"/>
  <c r="W197" i="8"/>
  <c r="V197" i="8"/>
  <c r="U197" i="8"/>
  <c r="T197" i="8"/>
  <c r="S197" i="8"/>
  <c r="R197" i="8"/>
  <c r="Q197" i="8"/>
  <c r="P197" i="8"/>
  <c r="O197" i="8"/>
  <c r="N197" i="8"/>
  <c r="M197" i="8"/>
  <c r="L197" i="8"/>
  <c r="K197" i="8"/>
  <c r="J197" i="8"/>
  <c r="I197" i="8"/>
  <c r="H197" i="8"/>
  <c r="G197" i="8"/>
  <c r="F197" i="8"/>
  <c r="E197" i="8"/>
  <c r="D197" i="8"/>
  <c r="BK196" i="8"/>
  <c r="BJ196" i="8"/>
  <c r="BI196" i="8"/>
  <c r="BH196" i="8"/>
  <c r="BG196" i="8"/>
  <c r="BF196" i="8"/>
  <c r="BE196" i="8"/>
  <c r="BD196" i="8"/>
  <c r="BC196" i="8"/>
  <c r="BB196" i="8"/>
  <c r="BA196" i="8"/>
  <c r="AZ196" i="8"/>
  <c r="AY196" i="8"/>
  <c r="AX196" i="8"/>
  <c r="AW196" i="8"/>
  <c r="AV196" i="8"/>
  <c r="AU196" i="8"/>
  <c r="AT196" i="8"/>
  <c r="AS196" i="8"/>
  <c r="AR196" i="8"/>
  <c r="AQ196" i="8"/>
  <c r="AP196" i="8"/>
  <c r="AL196" i="8"/>
  <c r="AK196" i="8"/>
  <c r="AJ196" i="8"/>
  <c r="AI196" i="8"/>
  <c r="AH196" i="8"/>
  <c r="AG196" i="8"/>
  <c r="AF196" i="8"/>
  <c r="AE196" i="8"/>
  <c r="AD196" i="8"/>
  <c r="AC196" i="8"/>
  <c r="AB196" i="8"/>
  <c r="AA196" i="8"/>
  <c r="Z196" i="8"/>
  <c r="Y196" i="8"/>
  <c r="X196" i="8"/>
  <c r="W196" i="8"/>
  <c r="V196" i="8"/>
  <c r="U196" i="8"/>
  <c r="T196" i="8"/>
  <c r="S196" i="8"/>
  <c r="R196" i="8"/>
  <c r="Q196" i="8"/>
  <c r="P196" i="8"/>
  <c r="O196" i="8"/>
  <c r="N196" i="8"/>
  <c r="M196" i="8"/>
  <c r="L196" i="8"/>
  <c r="K196" i="8"/>
  <c r="J196" i="8"/>
  <c r="I196" i="8"/>
  <c r="H196" i="8"/>
  <c r="G196" i="8"/>
  <c r="F196" i="8"/>
  <c r="E196" i="8"/>
  <c r="D196" i="8"/>
  <c r="BK195" i="8"/>
  <c r="BJ195" i="8"/>
  <c r="BI195" i="8"/>
  <c r="BH195" i="8"/>
  <c r="BG195" i="8"/>
  <c r="BF195" i="8"/>
  <c r="BE195" i="8"/>
  <c r="BD195" i="8"/>
  <c r="BC195" i="8"/>
  <c r="BB195" i="8"/>
  <c r="BA195" i="8"/>
  <c r="AZ195" i="8"/>
  <c r="AY195" i="8"/>
  <c r="AX195" i="8"/>
  <c r="AW195" i="8"/>
  <c r="AV195" i="8"/>
  <c r="AU195" i="8"/>
  <c r="AT195" i="8"/>
  <c r="AS195" i="8"/>
  <c r="AR195" i="8"/>
  <c r="AQ195" i="8"/>
  <c r="AP195" i="8"/>
  <c r="AL195" i="8"/>
  <c r="AK195" i="8"/>
  <c r="AJ195" i="8"/>
  <c r="AI195" i="8"/>
  <c r="AH195" i="8"/>
  <c r="AG195" i="8"/>
  <c r="AF195" i="8"/>
  <c r="AE195" i="8"/>
  <c r="AD195" i="8"/>
  <c r="AC195" i="8"/>
  <c r="AB195" i="8"/>
  <c r="AA195" i="8"/>
  <c r="Z195" i="8"/>
  <c r="Y195" i="8"/>
  <c r="X195" i="8"/>
  <c r="W195" i="8"/>
  <c r="V195" i="8"/>
  <c r="U195" i="8"/>
  <c r="T195" i="8"/>
  <c r="S195" i="8"/>
  <c r="R195" i="8"/>
  <c r="Q195" i="8"/>
  <c r="P195" i="8"/>
  <c r="O195" i="8"/>
  <c r="N195" i="8"/>
  <c r="M195" i="8"/>
  <c r="L195" i="8"/>
  <c r="K195" i="8"/>
  <c r="J195" i="8"/>
  <c r="I195" i="8"/>
  <c r="H195" i="8"/>
  <c r="G195" i="8"/>
  <c r="F195" i="8"/>
  <c r="E195" i="8"/>
  <c r="D195" i="8"/>
  <c r="BK194" i="8"/>
  <c r="BJ194" i="8"/>
  <c r="BI194" i="8"/>
  <c r="BH194" i="8"/>
  <c r="BG194" i="8"/>
  <c r="BF194" i="8"/>
  <c r="BE194" i="8"/>
  <c r="BD194" i="8"/>
  <c r="BC194" i="8"/>
  <c r="BB194" i="8"/>
  <c r="BA194" i="8"/>
  <c r="AZ194" i="8"/>
  <c r="AY194" i="8"/>
  <c r="AX194" i="8"/>
  <c r="AW194" i="8"/>
  <c r="AV194" i="8"/>
  <c r="AU194" i="8"/>
  <c r="AT194" i="8"/>
  <c r="AS194" i="8"/>
  <c r="AR194" i="8"/>
  <c r="AQ194" i="8"/>
  <c r="AP194" i="8"/>
  <c r="AL194" i="8"/>
  <c r="AK194" i="8"/>
  <c r="AJ194" i="8"/>
  <c r="AI194" i="8"/>
  <c r="AH194" i="8"/>
  <c r="AG194" i="8"/>
  <c r="AF194" i="8"/>
  <c r="AE194" i="8"/>
  <c r="AD194" i="8"/>
  <c r="AC194" i="8"/>
  <c r="AB194" i="8"/>
  <c r="AA194" i="8"/>
  <c r="Z194" i="8"/>
  <c r="Y194" i="8"/>
  <c r="X194" i="8"/>
  <c r="W194" i="8"/>
  <c r="V194" i="8"/>
  <c r="U194" i="8"/>
  <c r="T194" i="8"/>
  <c r="S194" i="8"/>
  <c r="R194" i="8"/>
  <c r="Q194" i="8"/>
  <c r="P194" i="8"/>
  <c r="O194" i="8"/>
  <c r="N194" i="8"/>
  <c r="M194" i="8"/>
  <c r="L194" i="8"/>
  <c r="K194" i="8"/>
  <c r="J194" i="8"/>
  <c r="I194" i="8"/>
  <c r="H194" i="8"/>
  <c r="G194" i="8"/>
  <c r="F194" i="8"/>
  <c r="E194" i="8"/>
  <c r="D194" i="8"/>
  <c r="BK193" i="8"/>
  <c r="BJ193" i="8"/>
  <c r="BI193" i="8"/>
  <c r="BH193" i="8"/>
  <c r="BG193" i="8"/>
  <c r="BF193" i="8"/>
  <c r="BE193" i="8"/>
  <c r="BD193" i="8"/>
  <c r="BC193" i="8"/>
  <c r="BB193" i="8"/>
  <c r="BA193" i="8"/>
  <c r="AZ193" i="8"/>
  <c r="AY193" i="8"/>
  <c r="AX193" i="8"/>
  <c r="AW193" i="8"/>
  <c r="AV193" i="8"/>
  <c r="AU193" i="8"/>
  <c r="AT193" i="8"/>
  <c r="AS193" i="8"/>
  <c r="AR193" i="8"/>
  <c r="AQ193" i="8"/>
  <c r="AP193" i="8"/>
  <c r="AL193" i="8"/>
  <c r="AK193" i="8"/>
  <c r="AJ193" i="8"/>
  <c r="AI193" i="8"/>
  <c r="AH193" i="8"/>
  <c r="AG193" i="8"/>
  <c r="AF193" i="8"/>
  <c r="AE193" i="8"/>
  <c r="AD193" i="8"/>
  <c r="AC193" i="8"/>
  <c r="AB193" i="8"/>
  <c r="AA193" i="8"/>
  <c r="Z193" i="8"/>
  <c r="Y193" i="8"/>
  <c r="X193" i="8"/>
  <c r="W193" i="8"/>
  <c r="V193" i="8"/>
  <c r="U193" i="8"/>
  <c r="T193" i="8"/>
  <c r="S193" i="8"/>
  <c r="R193" i="8"/>
  <c r="Q193" i="8"/>
  <c r="P193" i="8"/>
  <c r="O193" i="8"/>
  <c r="N193" i="8"/>
  <c r="M193" i="8"/>
  <c r="L193" i="8"/>
  <c r="K193" i="8"/>
  <c r="J193" i="8"/>
  <c r="I193" i="8"/>
  <c r="H193" i="8"/>
  <c r="G193" i="8"/>
  <c r="F193" i="8"/>
  <c r="E193" i="8"/>
  <c r="D193" i="8"/>
  <c r="BK192" i="8"/>
  <c r="BJ192" i="8"/>
  <c r="BI192" i="8"/>
  <c r="BH192" i="8"/>
  <c r="BG192" i="8"/>
  <c r="BF192" i="8"/>
  <c r="BE192" i="8"/>
  <c r="BD192" i="8"/>
  <c r="BC192" i="8"/>
  <c r="BB192" i="8"/>
  <c r="BA192" i="8"/>
  <c r="AZ192" i="8"/>
  <c r="AY192" i="8"/>
  <c r="AX192" i="8"/>
  <c r="AW192" i="8"/>
  <c r="AV192" i="8"/>
  <c r="AU192" i="8"/>
  <c r="AT192" i="8"/>
  <c r="AS192" i="8"/>
  <c r="AR192" i="8"/>
  <c r="AQ192" i="8"/>
  <c r="AP192" i="8"/>
  <c r="AL192" i="8"/>
  <c r="AK192" i="8"/>
  <c r="AJ192" i="8"/>
  <c r="AI192" i="8"/>
  <c r="AH192" i="8"/>
  <c r="AG192" i="8"/>
  <c r="AF192" i="8"/>
  <c r="AE192" i="8"/>
  <c r="AD192" i="8"/>
  <c r="AC192" i="8"/>
  <c r="AB192" i="8"/>
  <c r="AA192" i="8"/>
  <c r="Z192" i="8"/>
  <c r="Y192" i="8"/>
  <c r="X192" i="8"/>
  <c r="W192" i="8"/>
  <c r="V192" i="8"/>
  <c r="U192" i="8"/>
  <c r="T192" i="8"/>
  <c r="S192" i="8"/>
  <c r="R192" i="8"/>
  <c r="Q192" i="8"/>
  <c r="P192" i="8"/>
  <c r="O192" i="8"/>
  <c r="N192" i="8"/>
  <c r="M192" i="8"/>
  <c r="L192" i="8"/>
  <c r="K192" i="8"/>
  <c r="J192" i="8"/>
  <c r="I192" i="8"/>
  <c r="H192" i="8"/>
  <c r="G192" i="8"/>
  <c r="F192" i="8"/>
  <c r="E192" i="8"/>
  <c r="D192" i="8"/>
  <c r="BK191" i="8"/>
  <c r="BJ191" i="8"/>
  <c r="BI191" i="8"/>
  <c r="BH191" i="8"/>
  <c r="BG191" i="8"/>
  <c r="BF191" i="8"/>
  <c r="BE191" i="8"/>
  <c r="BD191" i="8"/>
  <c r="BC191" i="8"/>
  <c r="BB191" i="8"/>
  <c r="BA191" i="8"/>
  <c r="AZ191" i="8"/>
  <c r="AY191" i="8"/>
  <c r="AX191" i="8"/>
  <c r="AW191" i="8"/>
  <c r="AV191" i="8"/>
  <c r="AU191" i="8"/>
  <c r="AT191" i="8"/>
  <c r="AS191" i="8"/>
  <c r="AR191" i="8"/>
  <c r="AQ191" i="8"/>
  <c r="AP191" i="8"/>
  <c r="AL191" i="8"/>
  <c r="AK191" i="8"/>
  <c r="AJ191" i="8"/>
  <c r="AI191" i="8"/>
  <c r="AH191" i="8"/>
  <c r="AG191" i="8"/>
  <c r="AF191" i="8"/>
  <c r="AE191" i="8"/>
  <c r="AD191" i="8"/>
  <c r="AC191" i="8"/>
  <c r="AB191" i="8"/>
  <c r="AA191" i="8"/>
  <c r="Z191" i="8"/>
  <c r="Y191" i="8"/>
  <c r="X191" i="8"/>
  <c r="W191" i="8"/>
  <c r="V191" i="8"/>
  <c r="U191" i="8"/>
  <c r="T191" i="8"/>
  <c r="S191" i="8"/>
  <c r="R191" i="8"/>
  <c r="Q191" i="8"/>
  <c r="P191" i="8"/>
  <c r="O191" i="8"/>
  <c r="N191" i="8"/>
  <c r="M191" i="8"/>
  <c r="L191" i="8"/>
  <c r="K191" i="8"/>
  <c r="J191" i="8"/>
  <c r="I191" i="8"/>
  <c r="H191" i="8"/>
  <c r="G191" i="8"/>
  <c r="F191" i="8"/>
  <c r="E191" i="8"/>
  <c r="D191" i="8"/>
  <c r="BK190" i="8"/>
  <c r="BJ190" i="8"/>
  <c r="BI190" i="8"/>
  <c r="BH190" i="8"/>
  <c r="BG190" i="8"/>
  <c r="BF190" i="8"/>
  <c r="BE190" i="8"/>
  <c r="BD190" i="8"/>
  <c r="BC190" i="8"/>
  <c r="BB190" i="8"/>
  <c r="BA190" i="8"/>
  <c r="AZ190" i="8"/>
  <c r="AY190" i="8"/>
  <c r="AX190" i="8"/>
  <c r="AW190" i="8"/>
  <c r="AV190" i="8"/>
  <c r="AU190" i="8"/>
  <c r="AT190" i="8"/>
  <c r="AS190" i="8"/>
  <c r="AR190" i="8"/>
  <c r="AQ190" i="8"/>
  <c r="AP190" i="8"/>
  <c r="AL190" i="8"/>
  <c r="AK190" i="8"/>
  <c r="AJ190" i="8"/>
  <c r="AI190" i="8"/>
  <c r="AH190" i="8"/>
  <c r="AG190" i="8"/>
  <c r="AF190" i="8"/>
  <c r="AE190" i="8"/>
  <c r="AD190" i="8"/>
  <c r="AC190" i="8"/>
  <c r="AB190" i="8"/>
  <c r="AA190" i="8"/>
  <c r="Z190" i="8"/>
  <c r="Y190" i="8"/>
  <c r="X190" i="8"/>
  <c r="W190" i="8"/>
  <c r="V190" i="8"/>
  <c r="U190" i="8"/>
  <c r="T190" i="8"/>
  <c r="S190" i="8"/>
  <c r="R190" i="8"/>
  <c r="Q190" i="8"/>
  <c r="P190" i="8"/>
  <c r="O190" i="8"/>
  <c r="N190" i="8"/>
  <c r="M190" i="8"/>
  <c r="L190" i="8"/>
  <c r="K190" i="8"/>
  <c r="J190" i="8"/>
  <c r="I190" i="8"/>
  <c r="H190" i="8"/>
  <c r="G190" i="8"/>
  <c r="F190" i="8"/>
  <c r="E190" i="8"/>
  <c r="D190" i="8"/>
  <c r="BK189" i="8"/>
  <c r="BJ189" i="8"/>
  <c r="BI189" i="8"/>
  <c r="BH189" i="8"/>
  <c r="BG189" i="8"/>
  <c r="BF189" i="8"/>
  <c r="BE189" i="8"/>
  <c r="BD189" i="8"/>
  <c r="BC189" i="8"/>
  <c r="BB189" i="8"/>
  <c r="BA189" i="8"/>
  <c r="AZ189" i="8"/>
  <c r="AY189" i="8"/>
  <c r="AX189" i="8"/>
  <c r="AW189" i="8"/>
  <c r="AV189" i="8"/>
  <c r="AU189" i="8"/>
  <c r="AT189" i="8"/>
  <c r="AS189" i="8"/>
  <c r="AR189" i="8"/>
  <c r="AQ189" i="8"/>
  <c r="AP189" i="8"/>
  <c r="AL189" i="8"/>
  <c r="AK189" i="8"/>
  <c r="AJ189" i="8"/>
  <c r="AI189" i="8"/>
  <c r="AH189" i="8"/>
  <c r="AG189" i="8"/>
  <c r="AF189" i="8"/>
  <c r="AE189" i="8"/>
  <c r="AD189" i="8"/>
  <c r="AC189" i="8"/>
  <c r="AB189" i="8"/>
  <c r="AA189" i="8"/>
  <c r="Z189" i="8"/>
  <c r="Y189" i="8"/>
  <c r="X189" i="8"/>
  <c r="W189" i="8"/>
  <c r="V189" i="8"/>
  <c r="U189" i="8"/>
  <c r="T189" i="8"/>
  <c r="S189" i="8"/>
  <c r="R189" i="8"/>
  <c r="Q189" i="8"/>
  <c r="P189" i="8"/>
  <c r="O189" i="8"/>
  <c r="N189" i="8"/>
  <c r="M189" i="8"/>
  <c r="L189" i="8"/>
  <c r="K189" i="8"/>
  <c r="J189" i="8"/>
  <c r="I189" i="8"/>
  <c r="H189" i="8"/>
  <c r="G189" i="8"/>
  <c r="F189" i="8"/>
  <c r="E189" i="8"/>
  <c r="D189" i="8"/>
  <c r="BK188" i="8"/>
  <c r="BJ188" i="8"/>
  <c r="BI188" i="8"/>
  <c r="BH188" i="8"/>
  <c r="BG188" i="8"/>
  <c r="BF188" i="8"/>
  <c r="BE188" i="8"/>
  <c r="BD188" i="8"/>
  <c r="BC188" i="8"/>
  <c r="BB188" i="8"/>
  <c r="BA188" i="8"/>
  <c r="AZ188" i="8"/>
  <c r="AY188" i="8"/>
  <c r="AX188" i="8"/>
  <c r="AW188" i="8"/>
  <c r="AV188" i="8"/>
  <c r="AU188" i="8"/>
  <c r="AT188" i="8"/>
  <c r="AS188" i="8"/>
  <c r="AR188" i="8"/>
  <c r="AQ188" i="8"/>
  <c r="AP188" i="8"/>
  <c r="AL188" i="8"/>
  <c r="AK188" i="8"/>
  <c r="AJ188" i="8"/>
  <c r="AI188" i="8"/>
  <c r="AH188" i="8"/>
  <c r="AG188" i="8"/>
  <c r="AF188" i="8"/>
  <c r="AE188" i="8"/>
  <c r="AD188" i="8"/>
  <c r="AC188" i="8"/>
  <c r="AB188" i="8"/>
  <c r="AA188" i="8"/>
  <c r="Z188" i="8"/>
  <c r="Y188" i="8"/>
  <c r="X188" i="8"/>
  <c r="W188" i="8"/>
  <c r="V188" i="8"/>
  <c r="U188" i="8"/>
  <c r="T188" i="8"/>
  <c r="S188" i="8"/>
  <c r="R188" i="8"/>
  <c r="Q188" i="8"/>
  <c r="P188" i="8"/>
  <c r="O188" i="8"/>
  <c r="N188" i="8"/>
  <c r="M188" i="8"/>
  <c r="L188" i="8"/>
  <c r="K188" i="8"/>
  <c r="J188" i="8"/>
  <c r="I188" i="8"/>
  <c r="H188" i="8"/>
  <c r="G188" i="8"/>
  <c r="F188" i="8"/>
  <c r="E188" i="8"/>
  <c r="D188" i="8"/>
  <c r="BK187" i="8"/>
  <c r="BJ187" i="8"/>
  <c r="BI187" i="8"/>
  <c r="BH187" i="8"/>
  <c r="BG187" i="8"/>
  <c r="BF187" i="8"/>
  <c r="BE187" i="8"/>
  <c r="BD187" i="8"/>
  <c r="BC187" i="8"/>
  <c r="BB187" i="8"/>
  <c r="BA187" i="8"/>
  <c r="AZ187" i="8"/>
  <c r="AY187" i="8"/>
  <c r="AX187" i="8"/>
  <c r="AW187" i="8"/>
  <c r="AV187" i="8"/>
  <c r="AU187" i="8"/>
  <c r="AT187" i="8"/>
  <c r="AS187" i="8"/>
  <c r="AR187" i="8"/>
  <c r="AQ187" i="8"/>
  <c r="AP187" i="8"/>
  <c r="AL187" i="8"/>
  <c r="AK187" i="8"/>
  <c r="AJ187" i="8"/>
  <c r="AI187" i="8"/>
  <c r="AH187" i="8"/>
  <c r="AG187" i="8"/>
  <c r="AF187" i="8"/>
  <c r="AE187" i="8"/>
  <c r="AD187" i="8"/>
  <c r="AC187" i="8"/>
  <c r="AB187" i="8"/>
  <c r="AA187" i="8"/>
  <c r="Z187" i="8"/>
  <c r="Y187" i="8"/>
  <c r="X187" i="8"/>
  <c r="W187" i="8"/>
  <c r="V187" i="8"/>
  <c r="U187" i="8"/>
  <c r="T187" i="8"/>
  <c r="S187" i="8"/>
  <c r="R187" i="8"/>
  <c r="Q187" i="8"/>
  <c r="P187" i="8"/>
  <c r="O187" i="8"/>
  <c r="N187" i="8"/>
  <c r="M187" i="8"/>
  <c r="L187" i="8"/>
  <c r="K187" i="8"/>
  <c r="J187" i="8"/>
  <c r="I187" i="8"/>
  <c r="H187" i="8"/>
  <c r="G187" i="8"/>
  <c r="F187" i="8"/>
  <c r="E187" i="8"/>
  <c r="D187" i="8"/>
  <c r="BK186" i="8"/>
  <c r="BJ186" i="8"/>
  <c r="BI186" i="8"/>
  <c r="BH186" i="8"/>
  <c r="BG186" i="8"/>
  <c r="BF186" i="8"/>
  <c r="BE186" i="8"/>
  <c r="BD186" i="8"/>
  <c r="BC186" i="8"/>
  <c r="BB186" i="8"/>
  <c r="BA186" i="8"/>
  <c r="AZ186" i="8"/>
  <c r="AY186" i="8"/>
  <c r="AX186" i="8"/>
  <c r="AW186" i="8"/>
  <c r="AV186" i="8"/>
  <c r="AU186" i="8"/>
  <c r="AT186" i="8"/>
  <c r="AS186" i="8"/>
  <c r="AR186" i="8"/>
  <c r="AQ186" i="8"/>
  <c r="AP186" i="8"/>
  <c r="AL186" i="8"/>
  <c r="AK186" i="8"/>
  <c r="AJ186" i="8"/>
  <c r="AI186" i="8"/>
  <c r="AH186" i="8"/>
  <c r="AG186" i="8"/>
  <c r="AF186" i="8"/>
  <c r="AE186" i="8"/>
  <c r="AD186" i="8"/>
  <c r="AC186" i="8"/>
  <c r="AB186" i="8"/>
  <c r="AA186" i="8"/>
  <c r="Z186" i="8"/>
  <c r="Y186" i="8"/>
  <c r="X186" i="8"/>
  <c r="W186" i="8"/>
  <c r="V186" i="8"/>
  <c r="U186" i="8"/>
  <c r="T186" i="8"/>
  <c r="S186" i="8"/>
  <c r="R186" i="8"/>
  <c r="Q186" i="8"/>
  <c r="P186" i="8"/>
  <c r="O186" i="8"/>
  <c r="N186" i="8"/>
  <c r="M186" i="8"/>
  <c r="L186" i="8"/>
  <c r="K186" i="8"/>
  <c r="J186" i="8"/>
  <c r="I186" i="8"/>
  <c r="H186" i="8"/>
  <c r="G186" i="8"/>
  <c r="F186" i="8"/>
  <c r="E186" i="8"/>
  <c r="D186" i="8"/>
  <c r="BK185" i="8"/>
  <c r="BJ185" i="8"/>
  <c r="BI185" i="8"/>
  <c r="BH185" i="8"/>
  <c r="BG185" i="8"/>
  <c r="BF185" i="8"/>
  <c r="BE185" i="8"/>
  <c r="BD185" i="8"/>
  <c r="BC185" i="8"/>
  <c r="BB185" i="8"/>
  <c r="BA185" i="8"/>
  <c r="AZ185" i="8"/>
  <c r="AY185" i="8"/>
  <c r="AX185" i="8"/>
  <c r="AW185" i="8"/>
  <c r="AV185" i="8"/>
  <c r="AU185" i="8"/>
  <c r="AT185" i="8"/>
  <c r="AS185" i="8"/>
  <c r="AR185" i="8"/>
  <c r="AQ185" i="8"/>
  <c r="AP185" i="8"/>
  <c r="AL185" i="8"/>
  <c r="AK185" i="8"/>
  <c r="AJ185" i="8"/>
  <c r="AI185" i="8"/>
  <c r="AH185" i="8"/>
  <c r="AG185" i="8"/>
  <c r="AF185" i="8"/>
  <c r="AE185" i="8"/>
  <c r="AD185" i="8"/>
  <c r="AC185" i="8"/>
  <c r="AB185" i="8"/>
  <c r="AA185" i="8"/>
  <c r="Z185" i="8"/>
  <c r="Y185" i="8"/>
  <c r="X185" i="8"/>
  <c r="W185" i="8"/>
  <c r="V185" i="8"/>
  <c r="U185" i="8"/>
  <c r="T185" i="8"/>
  <c r="S185" i="8"/>
  <c r="R185" i="8"/>
  <c r="Q185" i="8"/>
  <c r="P185" i="8"/>
  <c r="O185" i="8"/>
  <c r="N185" i="8"/>
  <c r="M185" i="8"/>
  <c r="L185" i="8"/>
  <c r="K185" i="8"/>
  <c r="J185" i="8"/>
  <c r="I185" i="8"/>
  <c r="H185" i="8"/>
  <c r="G185" i="8"/>
  <c r="F185" i="8"/>
  <c r="E185" i="8"/>
  <c r="D185" i="8"/>
  <c r="BK184" i="8"/>
  <c r="BJ184" i="8"/>
  <c r="BI184" i="8"/>
  <c r="BH184" i="8"/>
  <c r="BG184" i="8"/>
  <c r="BF184" i="8"/>
  <c r="BE184" i="8"/>
  <c r="BD184" i="8"/>
  <c r="BC184" i="8"/>
  <c r="BB184" i="8"/>
  <c r="BA184" i="8"/>
  <c r="AZ184" i="8"/>
  <c r="AY184" i="8"/>
  <c r="AX184" i="8"/>
  <c r="AW184" i="8"/>
  <c r="AV184" i="8"/>
  <c r="AU184" i="8"/>
  <c r="AT184" i="8"/>
  <c r="AS184" i="8"/>
  <c r="AR184" i="8"/>
  <c r="AQ184" i="8"/>
  <c r="AP184" i="8"/>
  <c r="AL184" i="8"/>
  <c r="AK184" i="8"/>
  <c r="AJ184" i="8"/>
  <c r="AI184" i="8"/>
  <c r="AH184" i="8"/>
  <c r="AG184" i="8"/>
  <c r="AF184" i="8"/>
  <c r="AE184" i="8"/>
  <c r="AD184" i="8"/>
  <c r="AC184" i="8"/>
  <c r="AB184" i="8"/>
  <c r="AA184" i="8"/>
  <c r="Z184" i="8"/>
  <c r="Y184" i="8"/>
  <c r="X184" i="8"/>
  <c r="W184" i="8"/>
  <c r="V184" i="8"/>
  <c r="U184" i="8"/>
  <c r="T184" i="8"/>
  <c r="S184" i="8"/>
  <c r="R184" i="8"/>
  <c r="Q184" i="8"/>
  <c r="P184" i="8"/>
  <c r="O184" i="8"/>
  <c r="N184" i="8"/>
  <c r="M184" i="8"/>
  <c r="L184" i="8"/>
  <c r="K184" i="8"/>
  <c r="J184" i="8"/>
  <c r="I184" i="8"/>
  <c r="H184" i="8"/>
  <c r="G184" i="8"/>
  <c r="F184" i="8"/>
  <c r="E184" i="8"/>
  <c r="D184" i="8"/>
  <c r="BK183" i="8"/>
  <c r="BJ183" i="8"/>
  <c r="BI183" i="8"/>
  <c r="BH183" i="8"/>
  <c r="BG183" i="8"/>
  <c r="BF183" i="8"/>
  <c r="BE183" i="8"/>
  <c r="BD183" i="8"/>
  <c r="BC183" i="8"/>
  <c r="BB183" i="8"/>
  <c r="BA183" i="8"/>
  <c r="AZ183" i="8"/>
  <c r="AY183" i="8"/>
  <c r="AX183" i="8"/>
  <c r="AW183" i="8"/>
  <c r="AV183" i="8"/>
  <c r="AU183" i="8"/>
  <c r="AT183" i="8"/>
  <c r="AS183" i="8"/>
  <c r="AR183" i="8"/>
  <c r="AQ183" i="8"/>
  <c r="AP183" i="8"/>
  <c r="AL183" i="8"/>
  <c r="AK183" i="8"/>
  <c r="AJ183" i="8"/>
  <c r="AI183" i="8"/>
  <c r="AH183" i="8"/>
  <c r="AG183" i="8"/>
  <c r="AF183" i="8"/>
  <c r="AE183" i="8"/>
  <c r="AD183" i="8"/>
  <c r="AC183" i="8"/>
  <c r="AB183" i="8"/>
  <c r="AA183" i="8"/>
  <c r="Z183" i="8"/>
  <c r="Y183" i="8"/>
  <c r="X183" i="8"/>
  <c r="W183" i="8"/>
  <c r="V183" i="8"/>
  <c r="U183" i="8"/>
  <c r="T183" i="8"/>
  <c r="S183" i="8"/>
  <c r="R183" i="8"/>
  <c r="Q183" i="8"/>
  <c r="P183" i="8"/>
  <c r="O183" i="8"/>
  <c r="N183" i="8"/>
  <c r="M183" i="8"/>
  <c r="L183" i="8"/>
  <c r="K183" i="8"/>
  <c r="J183" i="8"/>
  <c r="I183" i="8"/>
  <c r="H183" i="8"/>
  <c r="G183" i="8"/>
  <c r="F183" i="8"/>
  <c r="E183" i="8"/>
  <c r="D183" i="8"/>
  <c r="BK182" i="8"/>
  <c r="BJ182" i="8"/>
  <c r="BI182" i="8"/>
  <c r="BH182" i="8"/>
  <c r="BG182" i="8"/>
  <c r="BF182" i="8"/>
  <c r="BE182" i="8"/>
  <c r="BD182" i="8"/>
  <c r="BC182" i="8"/>
  <c r="BB182" i="8"/>
  <c r="BA182" i="8"/>
  <c r="AZ182" i="8"/>
  <c r="AY182" i="8"/>
  <c r="AX182" i="8"/>
  <c r="AW182" i="8"/>
  <c r="AV182" i="8"/>
  <c r="AU182" i="8"/>
  <c r="AT182" i="8"/>
  <c r="AS182" i="8"/>
  <c r="AR182" i="8"/>
  <c r="AQ182" i="8"/>
  <c r="AP182" i="8"/>
  <c r="AL182" i="8"/>
  <c r="AK182" i="8"/>
  <c r="AJ182" i="8"/>
  <c r="AI182" i="8"/>
  <c r="AH182" i="8"/>
  <c r="AG182" i="8"/>
  <c r="AF182" i="8"/>
  <c r="AE182" i="8"/>
  <c r="AD182" i="8"/>
  <c r="AC182" i="8"/>
  <c r="AB182" i="8"/>
  <c r="AA182" i="8"/>
  <c r="Z182" i="8"/>
  <c r="Y182" i="8"/>
  <c r="X182" i="8"/>
  <c r="W182" i="8"/>
  <c r="V182" i="8"/>
  <c r="U182" i="8"/>
  <c r="T182" i="8"/>
  <c r="S182" i="8"/>
  <c r="R182" i="8"/>
  <c r="Q182" i="8"/>
  <c r="P182" i="8"/>
  <c r="O182" i="8"/>
  <c r="N182" i="8"/>
  <c r="M182" i="8"/>
  <c r="L182" i="8"/>
  <c r="K182" i="8"/>
  <c r="J182" i="8"/>
  <c r="I182" i="8"/>
  <c r="H182" i="8"/>
  <c r="G182" i="8"/>
  <c r="F182" i="8"/>
  <c r="E182" i="8"/>
  <c r="D182" i="8"/>
  <c r="BK181" i="8"/>
  <c r="BJ181" i="8"/>
  <c r="BI181" i="8"/>
  <c r="BH181" i="8"/>
  <c r="BG181" i="8"/>
  <c r="BF181" i="8"/>
  <c r="BE181" i="8"/>
  <c r="BD181" i="8"/>
  <c r="BC181" i="8"/>
  <c r="BB181" i="8"/>
  <c r="BA181" i="8"/>
  <c r="AZ181" i="8"/>
  <c r="AY181" i="8"/>
  <c r="AX181" i="8"/>
  <c r="AW181" i="8"/>
  <c r="AV181" i="8"/>
  <c r="AU181" i="8"/>
  <c r="AT181" i="8"/>
  <c r="AS181" i="8"/>
  <c r="AR181" i="8"/>
  <c r="AQ181" i="8"/>
  <c r="AP181" i="8"/>
  <c r="AL181" i="8"/>
  <c r="AK181" i="8"/>
  <c r="AJ181" i="8"/>
  <c r="AI181" i="8"/>
  <c r="AH181" i="8"/>
  <c r="AG181" i="8"/>
  <c r="AF181" i="8"/>
  <c r="AE181" i="8"/>
  <c r="AD181" i="8"/>
  <c r="AC181" i="8"/>
  <c r="AB181" i="8"/>
  <c r="AA181" i="8"/>
  <c r="Z181" i="8"/>
  <c r="Y181" i="8"/>
  <c r="X181" i="8"/>
  <c r="W181" i="8"/>
  <c r="V181" i="8"/>
  <c r="U181" i="8"/>
  <c r="T181" i="8"/>
  <c r="S181" i="8"/>
  <c r="R181" i="8"/>
  <c r="Q181" i="8"/>
  <c r="P181" i="8"/>
  <c r="O181" i="8"/>
  <c r="N181" i="8"/>
  <c r="M181" i="8"/>
  <c r="L181" i="8"/>
  <c r="K181" i="8"/>
  <c r="J181" i="8"/>
  <c r="I181" i="8"/>
  <c r="H181" i="8"/>
  <c r="G181" i="8"/>
  <c r="F181" i="8"/>
  <c r="E181" i="8"/>
  <c r="D181" i="8"/>
  <c r="BK180" i="8"/>
  <c r="BJ180" i="8"/>
  <c r="BI180" i="8"/>
  <c r="BH180" i="8"/>
  <c r="BG180" i="8"/>
  <c r="BF180" i="8"/>
  <c r="BE180" i="8"/>
  <c r="BD180" i="8"/>
  <c r="BC180" i="8"/>
  <c r="BB180" i="8"/>
  <c r="BA180" i="8"/>
  <c r="AZ180" i="8"/>
  <c r="AY180" i="8"/>
  <c r="AX180" i="8"/>
  <c r="AW180" i="8"/>
  <c r="AV180" i="8"/>
  <c r="AU180" i="8"/>
  <c r="AT180" i="8"/>
  <c r="AS180" i="8"/>
  <c r="AR180" i="8"/>
  <c r="AQ180" i="8"/>
  <c r="AP180" i="8"/>
  <c r="AL180" i="8"/>
  <c r="AK180" i="8"/>
  <c r="AJ180" i="8"/>
  <c r="AI180" i="8"/>
  <c r="AH180" i="8"/>
  <c r="AG180" i="8"/>
  <c r="AF180" i="8"/>
  <c r="AE180" i="8"/>
  <c r="AD180" i="8"/>
  <c r="AC180" i="8"/>
  <c r="AB180" i="8"/>
  <c r="AA180" i="8"/>
  <c r="Z180" i="8"/>
  <c r="Y180" i="8"/>
  <c r="X180" i="8"/>
  <c r="W180" i="8"/>
  <c r="V180" i="8"/>
  <c r="U180" i="8"/>
  <c r="T180" i="8"/>
  <c r="S180" i="8"/>
  <c r="R180" i="8"/>
  <c r="Q180" i="8"/>
  <c r="P180" i="8"/>
  <c r="O180" i="8"/>
  <c r="N180" i="8"/>
  <c r="M180" i="8"/>
  <c r="L180" i="8"/>
  <c r="K180" i="8"/>
  <c r="J180" i="8"/>
  <c r="I180" i="8"/>
  <c r="H180" i="8"/>
  <c r="G180" i="8"/>
  <c r="F180" i="8"/>
  <c r="E180" i="8"/>
  <c r="D180" i="8"/>
  <c r="BK179" i="8"/>
  <c r="BJ179" i="8"/>
  <c r="BI179" i="8"/>
  <c r="BH179" i="8"/>
  <c r="BG179" i="8"/>
  <c r="BF179" i="8"/>
  <c r="BE179" i="8"/>
  <c r="BD179" i="8"/>
  <c r="BC179" i="8"/>
  <c r="BB179" i="8"/>
  <c r="BA179" i="8"/>
  <c r="AZ179" i="8"/>
  <c r="AY179" i="8"/>
  <c r="AX179" i="8"/>
  <c r="AW179" i="8"/>
  <c r="AV179" i="8"/>
  <c r="AU179" i="8"/>
  <c r="AT179" i="8"/>
  <c r="AS179" i="8"/>
  <c r="AR179" i="8"/>
  <c r="AQ179" i="8"/>
  <c r="AP179" i="8"/>
  <c r="AL179" i="8"/>
  <c r="AK179" i="8"/>
  <c r="AJ179" i="8"/>
  <c r="AI179" i="8"/>
  <c r="AH179" i="8"/>
  <c r="AG179" i="8"/>
  <c r="AF179" i="8"/>
  <c r="AE179" i="8"/>
  <c r="AD179" i="8"/>
  <c r="AC179" i="8"/>
  <c r="AB179" i="8"/>
  <c r="AA179" i="8"/>
  <c r="Z179" i="8"/>
  <c r="Y179" i="8"/>
  <c r="X179" i="8"/>
  <c r="W179" i="8"/>
  <c r="V179" i="8"/>
  <c r="U179" i="8"/>
  <c r="T179" i="8"/>
  <c r="S179" i="8"/>
  <c r="R179" i="8"/>
  <c r="Q179" i="8"/>
  <c r="P179" i="8"/>
  <c r="O179" i="8"/>
  <c r="N179" i="8"/>
  <c r="M179" i="8"/>
  <c r="L179" i="8"/>
  <c r="K179" i="8"/>
  <c r="J179" i="8"/>
  <c r="I179" i="8"/>
  <c r="H179" i="8"/>
  <c r="G179" i="8"/>
  <c r="F179" i="8"/>
  <c r="E179" i="8"/>
  <c r="D179" i="8"/>
  <c r="BK178" i="8"/>
  <c r="BJ178" i="8"/>
  <c r="BI178" i="8"/>
  <c r="BH178" i="8"/>
  <c r="BG178" i="8"/>
  <c r="BF178" i="8"/>
  <c r="BE178" i="8"/>
  <c r="BD178" i="8"/>
  <c r="BC178" i="8"/>
  <c r="BB178" i="8"/>
  <c r="BA178" i="8"/>
  <c r="AZ178" i="8"/>
  <c r="AY178" i="8"/>
  <c r="AX178" i="8"/>
  <c r="AW178" i="8"/>
  <c r="AV178" i="8"/>
  <c r="AU178" i="8"/>
  <c r="AT178" i="8"/>
  <c r="AS178" i="8"/>
  <c r="AR178" i="8"/>
  <c r="AQ178" i="8"/>
  <c r="AP178" i="8"/>
  <c r="AL178" i="8"/>
  <c r="AK178" i="8"/>
  <c r="AJ178" i="8"/>
  <c r="AI178" i="8"/>
  <c r="AH178" i="8"/>
  <c r="AG178" i="8"/>
  <c r="AF178" i="8"/>
  <c r="AE178" i="8"/>
  <c r="AD178" i="8"/>
  <c r="AC178" i="8"/>
  <c r="AB178" i="8"/>
  <c r="AA178" i="8"/>
  <c r="Z178" i="8"/>
  <c r="Y178" i="8"/>
  <c r="X178" i="8"/>
  <c r="W178" i="8"/>
  <c r="V178" i="8"/>
  <c r="U178" i="8"/>
  <c r="T178" i="8"/>
  <c r="S178" i="8"/>
  <c r="R178" i="8"/>
  <c r="Q178" i="8"/>
  <c r="P178" i="8"/>
  <c r="O178" i="8"/>
  <c r="N178" i="8"/>
  <c r="M178" i="8"/>
  <c r="L178" i="8"/>
  <c r="K178" i="8"/>
  <c r="J178" i="8"/>
  <c r="I178" i="8"/>
  <c r="H178" i="8"/>
  <c r="G178" i="8"/>
  <c r="F178" i="8"/>
  <c r="E178" i="8"/>
  <c r="D178" i="8"/>
  <c r="BK177" i="8"/>
  <c r="BJ177" i="8"/>
  <c r="BI177" i="8"/>
  <c r="BH177" i="8"/>
  <c r="BG177" i="8"/>
  <c r="BF177" i="8"/>
  <c r="BE177" i="8"/>
  <c r="BD177" i="8"/>
  <c r="BC177" i="8"/>
  <c r="BB177" i="8"/>
  <c r="BA177" i="8"/>
  <c r="AZ177" i="8"/>
  <c r="AY177" i="8"/>
  <c r="AX177" i="8"/>
  <c r="AW177" i="8"/>
  <c r="AV177" i="8"/>
  <c r="AU177" i="8"/>
  <c r="AT177" i="8"/>
  <c r="AS177" i="8"/>
  <c r="AR177" i="8"/>
  <c r="AQ177" i="8"/>
  <c r="AP177" i="8"/>
  <c r="AL177" i="8"/>
  <c r="AK177" i="8"/>
  <c r="AJ177" i="8"/>
  <c r="AI177" i="8"/>
  <c r="AH177" i="8"/>
  <c r="AG177" i="8"/>
  <c r="AF177" i="8"/>
  <c r="AE177" i="8"/>
  <c r="AD177" i="8"/>
  <c r="AC177" i="8"/>
  <c r="AB177" i="8"/>
  <c r="AA177" i="8"/>
  <c r="Z177" i="8"/>
  <c r="Y177" i="8"/>
  <c r="X177" i="8"/>
  <c r="W177" i="8"/>
  <c r="V177" i="8"/>
  <c r="U177" i="8"/>
  <c r="T177" i="8"/>
  <c r="S177" i="8"/>
  <c r="R177" i="8"/>
  <c r="Q177" i="8"/>
  <c r="P177" i="8"/>
  <c r="O177" i="8"/>
  <c r="N177" i="8"/>
  <c r="M177" i="8"/>
  <c r="L177" i="8"/>
  <c r="K177" i="8"/>
  <c r="J177" i="8"/>
  <c r="I177" i="8"/>
  <c r="H177" i="8"/>
  <c r="G177" i="8"/>
  <c r="F177" i="8"/>
  <c r="E177" i="8"/>
  <c r="D177" i="8"/>
  <c r="BK176" i="8"/>
  <c r="BJ176" i="8"/>
  <c r="BI176" i="8"/>
  <c r="BH176" i="8"/>
  <c r="BG176" i="8"/>
  <c r="BF176" i="8"/>
  <c r="BE176" i="8"/>
  <c r="BD176" i="8"/>
  <c r="BC176" i="8"/>
  <c r="BB176" i="8"/>
  <c r="BA176" i="8"/>
  <c r="AZ176" i="8"/>
  <c r="AY176" i="8"/>
  <c r="AX176" i="8"/>
  <c r="AW176" i="8"/>
  <c r="AV176" i="8"/>
  <c r="AU176" i="8"/>
  <c r="AT176" i="8"/>
  <c r="AS176" i="8"/>
  <c r="AR176" i="8"/>
  <c r="AQ176" i="8"/>
  <c r="AP176" i="8"/>
  <c r="AL176" i="8"/>
  <c r="AK176" i="8"/>
  <c r="AJ176" i="8"/>
  <c r="AI176" i="8"/>
  <c r="AH176" i="8"/>
  <c r="AG176" i="8"/>
  <c r="AF176" i="8"/>
  <c r="AE176" i="8"/>
  <c r="AD176" i="8"/>
  <c r="AC176" i="8"/>
  <c r="AB176" i="8"/>
  <c r="AA176" i="8"/>
  <c r="Z176" i="8"/>
  <c r="Y176" i="8"/>
  <c r="X176" i="8"/>
  <c r="W176" i="8"/>
  <c r="V176" i="8"/>
  <c r="U176" i="8"/>
  <c r="T176" i="8"/>
  <c r="S176" i="8"/>
  <c r="R176" i="8"/>
  <c r="Q176" i="8"/>
  <c r="P176" i="8"/>
  <c r="O176" i="8"/>
  <c r="N176" i="8"/>
  <c r="M176" i="8"/>
  <c r="L176" i="8"/>
  <c r="K176" i="8"/>
  <c r="J176" i="8"/>
  <c r="I176" i="8"/>
  <c r="H176" i="8"/>
  <c r="G176" i="8"/>
  <c r="F176" i="8"/>
  <c r="E176" i="8"/>
  <c r="D176" i="8"/>
  <c r="BK175" i="8"/>
  <c r="BJ175" i="8"/>
  <c r="BI175" i="8"/>
  <c r="BH175" i="8"/>
  <c r="BG175" i="8"/>
  <c r="BF175" i="8"/>
  <c r="BE175" i="8"/>
  <c r="BD175" i="8"/>
  <c r="BC175" i="8"/>
  <c r="BB175" i="8"/>
  <c r="BA175" i="8"/>
  <c r="AZ175" i="8"/>
  <c r="AY175" i="8"/>
  <c r="AX175" i="8"/>
  <c r="AW175" i="8"/>
  <c r="AV175" i="8"/>
  <c r="AU175" i="8"/>
  <c r="AT175" i="8"/>
  <c r="AS175" i="8"/>
  <c r="AR175" i="8"/>
  <c r="AQ175" i="8"/>
  <c r="AP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F175" i="8"/>
  <c r="E175" i="8"/>
  <c r="D175" i="8"/>
  <c r="BK174" i="8"/>
  <c r="BJ174" i="8"/>
  <c r="BI174" i="8"/>
  <c r="BH174" i="8"/>
  <c r="BG174" i="8"/>
  <c r="BF174" i="8"/>
  <c r="BE174" i="8"/>
  <c r="BD174" i="8"/>
  <c r="BC174" i="8"/>
  <c r="BB174" i="8"/>
  <c r="BA174" i="8"/>
  <c r="AZ174" i="8"/>
  <c r="AY174" i="8"/>
  <c r="AX174" i="8"/>
  <c r="AW174" i="8"/>
  <c r="AV174" i="8"/>
  <c r="AU174" i="8"/>
  <c r="AT174" i="8"/>
  <c r="AS174" i="8"/>
  <c r="AR174" i="8"/>
  <c r="AQ174" i="8"/>
  <c r="AP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F174" i="8"/>
  <c r="E174" i="8"/>
  <c r="D174" i="8"/>
  <c r="BK173" i="8"/>
  <c r="BJ173" i="8"/>
  <c r="BI173" i="8"/>
  <c r="BH173" i="8"/>
  <c r="BG173" i="8"/>
  <c r="BF173" i="8"/>
  <c r="BE173" i="8"/>
  <c r="BD173" i="8"/>
  <c r="BC173" i="8"/>
  <c r="BB173" i="8"/>
  <c r="BA173" i="8"/>
  <c r="AZ173" i="8"/>
  <c r="AY173" i="8"/>
  <c r="AX173" i="8"/>
  <c r="AW173" i="8"/>
  <c r="AV173" i="8"/>
  <c r="AU173" i="8"/>
  <c r="AT173" i="8"/>
  <c r="AS173" i="8"/>
  <c r="AR173" i="8"/>
  <c r="AQ173" i="8"/>
  <c r="AP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F173" i="8"/>
  <c r="E173" i="8"/>
  <c r="D173" i="8"/>
  <c r="BK172" i="8"/>
  <c r="BJ172" i="8"/>
  <c r="BI172" i="8"/>
  <c r="BH172" i="8"/>
  <c r="BG172" i="8"/>
  <c r="BF172" i="8"/>
  <c r="BE172" i="8"/>
  <c r="BD172" i="8"/>
  <c r="BC172" i="8"/>
  <c r="BB172" i="8"/>
  <c r="BA172" i="8"/>
  <c r="AZ172" i="8"/>
  <c r="AY172" i="8"/>
  <c r="AX172" i="8"/>
  <c r="AW172" i="8"/>
  <c r="AV172" i="8"/>
  <c r="AU172" i="8"/>
  <c r="AT172" i="8"/>
  <c r="AS172" i="8"/>
  <c r="AR172" i="8"/>
  <c r="AQ172" i="8"/>
  <c r="AP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F172" i="8"/>
  <c r="E172" i="8"/>
  <c r="D172" i="8"/>
  <c r="BK171" i="8"/>
  <c r="BJ171" i="8"/>
  <c r="BI171" i="8"/>
  <c r="BH171" i="8"/>
  <c r="BG171" i="8"/>
  <c r="BF171" i="8"/>
  <c r="BE171" i="8"/>
  <c r="BD171" i="8"/>
  <c r="BC171" i="8"/>
  <c r="BB171" i="8"/>
  <c r="BA171" i="8"/>
  <c r="AZ171" i="8"/>
  <c r="AY171" i="8"/>
  <c r="AX171" i="8"/>
  <c r="AW171" i="8"/>
  <c r="AV171" i="8"/>
  <c r="AU171" i="8"/>
  <c r="AT171" i="8"/>
  <c r="AS171" i="8"/>
  <c r="AR171" i="8"/>
  <c r="AQ171" i="8"/>
  <c r="AP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F171" i="8"/>
  <c r="E171" i="8"/>
  <c r="D171" i="8"/>
  <c r="BK170" i="8"/>
  <c r="BJ170" i="8"/>
  <c r="BI170" i="8"/>
  <c r="BH170" i="8"/>
  <c r="BG170" i="8"/>
  <c r="BF170" i="8"/>
  <c r="BE170" i="8"/>
  <c r="BD170" i="8"/>
  <c r="BC170" i="8"/>
  <c r="BB170" i="8"/>
  <c r="BA170" i="8"/>
  <c r="AZ170" i="8"/>
  <c r="AY170" i="8"/>
  <c r="AX170" i="8"/>
  <c r="AW170" i="8"/>
  <c r="AV170" i="8"/>
  <c r="AU170" i="8"/>
  <c r="AT170" i="8"/>
  <c r="AS170" i="8"/>
  <c r="AR170" i="8"/>
  <c r="AQ170" i="8"/>
  <c r="AP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F170" i="8"/>
  <c r="E170" i="8"/>
  <c r="D170" i="8"/>
  <c r="BK169" i="8"/>
  <c r="BJ169" i="8"/>
  <c r="BI169" i="8"/>
  <c r="BH169" i="8"/>
  <c r="BG169" i="8"/>
  <c r="BF169" i="8"/>
  <c r="BE169" i="8"/>
  <c r="BD169" i="8"/>
  <c r="BC169" i="8"/>
  <c r="BB169" i="8"/>
  <c r="BA169" i="8"/>
  <c r="AZ169" i="8"/>
  <c r="AY169" i="8"/>
  <c r="AX169" i="8"/>
  <c r="AW169" i="8"/>
  <c r="AV169" i="8"/>
  <c r="AU169" i="8"/>
  <c r="AT169" i="8"/>
  <c r="AS169" i="8"/>
  <c r="AR169" i="8"/>
  <c r="AQ169" i="8"/>
  <c r="AP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F169" i="8"/>
  <c r="E169" i="8"/>
  <c r="D169" i="8"/>
  <c r="BK168" i="8"/>
  <c r="BJ168" i="8"/>
  <c r="BI168" i="8"/>
  <c r="BH168" i="8"/>
  <c r="BG168" i="8"/>
  <c r="BF168" i="8"/>
  <c r="BE168" i="8"/>
  <c r="BD168" i="8"/>
  <c r="BC168" i="8"/>
  <c r="BB168" i="8"/>
  <c r="BA168" i="8"/>
  <c r="AZ168" i="8"/>
  <c r="AY168" i="8"/>
  <c r="AX168" i="8"/>
  <c r="AW168" i="8"/>
  <c r="AV168" i="8"/>
  <c r="AU168" i="8"/>
  <c r="AT168" i="8"/>
  <c r="AS168" i="8"/>
  <c r="AR168" i="8"/>
  <c r="AQ168" i="8"/>
  <c r="AP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F168" i="8"/>
  <c r="E168" i="8"/>
  <c r="D168" i="8"/>
  <c r="BK167" i="8"/>
  <c r="BJ167" i="8"/>
  <c r="BI167" i="8"/>
  <c r="BH167" i="8"/>
  <c r="BG167" i="8"/>
  <c r="BF167" i="8"/>
  <c r="BE167" i="8"/>
  <c r="BD167" i="8"/>
  <c r="BC167" i="8"/>
  <c r="BB167" i="8"/>
  <c r="BA167" i="8"/>
  <c r="AZ167" i="8"/>
  <c r="AY167" i="8"/>
  <c r="AX167" i="8"/>
  <c r="AW167" i="8"/>
  <c r="AV167" i="8"/>
  <c r="AU167" i="8"/>
  <c r="AT167" i="8"/>
  <c r="AS167" i="8"/>
  <c r="AR167" i="8"/>
  <c r="AQ167" i="8"/>
  <c r="AP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F167" i="8"/>
  <c r="E167" i="8"/>
  <c r="D167" i="8"/>
  <c r="BK166" i="8"/>
  <c r="BJ166" i="8"/>
  <c r="BI166" i="8"/>
  <c r="BH166" i="8"/>
  <c r="BG166" i="8"/>
  <c r="BF166" i="8"/>
  <c r="BE166" i="8"/>
  <c r="BD166" i="8"/>
  <c r="BC166" i="8"/>
  <c r="BB166" i="8"/>
  <c r="BA166" i="8"/>
  <c r="AZ166" i="8"/>
  <c r="AY166" i="8"/>
  <c r="AX166" i="8"/>
  <c r="AW166" i="8"/>
  <c r="AV166" i="8"/>
  <c r="AU166" i="8"/>
  <c r="AT166" i="8"/>
  <c r="AS166" i="8"/>
  <c r="AR166" i="8"/>
  <c r="AQ166" i="8"/>
  <c r="AP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F166" i="8"/>
  <c r="E166" i="8"/>
  <c r="D166" i="8"/>
  <c r="BK165" i="8"/>
  <c r="BJ165" i="8"/>
  <c r="BI165" i="8"/>
  <c r="BH165" i="8"/>
  <c r="BG165" i="8"/>
  <c r="BF165" i="8"/>
  <c r="BE165" i="8"/>
  <c r="BD165" i="8"/>
  <c r="BC165" i="8"/>
  <c r="BB165" i="8"/>
  <c r="BA165" i="8"/>
  <c r="AZ165" i="8"/>
  <c r="AY165" i="8"/>
  <c r="AX165" i="8"/>
  <c r="AW165" i="8"/>
  <c r="AV165" i="8"/>
  <c r="AU165" i="8"/>
  <c r="AT165" i="8"/>
  <c r="AS165" i="8"/>
  <c r="AR165" i="8"/>
  <c r="AQ165" i="8"/>
  <c r="AP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F165" i="8"/>
  <c r="E165" i="8"/>
  <c r="D165" i="8"/>
  <c r="BK164" i="8"/>
  <c r="BJ164" i="8"/>
  <c r="BI164" i="8"/>
  <c r="BH164" i="8"/>
  <c r="BG164" i="8"/>
  <c r="BF164" i="8"/>
  <c r="BE164" i="8"/>
  <c r="BD164" i="8"/>
  <c r="BC164" i="8"/>
  <c r="BB164" i="8"/>
  <c r="BA164" i="8"/>
  <c r="AZ164" i="8"/>
  <c r="AY164" i="8"/>
  <c r="AX164" i="8"/>
  <c r="AW164" i="8"/>
  <c r="AV164" i="8"/>
  <c r="AU164" i="8"/>
  <c r="AT164" i="8"/>
  <c r="AS164" i="8"/>
  <c r="AR164" i="8"/>
  <c r="AQ164" i="8"/>
  <c r="AP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F164" i="8"/>
  <c r="E164" i="8"/>
  <c r="D164" i="8"/>
  <c r="BK163" i="8"/>
  <c r="BJ163" i="8"/>
  <c r="BI163" i="8"/>
  <c r="BH163" i="8"/>
  <c r="BG163" i="8"/>
  <c r="BF163" i="8"/>
  <c r="BE163" i="8"/>
  <c r="BD163" i="8"/>
  <c r="BC163" i="8"/>
  <c r="BB163" i="8"/>
  <c r="BA163" i="8"/>
  <c r="AZ163" i="8"/>
  <c r="AY163" i="8"/>
  <c r="AX163" i="8"/>
  <c r="AW163" i="8"/>
  <c r="AV163" i="8"/>
  <c r="AU163" i="8"/>
  <c r="AT163" i="8"/>
  <c r="AS163" i="8"/>
  <c r="AR163" i="8"/>
  <c r="AQ163" i="8"/>
  <c r="AP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F163" i="8"/>
  <c r="E163" i="8"/>
  <c r="D163" i="8"/>
  <c r="BK162" i="8"/>
  <c r="BJ162" i="8"/>
  <c r="BI162" i="8"/>
  <c r="BH162" i="8"/>
  <c r="BG162" i="8"/>
  <c r="BF162" i="8"/>
  <c r="BE162" i="8"/>
  <c r="BD162" i="8"/>
  <c r="BC162" i="8"/>
  <c r="BB162" i="8"/>
  <c r="BA162" i="8"/>
  <c r="AZ162" i="8"/>
  <c r="AY162" i="8"/>
  <c r="AX162" i="8"/>
  <c r="AW162" i="8"/>
  <c r="AV162" i="8"/>
  <c r="AU162" i="8"/>
  <c r="AT162" i="8"/>
  <c r="AS162" i="8"/>
  <c r="AR162" i="8"/>
  <c r="AQ162" i="8"/>
  <c r="AP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F162" i="8"/>
  <c r="E162" i="8"/>
  <c r="D162" i="8"/>
  <c r="BK161" i="8"/>
  <c r="BJ161" i="8"/>
  <c r="BI161" i="8"/>
  <c r="BH161" i="8"/>
  <c r="BG161" i="8"/>
  <c r="BF161" i="8"/>
  <c r="BE161" i="8"/>
  <c r="BD161" i="8"/>
  <c r="BC161" i="8"/>
  <c r="BB161" i="8"/>
  <c r="BA161" i="8"/>
  <c r="AZ161" i="8"/>
  <c r="AY161" i="8"/>
  <c r="AX161" i="8"/>
  <c r="AW161" i="8"/>
  <c r="AV161" i="8"/>
  <c r="AU161" i="8"/>
  <c r="AT161" i="8"/>
  <c r="AS161" i="8"/>
  <c r="AR161" i="8"/>
  <c r="AQ161" i="8"/>
  <c r="AP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F161" i="8"/>
  <c r="E161" i="8"/>
  <c r="D161" i="8"/>
  <c r="BK160" i="8"/>
  <c r="BJ160" i="8"/>
  <c r="BI160" i="8"/>
  <c r="BH160" i="8"/>
  <c r="BG160" i="8"/>
  <c r="BF160" i="8"/>
  <c r="BE160" i="8"/>
  <c r="BD160" i="8"/>
  <c r="BC160" i="8"/>
  <c r="BB160" i="8"/>
  <c r="BA160" i="8"/>
  <c r="AZ160" i="8"/>
  <c r="AY160" i="8"/>
  <c r="AX160" i="8"/>
  <c r="AW160" i="8"/>
  <c r="AV160" i="8"/>
  <c r="AU160" i="8"/>
  <c r="AT160" i="8"/>
  <c r="AS160" i="8"/>
  <c r="AR160" i="8"/>
  <c r="AQ160" i="8"/>
  <c r="AP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F160" i="8"/>
  <c r="E160" i="8"/>
  <c r="D160" i="8"/>
  <c r="BK159" i="8"/>
  <c r="BJ159" i="8"/>
  <c r="BI159" i="8"/>
  <c r="BH159" i="8"/>
  <c r="BG159" i="8"/>
  <c r="BF159" i="8"/>
  <c r="BE159" i="8"/>
  <c r="BD159" i="8"/>
  <c r="BC159" i="8"/>
  <c r="BB159" i="8"/>
  <c r="BA159" i="8"/>
  <c r="AZ159" i="8"/>
  <c r="AY159" i="8"/>
  <c r="AX159" i="8"/>
  <c r="AW159" i="8"/>
  <c r="AV159" i="8"/>
  <c r="AU159" i="8"/>
  <c r="AT159" i="8"/>
  <c r="AS159" i="8"/>
  <c r="AR159" i="8"/>
  <c r="AQ159" i="8"/>
  <c r="AP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F159" i="8"/>
  <c r="E159" i="8"/>
  <c r="D159" i="8"/>
  <c r="BK158" i="8"/>
  <c r="BJ158" i="8"/>
  <c r="BI158" i="8"/>
  <c r="BH158" i="8"/>
  <c r="BG158" i="8"/>
  <c r="BF158" i="8"/>
  <c r="BE158" i="8"/>
  <c r="BD158" i="8"/>
  <c r="BC158" i="8"/>
  <c r="BB158" i="8"/>
  <c r="BA158" i="8"/>
  <c r="AZ158" i="8"/>
  <c r="AY158" i="8"/>
  <c r="AX158" i="8"/>
  <c r="AW158" i="8"/>
  <c r="AV158" i="8"/>
  <c r="AU158" i="8"/>
  <c r="AT158" i="8"/>
  <c r="AS158" i="8"/>
  <c r="AR158" i="8"/>
  <c r="AQ158" i="8"/>
  <c r="AP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F158" i="8"/>
  <c r="E158" i="8"/>
  <c r="D158" i="8"/>
  <c r="BK157" i="8"/>
  <c r="BJ157" i="8"/>
  <c r="BI157" i="8"/>
  <c r="BH157" i="8"/>
  <c r="BG157" i="8"/>
  <c r="BF157" i="8"/>
  <c r="BE157" i="8"/>
  <c r="BD157" i="8"/>
  <c r="BC157" i="8"/>
  <c r="BB157" i="8"/>
  <c r="BA157" i="8"/>
  <c r="AZ157" i="8"/>
  <c r="AY157" i="8"/>
  <c r="AX157" i="8"/>
  <c r="AW157" i="8"/>
  <c r="AV157" i="8"/>
  <c r="AU157" i="8"/>
  <c r="AT157" i="8"/>
  <c r="AS157" i="8"/>
  <c r="AR157" i="8"/>
  <c r="AQ157" i="8"/>
  <c r="AP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F157" i="8"/>
  <c r="E157" i="8"/>
  <c r="D157" i="8"/>
  <c r="BK156" i="8"/>
  <c r="BJ156" i="8"/>
  <c r="BI156" i="8"/>
  <c r="BH156" i="8"/>
  <c r="BG156" i="8"/>
  <c r="BF156" i="8"/>
  <c r="BE156" i="8"/>
  <c r="BD156" i="8"/>
  <c r="BC156" i="8"/>
  <c r="BB156" i="8"/>
  <c r="BA156" i="8"/>
  <c r="AZ156" i="8"/>
  <c r="AY156" i="8"/>
  <c r="AX156" i="8"/>
  <c r="AW156" i="8"/>
  <c r="AV156" i="8"/>
  <c r="AU156" i="8"/>
  <c r="AT156" i="8"/>
  <c r="AS156" i="8"/>
  <c r="AR156" i="8"/>
  <c r="AQ156" i="8"/>
  <c r="AP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F156" i="8"/>
  <c r="E156" i="8"/>
  <c r="D156" i="8"/>
  <c r="BK155" i="8"/>
  <c r="BJ155" i="8"/>
  <c r="BI155" i="8"/>
  <c r="BH155" i="8"/>
  <c r="BG155" i="8"/>
  <c r="BF155" i="8"/>
  <c r="BE155" i="8"/>
  <c r="BD155" i="8"/>
  <c r="BC155" i="8"/>
  <c r="BB155" i="8"/>
  <c r="BA155" i="8"/>
  <c r="AZ155" i="8"/>
  <c r="AY155" i="8"/>
  <c r="AX155" i="8"/>
  <c r="AW155" i="8"/>
  <c r="AV155" i="8"/>
  <c r="AU155" i="8"/>
  <c r="AT155" i="8"/>
  <c r="AS155" i="8"/>
  <c r="AR155" i="8"/>
  <c r="AQ155" i="8"/>
  <c r="AP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F155" i="8"/>
  <c r="E155" i="8"/>
  <c r="D155" i="8"/>
  <c r="BK154" i="8"/>
  <c r="BJ154" i="8"/>
  <c r="BI154" i="8"/>
  <c r="BH154" i="8"/>
  <c r="BG154" i="8"/>
  <c r="BF154" i="8"/>
  <c r="BE154" i="8"/>
  <c r="BD154" i="8"/>
  <c r="BC154" i="8"/>
  <c r="BB154" i="8"/>
  <c r="BA154" i="8"/>
  <c r="AZ154" i="8"/>
  <c r="AY154" i="8"/>
  <c r="AX154" i="8"/>
  <c r="AW154" i="8"/>
  <c r="AV154" i="8"/>
  <c r="AU154" i="8"/>
  <c r="AT154" i="8"/>
  <c r="AS154" i="8"/>
  <c r="AR154" i="8"/>
  <c r="AQ154" i="8"/>
  <c r="AP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F154" i="8"/>
  <c r="E154" i="8"/>
  <c r="D154" i="8"/>
  <c r="BK150" i="8"/>
  <c r="BJ150" i="8"/>
  <c r="BI150" i="8"/>
  <c r="BH150" i="8"/>
  <c r="BG150" i="8"/>
  <c r="BF150" i="8"/>
  <c r="BE150" i="8"/>
  <c r="BD150" i="8"/>
  <c r="BC150" i="8"/>
  <c r="BB150" i="8"/>
  <c r="BA150" i="8"/>
  <c r="AZ150" i="8"/>
  <c r="AY150" i="8"/>
  <c r="AX150" i="8"/>
  <c r="AW150" i="8"/>
  <c r="AV150" i="8"/>
  <c r="AU150" i="8"/>
  <c r="AT150" i="8"/>
  <c r="AS150" i="8"/>
  <c r="AR150" i="8"/>
  <c r="AQ150" i="8"/>
  <c r="AP150" i="8"/>
  <c r="AL150" i="8"/>
  <c r="AK150" i="8"/>
  <c r="AJ150" i="8"/>
  <c r="AI150" i="8"/>
  <c r="AH150" i="8"/>
  <c r="AG150" i="8"/>
  <c r="AF150" i="8"/>
  <c r="AE150" i="8"/>
  <c r="AD150" i="8"/>
  <c r="AC150" i="8"/>
  <c r="AB150" i="8"/>
  <c r="AA150" i="8"/>
  <c r="Z150" i="8"/>
  <c r="Y150" i="8"/>
  <c r="X150" i="8"/>
  <c r="W150" i="8"/>
  <c r="V150" i="8"/>
  <c r="U150" i="8"/>
  <c r="T150" i="8"/>
  <c r="S150" i="8"/>
  <c r="R150" i="8"/>
  <c r="Q150" i="8"/>
  <c r="P150" i="8"/>
  <c r="O150" i="8"/>
  <c r="N150" i="8"/>
  <c r="M150" i="8"/>
  <c r="L150" i="8"/>
  <c r="K150" i="8"/>
  <c r="J150" i="8"/>
  <c r="I150" i="8"/>
  <c r="H150" i="8"/>
  <c r="G150" i="8"/>
  <c r="F150" i="8"/>
  <c r="E150" i="8"/>
  <c r="D150" i="8"/>
  <c r="BK149" i="8"/>
  <c r="BJ149" i="8"/>
  <c r="BI149" i="8"/>
  <c r="BH149" i="8"/>
  <c r="BG149" i="8"/>
  <c r="BF149" i="8"/>
  <c r="BE149" i="8"/>
  <c r="BD149" i="8"/>
  <c r="BC149" i="8"/>
  <c r="BB149" i="8"/>
  <c r="BA149" i="8"/>
  <c r="AZ149" i="8"/>
  <c r="AY149" i="8"/>
  <c r="AX149" i="8"/>
  <c r="AW149" i="8"/>
  <c r="AV149" i="8"/>
  <c r="AU149" i="8"/>
  <c r="AT149" i="8"/>
  <c r="AS149" i="8"/>
  <c r="AR149" i="8"/>
  <c r="AQ149" i="8"/>
  <c r="AP149" i="8"/>
  <c r="AL149" i="8"/>
  <c r="AK149" i="8"/>
  <c r="AJ149" i="8"/>
  <c r="AI149" i="8"/>
  <c r="AH149" i="8"/>
  <c r="AG149" i="8"/>
  <c r="AF149" i="8"/>
  <c r="AE149" i="8"/>
  <c r="AD149" i="8"/>
  <c r="AC149" i="8"/>
  <c r="AB149" i="8"/>
  <c r="AA149" i="8"/>
  <c r="Z149" i="8"/>
  <c r="Y149" i="8"/>
  <c r="X149" i="8"/>
  <c r="W149" i="8"/>
  <c r="V149" i="8"/>
  <c r="U149" i="8"/>
  <c r="T149" i="8"/>
  <c r="S149" i="8"/>
  <c r="R149" i="8"/>
  <c r="Q149" i="8"/>
  <c r="P149" i="8"/>
  <c r="O149" i="8"/>
  <c r="N149" i="8"/>
  <c r="M149" i="8"/>
  <c r="L149" i="8"/>
  <c r="K149" i="8"/>
  <c r="J149" i="8"/>
  <c r="I149" i="8"/>
  <c r="H149" i="8"/>
  <c r="G149" i="8"/>
  <c r="F149" i="8"/>
  <c r="E149" i="8"/>
  <c r="D149" i="8"/>
  <c r="AO147" i="8"/>
  <c r="AO146" i="8"/>
  <c r="AO145" i="8"/>
  <c r="AO144" i="8"/>
  <c r="AO143" i="8"/>
  <c r="AO142" i="8"/>
  <c r="AO141" i="8"/>
  <c r="AO140" i="8"/>
  <c r="AO139" i="8"/>
  <c r="AO138" i="8"/>
  <c r="AO137" i="8"/>
  <c r="AO136" i="8"/>
  <c r="AO135" i="8"/>
  <c r="AO134" i="8"/>
  <c r="AO133" i="8"/>
  <c r="AO132" i="8"/>
  <c r="AO131" i="8"/>
  <c r="AO130" i="8"/>
  <c r="AO129" i="8"/>
  <c r="AO128" i="8"/>
  <c r="AO127" i="8"/>
  <c r="AO126" i="8"/>
  <c r="AO125" i="8"/>
  <c r="AO124" i="8"/>
  <c r="AO123" i="8"/>
  <c r="AO122" i="8"/>
  <c r="AO121" i="8"/>
  <c r="AO120" i="8"/>
  <c r="AO119" i="8"/>
  <c r="AO118" i="8"/>
  <c r="AO117" i="8"/>
  <c r="AO116" i="8"/>
  <c r="AO115" i="8"/>
  <c r="AO114" i="8"/>
  <c r="AO113" i="8"/>
  <c r="AO112" i="8"/>
  <c r="AO111" i="8"/>
  <c r="AO110" i="8"/>
  <c r="AO109" i="8"/>
  <c r="AO108" i="8"/>
  <c r="AO106" i="8"/>
  <c r="AO207" i="8" s="1"/>
  <c r="AO105" i="8"/>
  <c r="AO104" i="8"/>
  <c r="AO103" i="8"/>
  <c r="AO102" i="8"/>
  <c r="AO101" i="8"/>
  <c r="AO100" i="8"/>
  <c r="AO99" i="8"/>
  <c r="AO98" i="8"/>
  <c r="AO97" i="8"/>
  <c r="AO96" i="8"/>
  <c r="AO95" i="8"/>
  <c r="AO94" i="8"/>
  <c r="AO93" i="8"/>
  <c r="AO92" i="8"/>
  <c r="AO91" i="8"/>
  <c r="AO90" i="8"/>
  <c r="AO89" i="8"/>
  <c r="AO88" i="8"/>
  <c r="AO87" i="8"/>
  <c r="AO86" i="8"/>
  <c r="AO85" i="8"/>
  <c r="AO84" i="8"/>
  <c r="AO83" i="8"/>
  <c r="AO82" i="8"/>
  <c r="AO81" i="8"/>
  <c r="AO80" i="8"/>
  <c r="AO79" i="8"/>
  <c r="AO78" i="8"/>
  <c r="AO76" i="8"/>
  <c r="AO192" i="8" s="1"/>
  <c r="AO75" i="8"/>
  <c r="AO74" i="8"/>
  <c r="AO73" i="8"/>
  <c r="AO72" i="8"/>
  <c r="AO71" i="8"/>
  <c r="AO70" i="8"/>
  <c r="AO69" i="8"/>
  <c r="AO68" i="8"/>
  <c r="AO67" i="8"/>
  <c r="AO66" i="8"/>
  <c r="AO65" i="8"/>
  <c r="AO64" i="8"/>
  <c r="AO63" i="8"/>
  <c r="AO62" i="8"/>
  <c r="AO61" i="8"/>
  <c r="AO60" i="8"/>
  <c r="AO59" i="8"/>
  <c r="AO58" i="8"/>
  <c r="AO57" i="8"/>
  <c r="AO56" i="8"/>
  <c r="AO55" i="8"/>
  <c r="AO54" i="8"/>
  <c r="AO53" i="8"/>
  <c r="AO52" i="8"/>
  <c r="AO50" i="8"/>
  <c r="AO179" i="8" s="1"/>
  <c r="AO49" i="8"/>
  <c r="AO48" i="8"/>
  <c r="AO47" i="8"/>
  <c r="AO46" i="8"/>
  <c r="AO45" i="8"/>
  <c r="AO44" i="8"/>
  <c r="AO43" i="8"/>
  <c r="AO42" i="8"/>
  <c r="AO41" i="8"/>
  <c r="AO40" i="8"/>
  <c r="AO39" i="8"/>
  <c r="AO38" i="8"/>
  <c r="AO37" i="8"/>
  <c r="AO36" i="8"/>
  <c r="AO35" i="8"/>
  <c r="AO34" i="8"/>
  <c r="AO33" i="8"/>
  <c r="AO32" i="8"/>
  <c r="AO31" i="8"/>
  <c r="AO30" i="8"/>
  <c r="AO29" i="8"/>
  <c r="AO28" i="8"/>
  <c r="AO27" i="8"/>
  <c r="AO26" i="8"/>
  <c r="AO25" i="8"/>
  <c r="AO24" i="8"/>
  <c r="AO23" i="8"/>
  <c r="AO22" i="8"/>
  <c r="AO21" i="8"/>
  <c r="AO20" i="8"/>
  <c r="AO19" i="8"/>
  <c r="AO18" i="8"/>
  <c r="AO17" i="8"/>
  <c r="AO16" i="8"/>
  <c r="AO15" i="8"/>
  <c r="AO14" i="8"/>
  <c r="AO13" i="8"/>
  <c r="AO12" i="8"/>
  <c r="AO11" i="8"/>
  <c r="AO10" i="8"/>
  <c r="AO9" i="8"/>
  <c r="AO8" i="8"/>
  <c r="AO7" i="8"/>
  <c r="AO6" i="8"/>
  <c r="AO164" i="8" l="1"/>
  <c r="AO160" i="8"/>
  <c r="AO191" i="8"/>
  <c r="AO216" i="8"/>
  <c r="AO223" i="8"/>
  <c r="AO158" i="8"/>
  <c r="AO210" i="8"/>
  <c r="AO185" i="8"/>
  <c r="AO167" i="8"/>
  <c r="AO175" i="8"/>
  <c r="AO194" i="8"/>
  <c r="AO200" i="8"/>
  <c r="AO206" i="8"/>
  <c r="D226" i="8"/>
  <c r="P226" i="8"/>
  <c r="AB226" i="8"/>
  <c r="AQ226" i="8"/>
  <c r="BC226" i="8"/>
  <c r="E228" i="8"/>
  <c r="Q228" i="8"/>
  <c r="AC228" i="8"/>
  <c r="AR228" i="8"/>
  <c r="BD229" i="8"/>
  <c r="AF228" i="8"/>
  <c r="T228" i="8"/>
  <c r="BG228" i="8"/>
  <c r="H228" i="8"/>
  <c r="AO155" i="8"/>
  <c r="AT229" i="8"/>
  <c r="BF229" i="8"/>
  <c r="J230" i="8"/>
  <c r="V230" i="8"/>
  <c r="AH230" i="8"/>
  <c r="E226" i="8"/>
  <c r="Q226" i="8"/>
  <c r="AC226" i="8"/>
  <c r="AR226" i="8"/>
  <c r="BD226" i="8"/>
  <c r="AO208" i="8"/>
  <c r="AO162" i="8"/>
  <c r="F226" i="8"/>
  <c r="R226" i="8"/>
  <c r="AD226" i="8"/>
  <c r="AS226" i="8"/>
  <c r="BE226" i="8"/>
  <c r="AO220" i="8"/>
  <c r="AO156" i="8"/>
  <c r="AO183" i="8"/>
  <c r="AO189" i="8"/>
  <c r="AO174" i="8"/>
  <c r="AO180" i="8"/>
  <c r="AO186" i="8"/>
  <c r="AO211" i="8"/>
  <c r="AO217" i="8"/>
  <c r="AO224" i="8"/>
  <c r="AO214" i="8"/>
  <c r="AO182" i="8"/>
  <c r="AO188" i="8"/>
  <c r="AO213" i="8"/>
  <c r="AO219" i="8"/>
  <c r="AO170" i="8"/>
  <c r="N226" i="8"/>
  <c r="AU228" i="8"/>
  <c r="AO161" i="8"/>
  <c r="AO168" i="8"/>
  <c r="AO176" i="8"/>
  <c r="AO195" i="8"/>
  <c r="AO201" i="8"/>
  <c r="O226" i="8"/>
  <c r="AA226" i="8"/>
  <c r="AP226" i="8"/>
  <c r="BB226" i="8"/>
  <c r="F229" i="8"/>
  <c r="R228" i="8"/>
  <c r="AD228" i="8"/>
  <c r="AS228" i="8"/>
  <c r="BE228" i="8"/>
  <c r="G228" i="8"/>
  <c r="S228" i="8"/>
  <c r="AE228" i="8"/>
  <c r="AT228" i="8"/>
  <c r="BF228" i="8"/>
  <c r="U228" i="8"/>
  <c r="AG228" i="8"/>
  <c r="BH228" i="8"/>
  <c r="AO222" i="8"/>
  <c r="I228" i="8"/>
  <c r="AV228" i="8"/>
  <c r="AO157" i="8"/>
  <c r="AO163" i="8"/>
  <c r="AO171" i="8"/>
  <c r="AO178" i="8"/>
  <c r="AO197" i="8"/>
  <c r="AO203" i="8"/>
  <c r="G226" i="8"/>
  <c r="S226" i="8"/>
  <c r="AE226" i="8"/>
  <c r="AT226" i="8"/>
  <c r="BF226" i="8"/>
  <c r="J228" i="8"/>
  <c r="J232" i="8" s="1"/>
  <c r="V228" i="8"/>
  <c r="V232" i="8" s="1"/>
  <c r="AH228" i="8"/>
  <c r="AH232" i="8" s="1"/>
  <c r="AW228" i="8"/>
  <c r="BI228" i="8"/>
  <c r="AO221" i="8"/>
  <c r="H226" i="8"/>
  <c r="T226" i="8"/>
  <c r="AF226" i="8"/>
  <c r="AU226" i="8"/>
  <c r="BG226" i="8"/>
  <c r="K228" i="8"/>
  <c r="W228" i="8"/>
  <c r="AI228" i="8"/>
  <c r="AX228" i="8"/>
  <c r="BJ228" i="8"/>
  <c r="AO172" i="8"/>
  <c r="AO198" i="8"/>
  <c r="AO204" i="8"/>
  <c r="I226" i="8"/>
  <c r="U226" i="8"/>
  <c r="AG226" i="8"/>
  <c r="AV226" i="8"/>
  <c r="BH226" i="8"/>
  <c r="L228" i="8"/>
  <c r="X228" i="8"/>
  <c r="AJ228" i="8"/>
  <c r="AY229" i="8"/>
  <c r="BK229" i="8"/>
  <c r="AO169" i="8"/>
  <c r="AO184" i="8"/>
  <c r="J226" i="8"/>
  <c r="V226" i="8"/>
  <c r="AH226" i="8"/>
  <c r="AW226" i="8"/>
  <c r="BI226" i="8"/>
  <c r="M229" i="8"/>
  <c r="Y229" i="8"/>
  <c r="AK229" i="8"/>
  <c r="AZ229" i="8"/>
  <c r="AO177" i="8"/>
  <c r="AO190" i="8"/>
  <c r="AO159" i="8"/>
  <c r="AO173" i="8"/>
  <c r="AO199" i="8"/>
  <c r="K226" i="8"/>
  <c r="W226" i="8"/>
  <c r="AI226" i="8"/>
  <c r="AX226" i="8"/>
  <c r="BJ226" i="8"/>
  <c r="N229" i="8"/>
  <c r="Z229" i="8"/>
  <c r="AL229" i="8"/>
  <c r="BA230" i="8"/>
  <c r="AO196" i="8"/>
  <c r="AO209" i="8"/>
  <c r="AO166" i="8"/>
  <c r="AO193" i="8"/>
  <c r="AO205" i="8"/>
  <c r="AO149" i="8"/>
  <c r="AO181" i="8"/>
  <c r="AO187" i="8"/>
  <c r="AO212" i="8"/>
  <c r="AO218" i="8"/>
  <c r="AO165" i="8"/>
  <c r="L226" i="8"/>
  <c r="X226" i="8"/>
  <c r="AJ226" i="8"/>
  <c r="AY226" i="8"/>
  <c r="BK226" i="8"/>
  <c r="O230" i="8"/>
  <c r="AA230" i="8"/>
  <c r="AP230" i="8"/>
  <c r="BB230" i="8"/>
  <c r="AO202" i="8"/>
  <c r="AO215" i="8"/>
  <c r="AO150" i="8"/>
  <c r="AO226" i="8" s="1"/>
  <c r="M226" i="8"/>
  <c r="Y226" i="8"/>
  <c r="AK226" i="8"/>
  <c r="AZ226" i="8"/>
  <c r="D230" i="8"/>
  <c r="P230" i="8"/>
  <c r="AB230" i="8"/>
  <c r="AQ228" i="8"/>
  <c r="BC228" i="8"/>
  <c r="AV230" i="8"/>
  <c r="BH230" i="8"/>
  <c r="Z226" i="8"/>
  <c r="AL226" i="8"/>
  <c r="BA226" i="8"/>
  <c r="H229" i="8"/>
  <c r="T229" i="8"/>
  <c r="AF229" i="8"/>
  <c r="M228" i="8"/>
  <c r="Y228" i="8"/>
  <c r="AK228" i="8"/>
  <c r="AY228" i="8"/>
  <c r="BK228" i="8"/>
  <c r="O229" i="8"/>
  <c r="AA229" i="8"/>
  <c r="BA229" i="8"/>
  <c r="E230" i="8"/>
  <c r="E232" i="8" s="1"/>
  <c r="Q230" i="8"/>
  <c r="Q232" i="8" s="1"/>
  <c r="AC230" i="8"/>
  <c r="AC232" i="8" s="1"/>
  <c r="AQ230" i="8"/>
  <c r="BC230" i="8"/>
  <c r="N228" i="8"/>
  <c r="Z228" i="8"/>
  <c r="AL228" i="8"/>
  <c r="AZ228" i="8"/>
  <c r="D229" i="8"/>
  <c r="P229" i="8"/>
  <c r="AB229" i="8"/>
  <c r="AP229" i="8"/>
  <c r="BB229" i="8"/>
  <c r="F230" i="8"/>
  <c r="R230" i="8"/>
  <c r="AD230" i="8"/>
  <c r="AD232" i="8" s="1"/>
  <c r="AR230" i="8"/>
  <c r="AR232" i="8" s="1"/>
  <c r="BD230" i="8"/>
  <c r="F228" i="8"/>
  <c r="BD228" i="8"/>
  <c r="AO154" i="8"/>
  <c r="O228" i="8"/>
  <c r="O232" i="8" s="1"/>
  <c r="AA228" i="8"/>
  <c r="AA232" i="8" s="1"/>
  <c r="BA228" i="8"/>
  <c r="E229" i="8"/>
  <c r="Q229" i="8"/>
  <c r="AC229" i="8"/>
  <c r="AQ229" i="8"/>
  <c r="BC229" i="8"/>
  <c r="G230" i="8"/>
  <c r="G232" i="8" s="1"/>
  <c r="S230" i="8"/>
  <c r="S232" i="8" s="1"/>
  <c r="AE230" i="8"/>
  <c r="AE232" i="8" s="1"/>
  <c r="AS230" i="8"/>
  <c r="AS232" i="8" s="1"/>
  <c r="BE230" i="8"/>
  <c r="BE232" i="8" s="1"/>
  <c r="D228" i="8"/>
  <c r="D232" i="8" s="1"/>
  <c r="P228" i="8"/>
  <c r="P232" i="8" s="1"/>
  <c r="AB228" i="8"/>
  <c r="AP228" i="8"/>
  <c r="BB228" i="8"/>
  <c r="R229" i="8"/>
  <c r="AD229" i="8"/>
  <c r="AR229" i="8"/>
  <c r="H230" i="8"/>
  <c r="H232" i="8" s="1"/>
  <c r="T230" i="8"/>
  <c r="T232" i="8" s="1"/>
  <c r="AF230" i="8"/>
  <c r="AF232" i="8" s="1"/>
  <c r="AT230" i="8"/>
  <c r="AT232" i="8" s="1"/>
  <c r="BF230" i="8"/>
  <c r="BF232" i="8" s="1"/>
  <c r="G229" i="8"/>
  <c r="S229" i="8"/>
  <c r="AE229" i="8"/>
  <c r="AS229" i="8"/>
  <c r="BE229" i="8"/>
  <c r="I230" i="8"/>
  <c r="I232" i="8" s="1"/>
  <c r="U230" i="8"/>
  <c r="AG230" i="8"/>
  <c r="AU230" i="8"/>
  <c r="BG230" i="8"/>
  <c r="BG232" i="8" s="1"/>
  <c r="I229" i="8"/>
  <c r="U229" i="8"/>
  <c r="AG229" i="8"/>
  <c r="AU229" i="8"/>
  <c r="BG229" i="8"/>
  <c r="K230" i="8"/>
  <c r="K232" i="8" s="1"/>
  <c r="W230" i="8"/>
  <c r="AI230" i="8"/>
  <c r="AW230" i="8"/>
  <c r="BI230" i="8"/>
  <c r="BI232" i="8" s="1"/>
  <c r="J229" i="8"/>
  <c r="V229" i="8"/>
  <c r="AH229" i="8"/>
  <c r="AV229" i="8"/>
  <c r="BH229" i="8"/>
  <c r="L230" i="8"/>
  <c r="X230" i="8"/>
  <c r="X232" i="8" s="1"/>
  <c r="AJ230" i="8"/>
  <c r="AJ232" i="8" s="1"/>
  <c r="AX230" i="8"/>
  <c r="BJ230" i="8"/>
  <c r="BJ232" i="8" s="1"/>
  <c r="K229" i="8"/>
  <c r="W229" i="8"/>
  <c r="AI229" i="8"/>
  <c r="AW229" i="8"/>
  <c r="BI229" i="8"/>
  <c r="M230" i="8"/>
  <c r="M232" i="8" s="1"/>
  <c r="Y230" i="8"/>
  <c r="AK230" i="8"/>
  <c r="AY230" i="8"/>
  <c r="BK230" i="8"/>
  <c r="L229" i="8"/>
  <c r="X229" i="8"/>
  <c r="AJ229" i="8"/>
  <c r="AX229" i="8"/>
  <c r="BJ229" i="8"/>
  <c r="N230" i="8"/>
  <c r="N232" i="8" s="1"/>
  <c r="Z230" i="8"/>
  <c r="Z232" i="8" s="1"/>
  <c r="AL230" i="8"/>
  <c r="AZ230" i="8"/>
  <c r="AG232" i="8" l="1"/>
  <c r="AI232" i="8"/>
  <c r="AW232" i="8"/>
  <c r="R232" i="8"/>
  <c r="BH232" i="8"/>
  <c r="L232" i="8"/>
  <c r="W232" i="8"/>
  <c r="BB232" i="8"/>
  <c r="AP232" i="8"/>
  <c r="Y232" i="8"/>
  <c r="U232" i="8"/>
  <c r="BK232" i="8"/>
  <c r="BD232" i="8"/>
  <c r="AB232" i="8"/>
  <c r="AZ232" i="8"/>
  <c r="AK232" i="8"/>
  <c r="BA232" i="8"/>
  <c r="AL232" i="8"/>
  <c r="AX232" i="8"/>
  <c r="AU232" i="8"/>
  <c r="AV232" i="8"/>
  <c r="AY232" i="8"/>
  <c r="BC232" i="8"/>
  <c r="AQ232" i="8"/>
  <c r="F232" i="8"/>
  <c r="AO230" i="8"/>
  <c r="AO228" i="8"/>
  <c r="AO229" i="8"/>
  <c r="AO232" i="8" l="1"/>
  <c r="C5" i="7" l="1"/>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AI5"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AI6"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AG7" i="7"/>
  <c r="AH7" i="7"/>
  <c r="AI7"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AI8"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AH10" i="7"/>
  <c r="AI10"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AI11" i="7"/>
  <c r="B6" i="7"/>
  <c r="B7" i="7"/>
  <c r="B8" i="7"/>
  <c r="B9" i="7"/>
  <c r="B10" i="7"/>
  <c r="B11" i="7"/>
  <c r="B5" i="7"/>
  <c r="D4" i="3" l="1"/>
  <c r="E4" i="3"/>
  <c r="G4" i="3"/>
  <c r="H4" i="3"/>
  <c r="J4" i="3"/>
  <c r="D81" i="5"/>
  <c r="E81" i="5"/>
  <c r="F81" i="5"/>
  <c r="G81" i="5"/>
  <c r="B4" i="3" s="1"/>
  <c r="H81" i="5"/>
  <c r="C4" i="3" s="1"/>
  <c r="I81" i="5"/>
  <c r="J81" i="5"/>
  <c r="K81" i="5"/>
  <c r="L81" i="5"/>
  <c r="M81" i="5"/>
  <c r="N81" i="5"/>
  <c r="O81" i="5"/>
  <c r="F4" i="3" s="1"/>
  <c r="P81" i="5"/>
  <c r="Q81" i="5"/>
  <c r="R81" i="5"/>
  <c r="S81" i="5"/>
  <c r="T81" i="5"/>
  <c r="U81" i="5"/>
  <c r="V81" i="5"/>
  <c r="W81" i="5"/>
  <c r="X81" i="5"/>
  <c r="I4" i="3" s="1"/>
  <c r="Y81" i="5"/>
  <c r="Z81" i="5"/>
  <c r="K4" i="3" s="1"/>
  <c r="AA81" i="5"/>
  <c r="L4" i="3" s="1"/>
  <c r="AB81" i="5"/>
  <c r="AC81" i="5"/>
  <c r="AD81" i="5"/>
  <c r="M4" i="3" s="1"/>
  <c r="AE81" i="5"/>
  <c r="N4" i="3" s="1"/>
  <c r="AF81" i="5"/>
  <c r="O4" i="3" s="1"/>
  <c r="AG81" i="5"/>
  <c r="AH81" i="5"/>
  <c r="AI81" i="5"/>
  <c r="AJ81" i="5"/>
  <c r="AK81" i="5"/>
  <c r="C81" i="5"/>
  <c r="AK153" i="5"/>
  <c r="AJ153" i="5"/>
  <c r="AI153" i="5"/>
  <c r="AH153" i="5"/>
  <c r="AG153" i="5"/>
  <c r="AF153" i="5"/>
  <c r="AE153" i="5"/>
  <c r="AD153" i="5"/>
  <c r="AC153" i="5"/>
  <c r="AB153" i="5"/>
  <c r="AA153" i="5"/>
  <c r="Z153" i="5"/>
  <c r="Y153" i="5"/>
  <c r="X153" i="5"/>
  <c r="W153" i="5"/>
  <c r="V153" i="5"/>
  <c r="U153" i="5"/>
  <c r="T153" i="5"/>
  <c r="S153" i="5"/>
  <c r="R153" i="5"/>
  <c r="Q153" i="5"/>
  <c r="P153" i="5"/>
  <c r="O153" i="5"/>
  <c r="N153" i="5"/>
  <c r="M153" i="5"/>
  <c r="L153" i="5"/>
  <c r="K153" i="5"/>
  <c r="J153" i="5"/>
  <c r="I153" i="5"/>
  <c r="H153" i="5"/>
  <c r="G153" i="5"/>
  <c r="F153" i="5"/>
  <c r="E153" i="5"/>
  <c r="D153" i="5"/>
  <c r="C153" i="5"/>
  <c r="AK152" i="5"/>
  <c r="AJ152" i="5"/>
  <c r="AI152" i="5"/>
  <c r="AH152" i="5"/>
  <c r="AG152" i="5"/>
  <c r="AF152" i="5"/>
  <c r="AE152" i="5"/>
  <c r="AD152" i="5"/>
  <c r="AC152" i="5"/>
  <c r="AB152" i="5"/>
  <c r="AA152" i="5"/>
  <c r="Z152" i="5"/>
  <c r="Y152" i="5"/>
  <c r="X152" i="5"/>
  <c r="W152" i="5"/>
  <c r="V152" i="5"/>
  <c r="U152" i="5"/>
  <c r="T152" i="5"/>
  <c r="S152" i="5"/>
  <c r="R152" i="5"/>
  <c r="Q152" i="5"/>
  <c r="P152" i="5"/>
  <c r="O152" i="5"/>
  <c r="N152" i="5"/>
  <c r="M152" i="5"/>
  <c r="L152" i="5"/>
  <c r="K152" i="5"/>
  <c r="J152" i="5"/>
  <c r="I152" i="5"/>
  <c r="H152" i="5"/>
  <c r="G152" i="5"/>
  <c r="F152" i="5"/>
  <c r="E152" i="5"/>
  <c r="D152" i="5"/>
  <c r="C152" i="5"/>
  <c r="AK151" i="5"/>
  <c r="AJ151" i="5"/>
  <c r="AI151" i="5"/>
  <c r="AH151" i="5"/>
  <c r="AG151" i="5"/>
  <c r="AF151" i="5"/>
  <c r="AE151" i="5"/>
  <c r="AD151" i="5"/>
  <c r="AC151" i="5"/>
  <c r="AB151" i="5"/>
  <c r="AA151" i="5"/>
  <c r="Z151" i="5"/>
  <c r="Y151" i="5"/>
  <c r="X151" i="5"/>
  <c r="W151" i="5"/>
  <c r="V151" i="5"/>
  <c r="U151" i="5"/>
  <c r="T151" i="5"/>
  <c r="S151" i="5"/>
  <c r="R151" i="5"/>
  <c r="Q151" i="5"/>
  <c r="P151" i="5"/>
  <c r="O151" i="5"/>
  <c r="N151" i="5"/>
  <c r="M151" i="5"/>
  <c r="L151" i="5"/>
  <c r="K151" i="5"/>
  <c r="J151" i="5"/>
  <c r="I151" i="5"/>
  <c r="H151" i="5"/>
  <c r="G151" i="5"/>
  <c r="F151" i="5"/>
  <c r="E151" i="5"/>
  <c r="D151" i="5"/>
  <c r="C151" i="5"/>
  <c r="AK150" i="5"/>
  <c r="AJ150" i="5"/>
  <c r="AI150" i="5"/>
  <c r="AH150" i="5"/>
  <c r="AG150" i="5"/>
  <c r="AF150" i="5"/>
  <c r="AE150" i="5"/>
  <c r="AD150" i="5"/>
  <c r="AC150" i="5"/>
  <c r="AB150" i="5"/>
  <c r="AA150" i="5"/>
  <c r="Z150" i="5"/>
  <c r="Y150" i="5"/>
  <c r="X150" i="5"/>
  <c r="W150" i="5"/>
  <c r="V150" i="5"/>
  <c r="U150" i="5"/>
  <c r="T150" i="5"/>
  <c r="S150" i="5"/>
  <c r="R150" i="5"/>
  <c r="Q150" i="5"/>
  <c r="P150" i="5"/>
  <c r="O150" i="5"/>
  <c r="N150" i="5"/>
  <c r="M150" i="5"/>
  <c r="L150" i="5"/>
  <c r="K150" i="5"/>
  <c r="J150" i="5"/>
  <c r="I150" i="5"/>
  <c r="H150" i="5"/>
  <c r="G150" i="5"/>
  <c r="F150" i="5"/>
  <c r="E150" i="5"/>
  <c r="D150" i="5"/>
  <c r="C150" i="5"/>
  <c r="AK149" i="5"/>
  <c r="AJ149" i="5"/>
  <c r="AI149" i="5"/>
  <c r="AH149" i="5"/>
  <c r="AG149" i="5"/>
  <c r="AF149" i="5"/>
  <c r="AE149" i="5"/>
  <c r="AD149" i="5"/>
  <c r="AC149" i="5"/>
  <c r="AB149" i="5"/>
  <c r="AA149" i="5"/>
  <c r="Z149" i="5"/>
  <c r="Y149" i="5"/>
  <c r="X149" i="5"/>
  <c r="W149" i="5"/>
  <c r="V149" i="5"/>
  <c r="U149" i="5"/>
  <c r="T149" i="5"/>
  <c r="S149" i="5"/>
  <c r="R149" i="5"/>
  <c r="Q149" i="5"/>
  <c r="P149" i="5"/>
  <c r="O149" i="5"/>
  <c r="N149" i="5"/>
  <c r="M149" i="5"/>
  <c r="L149" i="5"/>
  <c r="K149" i="5"/>
  <c r="J149" i="5"/>
  <c r="I149" i="5"/>
  <c r="H149" i="5"/>
  <c r="G149" i="5"/>
  <c r="F149" i="5"/>
  <c r="E149" i="5"/>
  <c r="D149" i="5"/>
  <c r="C149" i="5"/>
  <c r="AK148" i="5"/>
  <c r="AJ148" i="5"/>
  <c r="AI148" i="5"/>
  <c r="AH148" i="5"/>
  <c r="AG148" i="5"/>
  <c r="AF148" i="5"/>
  <c r="AE148" i="5"/>
  <c r="AD148" i="5"/>
  <c r="AC148" i="5"/>
  <c r="AB148" i="5"/>
  <c r="AA148" i="5"/>
  <c r="Z148" i="5"/>
  <c r="Y148" i="5"/>
  <c r="X148" i="5"/>
  <c r="W148" i="5"/>
  <c r="V148" i="5"/>
  <c r="U148" i="5"/>
  <c r="T148" i="5"/>
  <c r="S148" i="5"/>
  <c r="R148" i="5"/>
  <c r="Q148" i="5"/>
  <c r="P148" i="5"/>
  <c r="O148" i="5"/>
  <c r="N148" i="5"/>
  <c r="M148" i="5"/>
  <c r="L148" i="5"/>
  <c r="K148" i="5"/>
  <c r="J148" i="5"/>
  <c r="I148" i="5"/>
  <c r="H148" i="5"/>
  <c r="G148" i="5"/>
  <c r="F148" i="5"/>
  <c r="E148" i="5"/>
  <c r="D148" i="5"/>
  <c r="C148" i="5"/>
  <c r="AK147" i="5"/>
  <c r="AJ147" i="5"/>
  <c r="AI147" i="5"/>
  <c r="AH147" i="5"/>
  <c r="AG147" i="5"/>
  <c r="AF147" i="5"/>
  <c r="AE147" i="5"/>
  <c r="AD147" i="5"/>
  <c r="AC147" i="5"/>
  <c r="AB147" i="5"/>
  <c r="AA147" i="5"/>
  <c r="Z147" i="5"/>
  <c r="Y147" i="5"/>
  <c r="X147" i="5"/>
  <c r="W147" i="5"/>
  <c r="V147" i="5"/>
  <c r="U147" i="5"/>
  <c r="T147" i="5"/>
  <c r="S147" i="5"/>
  <c r="R147" i="5"/>
  <c r="Q147" i="5"/>
  <c r="P147" i="5"/>
  <c r="O147" i="5"/>
  <c r="N147" i="5"/>
  <c r="M147" i="5"/>
  <c r="L147" i="5"/>
  <c r="K147" i="5"/>
  <c r="J147" i="5"/>
  <c r="I147" i="5"/>
  <c r="H147" i="5"/>
  <c r="G147" i="5"/>
  <c r="F147" i="5"/>
  <c r="E147" i="5"/>
  <c r="D147" i="5"/>
  <c r="C147" i="5"/>
  <c r="AK146" i="5"/>
  <c r="AJ146" i="5"/>
  <c r="AI146" i="5"/>
  <c r="AH146" i="5"/>
  <c r="AG146" i="5"/>
  <c r="AF146" i="5"/>
  <c r="AE146" i="5"/>
  <c r="AD146" i="5"/>
  <c r="AC146" i="5"/>
  <c r="AB146" i="5"/>
  <c r="AA146" i="5"/>
  <c r="Z146" i="5"/>
  <c r="Y146" i="5"/>
  <c r="X146" i="5"/>
  <c r="W146" i="5"/>
  <c r="V146" i="5"/>
  <c r="U146" i="5"/>
  <c r="T146" i="5"/>
  <c r="S146" i="5"/>
  <c r="R146" i="5"/>
  <c r="Q146" i="5"/>
  <c r="P146" i="5"/>
  <c r="O146" i="5"/>
  <c r="N146" i="5"/>
  <c r="M146" i="5"/>
  <c r="L146" i="5"/>
  <c r="K146" i="5"/>
  <c r="J146" i="5"/>
  <c r="I146" i="5"/>
  <c r="H146" i="5"/>
  <c r="G146" i="5"/>
  <c r="F146" i="5"/>
  <c r="E146" i="5"/>
  <c r="D146" i="5"/>
  <c r="C146" i="5"/>
  <c r="AK145" i="5"/>
  <c r="AJ145" i="5"/>
  <c r="AI145" i="5"/>
  <c r="AH145" i="5"/>
  <c r="AG145" i="5"/>
  <c r="AF145" i="5"/>
  <c r="AE145" i="5"/>
  <c r="AD145" i="5"/>
  <c r="AC145" i="5"/>
  <c r="AB145" i="5"/>
  <c r="AA145" i="5"/>
  <c r="Z145" i="5"/>
  <c r="Y145" i="5"/>
  <c r="X145" i="5"/>
  <c r="W145" i="5"/>
  <c r="V145" i="5"/>
  <c r="U145" i="5"/>
  <c r="T145" i="5"/>
  <c r="S145" i="5"/>
  <c r="R145" i="5"/>
  <c r="Q145" i="5"/>
  <c r="P145" i="5"/>
  <c r="O145" i="5"/>
  <c r="N145" i="5"/>
  <c r="M145" i="5"/>
  <c r="L145" i="5"/>
  <c r="K145" i="5"/>
  <c r="J145" i="5"/>
  <c r="I145" i="5"/>
  <c r="H145" i="5"/>
  <c r="G145" i="5"/>
  <c r="F145" i="5"/>
  <c r="E145" i="5"/>
  <c r="D145" i="5"/>
  <c r="C145" i="5"/>
  <c r="AK144" i="5"/>
  <c r="AJ144" i="5"/>
  <c r="AI144" i="5"/>
  <c r="AH144" i="5"/>
  <c r="AG144" i="5"/>
  <c r="AF144" i="5"/>
  <c r="AE144" i="5"/>
  <c r="AD144" i="5"/>
  <c r="AC144" i="5"/>
  <c r="AB144" i="5"/>
  <c r="AA144" i="5"/>
  <c r="Z144" i="5"/>
  <c r="Y144" i="5"/>
  <c r="X144" i="5"/>
  <c r="W144" i="5"/>
  <c r="V144" i="5"/>
  <c r="U144" i="5"/>
  <c r="T144" i="5"/>
  <c r="S144" i="5"/>
  <c r="R144" i="5"/>
  <c r="Q144" i="5"/>
  <c r="P144" i="5"/>
  <c r="O144" i="5"/>
  <c r="N144" i="5"/>
  <c r="M144" i="5"/>
  <c r="L144" i="5"/>
  <c r="K144" i="5"/>
  <c r="J144" i="5"/>
  <c r="I144" i="5"/>
  <c r="H144" i="5"/>
  <c r="G144" i="5"/>
  <c r="F144" i="5"/>
  <c r="E144" i="5"/>
  <c r="D144" i="5"/>
  <c r="C144" i="5"/>
  <c r="AK143" i="5"/>
  <c r="AJ143" i="5"/>
  <c r="AI143" i="5"/>
  <c r="AH143" i="5"/>
  <c r="AG143" i="5"/>
  <c r="AF143" i="5"/>
  <c r="AE143" i="5"/>
  <c r="AD143" i="5"/>
  <c r="AC143" i="5"/>
  <c r="AB143" i="5"/>
  <c r="AA143" i="5"/>
  <c r="Z143" i="5"/>
  <c r="Y143" i="5"/>
  <c r="X143" i="5"/>
  <c r="W143" i="5"/>
  <c r="V143" i="5"/>
  <c r="U143" i="5"/>
  <c r="T143" i="5"/>
  <c r="S143" i="5"/>
  <c r="R143" i="5"/>
  <c r="Q143" i="5"/>
  <c r="P143" i="5"/>
  <c r="O143" i="5"/>
  <c r="N143" i="5"/>
  <c r="M143" i="5"/>
  <c r="L143" i="5"/>
  <c r="K143" i="5"/>
  <c r="J143" i="5"/>
  <c r="I143" i="5"/>
  <c r="H143" i="5"/>
  <c r="G143" i="5"/>
  <c r="F143" i="5"/>
  <c r="E143" i="5"/>
  <c r="D143" i="5"/>
  <c r="C143" i="5"/>
  <c r="AK142" i="5"/>
  <c r="AJ142" i="5"/>
  <c r="AI142" i="5"/>
  <c r="AH142" i="5"/>
  <c r="AG142" i="5"/>
  <c r="AF142" i="5"/>
  <c r="AE142" i="5"/>
  <c r="AD142" i="5"/>
  <c r="AC142" i="5"/>
  <c r="AB142" i="5"/>
  <c r="AA142" i="5"/>
  <c r="Z142" i="5"/>
  <c r="Y142" i="5"/>
  <c r="X142" i="5"/>
  <c r="W142" i="5"/>
  <c r="V142" i="5"/>
  <c r="U142" i="5"/>
  <c r="T142" i="5"/>
  <c r="S142" i="5"/>
  <c r="R142" i="5"/>
  <c r="Q142" i="5"/>
  <c r="P142" i="5"/>
  <c r="O142" i="5"/>
  <c r="N142" i="5"/>
  <c r="M142" i="5"/>
  <c r="L142" i="5"/>
  <c r="K142" i="5"/>
  <c r="J142" i="5"/>
  <c r="I142" i="5"/>
  <c r="H142" i="5"/>
  <c r="G142" i="5"/>
  <c r="F142" i="5"/>
  <c r="E142" i="5"/>
  <c r="D142" i="5"/>
  <c r="C142" i="5"/>
  <c r="AK141" i="5"/>
  <c r="AJ141" i="5"/>
  <c r="AI141" i="5"/>
  <c r="AH141" i="5"/>
  <c r="AG141" i="5"/>
  <c r="AF141" i="5"/>
  <c r="AE141" i="5"/>
  <c r="AD141" i="5"/>
  <c r="AC141" i="5"/>
  <c r="AB141" i="5"/>
  <c r="AA141" i="5"/>
  <c r="Z141" i="5"/>
  <c r="Y141" i="5"/>
  <c r="X141" i="5"/>
  <c r="W141" i="5"/>
  <c r="V141" i="5"/>
  <c r="U141" i="5"/>
  <c r="T141" i="5"/>
  <c r="S141" i="5"/>
  <c r="R141" i="5"/>
  <c r="Q141" i="5"/>
  <c r="P141" i="5"/>
  <c r="O141" i="5"/>
  <c r="N141" i="5"/>
  <c r="M141" i="5"/>
  <c r="L141" i="5"/>
  <c r="K141" i="5"/>
  <c r="J141" i="5"/>
  <c r="I141" i="5"/>
  <c r="H141" i="5"/>
  <c r="G141" i="5"/>
  <c r="F141" i="5"/>
  <c r="E141" i="5"/>
  <c r="D141" i="5"/>
  <c r="C141" i="5"/>
  <c r="AK140" i="5"/>
  <c r="AJ140" i="5"/>
  <c r="AI140" i="5"/>
  <c r="AH140" i="5"/>
  <c r="AG140" i="5"/>
  <c r="AF140" i="5"/>
  <c r="AE140" i="5"/>
  <c r="AD140" i="5"/>
  <c r="AC140" i="5"/>
  <c r="AB140" i="5"/>
  <c r="AA140" i="5"/>
  <c r="Z140" i="5"/>
  <c r="Y140" i="5"/>
  <c r="X140" i="5"/>
  <c r="W140" i="5"/>
  <c r="V140" i="5"/>
  <c r="U140" i="5"/>
  <c r="T140" i="5"/>
  <c r="S140" i="5"/>
  <c r="R140" i="5"/>
  <c r="Q140" i="5"/>
  <c r="P140" i="5"/>
  <c r="O140" i="5"/>
  <c r="N140" i="5"/>
  <c r="M140" i="5"/>
  <c r="L140" i="5"/>
  <c r="K140" i="5"/>
  <c r="J140" i="5"/>
  <c r="I140" i="5"/>
  <c r="H140" i="5"/>
  <c r="G140" i="5"/>
  <c r="F140" i="5"/>
  <c r="E140" i="5"/>
  <c r="D140" i="5"/>
  <c r="C140" i="5"/>
  <c r="AK139" i="5"/>
  <c r="AJ139" i="5"/>
  <c r="AI139" i="5"/>
  <c r="AH139" i="5"/>
  <c r="AG139" i="5"/>
  <c r="AF139" i="5"/>
  <c r="AE139" i="5"/>
  <c r="AD139" i="5"/>
  <c r="AC139" i="5"/>
  <c r="AB139" i="5"/>
  <c r="AA139" i="5"/>
  <c r="Z139" i="5"/>
  <c r="Y139" i="5"/>
  <c r="X139" i="5"/>
  <c r="W139" i="5"/>
  <c r="V139" i="5"/>
  <c r="U139" i="5"/>
  <c r="T139" i="5"/>
  <c r="S139" i="5"/>
  <c r="R139" i="5"/>
  <c r="Q139" i="5"/>
  <c r="P139" i="5"/>
  <c r="O139" i="5"/>
  <c r="N139" i="5"/>
  <c r="M139" i="5"/>
  <c r="L139" i="5"/>
  <c r="K139" i="5"/>
  <c r="J139" i="5"/>
  <c r="I139" i="5"/>
  <c r="H139" i="5"/>
  <c r="G139" i="5"/>
  <c r="F139" i="5"/>
  <c r="E139" i="5"/>
  <c r="D139" i="5"/>
  <c r="C139" i="5"/>
  <c r="AK138" i="5"/>
  <c r="AJ138" i="5"/>
  <c r="AI138" i="5"/>
  <c r="AH138" i="5"/>
  <c r="AG138" i="5"/>
  <c r="AF138" i="5"/>
  <c r="AE138" i="5"/>
  <c r="AD138" i="5"/>
  <c r="AC138" i="5"/>
  <c r="AB138" i="5"/>
  <c r="AA138" i="5"/>
  <c r="Z138" i="5"/>
  <c r="Y138" i="5"/>
  <c r="X138" i="5"/>
  <c r="W138" i="5"/>
  <c r="V138" i="5"/>
  <c r="U138" i="5"/>
  <c r="T138" i="5"/>
  <c r="S138" i="5"/>
  <c r="R138" i="5"/>
  <c r="Q138" i="5"/>
  <c r="P138" i="5"/>
  <c r="O138" i="5"/>
  <c r="N138" i="5"/>
  <c r="M138" i="5"/>
  <c r="L138" i="5"/>
  <c r="K138" i="5"/>
  <c r="J138" i="5"/>
  <c r="I138" i="5"/>
  <c r="H138" i="5"/>
  <c r="G138" i="5"/>
  <c r="F138" i="5"/>
  <c r="E138" i="5"/>
  <c r="D138" i="5"/>
  <c r="C138" i="5"/>
  <c r="AK137" i="5"/>
  <c r="AJ137" i="5"/>
  <c r="AI137" i="5"/>
  <c r="AH137" i="5"/>
  <c r="AG13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37" i="5"/>
  <c r="G137" i="5"/>
  <c r="F137" i="5"/>
  <c r="E137" i="5"/>
  <c r="D137" i="5"/>
  <c r="C137" i="5"/>
  <c r="AK136" i="5"/>
  <c r="AJ136" i="5"/>
  <c r="AI136" i="5"/>
  <c r="AH136" i="5"/>
  <c r="AG136" i="5"/>
  <c r="AF136" i="5"/>
  <c r="AE136" i="5"/>
  <c r="AD136" i="5"/>
  <c r="AC136" i="5"/>
  <c r="AB136" i="5"/>
  <c r="AA136" i="5"/>
  <c r="Z136" i="5"/>
  <c r="Y136" i="5"/>
  <c r="X136" i="5"/>
  <c r="W136" i="5"/>
  <c r="V136" i="5"/>
  <c r="U136" i="5"/>
  <c r="T136" i="5"/>
  <c r="S136" i="5"/>
  <c r="R136" i="5"/>
  <c r="Q136" i="5"/>
  <c r="P136" i="5"/>
  <c r="O136" i="5"/>
  <c r="N136" i="5"/>
  <c r="M136" i="5"/>
  <c r="L136" i="5"/>
  <c r="K136" i="5"/>
  <c r="J136" i="5"/>
  <c r="I136" i="5"/>
  <c r="H136" i="5"/>
  <c r="G136" i="5"/>
  <c r="F136" i="5"/>
  <c r="E136" i="5"/>
  <c r="D136" i="5"/>
  <c r="C136" i="5"/>
  <c r="AK135" i="5"/>
  <c r="AJ135" i="5"/>
  <c r="AI135" i="5"/>
  <c r="AH135" i="5"/>
  <c r="AG135" i="5"/>
  <c r="AF135" i="5"/>
  <c r="AE135" i="5"/>
  <c r="AD135" i="5"/>
  <c r="AC135" i="5"/>
  <c r="AB135" i="5"/>
  <c r="AA135" i="5"/>
  <c r="Z135" i="5"/>
  <c r="Y135" i="5"/>
  <c r="X135" i="5"/>
  <c r="W135" i="5"/>
  <c r="V135" i="5"/>
  <c r="U135" i="5"/>
  <c r="T135" i="5"/>
  <c r="S135" i="5"/>
  <c r="R135" i="5"/>
  <c r="Q135" i="5"/>
  <c r="P135" i="5"/>
  <c r="O135" i="5"/>
  <c r="N135" i="5"/>
  <c r="M135" i="5"/>
  <c r="L135" i="5"/>
  <c r="K135" i="5"/>
  <c r="J135" i="5"/>
  <c r="I135" i="5"/>
  <c r="H135" i="5"/>
  <c r="G135" i="5"/>
  <c r="F135" i="5"/>
  <c r="E135" i="5"/>
  <c r="D135" i="5"/>
  <c r="C135" i="5"/>
  <c r="AK134" i="5"/>
  <c r="AJ134" i="5"/>
  <c r="AI134" i="5"/>
  <c r="AH134" i="5"/>
  <c r="AG134" i="5"/>
  <c r="AF134" i="5"/>
  <c r="AE134" i="5"/>
  <c r="AD134" i="5"/>
  <c r="AC134" i="5"/>
  <c r="AB134" i="5"/>
  <c r="AA134" i="5"/>
  <c r="Z134" i="5"/>
  <c r="Y134" i="5"/>
  <c r="X134" i="5"/>
  <c r="W134" i="5"/>
  <c r="V134" i="5"/>
  <c r="U134" i="5"/>
  <c r="T134" i="5"/>
  <c r="S134" i="5"/>
  <c r="R134" i="5"/>
  <c r="Q134" i="5"/>
  <c r="P134" i="5"/>
  <c r="O134" i="5"/>
  <c r="N134" i="5"/>
  <c r="M134" i="5"/>
  <c r="L134" i="5"/>
  <c r="K134" i="5"/>
  <c r="J134" i="5"/>
  <c r="I134" i="5"/>
  <c r="H134" i="5"/>
  <c r="G134" i="5"/>
  <c r="F134" i="5"/>
  <c r="E134" i="5"/>
  <c r="D134" i="5"/>
  <c r="C134" i="5"/>
  <c r="AK133" i="5"/>
  <c r="AJ133" i="5"/>
  <c r="AI133" i="5"/>
  <c r="AH133" i="5"/>
  <c r="AG133" i="5"/>
  <c r="AF133" i="5"/>
  <c r="AE133" i="5"/>
  <c r="AD133" i="5"/>
  <c r="AC133" i="5"/>
  <c r="AB133" i="5"/>
  <c r="AA133" i="5"/>
  <c r="Z133" i="5"/>
  <c r="Y133" i="5"/>
  <c r="X133" i="5"/>
  <c r="W133" i="5"/>
  <c r="V133" i="5"/>
  <c r="U133" i="5"/>
  <c r="T133" i="5"/>
  <c r="S133" i="5"/>
  <c r="R133" i="5"/>
  <c r="Q133" i="5"/>
  <c r="P133" i="5"/>
  <c r="O133" i="5"/>
  <c r="N133" i="5"/>
  <c r="M133" i="5"/>
  <c r="L133" i="5"/>
  <c r="K133" i="5"/>
  <c r="J133" i="5"/>
  <c r="I133" i="5"/>
  <c r="H133" i="5"/>
  <c r="G133" i="5"/>
  <c r="F133" i="5"/>
  <c r="E133" i="5"/>
  <c r="D133" i="5"/>
  <c r="C133" i="5"/>
  <c r="AK132" i="5"/>
  <c r="AJ132" i="5"/>
  <c r="AI132" i="5"/>
  <c r="AH132" i="5"/>
  <c r="AG132" i="5"/>
  <c r="AF132" i="5"/>
  <c r="AE132" i="5"/>
  <c r="AD132" i="5"/>
  <c r="AC132" i="5"/>
  <c r="AB132" i="5"/>
  <c r="AA132" i="5"/>
  <c r="Z132" i="5"/>
  <c r="Y132" i="5"/>
  <c r="X132" i="5"/>
  <c r="W132" i="5"/>
  <c r="V132" i="5"/>
  <c r="U132" i="5"/>
  <c r="T132" i="5"/>
  <c r="S132" i="5"/>
  <c r="R132" i="5"/>
  <c r="Q132" i="5"/>
  <c r="P132" i="5"/>
  <c r="O132" i="5"/>
  <c r="N132" i="5"/>
  <c r="M132" i="5"/>
  <c r="L132" i="5"/>
  <c r="K132" i="5"/>
  <c r="J132" i="5"/>
  <c r="I132" i="5"/>
  <c r="H132" i="5"/>
  <c r="G132" i="5"/>
  <c r="F132" i="5"/>
  <c r="E132" i="5"/>
  <c r="D132" i="5"/>
  <c r="C132" i="5"/>
  <c r="AK131" i="5"/>
  <c r="AJ131" i="5"/>
  <c r="AI131" i="5"/>
  <c r="AH131" i="5"/>
  <c r="AG131" i="5"/>
  <c r="AF131" i="5"/>
  <c r="AE131" i="5"/>
  <c r="AD131" i="5"/>
  <c r="AC131" i="5"/>
  <c r="AB131" i="5"/>
  <c r="AA131" i="5"/>
  <c r="Z131" i="5"/>
  <c r="Y131" i="5"/>
  <c r="X131" i="5"/>
  <c r="W131" i="5"/>
  <c r="V131" i="5"/>
  <c r="U131" i="5"/>
  <c r="T131" i="5"/>
  <c r="S131" i="5"/>
  <c r="R131" i="5"/>
  <c r="Q131" i="5"/>
  <c r="P131" i="5"/>
  <c r="O131" i="5"/>
  <c r="N131" i="5"/>
  <c r="M131" i="5"/>
  <c r="L131" i="5"/>
  <c r="K131" i="5"/>
  <c r="J131" i="5"/>
  <c r="I131" i="5"/>
  <c r="H131" i="5"/>
  <c r="G131" i="5"/>
  <c r="F131" i="5"/>
  <c r="E131" i="5"/>
  <c r="D131" i="5"/>
  <c r="C131" i="5"/>
  <c r="AK130" i="5"/>
  <c r="AJ130" i="5"/>
  <c r="AI130" i="5"/>
  <c r="AH130" i="5"/>
  <c r="AG130" i="5"/>
  <c r="AF130" i="5"/>
  <c r="AE130" i="5"/>
  <c r="AD130" i="5"/>
  <c r="AC130" i="5"/>
  <c r="AB130" i="5"/>
  <c r="AA130" i="5"/>
  <c r="Z130" i="5"/>
  <c r="Y130" i="5"/>
  <c r="X130" i="5"/>
  <c r="W130" i="5"/>
  <c r="V130" i="5"/>
  <c r="U130" i="5"/>
  <c r="T130" i="5"/>
  <c r="S130" i="5"/>
  <c r="R130" i="5"/>
  <c r="Q130" i="5"/>
  <c r="P130" i="5"/>
  <c r="O130" i="5"/>
  <c r="N130" i="5"/>
  <c r="M130" i="5"/>
  <c r="L130" i="5"/>
  <c r="K130" i="5"/>
  <c r="J130" i="5"/>
  <c r="I130" i="5"/>
  <c r="H130" i="5"/>
  <c r="G130" i="5"/>
  <c r="F130" i="5"/>
  <c r="E130" i="5"/>
  <c r="D130" i="5"/>
  <c r="C130" i="5"/>
  <c r="AK129" i="5"/>
  <c r="AJ129" i="5"/>
  <c r="AI129" i="5"/>
  <c r="AH129" i="5"/>
  <c r="AG129" i="5"/>
  <c r="AF129" i="5"/>
  <c r="AE129" i="5"/>
  <c r="AD129" i="5"/>
  <c r="AC129" i="5"/>
  <c r="AB129" i="5"/>
  <c r="AA129" i="5"/>
  <c r="Z129" i="5"/>
  <c r="Y129" i="5"/>
  <c r="X129" i="5"/>
  <c r="W129" i="5"/>
  <c r="V129" i="5"/>
  <c r="U129" i="5"/>
  <c r="T129" i="5"/>
  <c r="S129" i="5"/>
  <c r="R129" i="5"/>
  <c r="Q129" i="5"/>
  <c r="P129" i="5"/>
  <c r="O129" i="5"/>
  <c r="N129" i="5"/>
  <c r="M129" i="5"/>
  <c r="L129" i="5"/>
  <c r="K129" i="5"/>
  <c r="J129" i="5"/>
  <c r="I129" i="5"/>
  <c r="H129" i="5"/>
  <c r="G129" i="5"/>
  <c r="F129" i="5"/>
  <c r="E129" i="5"/>
  <c r="D129" i="5"/>
  <c r="C129" i="5"/>
  <c r="AK128" i="5"/>
  <c r="AJ128" i="5"/>
  <c r="AI128" i="5"/>
  <c r="AH128" i="5"/>
  <c r="AG128" i="5"/>
  <c r="AF128" i="5"/>
  <c r="AE128" i="5"/>
  <c r="AD128" i="5"/>
  <c r="AC128" i="5"/>
  <c r="AB128" i="5"/>
  <c r="AA128" i="5"/>
  <c r="Z128" i="5"/>
  <c r="Y128" i="5"/>
  <c r="X128" i="5"/>
  <c r="W128" i="5"/>
  <c r="V128" i="5"/>
  <c r="U128" i="5"/>
  <c r="T128" i="5"/>
  <c r="S128" i="5"/>
  <c r="R128" i="5"/>
  <c r="Q128" i="5"/>
  <c r="P128" i="5"/>
  <c r="O128" i="5"/>
  <c r="N128" i="5"/>
  <c r="M128" i="5"/>
  <c r="L128" i="5"/>
  <c r="K128" i="5"/>
  <c r="J128" i="5"/>
  <c r="I128" i="5"/>
  <c r="H128" i="5"/>
  <c r="G128" i="5"/>
  <c r="F128" i="5"/>
  <c r="E128" i="5"/>
  <c r="D128" i="5"/>
  <c r="C128" i="5"/>
  <c r="AK127" i="5"/>
  <c r="AJ127" i="5"/>
  <c r="AI127" i="5"/>
  <c r="AH127" i="5"/>
  <c r="AG127" i="5"/>
  <c r="AF127" i="5"/>
  <c r="AE127" i="5"/>
  <c r="AD127" i="5"/>
  <c r="AC127" i="5"/>
  <c r="AB127" i="5"/>
  <c r="AA127" i="5"/>
  <c r="Z127" i="5"/>
  <c r="Y127" i="5"/>
  <c r="X127" i="5"/>
  <c r="W127" i="5"/>
  <c r="V127" i="5"/>
  <c r="U127" i="5"/>
  <c r="T127" i="5"/>
  <c r="S127" i="5"/>
  <c r="R127" i="5"/>
  <c r="Q127" i="5"/>
  <c r="P127" i="5"/>
  <c r="O127" i="5"/>
  <c r="N127" i="5"/>
  <c r="M127" i="5"/>
  <c r="L127" i="5"/>
  <c r="K127" i="5"/>
  <c r="J127" i="5"/>
  <c r="I127" i="5"/>
  <c r="H127" i="5"/>
  <c r="G127" i="5"/>
  <c r="F127" i="5"/>
  <c r="E127" i="5"/>
  <c r="D127" i="5"/>
  <c r="C127" i="5"/>
  <c r="AK126" i="5"/>
  <c r="AJ126" i="5"/>
  <c r="AI126" i="5"/>
  <c r="AH126" i="5"/>
  <c r="AG126" i="5"/>
  <c r="AF126" i="5"/>
  <c r="AE126" i="5"/>
  <c r="AD126" i="5"/>
  <c r="AC126" i="5"/>
  <c r="AB126" i="5"/>
  <c r="AA126" i="5"/>
  <c r="Z126" i="5"/>
  <c r="Y126" i="5"/>
  <c r="X126" i="5"/>
  <c r="W126" i="5"/>
  <c r="V126" i="5"/>
  <c r="U126" i="5"/>
  <c r="T126" i="5"/>
  <c r="S126" i="5"/>
  <c r="R126" i="5"/>
  <c r="Q126" i="5"/>
  <c r="P126" i="5"/>
  <c r="O126" i="5"/>
  <c r="N126" i="5"/>
  <c r="M126" i="5"/>
  <c r="L126" i="5"/>
  <c r="K126" i="5"/>
  <c r="J126" i="5"/>
  <c r="I126" i="5"/>
  <c r="H126" i="5"/>
  <c r="G126" i="5"/>
  <c r="F126" i="5"/>
  <c r="E126" i="5"/>
  <c r="D126" i="5"/>
  <c r="C126" i="5"/>
  <c r="AK125" i="5"/>
  <c r="AJ125" i="5"/>
  <c r="AI125" i="5"/>
  <c r="AH125" i="5"/>
  <c r="AG125" i="5"/>
  <c r="AF125" i="5"/>
  <c r="AE125" i="5"/>
  <c r="AD125" i="5"/>
  <c r="AC125" i="5"/>
  <c r="AB125" i="5"/>
  <c r="AA125" i="5"/>
  <c r="Z125" i="5"/>
  <c r="Y125" i="5"/>
  <c r="X125" i="5"/>
  <c r="W125" i="5"/>
  <c r="V125" i="5"/>
  <c r="U125" i="5"/>
  <c r="T125" i="5"/>
  <c r="S125" i="5"/>
  <c r="R125" i="5"/>
  <c r="Q125" i="5"/>
  <c r="P125" i="5"/>
  <c r="O125" i="5"/>
  <c r="N125" i="5"/>
  <c r="M125" i="5"/>
  <c r="L125" i="5"/>
  <c r="K125" i="5"/>
  <c r="J125" i="5"/>
  <c r="I125" i="5"/>
  <c r="H125" i="5"/>
  <c r="G125" i="5"/>
  <c r="F125" i="5"/>
  <c r="E125" i="5"/>
  <c r="D125" i="5"/>
  <c r="C125" i="5"/>
  <c r="AK124" i="5"/>
  <c r="AJ124" i="5"/>
  <c r="AI124" i="5"/>
  <c r="AH124" i="5"/>
  <c r="AG124" i="5"/>
  <c r="AF124" i="5"/>
  <c r="AE124" i="5"/>
  <c r="AD124" i="5"/>
  <c r="AC124" i="5"/>
  <c r="AB124" i="5"/>
  <c r="AA124" i="5"/>
  <c r="Z124" i="5"/>
  <c r="Y124" i="5"/>
  <c r="X124" i="5"/>
  <c r="W124" i="5"/>
  <c r="V124" i="5"/>
  <c r="U124" i="5"/>
  <c r="T124" i="5"/>
  <c r="S124" i="5"/>
  <c r="R124" i="5"/>
  <c r="Q124" i="5"/>
  <c r="P124" i="5"/>
  <c r="O124" i="5"/>
  <c r="N124" i="5"/>
  <c r="M124" i="5"/>
  <c r="L124" i="5"/>
  <c r="K124" i="5"/>
  <c r="J124" i="5"/>
  <c r="I124" i="5"/>
  <c r="H124" i="5"/>
  <c r="G124" i="5"/>
  <c r="F124" i="5"/>
  <c r="E124" i="5"/>
  <c r="D124" i="5"/>
  <c r="C124" i="5"/>
  <c r="AK123" i="5"/>
  <c r="AJ123" i="5"/>
  <c r="AI123" i="5"/>
  <c r="AH123" i="5"/>
  <c r="AG123" i="5"/>
  <c r="AF123" i="5"/>
  <c r="AE123" i="5"/>
  <c r="AD123" i="5"/>
  <c r="AC123" i="5"/>
  <c r="AB123" i="5"/>
  <c r="AA123" i="5"/>
  <c r="Z123" i="5"/>
  <c r="Y123" i="5"/>
  <c r="X123" i="5"/>
  <c r="W123" i="5"/>
  <c r="V123" i="5"/>
  <c r="U123" i="5"/>
  <c r="T123" i="5"/>
  <c r="S123" i="5"/>
  <c r="R123" i="5"/>
  <c r="Q123" i="5"/>
  <c r="P123" i="5"/>
  <c r="O123" i="5"/>
  <c r="N123" i="5"/>
  <c r="M123" i="5"/>
  <c r="L123" i="5"/>
  <c r="K123" i="5"/>
  <c r="J123" i="5"/>
  <c r="I123" i="5"/>
  <c r="H123" i="5"/>
  <c r="G123" i="5"/>
  <c r="F123" i="5"/>
  <c r="E123" i="5"/>
  <c r="D123" i="5"/>
  <c r="C123" i="5"/>
  <c r="AK122" i="5"/>
  <c r="AJ122" i="5"/>
  <c r="AI122" i="5"/>
  <c r="AH122" i="5"/>
  <c r="AG122" i="5"/>
  <c r="AF122" i="5"/>
  <c r="AE122" i="5"/>
  <c r="AD122" i="5"/>
  <c r="AC122" i="5"/>
  <c r="AB122" i="5"/>
  <c r="AA122" i="5"/>
  <c r="Z122" i="5"/>
  <c r="Y122" i="5"/>
  <c r="X122" i="5"/>
  <c r="W122" i="5"/>
  <c r="V122" i="5"/>
  <c r="U122" i="5"/>
  <c r="T122" i="5"/>
  <c r="S122" i="5"/>
  <c r="R122" i="5"/>
  <c r="Q122" i="5"/>
  <c r="P122" i="5"/>
  <c r="O122" i="5"/>
  <c r="N122" i="5"/>
  <c r="M122" i="5"/>
  <c r="L122" i="5"/>
  <c r="K122" i="5"/>
  <c r="J122" i="5"/>
  <c r="I122" i="5"/>
  <c r="H122" i="5"/>
  <c r="G122" i="5"/>
  <c r="F122" i="5"/>
  <c r="E122" i="5"/>
  <c r="D122" i="5"/>
  <c r="C122" i="5"/>
  <c r="AK121" i="5"/>
  <c r="AJ121" i="5"/>
  <c r="AI121" i="5"/>
  <c r="AH121" i="5"/>
  <c r="AG121" i="5"/>
  <c r="AF121" i="5"/>
  <c r="AE121" i="5"/>
  <c r="AD121" i="5"/>
  <c r="AC121" i="5"/>
  <c r="AB121" i="5"/>
  <c r="AA121" i="5"/>
  <c r="Z121" i="5"/>
  <c r="Y121" i="5"/>
  <c r="X121" i="5"/>
  <c r="W121" i="5"/>
  <c r="V121" i="5"/>
  <c r="U121" i="5"/>
  <c r="T121" i="5"/>
  <c r="S121" i="5"/>
  <c r="R121" i="5"/>
  <c r="Q121" i="5"/>
  <c r="P121" i="5"/>
  <c r="O121" i="5"/>
  <c r="N121" i="5"/>
  <c r="M121" i="5"/>
  <c r="L121" i="5"/>
  <c r="K121" i="5"/>
  <c r="J121" i="5"/>
  <c r="I121" i="5"/>
  <c r="H121" i="5"/>
  <c r="G121" i="5"/>
  <c r="F121" i="5"/>
  <c r="E121" i="5"/>
  <c r="D121" i="5"/>
  <c r="C121" i="5"/>
  <c r="AK120" i="5"/>
  <c r="AJ120" i="5"/>
  <c r="AI120" i="5"/>
  <c r="AH120" i="5"/>
  <c r="AG120" i="5"/>
  <c r="AF120" i="5"/>
  <c r="AE120" i="5"/>
  <c r="AD120" i="5"/>
  <c r="AC120" i="5"/>
  <c r="AB120" i="5"/>
  <c r="AA120" i="5"/>
  <c r="Z120" i="5"/>
  <c r="Y120" i="5"/>
  <c r="X120" i="5"/>
  <c r="W120" i="5"/>
  <c r="V120" i="5"/>
  <c r="U120" i="5"/>
  <c r="T120" i="5"/>
  <c r="S120" i="5"/>
  <c r="R120" i="5"/>
  <c r="Q120" i="5"/>
  <c r="P120" i="5"/>
  <c r="O120" i="5"/>
  <c r="N120" i="5"/>
  <c r="M120" i="5"/>
  <c r="L120" i="5"/>
  <c r="K120" i="5"/>
  <c r="J120" i="5"/>
  <c r="I120" i="5"/>
  <c r="H120" i="5"/>
  <c r="G120" i="5"/>
  <c r="F120" i="5"/>
  <c r="E120" i="5"/>
  <c r="D120" i="5"/>
  <c r="C120" i="5"/>
  <c r="AK119" i="5"/>
  <c r="AJ119" i="5"/>
  <c r="AI119" i="5"/>
  <c r="AH119" i="5"/>
  <c r="AG119" i="5"/>
  <c r="AF119" i="5"/>
  <c r="AE119" i="5"/>
  <c r="AD119" i="5"/>
  <c r="AC119" i="5"/>
  <c r="AB119" i="5"/>
  <c r="AA119" i="5"/>
  <c r="Z119" i="5"/>
  <c r="Y119" i="5"/>
  <c r="X119" i="5"/>
  <c r="W119" i="5"/>
  <c r="V119" i="5"/>
  <c r="U119" i="5"/>
  <c r="T119" i="5"/>
  <c r="S119" i="5"/>
  <c r="R119" i="5"/>
  <c r="Q119" i="5"/>
  <c r="P119" i="5"/>
  <c r="O119" i="5"/>
  <c r="N119" i="5"/>
  <c r="M119" i="5"/>
  <c r="L119" i="5"/>
  <c r="K119" i="5"/>
  <c r="J119" i="5"/>
  <c r="I119" i="5"/>
  <c r="H119" i="5"/>
  <c r="G119" i="5"/>
  <c r="F119" i="5"/>
  <c r="E119" i="5"/>
  <c r="D119" i="5"/>
  <c r="C119" i="5"/>
  <c r="AK118" i="5"/>
  <c r="AJ118" i="5"/>
  <c r="AI118" i="5"/>
  <c r="AH118" i="5"/>
  <c r="AG118" i="5"/>
  <c r="AF118" i="5"/>
  <c r="AE118" i="5"/>
  <c r="AD118" i="5"/>
  <c r="AC118" i="5"/>
  <c r="AB118" i="5"/>
  <c r="AA118" i="5"/>
  <c r="Z118" i="5"/>
  <c r="Y118" i="5"/>
  <c r="X118" i="5"/>
  <c r="W118" i="5"/>
  <c r="V118" i="5"/>
  <c r="U118" i="5"/>
  <c r="T118" i="5"/>
  <c r="S118" i="5"/>
  <c r="R118" i="5"/>
  <c r="Q118" i="5"/>
  <c r="P118" i="5"/>
  <c r="O118" i="5"/>
  <c r="N118" i="5"/>
  <c r="M118" i="5"/>
  <c r="L118" i="5"/>
  <c r="K118" i="5"/>
  <c r="J118" i="5"/>
  <c r="I118" i="5"/>
  <c r="H118" i="5"/>
  <c r="G118" i="5"/>
  <c r="F118" i="5"/>
  <c r="E118" i="5"/>
  <c r="D118" i="5"/>
  <c r="C118" i="5"/>
  <c r="AK117" i="5"/>
  <c r="AJ117" i="5"/>
  <c r="AI117" i="5"/>
  <c r="AH117" i="5"/>
  <c r="AG117" i="5"/>
  <c r="AF117" i="5"/>
  <c r="AE117" i="5"/>
  <c r="AD117" i="5"/>
  <c r="AC117" i="5"/>
  <c r="AB117" i="5"/>
  <c r="AA117" i="5"/>
  <c r="Z117" i="5"/>
  <c r="Y117" i="5"/>
  <c r="X117" i="5"/>
  <c r="W117" i="5"/>
  <c r="V117" i="5"/>
  <c r="U117" i="5"/>
  <c r="T117" i="5"/>
  <c r="S117" i="5"/>
  <c r="R117" i="5"/>
  <c r="Q117" i="5"/>
  <c r="P117" i="5"/>
  <c r="O117" i="5"/>
  <c r="N117" i="5"/>
  <c r="M117" i="5"/>
  <c r="L117" i="5"/>
  <c r="K117" i="5"/>
  <c r="J117" i="5"/>
  <c r="I117" i="5"/>
  <c r="H117" i="5"/>
  <c r="G117" i="5"/>
  <c r="F117" i="5"/>
  <c r="E117" i="5"/>
  <c r="D117" i="5"/>
  <c r="C117" i="5"/>
  <c r="AK116" i="5"/>
  <c r="AJ116" i="5"/>
  <c r="AI116" i="5"/>
  <c r="AH116" i="5"/>
  <c r="AG116" i="5"/>
  <c r="AF116" i="5"/>
  <c r="AE116" i="5"/>
  <c r="AD116" i="5"/>
  <c r="AC116" i="5"/>
  <c r="AB116" i="5"/>
  <c r="AA116" i="5"/>
  <c r="Z116" i="5"/>
  <c r="Y116" i="5"/>
  <c r="X116" i="5"/>
  <c r="W116" i="5"/>
  <c r="V116" i="5"/>
  <c r="U116" i="5"/>
  <c r="T116" i="5"/>
  <c r="S116" i="5"/>
  <c r="R116" i="5"/>
  <c r="Q116" i="5"/>
  <c r="P116" i="5"/>
  <c r="O116" i="5"/>
  <c r="N116" i="5"/>
  <c r="M116" i="5"/>
  <c r="L116" i="5"/>
  <c r="K116" i="5"/>
  <c r="J116" i="5"/>
  <c r="I116" i="5"/>
  <c r="H116" i="5"/>
  <c r="G116" i="5"/>
  <c r="F116" i="5"/>
  <c r="E116" i="5"/>
  <c r="D116" i="5"/>
  <c r="C116" i="5"/>
  <c r="AK115" i="5"/>
  <c r="AJ115" i="5"/>
  <c r="AI115" i="5"/>
  <c r="AH115" i="5"/>
  <c r="AG115" i="5"/>
  <c r="AF115" i="5"/>
  <c r="AE115" i="5"/>
  <c r="AD115" i="5"/>
  <c r="AC115" i="5"/>
  <c r="AB115" i="5"/>
  <c r="AA115" i="5"/>
  <c r="Z115" i="5"/>
  <c r="Y115" i="5"/>
  <c r="X115" i="5"/>
  <c r="W115" i="5"/>
  <c r="V115" i="5"/>
  <c r="U115" i="5"/>
  <c r="T115" i="5"/>
  <c r="S115" i="5"/>
  <c r="R115" i="5"/>
  <c r="Q115" i="5"/>
  <c r="P115" i="5"/>
  <c r="O115" i="5"/>
  <c r="N115" i="5"/>
  <c r="M115" i="5"/>
  <c r="L115" i="5"/>
  <c r="K115" i="5"/>
  <c r="J115" i="5"/>
  <c r="I115" i="5"/>
  <c r="H115" i="5"/>
  <c r="G115" i="5"/>
  <c r="F115" i="5"/>
  <c r="E115" i="5"/>
  <c r="D115" i="5"/>
  <c r="C115" i="5"/>
  <c r="AK114" i="5"/>
  <c r="AJ114" i="5"/>
  <c r="AI114" i="5"/>
  <c r="AH114" i="5"/>
  <c r="AG114" i="5"/>
  <c r="AF114" i="5"/>
  <c r="AE114" i="5"/>
  <c r="AD114" i="5"/>
  <c r="AC114" i="5"/>
  <c r="AB114" i="5"/>
  <c r="AA114" i="5"/>
  <c r="Z114" i="5"/>
  <c r="Y114" i="5"/>
  <c r="X114" i="5"/>
  <c r="W114" i="5"/>
  <c r="V114" i="5"/>
  <c r="U114" i="5"/>
  <c r="T114" i="5"/>
  <c r="S114" i="5"/>
  <c r="R114" i="5"/>
  <c r="Q114" i="5"/>
  <c r="P114" i="5"/>
  <c r="O114" i="5"/>
  <c r="N114" i="5"/>
  <c r="M114" i="5"/>
  <c r="L114" i="5"/>
  <c r="K114" i="5"/>
  <c r="J114" i="5"/>
  <c r="I114" i="5"/>
  <c r="H114" i="5"/>
  <c r="G114" i="5"/>
  <c r="F114" i="5"/>
  <c r="E114" i="5"/>
  <c r="D114" i="5"/>
  <c r="C114" i="5"/>
  <c r="AK113" i="5"/>
  <c r="AJ113" i="5"/>
  <c r="AI113" i="5"/>
  <c r="AH113" i="5"/>
  <c r="AG113" i="5"/>
  <c r="AF113" i="5"/>
  <c r="AE113" i="5"/>
  <c r="AD113" i="5"/>
  <c r="AC113" i="5"/>
  <c r="AB113" i="5"/>
  <c r="AA113" i="5"/>
  <c r="Z113" i="5"/>
  <c r="Y113" i="5"/>
  <c r="X113" i="5"/>
  <c r="W113" i="5"/>
  <c r="V113" i="5"/>
  <c r="U113" i="5"/>
  <c r="T113" i="5"/>
  <c r="S113" i="5"/>
  <c r="R113" i="5"/>
  <c r="Q113" i="5"/>
  <c r="P113" i="5"/>
  <c r="O113" i="5"/>
  <c r="N113" i="5"/>
  <c r="M113" i="5"/>
  <c r="L113" i="5"/>
  <c r="K113" i="5"/>
  <c r="J113" i="5"/>
  <c r="I113" i="5"/>
  <c r="H113" i="5"/>
  <c r="G113" i="5"/>
  <c r="F113" i="5"/>
  <c r="E113" i="5"/>
  <c r="D113" i="5"/>
  <c r="C113" i="5"/>
  <c r="AK112" i="5"/>
  <c r="AJ112" i="5"/>
  <c r="AI112" i="5"/>
  <c r="AH112" i="5"/>
  <c r="AG112" i="5"/>
  <c r="AF112" i="5"/>
  <c r="AE112" i="5"/>
  <c r="AD112" i="5"/>
  <c r="AC112" i="5"/>
  <c r="AB112" i="5"/>
  <c r="AA112" i="5"/>
  <c r="Z112" i="5"/>
  <c r="Y112" i="5"/>
  <c r="X112" i="5"/>
  <c r="W112" i="5"/>
  <c r="V112" i="5"/>
  <c r="U112" i="5"/>
  <c r="T112" i="5"/>
  <c r="S112" i="5"/>
  <c r="R112" i="5"/>
  <c r="Q112" i="5"/>
  <c r="P112" i="5"/>
  <c r="O112" i="5"/>
  <c r="N112" i="5"/>
  <c r="M112" i="5"/>
  <c r="L112" i="5"/>
  <c r="K112" i="5"/>
  <c r="J112" i="5"/>
  <c r="I112" i="5"/>
  <c r="H112" i="5"/>
  <c r="G112" i="5"/>
  <c r="F112" i="5"/>
  <c r="E112" i="5"/>
  <c r="D112" i="5"/>
  <c r="C112" i="5"/>
  <c r="AK111" i="5"/>
  <c r="AJ111" i="5"/>
  <c r="AI111" i="5"/>
  <c r="AH111" i="5"/>
  <c r="AG111" i="5"/>
  <c r="AF111" i="5"/>
  <c r="AE111" i="5"/>
  <c r="AD111" i="5"/>
  <c r="AC111" i="5"/>
  <c r="AB111" i="5"/>
  <c r="AA111" i="5"/>
  <c r="Z111" i="5"/>
  <c r="Y111" i="5"/>
  <c r="X111" i="5"/>
  <c r="W111" i="5"/>
  <c r="V111" i="5"/>
  <c r="U111" i="5"/>
  <c r="T111" i="5"/>
  <c r="S111" i="5"/>
  <c r="R111" i="5"/>
  <c r="Q111" i="5"/>
  <c r="P111" i="5"/>
  <c r="O111" i="5"/>
  <c r="N111" i="5"/>
  <c r="M111" i="5"/>
  <c r="L111" i="5"/>
  <c r="K111" i="5"/>
  <c r="J111" i="5"/>
  <c r="I111" i="5"/>
  <c r="H111" i="5"/>
  <c r="G111" i="5"/>
  <c r="F111" i="5"/>
  <c r="E111" i="5"/>
  <c r="D111" i="5"/>
  <c r="C111" i="5"/>
  <c r="AK110" i="5"/>
  <c r="AJ110" i="5"/>
  <c r="AI110" i="5"/>
  <c r="AH110" i="5"/>
  <c r="AG110" i="5"/>
  <c r="AF110" i="5"/>
  <c r="AE110" i="5"/>
  <c r="AD110" i="5"/>
  <c r="AC110" i="5"/>
  <c r="AB110" i="5"/>
  <c r="AA110" i="5"/>
  <c r="Z110" i="5"/>
  <c r="Y110" i="5"/>
  <c r="X110" i="5"/>
  <c r="W110" i="5"/>
  <c r="V110" i="5"/>
  <c r="U110" i="5"/>
  <c r="T110" i="5"/>
  <c r="S110" i="5"/>
  <c r="R110" i="5"/>
  <c r="Q110" i="5"/>
  <c r="P110" i="5"/>
  <c r="O110" i="5"/>
  <c r="N110" i="5"/>
  <c r="M110" i="5"/>
  <c r="L110" i="5"/>
  <c r="K110" i="5"/>
  <c r="J110" i="5"/>
  <c r="I110" i="5"/>
  <c r="H110" i="5"/>
  <c r="G110" i="5"/>
  <c r="F110" i="5"/>
  <c r="E110" i="5"/>
  <c r="D110" i="5"/>
  <c r="C110" i="5"/>
  <c r="AK109" i="5"/>
  <c r="AJ109" i="5"/>
  <c r="AI109" i="5"/>
  <c r="AH109" i="5"/>
  <c r="AG109" i="5"/>
  <c r="AF109" i="5"/>
  <c r="AE109" i="5"/>
  <c r="AD109" i="5"/>
  <c r="AC109" i="5"/>
  <c r="AB109" i="5"/>
  <c r="AA109" i="5"/>
  <c r="Z109" i="5"/>
  <c r="Y109" i="5"/>
  <c r="X109" i="5"/>
  <c r="W109" i="5"/>
  <c r="V109" i="5"/>
  <c r="U109" i="5"/>
  <c r="T109" i="5"/>
  <c r="S109" i="5"/>
  <c r="R109" i="5"/>
  <c r="Q109" i="5"/>
  <c r="P109" i="5"/>
  <c r="O109" i="5"/>
  <c r="N109" i="5"/>
  <c r="M109" i="5"/>
  <c r="L109" i="5"/>
  <c r="K109" i="5"/>
  <c r="J109" i="5"/>
  <c r="I109" i="5"/>
  <c r="H109" i="5"/>
  <c r="G109" i="5"/>
  <c r="F109" i="5"/>
  <c r="E109" i="5"/>
  <c r="D109" i="5"/>
  <c r="C109" i="5"/>
  <c r="AK108" i="5"/>
  <c r="AJ108" i="5"/>
  <c r="AI108" i="5"/>
  <c r="AH108" i="5"/>
  <c r="AG108" i="5"/>
  <c r="AF108" i="5"/>
  <c r="AE108" i="5"/>
  <c r="AD108" i="5"/>
  <c r="AC108" i="5"/>
  <c r="AB108" i="5"/>
  <c r="AA108" i="5"/>
  <c r="Z108" i="5"/>
  <c r="Y108" i="5"/>
  <c r="X108" i="5"/>
  <c r="W108" i="5"/>
  <c r="V108" i="5"/>
  <c r="U108" i="5"/>
  <c r="T108" i="5"/>
  <c r="S108" i="5"/>
  <c r="R108" i="5"/>
  <c r="Q108" i="5"/>
  <c r="P108" i="5"/>
  <c r="O108" i="5"/>
  <c r="N108" i="5"/>
  <c r="M108" i="5"/>
  <c r="L108" i="5"/>
  <c r="K108" i="5"/>
  <c r="J108" i="5"/>
  <c r="I108" i="5"/>
  <c r="H108" i="5"/>
  <c r="G108" i="5"/>
  <c r="F108" i="5"/>
  <c r="E108" i="5"/>
  <c r="D108" i="5"/>
  <c r="C108" i="5"/>
  <c r="AK107" i="5"/>
  <c r="AJ107" i="5"/>
  <c r="AI107" i="5"/>
  <c r="AH107" i="5"/>
  <c r="AG107" i="5"/>
  <c r="AF107" i="5"/>
  <c r="AE107" i="5"/>
  <c r="AD107" i="5"/>
  <c r="AC107" i="5"/>
  <c r="AB107" i="5"/>
  <c r="AA107" i="5"/>
  <c r="Z107" i="5"/>
  <c r="Y107" i="5"/>
  <c r="X107" i="5"/>
  <c r="W107" i="5"/>
  <c r="V107" i="5"/>
  <c r="U107" i="5"/>
  <c r="T107" i="5"/>
  <c r="S107" i="5"/>
  <c r="R107" i="5"/>
  <c r="Q107" i="5"/>
  <c r="P107" i="5"/>
  <c r="O107" i="5"/>
  <c r="N107" i="5"/>
  <c r="M107" i="5"/>
  <c r="L107" i="5"/>
  <c r="K107" i="5"/>
  <c r="J107" i="5"/>
  <c r="I107" i="5"/>
  <c r="H107" i="5"/>
  <c r="G107" i="5"/>
  <c r="F107" i="5"/>
  <c r="E107" i="5"/>
  <c r="D107" i="5"/>
  <c r="C107" i="5"/>
  <c r="AK106" i="5"/>
  <c r="AJ106" i="5"/>
  <c r="AI106" i="5"/>
  <c r="AH106" i="5"/>
  <c r="AG106" i="5"/>
  <c r="AF106" i="5"/>
  <c r="AE106" i="5"/>
  <c r="AD106" i="5"/>
  <c r="AC106" i="5"/>
  <c r="AB106" i="5"/>
  <c r="AA106" i="5"/>
  <c r="Z106" i="5"/>
  <c r="Y106" i="5"/>
  <c r="X106" i="5"/>
  <c r="W106" i="5"/>
  <c r="V106" i="5"/>
  <c r="U106" i="5"/>
  <c r="T106" i="5"/>
  <c r="S106" i="5"/>
  <c r="R106" i="5"/>
  <c r="Q106" i="5"/>
  <c r="P106" i="5"/>
  <c r="O106" i="5"/>
  <c r="N106" i="5"/>
  <c r="M106" i="5"/>
  <c r="L106" i="5"/>
  <c r="K106" i="5"/>
  <c r="J106" i="5"/>
  <c r="I106" i="5"/>
  <c r="H106" i="5"/>
  <c r="G106" i="5"/>
  <c r="F106" i="5"/>
  <c r="E106" i="5"/>
  <c r="D106" i="5"/>
  <c r="C106" i="5"/>
  <c r="AK105" i="5"/>
  <c r="AJ105" i="5"/>
  <c r="AI105" i="5"/>
  <c r="AH105" i="5"/>
  <c r="AG105" i="5"/>
  <c r="AF105" i="5"/>
  <c r="AE105" i="5"/>
  <c r="AD105" i="5"/>
  <c r="AC105" i="5"/>
  <c r="AB105" i="5"/>
  <c r="AA105" i="5"/>
  <c r="Z105" i="5"/>
  <c r="Y105" i="5"/>
  <c r="X105" i="5"/>
  <c r="W105" i="5"/>
  <c r="V105" i="5"/>
  <c r="U105" i="5"/>
  <c r="T105" i="5"/>
  <c r="S105" i="5"/>
  <c r="R105" i="5"/>
  <c r="Q105" i="5"/>
  <c r="P105" i="5"/>
  <c r="O105" i="5"/>
  <c r="N105" i="5"/>
  <c r="M105" i="5"/>
  <c r="L105" i="5"/>
  <c r="K105" i="5"/>
  <c r="J105" i="5"/>
  <c r="I105" i="5"/>
  <c r="H105" i="5"/>
  <c r="G105" i="5"/>
  <c r="F105" i="5"/>
  <c r="E105" i="5"/>
  <c r="D105" i="5"/>
  <c r="C105" i="5"/>
  <c r="AK104" i="5"/>
  <c r="AJ104" i="5"/>
  <c r="AI104" i="5"/>
  <c r="AH104" i="5"/>
  <c r="AG104" i="5"/>
  <c r="AF104" i="5"/>
  <c r="AE104" i="5"/>
  <c r="AD104" i="5"/>
  <c r="AC104" i="5"/>
  <c r="AB104" i="5"/>
  <c r="AA104" i="5"/>
  <c r="Z104" i="5"/>
  <c r="Y104" i="5"/>
  <c r="X104" i="5"/>
  <c r="W104" i="5"/>
  <c r="V104" i="5"/>
  <c r="U104" i="5"/>
  <c r="T104" i="5"/>
  <c r="S104" i="5"/>
  <c r="R104" i="5"/>
  <c r="Q104" i="5"/>
  <c r="P104" i="5"/>
  <c r="O104" i="5"/>
  <c r="N104" i="5"/>
  <c r="M104" i="5"/>
  <c r="L104" i="5"/>
  <c r="K104" i="5"/>
  <c r="J104" i="5"/>
  <c r="I104" i="5"/>
  <c r="H104" i="5"/>
  <c r="G104" i="5"/>
  <c r="F104" i="5"/>
  <c r="E104" i="5"/>
  <c r="D104" i="5"/>
  <c r="C104" i="5"/>
  <c r="AK103" i="5"/>
  <c r="AJ103" i="5"/>
  <c r="AI103" i="5"/>
  <c r="AH103" i="5"/>
  <c r="AG103" i="5"/>
  <c r="AF103" i="5"/>
  <c r="AE103" i="5"/>
  <c r="AD103" i="5"/>
  <c r="AC103" i="5"/>
  <c r="AB103" i="5"/>
  <c r="AA103" i="5"/>
  <c r="Z103" i="5"/>
  <c r="Y103" i="5"/>
  <c r="X103" i="5"/>
  <c r="W103" i="5"/>
  <c r="V103" i="5"/>
  <c r="U103" i="5"/>
  <c r="T103" i="5"/>
  <c r="S103" i="5"/>
  <c r="R103" i="5"/>
  <c r="Q103" i="5"/>
  <c r="P103" i="5"/>
  <c r="O103" i="5"/>
  <c r="N103" i="5"/>
  <c r="M103" i="5"/>
  <c r="L103" i="5"/>
  <c r="K103" i="5"/>
  <c r="J103" i="5"/>
  <c r="I103" i="5"/>
  <c r="H103" i="5"/>
  <c r="G103" i="5"/>
  <c r="F103" i="5"/>
  <c r="E103" i="5"/>
  <c r="D103" i="5"/>
  <c r="C103" i="5"/>
  <c r="AK102" i="5"/>
  <c r="AJ102" i="5"/>
  <c r="AI102" i="5"/>
  <c r="AH102" i="5"/>
  <c r="AG102" i="5"/>
  <c r="AF102" i="5"/>
  <c r="AE102" i="5"/>
  <c r="AD102" i="5"/>
  <c r="AC102" i="5"/>
  <c r="AB102" i="5"/>
  <c r="AA102" i="5"/>
  <c r="Z102" i="5"/>
  <c r="Y102" i="5"/>
  <c r="X102" i="5"/>
  <c r="W102" i="5"/>
  <c r="V102" i="5"/>
  <c r="U102" i="5"/>
  <c r="T102" i="5"/>
  <c r="S102" i="5"/>
  <c r="R102" i="5"/>
  <c r="Q102" i="5"/>
  <c r="P102" i="5"/>
  <c r="O102" i="5"/>
  <c r="N102" i="5"/>
  <c r="M102" i="5"/>
  <c r="L102" i="5"/>
  <c r="K102" i="5"/>
  <c r="J102" i="5"/>
  <c r="I102" i="5"/>
  <c r="H102" i="5"/>
  <c r="G102" i="5"/>
  <c r="F102" i="5"/>
  <c r="E102" i="5"/>
  <c r="D102" i="5"/>
  <c r="C102" i="5"/>
  <c r="AK101" i="5"/>
  <c r="AJ101" i="5"/>
  <c r="AI101" i="5"/>
  <c r="AH101" i="5"/>
  <c r="AG101" i="5"/>
  <c r="AF101" i="5"/>
  <c r="AE101" i="5"/>
  <c r="AD101" i="5"/>
  <c r="AC101" i="5"/>
  <c r="AB101" i="5"/>
  <c r="AA101" i="5"/>
  <c r="Z101" i="5"/>
  <c r="Y101" i="5"/>
  <c r="X101" i="5"/>
  <c r="W101" i="5"/>
  <c r="V101" i="5"/>
  <c r="U101" i="5"/>
  <c r="T101" i="5"/>
  <c r="S101" i="5"/>
  <c r="R101" i="5"/>
  <c r="Q101" i="5"/>
  <c r="P101" i="5"/>
  <c r="O101" i="5"/>
  <c r="N101" i="5"/>
  <c r="M101" i="5"/>
  <c r="L101" i="5"/>
  <c r="K101" i="5"/>
  <c r="J101" i="5"/>
  <c r="I101" i="5"/>
  <c r="H101" i="5"/>
  <c r="G101" i="5"/>
  <c r="F101" i="5"/>
  <c r="E101" i="5"/>
  <c r="D101" i="5"/>
  <c r="C101"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G100" i="5"/>
  <c r="F100" i="5"/>
  <c r="E100" i="5"/>
  <c r="D100" i="5"/>
  <c r="C100"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I99" i="5"/>
  <c r="H99" i="5"/>
  <c r="G99" i="5"/>
  <c r="F99" i="5"/>
  <c r="E99" i="5"/>
  <c r="D99" i="5"/>
  <c r="C99"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I98" i="5"/>
  <c r="H98" i="5"/>
  <c r="G98" i="5"/>
  <c r="F98" i="5"/>
  <c r="E98" i="5"/>
  <c r="D98" i="5"/>
  <c r="C98" i="5"/>
  <c r="AK97" i="5"/>
  <c r="AJ97" i="5"/>
  <c r="AI97" i="5"/>
  <c r="AH97" i="5"/>
  <c r="AG97" i="5"/>
  <c r="AF97" i="5"/>
  <c r="AE97" i="5"/>
  <c r="AD97" i="5"/>
  <c r="AC97" i="5"/>
  <c r="AB97" i="5"/>
  <c r="AA97" i="5"/>
  <c r="Z97" i="5"/>
  <c r="Y97" i="5"/>
  <c r="X97" i="5"/>
  <c r="W97" i="5"/>
  <c r="V97" i="5"/>
  <c r="U97" i="5"/>
  <c r="T97" i="5"/>
  <c r="S97" i="5"/>
  <c r="R97" i="5"/>
  <c r="Q97" i="5"/>
  <c r="P97" i="5"/>
  <c r="O97" i="5"/>
  <c r="N97" i="5"/>
  <c r="M97" i="5"/>
  <c r="L97" i="5"/>
  <c r="K97" i="5"/>
  <c r="J97" i="5"/>
  <c r="I97" i="5"/>
  <c r="H97" i="5"/>
  <c r="G97" i="5"/>
  <c r="F97" i="5"/>
  <c r="E97" i="5"/>
  <c r="D97" i="5"/>
  <c r="C97" i="5"/>
  <c r="AK96" i="5"/>
  <c r="AJ96" i="5"/>
  <c r="AI96" i="5"/>
  <c r="AH96" i="5"/>
  <c r="AG96" i="5"/>
  <c r="AF96" i="5"/>
  <c r="AE96" i="5"/>
  <c r="AD96" i="5"/>
  <c r="AC96" i="5"/>
  <c r="AB96" i="5"/>
  <c r="AA96" i="5"/>
  <c r="Z96" i="5"/>
  <c r="Y96" i="5"/>
  <c r="X96" i="5"/>
  <c r="W96" i="5"/>
  <c r="V96" i="5"/>
  <c r="U96" i="5"/>
  <c r="T96" i="5"/>
  <c r="S96" i="5"/>
  <c r="R96" i="5"/>
  <c r="Q96" i="5"/>
  <c r="P96" i="5"/>
  <c r="O96" i="5"/>
  <c r="N96" i="5"/>
  <c r="M96" i="5"/>
  <c r="L96" i="5"/>
  <c r="K96" i="5"/>
  <c r="J96" i="5"/>
  <c r="I96" i="5"/>
  <c r="H96" i="5"/>
  <c r="G96" i="5"/>
  <c r="F96" i="5"/>
  <c r="E96" i="5"/>
  <c r="D96" i="5"/>
  <c r="C96" i="5"/>
  <c r="AK95" i="5"/>
  <c r="AJ95" i="5"/>
  <c r="AI95" i="5"/>
  <c r="AH95" i="5"/>
  <c r="AG95" i="5"/>
  <c r="AF95" i="5"/>
  <c r="AE95" i="5"/>
  <c r="AD95" i="5"/>
  <c r="AC95" i="5"/>
  <c r="AB95" i="5"/>
  <c r="AA95" i="5"/>
  <c r="Z95" i="5"/>
  <c r="Y95" i="5"/>
  <c r="X95" i="5"/>
  <c r="W95" i="5"/>
  <c r="V95" i="5"/>
  <c r="U95" i="5"/>
  <c r="T95" i="5"/>
  <c r="S95" i="5"/>
  <c r="R95" i="5"/>
  <c r="Q95" i="5"/>
  <c r="P95" i="5"/>
  <c r="O95" i="5"/>
  <c r="N95" i="5"/>
  <c r="M95" i="5"/>
  <c r="L95" i="5"/>
  <c r="K95" i="5"/>
  <c r="J95" i="5"/>
  <c r="I95" i="5"/>
  <c r="H95" i="5"/>
  <c r="G95" i="5"/>
  <c r="F95" i="5"/>
  <c r="E95" i="5"/>
  <c r="D95" i="5"/>
  <c r="C95" i="5"/>
  <c r="AK94" i="5"/>
  <c r="AJ94" i="5"/>
  <c r="AI94" i="5"/>
  <c r="AH94" i="5"/>
  <c r="AG94" i="5"/>
  <c r="AF94" i="5"/>
  <c r="AE94" i="5"/>
  <c r="AD94" i="5"/>
  <c r="AC94" i="5"/>
  <c r="AB94" i="5"/>
  <c r="AA94" i="5"/>
  <c r="Z94" i="5"/>
  <c r="Y94" i="5"/>
  <c r="X94" i="5"/>
  <c r="W94" i="5"/>
  <c r="V94" i="5"/>
  <c r="U94" i="5"/>
  <c r="T94" i="5"/>
  <c r="S94" i="5"/>
  <c r="R94" i="5"/>
  <c r="Q94" i="5"/>
  <c r="P94" i="5"/>
  <c r="O94" i="5"/>
  <c r="N94" i="5"/>
  <c r="M94" i="5"/>
  <c r="L94" i="5"/>
  <c r="K94" i="5"/>
  <c r="J94" i="5"/>
  <c r="I94" i="5"/>
  <c r="H94" i="5"/>
  <c r="G94" i="5"/>
  <c r="F94" i="5"/>
  <c r="E94" i="5"/>
  <c r="D94" i="5"/>
  <c r="C94" i="5"/>
  <c r="AK93" i="5"/>
  <c r="AJ93" i="5"/>
  <c r="AI93" i="5"/>
  <c r="AH93" i="5"/>
  <c r="AG93" i="5"/>
  <c r="AF93" i="5"/>
  <c r="AE93" i="5"/>
  <c r="AD93" i="5"/>
  <c r="AC93" i="5"/>
  <c r="AB93" i="5"/>
  <c r="AA93" i="5"/>
  <c r="Z93" i="5"/>
  <c r="Y93" i="5"/>
  <c r="X93" i="5"/>
  <c r="W93" i="5"/>
  <c r="V93" i="5"/>
  <c r="U93" i="5"/>
  <c r="T93" i="5"/>
  <c r="S93" i="5"/>
  <c r="R93" i="5"/>
  <c r="Q93" i="5"/>
  <c r="P93" i="5"/>
  <c r="O93" i="5"/>
  <c r="N93" i="5"/>
  <c r="M93" i="5"/>
  <c r="L93" i="5"/>
  <c r="K93" i="5"/>
  <c r="J93" i="5"/>
  <c r="I93" i="5"/>
  <c r="H93" i="5"/>
  <c r="G93" i="5"/>
  <c r="F93" i="5"/>
  <c r="E93" i="5"/>
  <c r="D93" i="5"/>
  <c r="C93" i="5"/>
  <c r="AK92" i="5"/>
  <c r="AJ92" i="5"/>
  <c r="AI92" i="5"/>
  <c r="AH92" i="5"/>
  <c r="AG92" i="5"/>
  <c r="AF92" i="5"/>
  <c r="AE92" i="5"/>
  <c r="AD92" i="5"/>
  <c r="AC92" i="5"/>
  <c r="AB92" i="5"/>
  <c r="AA92" i="5"/>
  <c r="Z92" i="5"/>
  <c r="Y92" i="5"/>
  <c r="X92" i="5"/>
  <c r="W92" i="5"/>
  <c r="V92" i="5"/>
  <c r="U92" i="5"/>
  <c r="T92" i="5"/>
  <c r="S92" i="5"/>
  <c r="R92" i="5"/>
  <c r="Q92" i="5"/>
  <c r="P92" i="5"/>
  <c r="O92" i="5"/>
  <c r="N92" i="5"/>
  <c r="M92" i="5"/>
  <c r="L92" i="5"/>
  <c r="K92" i="5"/>
  <c r="J92" i="5"/>
  <c r="I92" i="5"/>
  <c r="H92" i="5"/>
  <c r="G92" i="5"/>
  <c r="F92" i="5"/>
  <c r="E92" i="5"/>
  <c r="D92" i="5"/>
  <c r="C92" i="5"/>
  <c r="AK91" i="5"/>
  <c r="AJ91" i="5"/>
  <c r="AI91" i="5"/>
  <c r="AH91" i="5"/>
  <c r="AG91" i="5"/>
  <c r="AF91" i="5"/>
  <c r="AE91" i="5"/>
  <c r="AD91" i="5"/>
  <c r="AC91" i="5"/>
  <c r="AB91" i="5"/>
  <c r="AA91" i="5"/>
  <c r="Z91" i="5"/>
  <c r="Y91" i="5"/>
  <c r="X91" i="5"/>
  <c r="W91" i="5"/>
  <c r="V91" i="5"/>
  <c r="U91" i="5"/>
  <c r="T91" i="5"/>
  <c r="S91" i="5"/>
  <c r="R91" i="5"/>
  <c r="Q91" i="5"/>
  <c r="P91" i="5"/>
  <c r="O91" i="5"/>
  <c r="N91" i="5"/>
  <c r="M91" i="5"/>
  <c r="L91" i="5"/>
  <c r="K91" i="5"/>
  <c r="J91" i="5"/>
  <c r="I91" i="5"/>
  <c r="H91" i="5"/>
  <c r="G91" i="5"/>
  <c r="F91" i="5"/>
  <c r="E91" i="5"/>
  <c r="D91" i="5"/>
  <c r="C91" i="5"/>
  <c r="AK90" i="5"/>
  <c r="AJ90" i="5"/>
  <c r="AI90" i="5"/>
  <c r="AH90" i="5"/>
  <c r="AG90" i="5"/>
  <c r="AF90" i="5"/>
  <c r="AE90" i="5"/>
  <c r="AD90" i="5"/>
  <c r="AC90" i="5"/>
  <c r="AB90" i="5"/>
  <c r="AA90" i="5"/>
  <c r="Z90" i="5"/>
  <c r="Y90" i="5"/>
  <c r="X90" i="5"/>
  <c r="W90" i="5"/>
  <c r="V90" i="5"/>
  <c r="U90" i="5"/>
  <c r="T90" i="5"/>
  <c r="S90" i="5"/>
  <c r="R90" i="5"/>
  <c r="Q90" i="5"/>
  <c r="P90" i="5"/>
  <c r="O90" i="5"/>
  <c r="N90" i="5"/>
  <c r="M90" i="5"/>
  <c r="L90" i="5"/>
  <c r="K90" i="5"/>
  <c r="J90" i="5"/>
  <c r="I90" i="5"/>
  <c r="H90" i="5"/>
  <c r="G90" i="5"/>
  <c r="F90" i="5"/>
  <c r="E90" i="5"/>
  <c r="D90" i="5"/>
  <c r="C90" i="5"/>
  <c r="AK89" i="5"/>
  <c r="AJ89" i="5"/>
  <c r="AI89" i="5"/>
  <c r="AH89" i="5"/>
  <c r="AG89" i="5"/>
  <c r="AF89" i="5"/>
  <c r="AE89" i="5"/>
  <c r="AD89" i="5"/>
  <c r="AC89" i="5"/>
  <c r="AB89" i="5"/>
  <c r="AA89" i="5"/>
  <c r="Z89" i="5"/>
  <c r="Y89" i="5"/>
  <c r="X89" i="5"/>
  <c r="W89" i="5"/>
  <c r="V89" i="5"/>
  <c r="U89" i="5"/>
  <c r="T89" i="5"/>
  <c r="S89" i="5"/>
  <c r="R89" i="5"/>
  <c r="Q89" i="5"/>
  <c r="P89" i="5"/>
  <c r="O89" i="5"/>
  <c r="N89" i="5"/>
  <c r="M89" i="5"/>
  <c r="L89" i="5"/>
  <c r="K89" i="5"/>
  <c r="J89" i="5"/>
  <c r="I89" i="5"/>
  <c r="H89" i="5"/>
  <c r="G89" i="5"/>
  <c r="F89" i="5"/>
  <c r="E89" i="5"/>
  <c r="D89" i="5"/>
  <c r="C89" i="5"/>
  <c r="AK88" i="5"/>
  <c r="AJ88" i="5"/>
  <c r="AI88" i="5"/>
  <c r="AH88" i="5"/>
  <c r="AG88" i="5"/>
  <c r="AF88" i="5"/>
  <c r="AE88" i="5"/>
  <c r="AD88" i="5"/>
  <c r="AC88" i="5"/>
  <c r="AB88" i="5"/>
  <c r="AA88" i="5"/>
  <c r="Z88" i="5"/>
  <c r="Y88" i="5"/>
  <c r="X88" i="5"/>
  <c r="W88" i="5"/>
  <c r="V88" i="5"/>
  <c r="U88" i="5"/>
  <c r="T88" i="5"/>
  <c r="S88" i="5"/>
  <c r="R88" i="5"/>
  <c r="Q88" i="5"/>
  <c r="P88" i="5"/>
  <c r="O88" i="5"/>
  <c r="N88" i="5"/>
  <c r="M88" i="5"/>
  <c r="L88" i="5"/>
  <c r="K88" i="5"/>
  <c r="J88" i="5"/>
  <c r="I88" i="5"/>
  <c r="H88" i="5"/>
  <c r="G88" i="5"/>
  <c r="F88" i="5"/>
  <c r="E88" i="5"/>
  <c r="D88" i="5"/>
  <c r="C88" i="5"/>
  <c r="AK87" i="5"/>
  <c r="AJ87" i="5"/>
  <c r="AI87" i="5"/>
  <c r="AH87" i="5"/>
  <c r="AG87" i="5"/>
  <c r="AF87" i="5"/>
  <c r="AE87" i="5"/>
  <c r="AD87" i="5"/>
  <c r="AC87" i="5"/>
  <c r="AB87" i="5"/>
  <c r="AA87" i="5"/>
  <c r="Z87" i="5"/>
  <c r="Y87" i="5"/>
  <c r="X87" i="5"/>
  <c r="W87" i="5"/>
  <c r="V87" i="5"/>
  <c r="U87" i="5"/>
  <c r="T87" i="5"/>
  <c r="S87" i="5"/>
  <c r="R87" i="5"/>
  <c r="Q87" i="5"/>
  <c r="P87" i="5"/>
  <c r="O87" i="5"/>
  <c r="N87" i="5"/>
  <c r="M87" i="5"/>
  <c r="L87" i="5"/>
  <c r="K87" i="5"/>
  <c r="J87" i="5"/>
  <c r="I87" i="5"/>
  <c r="H87" i="5"/>
  <c r="G87" i="5"/>
  <c r="F87" i="5"/>
  <c r="E87" i="5"/>
  <c r="D87" i="5"/>
  <c r="C87" i="5"/>
  <c r="AK86" i="5"/>
  <c r="AJ86" i="5"/>
  <c r="AI86" i="5"/>
  <c r="AH86" i="5"/>
  <c r="AG86" i="5"/>
  <c r="AF86" i="5"/>
  <c r="AE86" i="5"/>
  <c r="AD86" i="5"/>
  <c r="AC86" i="5"/>
  <c r="AB86" i="5"/>
  <c r="AA86" i="5"/>
  <c r="Z86" i="5"/>
  <c r="Y86" i="5"/>
  <c r="X86" i="5"/>
  <c r="W86" i="5"/>
  <c r="V86" i="5"/>
  <c r="U86" i="5"/>
  <c r="T86" i="5"/>
  <c r="S86" i="5"/>
  <c r="R86" i="5"/>
  <c r="Q86" i="5"/>
  <c r="P86" i="5"/>
  <c r="O86" i="5"/>
  <c r="N86" i="5"/>
  <c r="M86" i="5"/>
  <c r="L86" i="5"/>
  <c r="K86" i="5"/>
  <c r="J86" i="5"/>
  <c r="I86" i="5"/>
  <c r="H86" i="5"/>
  <c r="G86" i="5"/>
  <c r="F86" i="5"/>
  <c r="E86" i="5"/>
  <c r="D86" i="5"/>
  <c r="C86" i="5"/>
  <c r="AK85" i="5"/>
  <c r="AJ85" i="5"/>
  <c r="AI85" i="5"/>
  <c r="AH85" i="5"/>
  <c r="AG85" i="5"/>
  <c r="AF85" i="5"/>
  <c r="AE85" i="5"/>
  <c r="AD85" i="5"/>
  <c r="AC85" i="5"/>
  <c r="AB85" i="5"/>
  <c r="AA85" i="5"/>
  <c r="Z85" i="5"/>
  <c r="Y85" i="5"/>
  <c r="X85" i="5"/>
  <c r="W85" i="5"/>
  <c r="V85" i="5"/>
  <c r="U85" i="5"/>
  <c r="T85" i="5"/>
  <c r="S85" i="5"/>
  <c r="R85" i="5"/>
  <c r="Q85" i="5"/>
  <c r="P85" i="5"/>
  <c r="O85" i="5"/>
  <c r="N85" i="5"/>
  <c r="M85" i="5"/>
  <c r="L85" i="5"/>
  <c r="K85" i="5"/>
  <c r="J85" i="5"/>
  <c r="I85" i="5"/>
  <c r="H85" i="5"/>
  <c r="G85" i="5"/>
  <c r="F85" i="5"/>
  <c r="E85" i="5"/>
  <c r="D85" i="5"/>
  <c r="C85" i="5"/>
  <c r="AK84" i="5"/>
  <c r="AJ84" i="5"/>
  <c r="AI84" i="5"/>
  <c r="AH84" i="5"/>
  <c r="AG84" i="5"/>
  <c r="AF84" i="5"/>
  <c r="AE84" i="5"/>
  <c r="AD84" i="5"/>
  <c r="AC84" i="5"/>
  <c r="AB84" i="5"/>
  <c r="AA84" i="5"/>
  <c r="Z84" i="5"/>
  <c r="Y84" i="5"/>
  <c r="X84" i="5"/>
  <c r="W84" i="5"/>
  <c r="V84" i="5"/>
  <c r="U84" i="5"/>
  <c r="T84" i="5"/>
  <c r="S84" i="5"/>
  <c r="R84" i="5"/>
  <c r="Q84" i="5"/>
  <c r="P84" i="5"/>
  <c r="O84" i="5"/>
  <c r="N84" i="5"/>
  <c r="M84" i="5"/>
  <c r="L84" i="5"/>
  <c r="K84" i="5"/>
  <c r="J84" i="5"/>
  <c r="I84" i="5"/>
  <c r="H84" i="5"/>
  <c r="G84" i="5"/>
  <c r="F84" i="5"/>
  <c r="E84" i="5"/>
  <c r="D84" i="5"/>
  <c r="C84" i="5"/>
  <c r="AK83" i="5"/>
  <c r="AJ83" i="5"/>
  <c r="AI83" i="5"/>
  <c r="AH83" i="5"/>
  <c r="AG83" i="5"/>
  <c r="AF83" i="5"/>
  <c r="AE83" i="5"/>
  <c r="AD83" i="5"/>
  <c r="AC83" i="5"/>
  <c r="AB83" i="5"/>
  <c r="AA83" i="5"/>
  <c r="Z83" i="5"/>
  <c r="Y83" i="5"/>
  <c r="X83" i="5"/>
  <c r="W83" i="5"/>
  <c r="V83" i="5"/>
  <c r="U83" i="5"/>
  <c r="T83" i="5"/>
  <c r="S83" i="5"/>
  <c r="R83" i="5"/>
  <c r="Q83" i="5"/>
  <c r="P83" i="5"/>
  <c r="O83" i="5"/>
  <c r="N83" i="5"/>
  <c r="M83" i="5"/>
  <c r="L83" i="5"/>
  <c r="K83" i="5"/>
  <c r="J83" i="5"/>
  <c r="I83" i="5"/>
  <c r="H83" i="5"/>
  <c r="G83" i="5"/>
  <c r="F83" i="5"/>
  <c r="E83" i="5"/>
  <c r="D83" i="5"/>
  <c r="C83" i="5"/>
  <c r="AL80" i="5"/>
  <c r="AK8" i="5"/>
  <c r="AJ8" i="5"/>
  <c r="AI8" i="5"/>
  <c r="AH8" i="5"/>
  <c r="AG8" i="5"/>
  <c r="AD8" i="5"/>
  <c r="AB8" i="5"/>
  <c r="AA8" i="5"/>
  <c r="Z8" i="5"/>
  <c r="Y8" i="5"/>
  <c r="X8" i="5"/>
  <c r="W8" i="5"/>
  <c r="V8" i="5"/>
  <c r="U8" i="5"/>
  <c r="T8" i="5"/>
  <c r="S8" i="5"/>
  <c r="R8" i="5"/>
  <c r="Q8" i="5"/>
  <c r="P8" i="5"/>
  <c r="O8" i="5"/>
  <c r="N8" i="5"/>
  <c r="M8" i="5"/>
  <c r="L8" i="5"/>
  <c r="K8" i="5"/>
  <c r="J8" i="5"/>
  <c r="I8" i="5"/>
  <c r="H8" i="5"/>
  <c r="G8" i="5"/>
  <c r="F8" i="5"/>
  <c r="E8" i="5"/>
  <c r="D8" i="5"/>
  <c r="C8" i="5"/>
  <c r="E102" i="1"/>
  <c r="F102" i="1"/>
  <c r="G102" i="1"/>
  <c r="H102" i="1"/>
  <c r="I102" i="1"/>
  <c r="J102" i="1"/>
  <c r="K102" i="1"/>
  <c r="L102" i="1"/>
  <c r="B5" i="3" s="1"/>
  <c r="M102" i="1"/>
  <c r="C5" i="3" s="1"/>
  <c r="N102" i="1"/>
  <c r="O102" i="1"/>
  <c r="P102" i="1"/>
  <c r="Q102" i="1"/>
  <c r="R102" i="1"/>
  <c r="S102" i="1"/>
  <c r="T102" i="1"/>
  <c r="U102" i="1"/>
  <c r="V102" i="1"/>
  <c r="W102" i="1"/>
  <c r="X102" i="1"/>
  <c r="Y102" i="1"/>
  <c r="Z102" i="1"/>
  <c r="AA102" i="1"/>
  <c r="AB102" i="1"/>
  <c r="AC102" i="1"/>
  <c r="AD102" i="1"/>
  <c r="AE102" i="1"/>
  <c r="AF102" i="1"/>
  <c r="D5" i="3" s="1"/>
  <c r="M14" i="3" s="1"/>
  <c r="AG102" i="1"/>
  <c r="E5" i="3" s="1"/>
  <c r="AH102" i="1"/>
  <c r="F5" i="3" s="1"/>
  <c r="AI102" i="1"/>
  <c r="AJ102" i="1"/>
  <c r="AK102" i="1"/>
  <c r="AL102" i="1"/>
  <c r="AM102" i="1"/>
  <c r="AN102" i="1"/>
  <c r="AO102" i="1"/>
  <c r="AP102" i="1"/>
  <c r="AQ102" i="1"/>
  <c r="AR102" i="1"/>
  <c r="AS102" i="1"/>
  <c r="AT102" i="1"/>
  <c r="AU102" i="1"/>
  <c r="G5" i="3" s="1"/>
  <c r="AV102" i="1"/>
  <c r="H5" i="3" s="1"/>
  <c r="AW102" i="1"/>
  <c r="I5" i="3" s="1"/>
  <c r="AX102" i="1"/>
  <c r="J5" i="3" s="1"/>
  <c r="AY102" i="1"/>
  <c r="K5" i="3" s="1"/>
  <c r="AZ102" i="1"/>
  <c r="L5" i="3" s="1"/>
  <c r="BA102" i="1"/>
  <c r="BB102" i="1"/>
  <c r="BC102" i="1"/>
  <c r="BD102" i="1"/>
  <c r="BE102" i="1"/>
  <c r="BF102" i="1"/>
  <c r="BG102" i="1"/>
  <c r="BH102" i="1"/>
  <c r="BI102" i="1"/>
  <c r="BJ102" i="1"/>
  <c r="BK102" i="1"/>
  <c r="BL102" i="1"/>
  <c r="BM102" i="1"/>
  <c r="BN102" i="1"/>
  <c r="BO102" i="1"/>
  <c r="BP102" i="1"/>
  <c r="BQ102" i="1"/>
  <c r="BR102" i="1"/>
  <c r="BS102" i="1"/>
  <c r="M5" i="3" s="1"/>
  <c r="BT102" i="1"/>
  <c r="N5" i="3" s="1"/>
  <c r="BU102" i="1"/>
  <c r="BV102" i="1"/>
  <c r="BW102" i="1"/>
  <c r="BX102" i="1"/>
  <c r="BY102" i="1"/>
  <c r="O5" i="3" s="1"/>
  <c r="BZ102" i="1"/>
  <c r="CA102" i="1"/>
  <c r="CB102" i="1"/>
  <c r="CC102" i="1"/>
  <c r="CD102" i="1"/>
  <c r="CE102" i="1"/>
  <c r="CF102" i="1"/>
  <c r="CG102" i="1"/>
  <c r="CH102" i="1"/>
  <c r="CI102" i="1"/>
  <c r="CJ102" i="1"/>
  <c r="CK102" i="1"/>
  <c r="CL102" i="1"/>
  <c r="L14" i="3" l="1"/>
  <c r="N14" i="3"/>
  <c r="O14" i="3"/>
  <c r="L13" i="3"/>
  <c r="O13" i="3"/>
  <c r="M13" i="3"/>
  <c r="N13" i="3"/>
  <c r="N47" i="4"/>
  <c r="I14" i="4"/>
  <c r="C12" i="9" s="1"/>
  <c r="E12" i="9" s="1"/>
  <c r="I15" i="4"/>
  <c r="C13" i="9" s="1"/>
  <c r="E13" i="9" s="1"/>
  <c r="I16" i="4"/>
  <c r="C14" i="9" s="1"/>
  <c r="E14" i="9" s="1"/>
  <c r="I17" i="4"/>
  <c r="C15" i="9" s="1"/>
  <c r="F15" i="9" s="1"/>
  <c r="I18" i="4"/>
  <c r="I19" i="4"/>
  <c r="C17" i="9" s="1"/>
  <c r="E17" i="9" s="1"/>
  <c r="I20" i="4"/>
  <c r="I21" i="4"/>
  <c r="C19" i="9" s="1"/>
  <c r="E19" i="9" s="1"/>
  <c r="I22" i="4"/>
  <c r="C20" i="9" s="1"/>
  <c r="F20" i="9" s="1"/>
  <c r="I23" i="4"/>
  <c r="C21" i="9" s="1"/>
  <c r="F21" i="9" s="1"/>
  <c r="I24" i="4"/>
  <c r="C22" i="9" s="1"/>
  <c r="E22" i="9" s="1"/>
  <c r="I25" i="4"/>
  <c r="I26" i="4"/>
  <c r="C24" i="9" s="1"/>
  <c r="E24" i="9" s="1"/>
  <c r="I27" i="4"/>
  <c r="C25" i="9" s="1"/>
  <c r="F25" i="9" s="1"/>
  <c r="I28" i="4"/>
  <c r="C26" i="9" s="1"/>
  <c r="E26" i="9" s="1"/>
  <c r="I29" i="4"/>
  <c r="C27" i="9" s="1"/>
  <c r="F27" i="9" s="1"/>
  <c r="I30" i="4"/>
  <c r="C28" i="9" s="1"/>
  <c r="E28" i="9" s="1"/>
  <c r="I31" i="4"/>
  <c r="C29" i="9" s="1"/>
  <c r="E29" i="9" s="1"/>
  <c r="I32" i="4"/>
  <c r="I33" i="4"/>
  <c r="C31" i="9" s="1"/>
  <c r="F31" i="9" s="1"/>
  <c r="I34" i="4"/>
  <c r="C32" i="9" s="1"/>
  <c r="F32" i="9" s="1"/>
  <c r="I35" i="4"/>
  <c r="C33" i="9" s="1"/>
  <c r="F33" i="9" s="1"/>
  <c r="I36" i="4"/>
  <c r="C34" i="9" s="1"/>
  <c r="F34" i="9" s="1"/>
  <c r="I37" i="4"/>
  <c r="I38" i="4"/>
  <c r="C36" i="9" s="1"/>
  <c r="F36" i="9" s="1"/>
  <c r="I39" i="4"/>
  <c r="C37" i="9" s="1"/>
  <c r="E37" i="9" s="1"/>
  <c r="I40" i="4"/>
  <c r="C38" i="9" s="1"/>
  <c r="F38" i="9" s="1"/>
  <c r="I41" i="4"/>
  <c r="C39" i="9" s="1"/>
  <c r="F39" i="9" s="1"/>
  <c r="I42" i="4"/>
  <c r="I43" i="4"/>
  <c r="I44" i="4"/>
  <c r="I45" i="4"/>
  <c r="C43" i="9" s="1"/>
  <c r="E43" i="9" s="1"/>
  <c r="I46" i="4"/>
  <c r="C44" i="9" s="1"/>
  <c r="F44" i="9" s="1"/>
  <c r="I47" i="4"/>
  <c r="C45" i="9" s="1"/>
  <c r="E45" i="9" s="1"/>
  <c r="I48" i="4"/>
  <c r="C46" i="9" s="1"/>
  <c r="E46" i="9" s="1"/>
  <c r="I49" i="4"/>
  <c r="I50" i="4"/>
  <c r="C48" i="9" s="1"/>
  <c r="F48" i="9" s="1"/>
  <c r="I51" i="4"/>
  <c r="C49" i="9" s="1"/>
  <c r="F49" i="9" s="1"/>
  <c r="I52" i="4"/>
  <c r="C50" i="9" s="1"/>
  <c r="F50" i="9" s="1"/>
  <c r="I53" i="4"/>
  <c r="C51" i="9" s="1"/>
  <c r="E51" i="9" s="1"/>
  <c r="I54" i="4"/>
  <c r="C52" i="9" s="1"/>
  <c r="F52" i="9" s="1"/>
  <c r="I55" i="4"/>
  <c r="C53" i="9" s="1"/>
  <c r="E53" i="9" s="1"/>
  <c r="I56" i="4"/>
  <c r="I57" i="4"/>
  <c r="C55" i="9" s="1"/>
  <c r="F55" i="9" s="1"/>
  <c r="I58" i="4"/>
  <c r="C56" i="9" s="1"/>
  <c r="E56" i="9" s="1"/>
  <c r="I59" i="4"/>
  <c r="C57" i="9" s="1"/>
  <c r="E57" i="9" s="1"/>
  <c r="I60" i="4"/>
  <c r="C58" i="9" s="1"/>
  <c r="F58" i="9" s="1"/>
  <c r="I61" i="4"/>
  <c r="I62" i="4"/>
  <c r="C60" i="9" s="1"/>
  <c r="F60" i="9" s="1"/>
  <c r="I63" i="4"/>
  <c r="I64" i="4"/>
  <c r="C62" i="9" s="1"/>
  <c r="F62" i="9" s="1"/>
  <c r="I65" i="4"/>
  <c r="C63" i="9" s="1"/>
  <c r="F63" i="9" s="1"/>
  <c r="I66" i="4"/>
  <c r="I67" i="4"/>
  <c r="C65" i="9" s="1"/>
  <c r="F65" i="9" s="1"/>
  <c r="I68" i="4"/>
  <c r="I69" i="4"/>
  <c r="I70" i="4"/>
  <c r="C68" i="9" s="1"/>
  <c r="E68" i="9" s="1"/>
  <c r="I71" i="4"/>
  <c r="C69" i="9" s="1"/>
  <c r="E69" i="9" s="1"/>
  <c r="I72" i="4"/>
  <c r="C70" i="9" s="1"/>
  <c r="F70" i="9" s="1"/>
  <c r="I73" i="4"/>
  <c r="I74" i="4"/>
  <c r="C72" i="9" s="1"/>
  <c r="E72" i="9" s="1"/>
  <c r="I75" i="4"/>
  <c r="I76" i="4"/>
  <c r="C74" i="9" s="1"/>
  <c r="E74" i="9" s="1"/>
  <c r="I77" i="4"/>
  <c r="C75" i="9" s="1"/>
  <c r="F75" i="9" s="1"/>
  <c r="I78" i="4"/>
  <c r="I79" i="4"/>
  <c r="C77" i="9" s="1"/>
  <c r="F77" i="9" s="1"/>
  <c r="I80" i="4"/>
  <c r="I81" i="4"/>
  <c r="C79" i="9" s="1"/>
  <c r="F79" i="9" s="1"/>
  <c r="I82" i="4"/>
  <c r="C80" i="9" s="1"/>
  <c r="E80" i="9" s="1"/>
  <c r="I83" i="4"/>
  <c r="C81" i="9" s="1"/>
  <c r="F81" i="9" s="1"/>
  <c r="I84" i="4"/>
  <c r="C82" i="9" s="1"/>
  <c r="F82" i="9" s="1"/>
  <c r="I85" i="4"/>
  <c r="I86" i="4"/>
  <c r="C84" i="9" s="1"/>
  <c r="E84" i="9" s="1"/>
  <c r="I87" i="4"/>
  <c r="I7" i="4"/>
  <c r="C5" i="9" s="1"/>
  <c r="F5" i="9" s="1"/>
  <c r="I8" i="4"/>
  <c r="C6" i="9" s="1"/>
  <c r="F6" i="9" s="1"/>
  <c r="I9" i="4"/>
  <c r="I10" i="4"/>
  <c r="I11" i="4"/>
  <c r="I12" i="4"/>
  <c r="C10" i="9" s="1"/>
  <c r="E10" i="9" s="1"/>
  <c r="I13" i="4"/>
  <c r="C11" i="9" s="1"/>
  <c r="F11" i="9" s="1"/>
  <c r="I6" i="4"/>
  <c r="D24" i="4"/>
  <c r="C52" i="6" s="1"/>
  <c r="E24" i="4"/>
  <c r="D52" i="6" s="1"/>
  <c r="F24" i="4"/>
  <c r="E52" i="6" s="1"/>
  <c r="G24" i="4"/>
  <c r="G52" i="6" s="1"/>
  <c r="H24" i="4"/>
  <c r="F52" i="6" s="1"/>
  <c r="D25" i="4"/>
  <c r="E25" i="4"/>
  <c r="D62" i="6" s="1"/>
  <c r="F25" i="4"/>
  <c r="G25" i="4"/>
  <c r="G62" i="6" s="1"/>
  <c r="H25" i="4"/>
  <c r="D26" i="4"/>
  <c r="C59" i="6" s="1"/>
  <c r="E26" i="4"/>
  <c r="D59" i="6" s="1"/>
  <c r="F26" i="4"/>
  <c r="E59" i="6" s="1"/>
  <c r="G26" i="4"/>
  <c r="G59" i="6" s="1"/>
  <c r="H26" i="4"/>
  <c r="F59" i="6" s="1"/>
  <c r="D27" i="4"/>
  <c r="C23" i="6" s="1"/>
  <c r="E27" i="4"/>
  <c r="D23" i="6" s="1"/>
  <c r="F27" i="4"/>
  <c r="G27" i="4"/>
  <c r="G23" i="6" s="1"/>
  <c r="H27" i="4"/>
  <c r="D28" i="4"/>
  <c r="C70" i="6" s="1"/>
  <c r="E28" i="4"/>
  <c r="D70" i="6" s="1"/>
  <c r="F28" i="4"/>
  <c r="E70" i="6" s="1"/>
  <c r="G28" i="4"/>
  <c r="G70" i="6" s="1"/>
  <c r="H28" i="4"/>
  <c r="F70" i="6" s="1"/>
  <c r="D29" i="4"/>
  <c r="C34" i="6" s="1"/>
  <c r="E29" i="4"/>
  <c r="D34" i="6" s="1"/>
  <c r="F29" i="4"/>
  <c r="E34" i="6" s="1"/>
  <c r="G29" i="4"/>
  <c r="G34" i="6" s="1"/>
  <c r="H29" i="4"/>
  <c r="D30" i="4"/>
  <c r="C83" i="6" s="1"/>
  <c r="E30" i="4"/>
  <c r="D83" i="6" s="1"/>
  <c r="F30" i="4"/>
  <c r="E83" i="6" s="1"/>
  <c r="G30" i="4"/>
  <c r="G83" i="6" s="1"/>
  <c r="H30" i="4"/>
  <c r="F83" i="6" s="1"/>
  <c r="D31" i="4"/>
  <c r="C84" i="6" s="1"/>
  <c r="E31" i="4"/>
  <c r="D84" i="6" s="1"/>
  <c r="F31" i="4"/>
  <c r="E84" i="6" s="1"/>
  <c r="G31" i="4"/>
  <c r="G84" i="6" s="1"/>
  <c r="H31" i="4"/>
  <c r="F84" i="6" s="1"/>
  <c r="D32" i="4"/>
  <c r="C35" i="6" s="1"/>
  <c r="E32" i="4"/>
  <c r="D35" i="6" s="1"/>
  <c r="F32" i="4"/>
  <c r="E35" i="6" s="1"/>
  <c r="G32" i="4"/>
  <c r="G35" i="6" s="1"/>
  <c r="H32" i="4"/>
  <c r="F35" i="6" s="1"/>
  <c r="D33" i="4"/>
  <c r="C38" i="6" s="1"/>
  <c r="E33" i="4"/>
  <c r="D38" i="6" s="1"/>
  <c r="F33" i="4"/>
  <c r="G33" i="4"/>
  <c r="G38" i="6" s="1"/>
  <c r="H33" i="4"/>
  <c r="F38" i="6" s="1"/>
  <c r="D34" i="4"/>
  <c r="C12" i="6" s="1"/>
  <c r="E34" i="4"/>
  <c r="D12" i="6" s="1"/>
  <c r="F34" i="4"/>
  <c r="E12" i="6" s="1"/>
  <c r="G34" i="4"/>
  <c r="H34" i="4"/>
  <c r="F12" i="6" s="1"/>
  <c r="D35" i="4"/>
  <c r="C47" i="6" s="1"/>
  <c r="E35" i="4"/>
  <c r="D47" i="6" s="1"/>
  <c r="F35" i="4"/>
  <c r="E47" i="6" s="1"/>
  <c r="G35" i="4"/>
  <c r="G47" i="6" s="1"/>
  <c r="H35" i="4"/>
  <c r="D36" i="4"/>
  <c r="C43" i="6" s="1"/>
  <c r="E36" i="4"/>
  <c r="D43" i="6" s="1"/>
  <c r="F36" i="4"/>
  <c r="E43" i="6" s="1"/>
  <c r="G36" i="4"/>
  <c r="G43" i="6" s="1"/>
  <c r="H36" i="4"/>
  <c r="F43" i="6" s="1"/>
  <c r="D37" i="4"/>
  <c r="C50" i="6" s="1"/>
  <c r="E37" i="4"/>
  <c r="D50" i="6" s="1"/>
  <c r="F37" i="4"/>
  <c r="E50" i="6" s="1"/>
  <c r="G37" i="4"/>
  <c r="G50" i="6" s="1"/>
  <c r="H37" i="4"/>
  <c r="D38" i="4"/>
  <c r="C27" i="6" s="1"/>
  <c r="E38" i="4"/>
  <c r="D27" i="6" s="1"/>
  <c r="F38" i="4"/>
  <c r="E27" i="6" s="1"/>
  <c r="G38" i="4"/>
  <c r="G27" i="6" s="1"/>
  <c r="H38" i="4"/>
  <c r="F27" i="6" s="1"/>
  <c r="D39" i="4"/>
  <c r="C67" i="6" s="1"/>
  <c r="E39" i="4"/>
  <c r="D67" i="6" s="1"/>
  <c r="F39" i="4"/>
  <c r="E67" i="6" s="1"/>
  <c r="G39" i="4"/>
  <c r="G67" i="6" s="1"/>
  <c r="H39" i="4"/>
  <c r="F67" i="6" s="1"/>
  <c r="D40" i="4"/>
  <c r="C25" i="6" s="1"/>
  <c r="E40" i="4"/>
  <c r="D25" i="6" s="1"/>
  <c r="F40" i="4"/>
  <c r="E25" i="6" s="1"/>
  <c r="G40" i="4"/>
  <c r="H40" i="4"/>
  <c r="F25" i="6" s="1"/>
  <c r="D41" i="4"/>
  <c r="C6" i="6" s="1"/>
  <c r="E41" i="4"/>
  <c r="D6" i="6" s="1"/>
  <c r="F41" i="4"/>
  <c r="E6" i="6" s="1"/>
  <c r="G41" i="4"/>
  <c r="G6" i="6" s="1"/>
  <c r="H41" i="4"/>
  <c r="D42" i="4"/>
  <c r="C63" i="6" s="1"/>
  <c r="E42" i="4"/>
  <c r="F42" i="4"/>
  <c r="E63" i="6" s="1"/>
  <c r="G42" i="4"/>
  <c r="G63" i="6" s="1"/>
  <c r="H42" i="4"/>
  <c r="F63" i="6" s="1"/>
  <c r="D43" i="4"/>
  <c r="E43" i="4"/>
  <c r="D55" i="6" s="1"/>
  <c r="F43" i="4"/>
  <c r="E55" i="6" s="1"/>
  <c r="G43" i="4"/>
  <c r="G55" i="6" s="1"/>
  <c r="H43" i="4"/>
  <c r="F55" i="6" s="1"/>
  <c r="D44" i="4"/>
  <c r="C79" i="6" s="1"/>
  <c r="E44" i="4"/>
  <c r="F44" i="4"/>
  <c r="E79" i="6" s="1"/>
  <c r="G44" i="4"/>
  <c r="H44" i="4"/>
  <c r="F79" i="6" s="1"/>
  <c r="D45" i="4"/>
  <c r="C68" i="6" s="1"/>
  <c r="E45" i="4"/>
  <c r="D68" i="6" s="1"/>
  <c r="F45" i="4"/>
  <c r="G45" i="4"/>
  <c r="G68" i="6" s="1"/>
  <c r="H45" i="4"/>
  <c r="F68" i="6" s="1"/>
  <c r="D46" i="4"/>
  <c r="E46" i="4"/>
  <c r="D7" i="6" s="1"/>
  <c r="F46" i="4"/>
  <c r="E7" i="6" s="1"/>
  <c r="G46" i="4"/>
  <c r="H46" i="4"/>
  <c r="F7" i="6" s="1"/>
  <c r="D47" i="4"/>
  <c r="E47" i="4"/>
  <c r="D88" i="6" s="1"/>
  <c r="F47" i="4"/>
  <c r="G47" i="4"/>
  <c r="G88" i="6" s="1"/>
  <c r="H47" i="4"/>
  <c r="D48" i="4"/>
  <c r="C75" i="6" s="1"/>
  <c r="E48" i="4"/>
  <c r="D75" i="6" s="1"/>
  <c r="F48" i="4"/>
  <c r="G48" i="4"/>
  <c r="G75" i="6" s="1"/>
  <c r="H48" i="4"/>
  <c r="F75" i="6" s="1"/>
  <c r="D49" i="4"/>
  <c r="E49" i="4"/>
  <c r="D42" i="6" s="1"/>
  <c r="F49" i="4"/>
  <c r="G49" i="4"/>
  <c r="G42" i="6" s="1"/>
  <c r="H49" i="4"/>
  <c r="D50" i="4"/>
  <c r="C24" i="6" s="1"/>
  <c r="E50" i="4"/>
  <c r="D24" i="6" s="1"/>
  <c r="F50" i="4"/>
  <c r="E24" i="6" s="1"/>
  <c r="G50" i="4"/>
  <c r="G24" i="6" s="1"/>
  <c r="H50" i="4"/>
  <c r="F24" i="6" s="1"/>
  <c r="D51" i="4"/>
  <c r="C17" i="6" s="1"/>
  <c r="E51" i="4"/>
  <c r="D17" i="6" s="1"/>
  <c r="F51" i="4"/>
  <c r="G51" i="4"/>
  <c r="G17" i="6" s="1"/>
  <c r="H51" i="4"/>
  <c r="D52" i="4"/>
  <c r="C46" i="6" s="1"/>
  <c r="E52" i="4"/>
  <c r="D46" i="6" s="1"/>
  <c r="F52" i="4"/>
  <c r="E46" i="6" s="1"/>
  <c r="G52" i="4"/>
  <c r="H52" i="4"/>
  <c r="F46" i="6" s="1"/>
  <c r="D53" i="4"/>
  <c r="C80" i="6" s="1"/>
  <c r="E53" i="4"/>
  <c r="F53" i="4"/>
  <c r="E80" i="6" s="1"/>
  <c r="G53" i="4"/>
  <c r="G80" i="6" s="1"/>
  <c r="H53" i="4"/>
  <c r="D54" i="4"/>
  <c r="C8" i="6" s="1"/>
  <c r="E54" i="4"/>
  <c r="F54" i="4"/>
  <c r="E8" i="6" s="1"/>
  <c r="G54" i="4"/>
  <c r="G8" i="6" s="1"/>
  <c r="H54" i="4"/>
  <c r="F8" i="6" s="1"/>
  <c r="D55" i="4"/>
  <c r="E55" i="4"/>
  <c r="D57" i="6" s="1"/>
  <c r="F55" i="4"/>
  <c r="E57" i="6" s="1"/>
  <c r="G55" i="4"/>
  <c r="H55" i="4"/>
  <c r="F57" i="6" s="1"/>
  <c r="D56" i="4"/>
  <c r="C19" i="6" s="1"/>
  <c r="E56" i="4"/>
  <c r="F56" i="4"/>
  <c r="E19" i="6" s="1"/>
  <c r="G56" i="4"/>
  <c r="H56" i="4"/>
  <c r="F19" i="6" s="1"/>
  <c r="D57" i="4"/>
  <c r="E57" i="4"/>
  <c r="D44" i="6" s="1"/>
  <c r="F57" i="4"/>
  <c r="G57" i="4"/>
  <c r="G44" i="6" s="1"/>
  <c r="H57" i="4"/>
  <c r="F44" i="6" s="1"/>
  <c r="D58" i="4"/>
  <c r="E58" i="4"/>
  <c r="D87" i="6" s="1"/>
  <c r="F58" i="4"/>
  <c r="E87" i="6" s="1"/>
  <c r="G58" i="4"/>
  <c r="G87" i="6" s="1"/>
  <c r="H58" i="4"/>
  <c r="F87" i="6" s="1"/>
  <c r="D59" i="4"/>
  <c r="E59" i="4"/>
  <c r="D56" i="6" s="1"/>
  <c r="F59" i="4"/>
  <c r="G59" i="4"/>
  <c r="G56" i="6" s="1"/>
  <c r="H59" i="4"/>
  <c r="D60" i="4"/>
  <c r="C5" i="6" s="1"/>
  <c r="E60" i="4"/>
  <c r="D5" i="6" s="1"/>
  <c r="F60" i="4"/>
  <c r="E5" i="6" s="1"/>
  <c r="G60" i="4"/>
  <c r="G5" i="6" s="1"/>
  <c r="H60" i="4"/>
  <c r="F5" i="6" s="1"/>
  <c r="D61" i="4"/>
  <c r="E61" i="4"/>
  <c r="D49" i="6" s="1"/>
  <c r="F61" i="4"/>
  <c r="G61" i="4"/>
  <c r="G49" i="6" s="1"/>
  <c r="H61" i="4"/>
  <c r="D62" i="4"/>
  <c r="C39" i="6" s="1"/>
  <c r="E62" i="4"/>
  <c r="F62" i="4"/>
  <c r="E39" i="6" s="1"/>
  <c r="G62" i="4"/>
  <c r="G39" i="6" s="1"/>
  <c r="H62" i="4"/>
  <c r="F39" i="6" s="1"/>
  <c r="D63" i="4"/>
  <c r="C4" i="6" s="1"/>
  <c r="E63" i="4"/>
  <c r="D4" i="6" s="1"/>
  <c r="F63" i="4"/>
  <c r="E4" i="6" s="1"/>
  <c r="G63" i="4"/>
  <c r="G4" i="6" s="1"/>
  <c r="H63" i="4"/>
  <c r="D64" i="4"/>
  <c r="C37" i="6" s="1"/>
  <c r="E64" i="4"/>
  <c r="F64" i="4"/>
  <c r="E37" i="6" s="1"/>
  <c r="G64" i="4"/>
  <c r="H64" i="4"/>
  <c r="F37" i="6" s="1"/>
  <c r="D65" i="4"/>
  <c r="C14" i="6" s="1"/>
  <c r="E65" i="4"/>
  <c r="D14" i="6" s="1"/>
  <c r="F65" i="4"/>
  <c r="E14" i="6" s="1"/>
  <c r="G65" i="4"/>
  <c r="G14" i="6" s="1"/>
  <c r="H65" i="4"/>
  <c r="D66" i="4"/>
  <c r="C21" i="6" s="1"/>
  <c r="E66" i="4"/>
  <c r="F66" i="4"/>
  <c r="E21" i="6" s="1"/>
  <c r="G66" i="4"/>
  <c r="H66" i="4"/>
  <c r="F21" i="6" s="1"/>
  <c r="D67" i="4"/>
  <c r="E67" i="4"/>
  <c r="D22" i="6" s="1"/>
  <c r="F67" i="4"/>
  <c r="E22" i="6" s="1"/>
  <c r="G67" i="4"/>
  <c r="H67" i="4"/>
  <c r="F22" i="6" s="1"/>
  <c r="D68" i="4"/>
  <c r="C71" i="6" s="1"/>
  <c r="E68" i="4"/>
  <c r="F68" i="4"/>
  <c r="E71" i="6" s="1"/>
  <c r="G68" i="4"/>
  <c r="H68" i="4"/>
  <c r="F71" i="6" s="1"/>
  <c r="D69" i="4"/>
  <c r="E69" i="4"/>
  <c r="D89" i="6" s="1"/>
  <c r="F69" i="4"/>
  <c r="G69" i="4"/>
  <c r="G89" i="6" s="1"/>
  <c r="H69" i="4"/>
  <c r="F89" i="6" s="1"/>
  <c r="D70" i="4"/>
  <c r="E70" i="4"/>
  <c r="D81" i="6" s="1"/>
  <c r="F70" i="4"/>
  <c r="E81" i="6" s="1"/>
  <c r="G70" i="4"/>
  <c r="G81" i="6" s="1"/>
  <c r="H70" i="4"/>
  <c r="F81" i="6" s="1"/>
  <c r="D71" i="4"/>
  <c r="E71" i="4"/>
  <c r="D61" i="6" s="1"/>
  <c r="F71" i="4"/>
  <c r="E61" i="6" s="1"/>
  <c r="G71" i="4"/>
  <c r="G61" i="6" s="1"/>
  <c r="H71" i="4"/>
  <c r="D72" i="4"/>
  <c r="C16" i="6" s="1"/>
  <c r="E72" i="4"/>
  <c r="D16" i="6" s="1"/>
  <c r="F72" i="4"/>
  <c r="G72" i="4"/>
  <c r="G16" i="6" s="1"/>
  <c r="H72" i="4"/>
  <c r="F16" i="6" s="1"/>
  <c r="D73" i="4"/>
  <c r="E73" i="4"/>
  <c r="D54" i="6" s="1"/>
  <c r="F73" i="4"/>
  <c r="G73" i="4"/>
  <c r="G54" i="6" s="1"/>
  <c r="H73" i="4"/>
  <c r="D74" i="4"/>
  <c r="C53" i="6" s="1"/>
  <c r="E74" i="4"/>
  <c r="F74" i="4"/>
  <c r="E53" i="6" s="1"/>
  <c r="G74" i="4"/>
  <c r="G53" i="6" s="1"/>
  <c r="H74" i="4"/>
  <c r="D75" i="4"/>
  <c r="C13" i="6" s="1"/>
  <c r="E75" i="4"/>
  <c r="D13" i="6" s="1"/>
  <c r="F75" i="4"/>
  <c r="G75" i="4"/>
  <c r="G13" i="6" s="1"/>
  <c r="H75" i="4"/>
  <c r="D76" i="4"/>
  <c r="C66" i="6" s="1"/>
  <c r="E76" i="4"/>
  <c r="F76" i="4"/>
  <c r="E66" i="6" s="1"/>
  <c r="G76" i="4"/>
  <c r="H76" i="4"/>
  <c r="D77" i="4"/>
  <c r="C31" i="6" s="1"/>
  <c r="E77" i="4"/>
  <c r="F77" i="4"/>
  <c r="E31" i="6" s="1"/>
  <c r="G77" i="4"/>
  <c r="G31" i="6" s="1"/>
  <c r="H77" i="4"/>
  <c r="D78" i="4"/>
  <c r="C69" i="6" s="1"/>
  <c r="E78" i="4"/>
  <c r="F78" i="4"/>
  <c r="E69" i="6" s="1"/>
  <c r="G78" i="4"/>
  <c r="G69" i="6" s="1"/>
  <c r="H78" i="4"/>
  <c r="F69" i="6" s="1"/>
  <c r="D79" i="4"/>
  <c r="E79" i="4"/>
  <c r="F79" i="4"/>
  <c r="E3" i="6" s="1"/>
  <c r="G79" i="4"/>
  <c r="H79" i="4"/>
  <c r="F3" i="6" s="1"/>
  <c r="D80" i="4"/>
  <c r="C85" i="6" s="1"/>
  <c r="E80" i="4"/>
  <c r="F80" i="4"/>
  <c r="E85" i="6" s="1"/>
  <c r="G80" i="4"/>
  <c r="H80" i="4"/>
  <c r="F85" i="6" s="1"/>
  <c r="D81" i="4"/>
  <c r="C26" i="6" s="1"/>
  <c r="E81" i="4"/>
  <c r="D26" i="6" s="1"/>
  <c r="F81" i="4"/>
  <c r="G81" i="4"/>
  <c r="H81" i="4"/>
  <c r="F26" i="6" s="1"/>
  <c r="D82" i="4"/>
  <c r="E82" i="4"/>
  <c r="D64" i="6" s="1"/>
  <c r="F82" i="4"/>
  <c r="E64" i="6" s="1"/>
  <c r="G82" i="4"/>
  <c r="H82" i="4"/>
  <c r="F64" i="6" s="1"/>
  <c r="D83" i="4"/>
  <c r="E83" i="4"/>
  <c r="D28" i="6" s="1"/>
  <c r="F83" i="4"/>
  <c r="G83" i="4"/>
  <c r="G28" i="6" s="1"/>
  <c r="H83" i="4"/>
  <c r="D84" i="4"/>
  <c r="E84" i="4"/>
  <c r="D29" i="6" s="1"/>
  <c r="F84" i="4"/>
  <c r="G84" i="4"/>
  <c r="G29" i="6" s="1"/>
  <c r="H84" i="4"/>
  <c r="F29" i="6" s="1"/>
  <c r="D85" i="4"/>
  <c r="E85" i="4"/>
  <c r="D18" i="6" s="1"/>
  <c r="F85" i="4"/>
  <c r="G85" i="4"/>
  <c r="G18" i="6" s="1"/>
  <c r="H85" i="4"/>
  <c r="D86" i="4"/>
  <c r="C60" i="6" s="1"/>
  <c r="E86" i="4"/>
  <c r="F86" i="4"/>
  <c r="G86" i="4"/>
  <c r="G60" i="6" s="1"/>
  <c r="H86" i="4"/>
  <c r="D87" i="4"/>
  <c r="C65" i="6" s="1"/>
  <c r="E87" i="4"/>
  <c r="D65" i="6" s="1"/>
  <c r="F87" i="4"/>
  <c r="G87" i="4"/>
  <c r="G65" i="6" s="1"/>
  <c r="H87" i="4"/>
  <c r="D15" i="4"/>
  <c r="C74" i="6" s="1"/>
  <c r="E15" i="4"/>
  <c r="D74" i="6" s="1"/>
  <c r="F15" i="4"/>
  <c r="E74" i="6" s="1"/>
  <c r="G15" i="4"/>
  <c r="G74" i="6" s="1"/>
  <c r="H15" i="4"/>
  <c r="F74" i="6" s="1"/>
  <c r="D16" i="4"/>
  <c r="C73" i="6" s="1"/>
  <c r="E16" i="4"/>
  <c r="D73" i="6" s="1"/>
  <c r="F16" i="4"/>
  <c r="E73" i="6" s="1"/>
  <c r="G16" i="4"/>
  <c r="G73" i="6" s="1"/>
  <c r="H16" i="4"/>
  <c r="D17" i="4"/>
  <c r="C41" i="6" s="1"/>
  <c r="E17" i="4"/>
  <c r="F17" i="4"/>
  <c r="E41" i="6" s="1"/>
  <c r="G17" i="4"/>
  <c r="G41" i="6" s="1"/>
  <c r="H17" i="4"/>
  <c r="F41" i="6" s="1"/>
  <c r="D18" i="4"/>
  <c r="C77" i="6" s="1"/>
  <c r="E18" i="4"/>
  <c r="D77" i="6" s="1"/>
  <c r="F18" i="4"/>
  <c r="E77" i="6" s="1"/>
  <c r="G18" i="4"/>
  <c r="G77" i="6" s="1"/>
  <c r="H18" i="4"/>
  <c r="F77" i="6" s="1"/>
  <c r="D19" i="4"/>
  <c r="C78" i="6" s="1"/>
  <c r="E19" i="4"/>
  <c r="D78" i="6" s="1"/>
  <c r="F19" i="4"/>
  <c r="E78" i="6" s="1"/>
  <c r="G19" i="4"/>
  <c r="H19" i="4"/>
  <c r="F78" i="6" s="1"/>
  <c r="D20" i="4"/>
  <c r="C36" i="6" s="1"/>
  <c r="E20" i="4"/>
  <c r="D36" i="6" s="1"/>
  <c r="F20" i="4"/>
  <c r="E36" i="6" s="1"/>
  <c r="G20" i="4"/>
  <c r="G36" i="6" s="1"/>
  <c r="H20" i="4"/>
  <c r="F36" i="6" s="1"/>
  <c r="D21" i="4"/>
  <c r="C76" i="6" s="1"/>
  <c r="E21" i="4"/>
  <c r="D76" i="6" s="1"/>
  <c r="F21" i="4"/>
  <c r="E76" i="6" s="1"/>
  <c r="G21" i="4"/>
  <c r="H21" i="4"/>
  <c r="F76" i="6" s="1"/>
  <c r="D22" i="4"/>
  <c r="E22" i="4"/>
  <c r="D48" i="6" s="1"/>
  <c r="F22" i="4"/>
  <c r="E48" i="6" s="1"/>
  <c r="G22" i="4"/>
  <c r="G48" i="6" s="1"/>
  <c r="H22" i="4"/>
  <c r="F48" i="6" s="1"/>
  <c r="D23" i="4"/>
  <c r="C40" i="6" s="1"/>
  <c r="E23" i="4"/>
  <c r="D40" i="6" s="1"/>
  <c r="F23" i="4"/>
  <c r="E40" i="6" s="1"/>
  <c r="G23" i="4"/>
  <c r="G40" i="6" s="1"/>
  <c r="H23" i="4"/>
  <c r="F40" i="6" s="1"/>
  <c r="D8" i="4"/>
  <c r="C9" i="6" s="1"/>
  <c r="E8" i="4"/>
  <c r="D9" i="6" s="1"/>
  <c r="F8" i="4"/>
  <c r="G8" i="4"/>
  <c r="G9" i="6" s="1"/>
  <c r="H8" i="4"/>
  <c r="F9" i="6" s="1"/>
  <c r="D9" i="4"/>
  <c r="C10" i="6" s="1"/>
  <c r="E9" i="4"/>
  <c r="D10" i="6" s="1"/>
  <c r="F9" i="4"/>
  <c r="E10" i="6" s="1"/>
  <c r="G9" i="4"/>
  <c r="H9" i="4"/>
  <c r="F10" i="6" s="1"/>
  <c r="D10" i="4"/>
  <c r="C33" i="6" s="1"/>
  <c r="E10" i="4"/>
  <c r="F10" i="4"/>
  <c r="E33" i="6" s="1"/>
  <c r="G10" i="4"/>
  <c r="G33" i="6" s="1"/>
  <c r="H10" i="4"/>
  <c r="F33" i="6" s="1"/>
  <c r="D11" i="4"/>
  <c r="C86" i="6" s="1"/>
  <c r="E11" i="4"/>
  <c r="D86" i="6" s="1"/>
  <c r="F11" i="4"/>
  <c r="E86" i="6" s="1"/>
  <c r="G11" i="4"/>
  <c r="G86" i="6" s="1"/>
  <c r="H11" i="4"/>
  <c r="F86" i="6" s="1"/>
  <c r="D12" i="4"/>
  <c r="E12" i="4"/>
  <c r="F12" i="4"/>
  <c r="E82" i="6" s="1"/>
  <c r="G12" i="4"/>
  <c r="H12" i="4"/>
  <c r="D13" i="4"/>
  <c r="C15" i="6" s="1"/>
  <c r="E13" i="4"/>
  <c r="D15" i="6" s="1"/>
  <c r="F13" i="4"/>
  <c r="E15" i="6" s="1"/>
  <c r="G13" i="4"/>
  <c r="G15" i="6" s="1"/>
  <c r="H13" i="4"/>
  <c r="F15" i="6" s="1"/>
  <c r="D14" i="4"/>
  <c r="E14" i="4"/>
  <c r="D58" i="6" s="1"/>
  <c r="F14" i="4"/>
  <c r="E58" i="6" s="1"/>
  <c r="G14" i="4"/>
  <c r="H14" i="4"/>
  <c r="F58" i="6" s="1"/>
  <c r="E6" i="4"/>
  <c r="F6" i="4"/>
  <c r="E11" i="6" s="1"/>
  <c r="G6" i="4"/>
  <c r="H6" i="4"/>
  <c r="F11" i="6" s="1"/>
  <c r="E7" i="4"/>
  <c r="D30" i="6" s="1"/>
  <c r="F7" i="4"/>
  <c r="G7" i="4"/>
  <c r="H7" i="4"/>
  <c r="F30" i="6" s="1"/>
  <c r="D7" i="4"/>
  <c r="O94" i="1"/>
  <c r="O96" i="1"/>
  <c r="E95" i="1"/>
  <c r="F95"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AJ95" i="1"/>
  <c r="AK95" i="1"/>
  <c r="AL95" i="1"/>
  <c r="AM95" i="1"/>
  <c r="AN95" i="1"/>
  <c r="AO95" i="1"/>
  <c r="AP95" i="1"/>
  <c r="AQ95" i="1"/>
  <c r="AR95" i="1"/>
  <c r="AS95" i="1"/>
  <c r="AT95" i="1"/>
  <c r="AU95" i="1"/>
  <c r="AV95" i="1"/>
  <c r="AW95" i="1"/>
  <c r="AX95" i="1"/>
  <c r="AY95" i="1"/>
  <c r="AZ95" i="1"/>
  <c r="BA95" i="1"/>
  <c r="BB95" i="1"/>
  <c r="BC95" i="1"/>
  <c r="BD95" i="1"/>
  <c r="BE95" i="1"/>
  <c r="BF95" i="1"/>
  <c r="BG95" i="1"/>
  <c r="BH95" i="1"/>
  <c r="BI95" i="1"/>
  <c r="BJ95" i="1"/>
  <c r="BK95" i="1"/>
  <c r="BL95" i="1"/>
  <c r="BM95" i="1"/>
  <c r="BN95" i="1"/>
  <c r="BO95" i="1"/>
  <c r="BP95" i="1"/>
  <c r="BQ95" i="1"/>
  <c r="BR95" i="1"/>
  <c r="BS95" i="1"/>
  <c r="BT95" i="1"/>
  <c r="BU95" i="1"/>
  <c r="BV95" i="1"/>
  <c r="BW95" i="1"/>
  <c r="BX95" i="1"/>
  <c r="BY95" i="1"/>
  <c r="BZ95" i="1"/>
  <c r="CA95" i="1"/>
  <c r="CB95" i="1"/>
  <c r="CC95" i="1"/>
  <c r="CD95" i="1"/>
  <c r="CE95" i="1"/>
  <c r="CF95" i="1"/>
  <c r="CG95" i="1"/>
  <c r="CH95" i="1"/>
  <c r="CI95" i="1"/>
  <c r="CJ95" i="1"/>
  <c r="CK95" i="1"/>
  <c r="CL95" i="1"/>
  <c r="E96" i="1"/>
  <c r="F96" i="1"/>
  <c r="G96" i="1"/>
  <c r="H96" i="1"/>
  <c r="I96" i="1"/>
  <c r="J96" i="1"/>
  <c r="K96" i="1"/>
  <c r="L96" i="1"/>
  <c r="M96" i="1"/>
  <c r="N96" i="1"/>
  <c r="P96" i="1"/>
  <c r="Q96" i="1"/>
  <c r="R96" i="1"/>
  <c r="S96" i="1"/>
  <c r="T96" i="1"/>
  <c r="U96" i="1"/>
  <c r="V96" i="1"/>
  <c r="W96" i="1"/>
  <c r="X96" i="1"/>
  <c r="Y96" i="1"/>
  <c r="Z96" i="1"/>
  <c r="AA96" i="1"/>
  <c r="AB96" i="1"/>
  <c r="AC96" i="1"/>
  <c r="AD96" i="1"/>
  <c r="AE96" i="1"/>
  <c r="AF96" i="1"/>
  <c r="AG96" i="1"/>
  <c r="AH96" i="1"/>
  <c r="AI96" i="1"/>
  <c r="AJ96" i="1"/>
  <c r="AK96" i="1"/>
  <c r="AL96" i="1"/>
  <c r="AM96" i="1"/>
  <c r="AN96" i="1"/>
  <c r="AO96" i="1"/>
  <c r="AP96" i="1"/>
  <c r="AQ96" i="1"/>
  <c r="AR96" i="1"/>
  <c r="AS96" i="1"/>
  <c r="AT96" i="1"/>
  <c r="AU96" i="1"/>
  <c r="AV96" i="1"/>
  <c r="AW96" i="1"/>
  <c r="AX96" i="1"/>
  <c r="AY96" i="1"/>
  <c r="AZ96" i="1"/>
  <c r="BA96" i="1"/>
  <c r="BB96" i="1"/>
  <c r="BC96" i="1"/>
  <c r="BD96" i="1"/>
  <c r="BE96" i="1"/>
  <c r="BF96" i="1"/>
  <c r="BG96" i="1"/>
  <c r="BH96" i="1"/>
  <c r="BI96" i="1"/>
  <c r="BJ96" i="1"/>
  <c r="BK96" i="1"/>
  <c r="BL96" i="1"/>
  <c r="BM96" i="1"/>
  <c r="BN96" i="1"/>
  <c r="BO96" i="1"/>
  <c r="BP96" i="1"/>
  <c r="BQ96" i="1"/>
  <c r="BR96" i="1"/>
  <c r="BS96" i="1"/>
  <c r="BT96" i="1"/>
  <c r="BU96" i="1"/>
  <c r="BV96" i="1"/>
  <c r="BW96" i="1"/>
  <c r="BX96" i="1"/>
  <c r="BY96" i="1"/>
  <c r="BZ96" i="1"/>
  <c r="CA96" i="1"/>
  <c r="CB96" i="1"/>
  <c r="CC96" i="1"/>
  <c r="CD96" i="1"/>
  <c r="CE96" i="1"/>
  <c r="CF96" i="1"/>
  <c r="CG96" i="1"/>
  <c r="CH96" i="1"/>
  <c r="CI96" i="1"/>
  <c r="CJ96" i="1"/>
  <c r="CK96" i="1"/>
  <c r="CL96" i="1"/>
  <c r="E97" i="1"/>
  <c r="F97" i="1"/>
  <c r="G97"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AJ97" i="1"/>
  <c r="AK97" i="1"/>
  <c r="AL97" i="1"/>
  <c r="AM97" i="1"/>
  <c r="AN97" i="1"/>
  <c r="AO97" i="1"/>
  <c r="AP97" i="1"/>
  <c r="AQ97" i="1"/>
  <c r="AR97" i="1"/>
  <c r="AS97" i="1"/>
  <c r="AT97" i="1"/>
  <c r="AU97" i="1"/>
  <c r="AV97" i="1"/>
  <c r="AW97" i="1"/>
  <c r="AX97" i="1"/>
  <c r="AY97" i="1"/>
  <c r="AZ97" i="1"/>
  <c r="BA97" i="1"/>
  <c r="BB97" i="1"/>
  <c r="BC97" i="1"/>
  <c r="BD97" i="1"/>
  <c r="BE97" i="1"/>
  <c r="BF97" i="1"/>
  <c r="BG97" i="1"/>
  <c r="BH97" i="1"/>
  <c r="BI97" i="1"/>
  <c r="BJ97" i="1"/>
  <c r="BK97" i="1"/>
  <c r="BL97" i="1"/>
  <c r="BM97" i="1"/>
  <c r="BN97" i="1"/>
  <c r="BO97" i="1"/>
  <c r="BP97" i="1"/>
  <c r="BQ97" i="1"/>
  <c r="BR97" i="1"/>
  <c r="BS97" i="1"/>
  <c r="BT97" i="1"/>
  <c r="BU97" i="1"/>
  <c r="BV97" i="1"/>
  <c r="BW97" i="1"/>
  <c r="BX97" i="1"/>
  <c r="BY97" i="1"/>
  <c r="BZ97" i="1"/>
  <c r="CA97" i="1"/>
  <c r="CB97" i="1"/>
  <c r="CC97" i="1"/>
  <c r="CD97" i="1"/>
  <c r="CE97" i="1"/>
  <c r="CF97" i="1"/>
  <c r="CG97" i="1"/>
  <c r="CH97" i="1"/>
  <c r="CI97" i="1"/>
  <c r="CJ97" i="1"/>
  <c r="CK97" i="1"/>
  <c r="CL97" i="1"/>
  <c r="E98" i="1"/>
  <c r="F98"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AJ98" i="1"/>
  <c r="AK98" i="1"/>
  <c r="AL98" i="1"/>
  <c r="AM98" i="1"/>
  <c r="AN98" i="1"/>
  <c r="AO98" i="1"/>
  <c r="AP98" i="1"/>
  <c r="AQ98" i="1"/>
  <c r="AR98" i="1"/>
  <c r="AS98" i="1"/>
  <c r="AT98" i="1"/>
  <c r="AU98" i="1"/>
  <c r="AV98" i="1"/>
  <c r="AW98" i="1"/>
  <c r="AX98" i="1"/>
  <c r="AY98" i="1"/>
  <c r="AZ98" i="1"/>
  <c r="BA98" i="1"/>
  <c r="BB98" i="1"/>
  <c r="BC98" i="1"/>
  <c r="BD98" i="1"/>
  <c r="BE98" i="1"/>
  <c r="BF98" i="1"/>
  <c r="BG98" i="1"/>
  <c r="BH98" i="1"/>
  <c r="BI98" i="1"/>
  <c r="BJ98" i="1"/>
  <c r="BK98" i="1"/>
  <c r="BL98" i="1"/>
  <c r="BM98" i="1"/>
  <c r="BN98" i="1"/>
  <c r="BO98" i="1"/>
  <c r="BP98" i="1"/>
  <c r="BQ98" i="1"/>
  <c r="BR98" i="1"/>
  <c r="BS98" i="1"/>
  <c r="BT98" i="1"/>
  <c r="BU98" i="1"/>
  <c r="BV98" i="1"/>
  <c r="BW98" i="1"/>
  <c r="BX98" i="1"/>
  <c r="BY98" i="1"/>
  <c r="BZ98" i="1"/>
  <c r="CA98" i="1"/>
  <c r="CB98" i="1"/>
  <c r="CC98" i="1"/>
  <c r="CD98" i="1"/>
  <c r="CE98" i="1"/>
  <c r="CF98" i="1"/>
  <c r="CG98" i="1"/>
  <c r="CH98" i="1"/>
  <c r="CI98" i="1"/>
  <c r="CJ98" i="1"/>
  <c r="CK98" i="1"/>
  <c r="CL98" i="1"/>
  <c r="E99" i="1"/>
  <c r="F99"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AJ99" i="1"/>
  <c r="AK99" i="1"/>
  <c r="AL99" i="1"/>
  <c r="AM99" i="1"/>
  <c r="AN99" i="1"/>
  <c r="AO99" i="1"/>
  <c r="AP99" i="1"/>
  <c r="AQ99" i="1"/>
  <c r="AR99" i="1"/>
  <c r="AS99" i="1"/>
  <c r="AT99" i="1"/>
  <c r="AU99" i="1"/>
  <c r="AV99" i="1"/>
  <c r="AW99" i="1"/>
  <c r="AX99" i="1"/>
  <c r="AY99" i="1"/>
  <c r="AZ99" i="1"/>
  <c r="BA99" i="1"/>
  <c r="BB99" i="1"/>
  <c r="BC99" i="1"/>
  <c r="BD99" i="1"/>
  <c r="BE99" i="1"/>
  <c r="BF99" i="1"/>
  <c r="BG99" i="1"/>
  <c r="BH99" i="1"/>
  <c r="BI99" i="1"/>
  <c r="BJ99" i="1"/>
  <c r="BK99" i="1"/>
  <c r="BL99" i="1"/>
  <c r="BM99" i="1"/>
  <c r="BN99" i="1"/>
  <c r="BO99" i="1"/>
  <c r="BP99" i="1"/>
  <c r="BQ99" i="1"/>
  <c r="BR99" i="1"/>
  <c r="BS99" i="1"/>
  <c r="BT99" i="1"/>
  <c r="BU99" i="1"/>
  <c r="BV99" i="1"/>
  <c r="BW99" i="1"/>
  <c r="BX99" i="1"/>
  <c r="BY99" i="1"/>
  <c r="BZ99" i="1"/>
  <c r="CA99" i="1"/>
  <c r="CB99" i="1"/>
  <c r="CC99" i="1"/>
  <c r="CD99" i="1"/>
  <c r="CE99" i="1"/>
  <c r="CF99" i="1"/>
  <c r="CG99" i="1"/>
  <c r="CH99" i="1"/>
  <c r="CI99" i="1"/>
  <c r="CJ99" i="1"/>
  <c r="CK99" i="1"/>
  <c r="CL99" i="1"/>
  <c r="E100" i="1"/>
  <c r="F100" i="1"/>
  <c r="G100" i="1"/>
  <c r="H100" i="1"/>
  <c r="I100" i="1"/>
  <c r="J100" i="1"/>
  <c r="K100" i="1"/>
  <c r="L100" i="1"/>
  <c r="M100" i="1"/>
  <c r="N100" i="1"/>
  <c r="O100" i="1"/>
  <c r="P100" i="1"/>
  <c r="Q100" i="1"/>
  <c r="R100" i="1"/>
  <c r="S100" i="1"/>
  <c r="T100" i="1"/>
  <c r="U100" i="1"/>
  <c r="V100" i="1"/>
  <c r="W100" i="1"/>
  <c r="X100" i="1"/>
  <c r="Y100" i="1"/>
  <c r="Z100" i="1"/>
  <c r="AA100" i="1"/>
  <c r="AB100" i="1"/>
  <c r="AC100" i="1"/>
  <c r="AD100" i="1"/>
  <c r="AE100" i="1"/>
  <c r="AF100" i="1"/>
  <c r="AG100" i="1"/>
  <c r="AH100" i="1"/>
  <c r="AI100" i="1"/>
  <c r="AJ100" i="1"/>
  <c r="AK100" i="1"/>
  <c r="AL100" i="1"/>
  <c r="AM100" i="1"/>
  <c r="AN100" i="1"/>
  <c r="AO100" i="1"/>
  <c r="AP100" i="1"/>
  <c r="AQ100" i="1"/>
  <c r="AR100" i="1"/>
  <c r="AS100" i="1"/>
  <c r="AT100" i="1"/>
  <c r="AU100" i="1"/>
  <c r="AV100" i="1"/>
  <c r="AW100" i="1"/>
  <c r="AX100" i="1"/>
  <c r="AY100" i="1"/>
  <c r="AZ100" i="1"/>
  <c r="BA100" i="1"/>
  <c r="BB100" i="1"/>
  <c r="BC100" i="1"/>
  <c r="BD100" i="1"/>
  <c r="BE100" i="1"/>
  <c r="BF100" i="1"/>
  <c r="BG100" i="1"/>
  <c r="BH100" i="1"/>
  <c r="BI100" i="1"/>
  <c r="BJ100" i="1"/>
  <c r="BK100" i="1"/>
  <c r="BL100" i="1"/>
  <c r="BM100" i="1"/>
  <c r="BN100" i="1"/>
  <c r="BO100" i="1"/>
  <c r="BP100" i="1"/>
  <c r="BQ100" i="1"/>
  <c r="BR100" i="1"/>
  <c r="BS100" i="1"/>
  <c r="BT100" i="1"/>
  <c r="BU100" i="1"/>
  <c r="BV100" i="1"/>
  <c r="BW100" i="1"/>
  <c r="BX100" i="1"/>
  <c r="BY100" i="1"/>
  <c r="BZ100" i="1"/>
  <c r="CA100" i="1"/>
  <c r="CB100" i="1"/>
  <c r="CC100" i="1"/>
  <c r="CD100" i="1"/>
  <c r="CE100" i="1"/>
  <c r="CF100" i="1"/>
  <c r="CG100" i="1"/>
  <c r="CH100" i="1"/>
  <c r="CI100" i="1"/>
  <c r="CJ100" i="1"/>
  <c r="CK100" i="1"/>
  <c r="CL100" i="1"/>
  <c r="D96" i="1"/>
  <c r="D97" i="1"/>
  <c r="D98" i="1"/>
  <c r="D99" i="1"/>
  <c r="D100" i="1"/>
  <c r="D95" i="1"/>
  <c r="CL94" i="1"/>
  <c r="CK94" i="1"/>
  <c r="CJ94" i="1"/>
  <c r="CI94" i="1"/>
  <c r="CH94" i="1"/>
  <c r="CG94" i="1"/>
  <c r="CF94" i="1"/>
  <c r="CE94" i="1"/>
  <c r="CD94" i="1"/>
  <c r="CC94" i="1"/>
  <c r="CB94" i="1"/>
  <c r="CA94" i="1"/>
  <c r="BZ94" i="1"/>
  <c r="BY94" i="1"/>
  <c r="BX94" i="1"/>
  <c r="BW94" i="1"/>
  <c r="BV94" i="1"/>
  <c r="BU94" i="1"/>
  <c r="BT94" i="1"/>
  <c r="BS94" i="1"/>
  <c r="BR94" i="1"/>
  <c r="BQ94" i="1"/>
  <c r="BP94" i="1"/>
  <c r="BO94" i="1"/>
  <c r="BN94" i="1"/>
  <c r="BM94" i="1"/>
  <c r="BL94" i="1"/>
  <c r="BK94" i="1"/>
  <c r="BJ94" i="1"/>
  <c r="BI94" i="1"/>
  <c r="BH94" i="1"/>
  <c r="BG94" i="1"/>
  <c r="BF94" i="1"/>
  <c r="BE94" i="1"/>
  <c r="BD94" i="1"/>
  <c r="BC94" i="1"/>
  <c r="BB94" i="1"/>
  <c r="BA94" i="1"/>
  <c r="AZ94" i="1"/>
  <c r="AY94" i="1"/>
  <c r="AX94" i="1"/>
  <c r="AW94" i="1"/>
  <c r="AV94" i="1"/>
  <c r="AU94" i="1"/>
  <c r="AT94" i="1"/>
  <c r="AS94" i="1"/>
  <c r="AR94" i="1"/>
  <c r="AQ94" i="1"/>
  <c r="AP94" i="1"/>
  <c r="AO94" i="1"/>
  <c r="AN94" i="1"/>
  <c r="AM94" i="1"/>
  <c r="AL94" i="1"/>
  <c r="AK94" i="1"/>
  <c r="AJ94" i="1"/>
  <c r="AI94" i="1"/>
  <c r="AH94" i="1"/>
  <c r="AG94" i="1"/>
  <c r="AF94" i="1"/>
  <c r="AE94" i="1"/>
  <c r="AD94" i="1"/>
  <c r="AC94" i="1"/>
  <c r="AB94" i="1"/>
  <c r="AA94" i="1"/>
  <c r="Z94" i="1"/>
  <c r="Y94" i="1"/>
  <c r="X94" i="1"/>
  <c r="W94" i="1"/>
  <c r="V94" i="1"/>
  <c r="U94" i="1"/>
  <c r="T94" i="1"/>
  <c r="S94" i="1"/>
  <c r="R94" i="1"/>
  <c r="Q94" i="1"/>
  <c r="P94" i="1"/>
  <c r="N94" i="1"/>
  <c r="M94" i="1"/>
  <c r="L94" i="1"/>
  <c r="K94" i="1"/>
  <c r="J94" i="1"/>
  <c r="I94" i="1"/>
  <c r="H94" i="1"/>
  <c r="G94" i="1"/>
  <c r="F94" i="1"/>
  <c r="E94" i="1"/>
  <c r="D6" i="4"/>
  <c r="F158" i="4"/>
  <c r="F143" i="4"/>
  <c r="N51" i="4"/>
  <c r="N50" i="4"/>
  <c r="N49" i="4"/>
  <c r="N48" i="4"/>
  <c r="N46" i="4"/>
  <c r="N45" i="4"/>
  <c r="M42" i="4"/>
  <c r="M41" i="4"/>
  <c r="M40" i="4"/>
  <c r="M39" i="4"/>
  <c r="M38" i="4"/>
  <c r="M37" i="4"/>
  <c r="M32" i="4"/>
  <c r="M31" i="4"/>
  <c r="M30" i="4"/>
  <c r="M29" i="4"/>
  <c r="M28" i="4"/>
  <c r="M27" i="4"/>
  <c r="E175" i="4"/>
  <c r="D175" i="4"/>
  <c r="I174" i="4"/>
  <c r="G174" i="4"/>
  <c r="G173" i="4"/>
  <c r="I172" i="4"/>
  <c r="H172" i="4"/>
  <c r="G172" i="4"/>
  <c r="E172" i="4"/>
  <c r="I171" i="4"/>
  <c r="E171" i="4"/>
  <c r="I170" i="4"/>
  <c r="F170" i="4"/>
  <c r="E170" i="4"/>
  <c r="I169" i="4"/>
  <c r="H169" i="4"/>
  <c r="D169" i="4"/>
  <c r="H168" i="4"/>
  <c r="D168" i="4"/>
  <c r="I167" i="4"/>
  <c r="H167" i="4"/>
  <c r="F167" i="4"/>
  <c r="H166" i="4"/>
  <c r="G166" i="4"/>
  <c r="F166" i="4"/>
  <c r="I165" i="4"/>
  <c r="G165" i="4"/>
  <c r="F165" i="4"/>
  <c r="D165" i="4"/>
  <c r="I164" i="4"/>
  <c r="F164" i="4"/>
  <c r="D164" i="4"/>
  <c r="E163" i="4"/>
  <c r="D163" i="4"/>
  <c r="I162" i="4"/>
  <c r="G162" i="4"/>
  <c r="F162" i="4"/>
  <c r="G161" i="4"/>
  <c r="I160" i="4"/>
  <c r="H160" i="4"/>
  <c r="G160" i="4"/>
  <c r="E160" i="4"/>
  <c r="D160" i="4"/>
  <c r="I159" i="4"/>
  <c r="F159" i="4"/>
  <c r="E159" i="4"/>
  <c r="I158" i="4"/>
  <c r="G158" i="4"/>
  <c r="E158" i="4"/>
  <c r="H157" i="4"/>
  <c r="G157" i="4"/>
  <c r="H156" i="4"/>
  <c r="D156" i="4"/>
  <c r="I155" i="4"/>
  <c r="H155" i="4"/>
  <c r="F155" i="4"/>
  <c r="E155" i="4"/>
  <c r="F154" i="4"/>
  <c r="D154" i="4"/>
  <c r="I153" i="4"/>
  <c r="G153" i="4"/>
  <c r="F153" i="4"/>
  <c r="E153" i="4"/>
  <c r="D153" i="4"/>
  <c r="I152" i="4"/>
  <c r="H152" i="4"/>
  <c r="D152" i="4"/>
  <c r="F151" i="4"/>
  <c r="E151" i="4"/>
  <c r="D151" i="4"/>
  <c r="I150" i="4"/>
  <c r="H150" i="4"/>
  <c r="G150" i="4"/>
  <c r="F150" i="4"/>
  <c r="G149" i="4"/>
  <c r="I148" i="4"/>
  <c r="H148" i="4"/>
  <c r="G148" i="4"/>
  <c r="F148" i="4"/>
  <c r="E148" i="4"/>
  <c r="D148" i="4"/>
  <c r="I147" i="4"/>
  <c r="E147" i="4"/>
  <c r="I146" i="4"/>
  <c r="G146" i="4"/>
  <c r="F146" i="4"/>
  <c r="E146" i="4"/>
  <c r="I145" i="4"/>
  <c r="H145" i="4"/>
  <c r="G145" i="4"/>
  <c r="H144" i="4"/>
  <c r="D144" i="4"/>
  <c r="I143" i="4"/>
  <c r="H143" i="4"/>
  <c r="E143" i="4"/>
  <c r="I142" i="4"/>
  <c r="G142" i="4"/>
  <c r="F142" i="4"/>
  <c r="I141" i="4"/>
  <c r="G141" i="4"/>
  <c r="F141" i="4"/>
  <c r="D141" i="4"/>
  <c r="I140" i="4"/>
  <c r="H140" i="4"/>
  <c r="E140" i="4"/>
  <c r="D140" i="4"/>
  <c r="I139" i="4"/>
  <c r="G139" i="4"/>
  <c r="E139" i="4"/>
  <c r="D139" i="4"/>
  <c r="I138" i="4"/>
  <c r="H138" i="4"/>
  <c r="G138" i="4"/>
  <c r="F138" i="4"/>
  <c r="E138" i="4"/>
  <c r="G137" i="4"/>
  <c r="I136" i="4"/>
  <c r="H136" i="4"/>
  <c r="G136" i="4"/>
  <c r="E136" i="4"/>
  <c r="D136" i="4"/>
  <c r="I135" i="4"/>
  <c r="E135" i="4"/>
  <c r="I134" i="4"/>
  <c r="F134" i="4"/>
  <c r="E134" i="4"/>
  <c r="I133" i="4"/>
  <c r="H133" i="4"/>
  <c r="G133" i="4"/>
  <c r="E133" i="4"/>
  <c r="D133" i="4"/>
  <c r="H132" i="4"/>
  <c r="D132" i="4"/>
  <c r="H131" i="4"/>
  <c r="G131" i="4"/>
  <c r="F131" i="4"/>
  <c r="E131" i="4"/>
  <c r="H130" i="4"/>
  <c r="G130" i="4"/>
  <c r="F130" i="4"/>
  <c r="D130" i="4"/>
  <c r="I129" i="4"/>
  <c r="G129" i="4"/>
  <c r="F129" i="4"/>
  <c r="E129" i="4"/>
  <c r="D129" i="4"/>
  <c r="I128" i="4"/>
  <c r="H128" i="4"/>
  <c r="F128" i="4"/>
  <c r="E128" i="4"/>
  <c r="D128" i="4"/>
  <c r="I127" i="4"/>
  <c r="H127" i="4"/>
  <c r="F127" i="4"/>
  <c r="E127" i="4"/>
  <c r="D127" i="4"/>
  <c r="I126" i="4"/>
  <c r="H126" i="4"/>
  <c r="G126" i="4"/>
  <c r="F126" i="4"/>
  <c r="E126" i="4"/>
  <c r="D126" i="4"/>
  <c r="G125" i="4"/>
  <c r="F125" i="4"/>
  <c r="D125" i="4"/>
  <c r="I124" i="4"/>
  <c r="H124" i="4"/>
  <c r="G124" i="4"/>
  <c r="F124" i="4"/>
  <c r="E124" i="4"/>
  <c r="D124" i="4"/>
  <c r="I123" i="4"/>
  <c r="G123" i="4"/>
  <c r="E123" i="4"/>
  <c r="D123" i="4"/>
  <c r="I122" i="4"/>
  <c r="F122" i="4"/>
  <c r="E122" i="4"/>
  <c r="D122" i="4"/>
  <c r="I121" i="4"/>
  <c r="H121" i="4"/>
  <c r="G121" i="4"/>
  <c r="E121" i="4"/>
  <c r="D121" i="4"/>
  <c r="H120" i="4"/>
  <c r="E120" i="4"/>
  <c r="D120" i="4"/>
  <c r="I119" i="4"/>
  <c r="H119" i="4"/>
  <c r="G119" i="4"/>
  <c r="F119" i="4"/>
  <c r="E119" i="4"/>
  <c r="D119" i="4"/>
  <c r="I118" i="4"/>
  <c r="H118" i="4"/>
  <c r="G118" i="4"/>
  <c r="F118" i="4"/>
  <c r="I117" i="4"/>
  <c r="G117" i="4"/>
  <c r="F117" i="4"/>
  <c r="E117" i="4"/>
  <c r="D117" i="4"/>
  <c r="I116" i="4"/>
  <c r="H116" i="4"/>
  <c r="G116" i="4"/>
  <c r="F116" i="4"/>
  <c r="E116" i="4"/>
  <c r="D116" i="4"/>
  <c r="I115" i="4"/>
  <c r="E115" i="4"/>
  <c r="D115" i="4"/>
  <c r="I114" i="4"/>
  <c r="H114" i="4"/>
  <c r="G114" i="4"/>
  <c r="F114" i="4"/>
  <c r="E114" i="4"/>
  <c r="D114" i="4"/>
  <c r="G113" i="4"/>
  <c r="I112" i="4"/>
  <c r="H112" i="4"/>
  <c r="G112" i="4"/>
  <c r="F112" i="4"/>
  <c r="E112" i="4"/>
  <c r="D112" i="4"/>
  <c r="I111" i="4"/>
  <c r="H111" i="4"/>
  <c r="G111" i="4"/>
  <c r="F111" i="4"/>
  <c r="E111" i="4"/>
  <c r="D111" i="4"/>
  <c r="I110" i="4"/>
  <c r="R29" i="4"/>
  <c r="I109" i="4"/>
  <c r="H109" i="4"/>
  <c r="F109" i="4"/>
  <c r="E109" i="4"/>
  <c r="D109" i="4"/>
  <c r="H108" i="4"/>
  <c r="G108" i="4"/>
  <c r="F108" i="4"/>
  <c r="D108" i="4"/>
  <c r="I107" i="4"/>
  <c r="F107" i="4"/>
  <c r="E107" i="4"/>
  <c r="D107" i="4"/>
  <c r="H106" i="4"/>
  <c r="G106" i="4"/>
  <c r="F106" i="4"/>
  <c r="E106" i="4"/>
  <c r="D106" i="4"/>
  <c r="I105" i="4"/>
  <c r="G105" i="4"/>
  <c r="F105" i="4"/>
  <c r="D105" i="4"/>
  <c r="I104" i="4"/>
  <c r="G104" i="4"/>
  <c r="F104" i="4"/>
  <c r="E104" i="4"/>
  <c r="D104" i="4"/>
  <c r="I103" i="4"/>
  <c r="H103" i="4"/>
  <c r="G103" i="4"/>
  <c r="E103" i="4"/>
  <c r="D103" i="4"/>
  <c r="I102" i="4"/>
  <c r="H102" i="4"/>
  <c r="F102" i="4"/>
  <c r="E102" i="4"/>
  <c r="D102" i="4"/>
  <c r="I101" i="4"/>
  <c r="G101" i="4"/>
  <c r="I100" i="4"/>
  <c r="F100" i="4"/>
  <c r="H99" i="4"/>
  <c r="G99" i="4"/>
  <c r="E99" i="4"/>
  <c r="F98" i="4"/>
  <c r="F97" i="4"/>
  <c r="E97" i="4"/>
  <c r="I96" i="4"/>
  <c r="H96" i="4"/>
  <c r="G96" i="4"/>
  <c r="E96" i="4"/>
  <c r="D96" i="4"/>
  <c r="I95" i="4"/>
  <c r="H95" i="4"/>
  <c r="I175" i="4" l="1"/>
  <c r="C85" i="9"/>
  <c r="E85" i="9" s="1"/>
  <c r="I163" i="4"/>
  <c r="C73" i="9"/>
  <c r="F73" i="9" s="1"/>
  <c r="I151" i="4"/>
  <c r="C61" i="9"/>
  <c r="F61" i="9" s="1"/>
  <c r="I173" i="4"/>
  <c r="C83" i="9"/>
  <c r="F83" i="9" s="1"/>
  <c r="I161" i="4"/>
  <c r="U37" i="4" s="1"/>
  <c r="C71" i="9"/>
  <c r="E71" i="9" s="1"/>
  <c r="I149" i="4"/>
  <c r="C59" i="9"/>
  <c r="F59" i="9" s="1"/>
  <c r="I137" i="4"/>
  <c r="C47" i="9"/>
  <c r="F47" i="9" s="1"/>
  <c r="I125" i="4"/>
  <c r="C35" i="9"/>
  <c r="F35" i="9" s="1"/>
  <c r="I113" i="4"/>
  <c r="C23" i="9"/>
  <c r="E23" i="9" s="1"/>
  <c r="I94" i="4"/>
  <c r="F4" i="9"/>
  <c r="I157" i="4"/>
  <c r="C67" i="9"/>
  <c r="E67" i="9" s="1"/>
  <c r="I99" i="4"/>
  <c r="C9" i="9"/>
  <c r="E9" i="9" s="1"/>
  <c r="I168" i="4"/>
  <c r="C78" i="9"/>
  <c r="E78" i="9" s="1"/>
  <c r="I156" i="4"/>
  <c r="C66" i="9"/>
  <c r="E66" i="9" s="1"/>
  <c r="I144" i="4"/>
  <c r="C54" i="9"/>
  <c r="F54" i="9" s="1"/>
  <c r="I132" i="4"/>
  <c r="C42" i="9"/>
  <c r="E42" i="9" s="1"/>
  <c r="I120" i="4"/>
  <c r="U39" i="4" s="1"/>
  <c r="C30" i="9"/>
  <c r="F30" i="9" s="1"/>
  <c r="I108" i="4"/>
  <c r="C18" i="9"/>
  <c r="F18" i="9" s="1"/>
  <c r="I98" i="4"/>
  <c r="C8" i="9"/>
  <c r="F8" i="9" s="1"/>
  <c r="I131" i="4"/>
  <c r="C41" i="9"/>
  <c r="E41" i="9" s="1"/>
  <c r="I97" i="4"/>
  <c r="C7" i="9"/>
  <c r="F7" i="9" s="1"/>
  <c r="I166" i="4"/>
  <c r="C76" i="9"/>
  <c r="E76" i="9" s="1"/>
  <c r="I154" i="4"/>
  <c r="C64" i="9"/>
  <c r="F64" i="9" s="1"/>
  <c r="I130" i="4"/>
  <c r="C40" i="9"/>
  <c r="E40" i="9" s="1"/>
  <c r="I106" i="4"/>
  <c r="C16" i="9"/>
  <c r="E16" i="9" s="1"/>
  <c r="F96" i="4"/>
  <c r="E9" i="6"/>
  <c r="G168" i="4"/>
  <c r="G85" i="6"/>
  <c r="F149" i="4"/>
  <c r="E49" i="6"/>
  <c r="E130" i="4"/>
  <c r="D63" i="6"/>
  <c r="H115" i="4"/>
  <c r="F23" i="6"/>
  <c r="H107" i="4"/>
  <c r="E110" i="4"/>
  <c r="E137" i="4"/>
  <c r="H142" i="4"/>
  <c r="G151" i="4"/>
  <c r="H154" i="4"/>
  <c r="E161" i="4"/>
  <c r="F168" i="4"/>
  <c r="G171" i="4"/>
  <c r="H100" i="4"/>
  <c r="F82" i="6"/>
  <c r="G109" i="4"/>
  <c r="G76" i="6"/>
  <c r="H104" i="4"/>
  <c r="F73" i="6"/>
  <c r="F175" i="4"/>
  <c r="E65" i="6"/>
  <c r="D173" i="4"/>
  <c r="C18" i="6"/>
  <c r="G170" i="4"/>
  <c r="G64" i="6"/>
  <c r="E168" i="4"/>
  <c r="D85" i="6"/>
  <c r="H165" i="4"/>
  <c r="F31" i="6"/>
  <c r="F163" i="4"/>
  <c r="E13" i="6"/>
  <c r="D161" i="4"/>
  <c r="C54" i="6"/>
  <c r="E156" i="4"/>
  <c r="D71" i="6"/>
  <c r="H153" i="4"/>
  <c r="F14" i="6"/>
  <c r="D149" i="4"/>
  <c r="C49" i="6"/>
  <c r="E144" i="4"/>
  <c r="D19" i="6"/>
  <c r="H141" i="4"/>
  <c r="F80" i="6"/>
  <c r="F139" i="4"/>
  <c r="E17" i="6"/>
  <c r="D137" i="4"/>
  <c r="C42" i="6"/>
  <c r="G134" i="4"/>
  <c r="G7" i="6"/>
  <c r="E132" i="4"/>
  <c r="D79" i="6"/>
  <c r="H129" i="4"/>
  <c r="F6" i="6"/>
  <c r="G122" i="4"/>
  <c r="G12" i="6"/>
  <c r="H117" i="4"/>
  <c r="F34" i="6"/>
  <c r="F115" i="4"/>
  <c r="E23" i="6"/>
  <c r="D113" i="4"/>
  <c r="C62" i="6"/>
  <c r="E105" i="4"/>
  <c r="D41" i="6"/>
  <c r="F161" i="4"/>
  <c r="E54" i="6"/>
  <c r="E142" i="4"/>
  <c r="D8" i="6"/>
  <c r="G94" i="4"/>
  <c r="G11" i="6"/>
  <c r="D101" i="4"/>
  <c r="G110" i="4"/>
  <c r="H158" i="4"/>
  <c r="G175" i="4"/>
  <c r="E94" i="4"/>
  <c r="D11" i="6"/>
  <c r="G100" i="4"/>
  <c r="G82" i="6"/>
  <c r="E98" i="4"/>
  <c r="D33" i="6"/>
  <c r="F173" i="4"/>
  <c r="E18" i="6"/>
  <c r="E154" i="4"/>
  <c r="D21" i="6"/>
  <c r="F137" i="4"/>
  <c r="E42" i="6"/>
  <c r="H175" i="4"/>
  <c r="F65" i="6"/>
  <c r="D159" i="4"/>
  <c r="C61" i="6"/>
  <c r="G144" i="4"/>
  <c r="G19" i="6"/>
  <c r="G115" i="4"/>
  <c r="H134" i="4"/>
  <c r="D138" i="4"/>
  <c r="F140" i="4"/>
  <c r="E149" i="4"/>
  <c r="F152" i="4"/>
  <c r="D162" i="4"/>
  <c r="G98" i="4"/>
  <c r="F101" i="4"/>
  <c r="E108" i="4"/>
  <c r="D118" i="4"/>
  <c r="H146" i="4"/>
  <c r="G102" i="4"/>
  <c r="G58" i="6"/>
  <c r="E100" i="4"/>
  <c r="D82" i="6"/>
  <c r="H174" i="4"/>
  <c r="F60" i="6"/>
  <c r="F172" i="4"/>
  <c r="E29" i="6"/>
  <c r="D170" i="4"/>
  <c r="C64" i="6"/>
  <c r="G167" i="4"/>
  <c r="G3" i="6"/>
  <c r="E165" i="4"/>
  <c r="D31" i="6"/>
  <c r="H162" i="4"/>
  <c r="F53" i="6"/>
  <c r="F160" i="4"/>
  <c r="E16" i="6"/>
  <c r="D158" i="4"/>
  <c r="C81" i="6"/>
  <c r="G155" i="4"/>
  <c r="G22" i="6"/>
  <c r="D146" i="4"/>
  <c r="C87" i="6"/>
  <c r="G143" i="4"/>
  <c r="G57" i="6"/>
  <c r="E141" i="4"/>
  <c r="D80" i="6"/>
  <c r="F136" i="4"/>
  <c r="Q38" i="4" s="1"/>
  <c r="E75" i="6"/>
  <c r="D134" i="4"/>
  <c r="C7" i="6"/>
  <c r="D171" i="4"/>
  <c r="C28" i="6"/>
  <c r="G156" i="4"/>
  <c r="G71" i="6"/>
  <c r="H139" i="4"/>
  <c r="F17" i="6"/>
  <c r="F103" i="4"/>
  <c r="E113" i="4"/>
  <c r="D150" i="4"/>
  <c r="D166" i="4"/>
  <c r="E169" i="4"/>
  <c r="D100" i="4"/>
  <c r="C82" i="6"/>
  <c r="G97" i="4"/>
  <c r="G10" i="6"/>
  <c r="G107" i="4"/>
  <c r="G78" i="6"/>
  <c r="E166" i="4"/>
  <c r="D69" i="6"/>
  <c r="H151" i="4"/>
  <c r="F4" i="6"/>
  <c r="D135" i="4"/>
  <c r="C88" i="6"/>
  <c r="D97" i="4"/>
  <c r="E101" i="4"/>
  <c r="E118" i="4"/>
  <c r="H101" i="4"/>
  <c r="D95" i="4"/>
  <c r="C30" i="6"/>
  <c r="F174" i="4"/>
  <c r="E60" i="6"/>
  <c r="D172" i="4"/>
  <c r="C29" i="6"/>
  <c r="G169" i="4"/>
  <c r="G26" i="6"/>
  <c r="E167" i="4"/>
  <c r="D3" i="6"/>
  <c r="H164" i="4"/>
  <c r="F66" i="6"/>
  <c r="O29" i="4"/>
  <c r="C48" i="6"/>
  <c r="H163" i="4"/>
  <c r="F13" i="6"/>
  <c r="D147" i="4"/>
  <c r="C56" i="6"/>
  <c r="G132" i="4"/>
  <c r="G79" i="6"/>
  <c r="F113" i="4"/>
  <c r="E62" i="6"/>
  <c r="D94" i="4"/>
  <c r="C11" i="6"/>
  <c r="H105" i="4"/>
  <c r="H98" i="4"/>
  <c r="F120" i="4"/>
  <c r="H122" i="4"/>
  <c r="F132" i="4"/>
  <c r="G135" i="4"/>
  <c r="G159" i="4"/>
  <c r="D99" i="4"/>
  <c r="O38" i="4" s="1"/>
  <c r="G120" i="4"/>
  <c r="E125" i="4"/>
  <c r="G127" i="4"/>
  <c r="F144" i="4"/>
  <c r="G147" i="4"/>
  <c r="F156" i="4"/>
  <c r="E173" i="4"/>
  <c r="O27" i="4"/>
  <c r="C58" i="6"/>
  <c r="E174" i="4"/>
  <c r="D60" i="6"/>
  <c r="H171" i="4"/>
  <c r="F28" i="6"/>
  <c r="F169" i="4"/>
  <c r="E26" i="6"/>
  <c r="D167" i="4"/>
  <c r="C3" i="6"/>
  <c r="G164" i="4"/>
  <c r="G66" i="6"/>
  <c r="E162" i="4"/>
  <c r="D53" i="6"/>
  <c r="H159" i="4"/>
  <c r="F61" i="6"/>
  <c r="F157" i="4"/>
  <c r="E89" i="6"/>
  <c r="D155" i="4"/>
  <c r="C22" i="6"/>
  <c r="G152" i="4"/>
  <c r="G37" i="6"/>
  <c r="E150" i="4"/>
  <c r="D39" i="6"/>
  <c r="H147" i="4"/>
  <c r="F56" i="6"/>
  <c r="F145" i="4"/>
  <c r="E44" i="6"/>
  <c r="D143" i="4"/>
  <c r="C57" i="6"/>
  <c r="G140" i="4"/>
  <c r="S41" i="4" s="1"/>
  <c r="G46" i="6"/>
  <c r="H135" i="4"/>
  <c r="F88" i="6"/>
  <c r="F133" i="4"/>
  <c r="E68" i="6"/>
  <c r="D131" i="4"/>
  <c r="C55" i="6"/>
  <c r="G128" i="4"/>
  <c r="G25" i="6"/>
  <c r="H123" i="4"/>
  <c r="F47" i="6"/>
  <c r="F121" i="4"/>
  <c r="E38" i="6"/>
  <c r="G95" i="4"/>
  <c r="G30" i="6"/>
  <c r="F99" i="4"/>
  <c r="E145" i="4"/>
  <c r="E157" i="4"/>
  <c r="G163" i="4"/>
  <c r="D174" i="4"/>
  <c r="F95" i="4"/>
  <c r="E30" i="6"/>
  <c r="H173" i="4"/>
  <c r="F18" i="6"/>
  <c r="F171" i="4"/>
  <c r="E28" i="6"/>
  <c r="E164" i="4"/>
  <c r="D66" i="6"/>
  <c r="H161" i="4"/>
  <c r="F54" i="6"/>
  <c r="D157" i="4"/>
  <c r="C89" i="6"/>
  <c r="G154" i="4"/>
  <c r="G21" i="6"/>
  <c r="E152" i="4"/>
  <c r="D37" i="6"/>
  <c r="H149" i="4"/>
  <c r="F49" i="6"/>
  <c r="F147" i="4"/>
  <c r="E56" i="6"/>
  <c r="D145" i="4"/>
  <c r="C44" i="6"/>
  <c r="H137" i="4"/>
  <c r="F42" i="6"/>
  <c r="F135" i="4"/>
  <c r="E88" i="6"/>
  <c r="H125" i="4"/>
  <c r="F50" i="6"/>
  <c r="H113" i="4"/>
  <c r="F62" i="6"/>
  <c r="D142" i="4"/>
  <c r="H170" i="4"/>
  <c r="N16" i="3"/>
  <c r="N15" i="3"/>
  <c r="M16" i="3"/>
  <c r="M15" i="3"/>
  <c r="O16" i="3"/>
  <c r="O15" i="3"/>
  <c r="L16" i="3"/>
  <c r="L15" i="3"/>
  <c r="R30" i="4"/>
  <c r="Q29" i="4"/>
  <c r="O28" i="4"/>
  <c r="F123" i="4"/>
  <c r="Q30" i="4"/>
  <c r="H97" i="4"/>
  <c r="Q32" i="4"/>
  <c r="M25" i="4"/>
  <c r="U32" i="4"/>
  <c r="P32" i="4"/>
  <c r="Q28" i="4"/>
  <c r="U28" i="4"/>
  <c r="U29" i="4"/>
  <c r="Q27" i="4"/>
  <c r="U40" i="4"/>
  <c r="R28" i="4"/>
  <c r="O31" i="4"/>
  <c r="R32" i="4"/>
  <c r="R39" i="4"/>
  <c r="P27" i="4"/>
  <c r="S28" i="4"/>
  <c r="P31" i="4"/>
  <c r="S32" i="4"/>
  <c r="F94" i="4"/>
  <c r="H94" i="4"/>
  <c r="D98" i="4"/>
  <c r="D110" i="4"/>
  <c r="O41" i="4" s="1"/>
  <c r="O25" i="4"/>
  <c r="R27" i="4"/>
  <c r="O30" i="4"/>
  <c r="R31" i="4"/>
  <c r="R42" i="4"/>
  <c r="E95" i="4"/>
  <c r="F110" i="4"/>
  <c r="Q41" i="4" s="1"/>
  <c r="P25" i="4"/>
  <c r="S27" i="4"/>
  <c r="P30" i="4"/>
  <c r="S31" i="4"/>
  <c r="H110" i="4"/>
  <c r="Q31" i="4"/>
  <c r="Q25" i="4"/>
  <c r="U27" i="4"/>
  <c r="U31" i="4"/>
  <c r="M35" i="4"/>
  <c r="U38" i="4"/>
  <c r="U42" i="4"/>
  <c r="R25" i="4"/>
  <c r="S25" i="4"/>
  <c r="P29" i="4"/>
  <c r="S30" i="4"/>
  <c r="P40" i="4"/>
  <c r="U25" i="4"/>
  <c r="U30" i="4"/>
  <c r="U41" i="4"/>
  <c r="O32" i="4"/>
  <c r="P28" i="4"/>
  <c r="S29" i="4"/>
  <c r="U35" i="4" l="1"/>
  <c r="O37" i="4"/>
  <c r="O39" i="4"/>
  <c r="P37" i="4"/>
  <c r="R37" i="4"/>
  <c r="S37" i="4"/>
  <c r="S40" i="4"/>
  <c r="Q39" i="4"/>
  <c r="O42" i="4"/>
  <c r="Q37" i="4"/>
  <c r="S39" i="4"/>
  <c r="S38" i="4"/>
  <c r="O40" i="4"/>
  <c r="P38" i="4"/>
  <c r="P39" i="4"/>
  <c r="R38" i="4"/>
  <c r="P41" i="4"/>
  <c r="Q42" i="4"/>
  <c r="S42" i="4"/>
  <c r="R41" i="4"/>
  <c r="S35" i="4"/>
  <c r="R40" i="4"/>
  <c r="Q40" i="4"/>
  <c r="P42" i="4"/>
  <c r="Q35" i="4"/>
  <c r="R35" i="4"/>
  <c r="P35" i="4"/>
  <c r="O35" i="4"/>
  <c r="CK5" i="2" l="1"/>
  <c r="CJ5" i="2"/>
  <c r="CI5" i="2"/>
  <c r="CH5" i="2"/>
  <c r="CG5" i="2"/>
  <c r="CF5" i="2"/>
  <c r="CE5" i="2"/>
  <c r="CD5" i="2"/>
  <c r="CC5" i="2"/>
  <c r="CB5" i="2"/>
  <c r="CA5" i="2"/>
  <c r="BZ5" i="2"/>
  <c r="BY5" i="2"/>
  <c r="BW5" i="2"/>
  <c r="BV5" i="2"/>
  <c r="BU5" i="2"/>
  <c r="BT5" i="2"/>
  <c r="BR5" i="2"/>
  <c r="BQ5" i="2"/>
  <c r="BP5" i="2"/>
  <c r="BO5" i="2"/>
  <c r="BN5" i="2"/>
  <c r="BM5" i="2"/>
  <c r="BK5" i="2"/>
  <c r="BJ5" i="2"/>
  <c r="BI5" i="2"/>
  <c r="BH5" i="2"/>
  <c r="BG5" i="2"/>
  <c r="BF5" i="2"/>
  <c r="BE5" i="2"/>
  <c r="BD5" i="2"/>
  <c r="BC5" i="2"/>
  <c r="BB5" i="2"/>
  <c r="BA5" i="2"/>
  <c r="AZ5" i="2"/>
  <c r="AY5" i="2"/>
  <c r="AX5" i="2"/>
  <c r="AW5" i="2"/>
  <c r="AV5" i="2"/>
  <c r="AU5" i="2"/>
  <c r="AT5" i="2"/>
  <c r="AS5" i="2"/>
  <c r="AR5" i="2"/>
  <c r="AQ5" i="2"/>
  <c r="AP5" i="2"/>
  <c r="AO5" i="2"/>
  <c r="AN5" i="2"/>
  <c r="AM5" i="2"/>
  <c r="AL5" i="2"/>
  <c r="AK5" i="2"/>
  <c r="AJ5" i="2"/>
  <c r="AI5" i="2"/>
  <c r="AH5" i="2"/>
  <c r="AG5" i="2"/>
  <c r="AF5" i="2"/>
  <c r="AE5" i="2"/>
  <c r="AD5" i="2"/>
  <c r="AC5" i="2"/>
  <c r="AB5" i="2"/>
  <c r="AA5" i="2"/>
  <c r="Z5" i="2"/>
  <c r="Y5" i="2"/>
  <c r="X5" i="2"/>
  <c r="W5" i="2"/>
  <c r="V5" i="2"/>
  <c r="U5" i="2"/>
  <c r="T5" i="2"/>
  <c r="S5" i="2"/>
  <c r="R5" i="2"/>
  <c r="Q5" i="2"/>
  <c r="P5" i="2"/>
  <c r="O5" i="2"/>
  <c r="N5" i="2"/>
  <c r="M5" i="2"/>
  <c r="L5" i="2"/>
  <c r="K5" i="2"/>
  <c r="J5" i="2"/>
  <c r="I5" i="2"/>
  <c r="H5" i="2"/>
  <c r="G5" i="2"/>
  <c r="F5" i="2"/>
  <c r="E5" i="2"/>
  <c r="D5" i="2"/>
  <c r="C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tc={B2F87798-8C66-4409-82EF-726956ACEAA1}</author>
  </authors>
  <commentList>
    <comment ref="AU5" authorId="0" shapeId="0" xr:uid="{B2F87798-8C66-4409-82EF-726956ACEAA1}">
      <text>
        <t>[Threaded comment]
Your version of Excel allows you to read this threaded comment; however, any edits to it will get removed if the file is opened in a newer version of Excel. Learn more: https://go.microsoft.com/fwlink/?linkid=870924
Comment:
    Flipped for 2014 but not 2017 so can;t compare; corrected below for the calculated difference.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<sst xmlns="http://schemas.openxmlformats.org/spreadsheetml/2006/main" count="16792" uniqueCount="526">
  <si>
    <t>y/n</t>
  </si>
  <si>
    <t>Full Question</t>
  </si>
  <si>
    <t>Does the national FP action plan include defined objectdives over a 5 to 10 year period, including quantitative targets?</t>
  </si>
  <si>
    <t>Does the National Family Planning Action Plan include objectives to reach the poorest and most vulnerable groups with quality FP information and services?</t>
  </si>
  <si>
    <t>Does the National Family Planning Action Plan include projection of the resources (material, human, and financial) required to implement the strategy, as well as sets forth a plan to secure the resources?</t>
  </si>
  <si>
    <t>Does the National Family Planning Action Plan include a mechanism and funding to support meaningful participation of diverse stakeholders?</t>
  </si>
  <si>
    <t>High level of seniority of the director of the national family planning program and whether director reports to a high level of government</t>
  </si>
  <si>
    <t xml:space="preserve">Extent to which import laws and legal regulations facilitate the importation of contraceptive supplies or extent to which contraceptives are manufactured locally </t>
  </si>
  <si>
    <t>Does the government collect data from the private sector on commodities?</t>
  </si>
  <si>
    <t>Is there a system of quality control for service statistics?</t>
  </si>
  <si>
    <t>Are data used to ensure that the poorest and most vulnerable women and girls have access to quality FP services?</t>
  </si>
  <si>
    <t>Does the government colect data to monitor special subgroups?</t>
  </si>
  <si>
    <t>Does the government colect data to monitor special subgroups: Youth</t>
  </si>
  <si>
    <t>Does the government colect data to monitor special subgroups: Unmarried Women</t>
  </si>
  <si>
    <t>Does the government colect data to monitor special subgroups: Wealth Status</t>
  </si>
  <si>
    <t>Does the government colect data to monitor special subgroups: Post-Abortion Clients</t>
  </si>
  <si>
    <t>Does the government collect data to monitor special subgroups: HIV Status</t>
  </si>
  <si>
    <t>Extent to which systems for client recordkeeping, clinic reporting, and feedback of results are adequate</t>
  </si>
  <si>
    <t>Extent to which program statistics, national surveys, and small studies are used by specialized staff to report on program operations and measure progress</t>
  </si>
  <si>
    <t>Extent to which program managers use research and evaluation findings to improve the program in ways suggested by findings</t>
  </si>
  <si>
    <t>Are FP Standard Operating Procedures in line with WHO and used for determining areas of need for quality FP improvement?</t>
  </si>
  <si>
    <t>Are there guidelines on task sharing of family planning services?</t>
  </si>
  <si>
    <t>Are indicators for quality of care collected and used for public sector family planning services?</t>
  </si>
  <si>
    <t>Are indicators for quality of care collected and used for private sector family planning services?</t>
  </si>
  <si>
    <t>Are there structures in place to address quality, including participatory monitoring or community/facility quality improvement activities?</t>
  </si>
  <si>
    <t>Does government collect information related to informed choice and provider bias?</t>
  </si>
  <si>
    <t>Extent to which training programs, for each category of staff in the family planning program, are adequate to provide personnel with information and skills necessary to carry out their jobs effectively</t>
  </si>
  <si>
    <t>Extent to which the logistics and transport systems are sufficient to keep stocks of contraceptive supplies and related equipment available at all service points, at all times and at all levels (central, provincial, local)</t>
  </si>
  <si>
    <t>Extent to which the system of supervision at all levels is adequate (regular monitoring visits with corrective or supportive action)</t>
  </si>
  <si>
    <t>Extent to which clients adopting sterilization are routinely informed that it is permanent?</t>
  </si>
  <si>
    <t>Extent to which the entire population has ready and easy access to IUD removal</t>
  </si>
  <si>
    <t>Extent to which the entire population has ready and easy access to Implant removal</t>
  </si>
  <si>
    <t>Are there policies in place to prevent discrimination towards special subgroups ?</t>
  </si>
  <si>
    <t>Are there policies in place to prevent discrimination towards the following special subgroups : Youth</t>
  </si>
  <si>
    <t>Are there policies in place to prevent discrimination towards the following special subgroups : Unmarried Women</t>
  </si>
  <si>
    <t>Are there policies in place to prevent discrimination towards the following special subgroups : Wealth Status</t>
  </si>
  <si>
    <t>Are there policies in place to prevent discrimination towards the following special subgroups : Post-Abortion Clients</t>
  </si>
  <si>
    <t>Are there policies in place to prevent discrimination towards the following special subgroups : HIV Status</t>
  </si>
  <si>
    <t>Extent to which service providers discriminate against special subgroups</t>
  </si>
  <si>
    <t>Extent to which service providers discriminate against special subgroups : Youth</t>
  </si>
  <si>
    <t>Extent to which service providers discriminate against special subgroups : Unmarried Women</t>
  </si>
  <si>
    <t>Extent to which service providers discriminate against special subgroups : Wealth Status</t>
  </si>
  <si>
    <t>Extent to which service providers discriminate against special subgroups : Post-Abortion Clients</t>
  </si>
  <si>
    <t>Extent to which service providers discriminate against special subgroups : HIV Status</t>
  </si>
  <si>
    <t>Extent to which areas of the country not easily serviced by clinics or other service points are covered by CBD programs for distribution of contraceptives (especially rural areas)</t>
  </si>
  <si>
    <t>Extent to which entire population has ready access to LAPMs</t>
  </si>
  <si>
    <t>Extent to which entire population has ready access to voluntary sterilization services for women</t>
  </si>
  <si>
    <t>Extent to which entire population has ready access to voluntary sterilization services for men</t>
  </si>
  <si>
    <t>Extent to which entire population has ready and easy access to IUDs</t>
  </si>
  <si>
    <t>Extent to which entire population has ready and easy access to implants</t>
  </si>
  <si>
    <t>Extent to which entire population has ready access to STMs</t>
  </si>
  <si>
    <t>Extent to which entire population has ready and easy access to condoms</t>
  </si>
  <si>
    <t>Extent to which entire population has ready and easy access to pills</t>
  </si>
  <si>
    <t>Extent to which entire population has ready and easy access to injectables</t>
  </si>
  <si>
    <t>Are there mechanisms in place at the national, sub-national, and facility level to monitor whether or not access to voluntary, non-discriminatory FP information and services is being achieved?</t>
  </si>
  <si>
    <t>Does the government have mechanisms in place for reporting instances of denial of services on non-medical grounds (age, marital status, ability to pay), or coercion (including inappropriate use of incentives to clients or providers)?</t>
  </si>
  <si>
    <t>Are violations reviewed on a regular basis?</t>
  </si>
  <si>
    <t>Are there mechanisms in place at the facility level to solicit and use feedback from clients?</t>
  </si>
  <si>
    <t>Is there a system in place that encourages dialogue and communication between users and service providers/health officials about service availability, accessibility, acceptability and quality?</t>
  </si>
  <si>
    <t>Question Type</t>
  </si>
  <si>
    <t>Yes/No</t>
  </si>
  <si>
    <t>Rating (1-10)</t>
  </si>
  <si>
    <t>Question Code</t>
  </si>
  <si>
    <t>Y/N: Defined objectives</t>
  </si>
  <si>
    <t>1-10: Defined objectives</t>
  </si>
  <si>
    <t>Y/N: Reaching vuln</t>
  </si>
  <si>
    <t>1-10: Reaching vuln</t>
  </si>
  <si>
    <t>Y/N: Resource needs projected</t>
  </si>
  <si>
    <t>1-10: Resource needs projected</t>
  </si>
  <si>
    <t>Y/N: Diverse participation</t>
  </si>
  <si>
    <t>1-10: Diverse participation</t>
  </si>
  <si>
    <t>1-10: High level support</t>
  </si>
  <si>
    <t>1-10: Supplies regulations</t>
  </si>
  <si>
    <t>Y/N: Data collect private commodities</t>
  </si>
  <si>
    <t>1-10: Data collect private commodities</t>
  </si>
  <si>
    <t>Y/N: Quality control for SS</t>
  </si>
  <si>
    <t>1-10: Quality control for SS</t>
  </si>
  <si>
    <t>Y/N: Data used for vuln access</t>
  </si>
  <si>
    <t>1-10: Data used for vuln access</t>
  </si>
  <si>
    <t>Y/N: Data to monitor subgroups</t>
  </si>
  <si>
    <t>1-10: Data to monitor subgroups</t>
  </si>
  <si>
    <t>monitor youth</t>
  </si>
  <si>
    <t>monitor unmarried</t>
  </si>
  <si>
    <t>monitor wealth</t>
  </si>
  <si>
    <t>monitor post-abortion</t>
  </si>
  <si>
    <t>monitor HIV</t>
  </si>
  <si>
    <t>1-10: Record keeping</t>
  </si>
  <si>
    <t>1-10: Data used to measure progress</t>
  </si>
  <si>
    <t>1-10: Data used for program improvement</t>
  </si>
  <si>
    <t>Y/N: SOPs match WHO</t>
  </si>
  <si>
    <t>1-10: SOPs match WHO</t>
  </si>
  <si>
    <t>Y/N: Taskshare</t>
  </si>
  <si>
    <t>1-10: Taskshare</t>
  </si>
  <si>
    <t>Y/N: QoC indicators pubic</t>
  </si>
  <si>
    <t>1-10: QoC indicators pubic</t>
  </si>
  <si>
    <t>Y/N: QoC indicators private</t>
  </si>
  <si>
    <t>1-10: QoC indicators private</t>
  </si>
  <si>
    <t>Y/N: Structures to address QoC</t>
  </si>
  <si>
    <t>1-10: Structures to address QoC</t>
  </si>
  <si>
    <t>Y/N: Info on provider bias</t>
  </si>
  <si>
    <t>1-10: Info on provider bias</t>
  </si>
  <si>
    <t>1-10: Training</t>
  </si>
  <si>
    <t>1-10: Logistics and supply</t>
  </si>
  <si>
    <t>1-10: Supervision</t>
  </si>
  <si>
    <t>1-10: Sterilization counsel</t>
  </si>
  <si>
    <t>1-10: IUD removal access</t>
  </si>
  <si>
    <t>1-10: Implant removal access</t>
  </si>
  <si>
    <t>Y/N: Anti-discrimination policy</t>
  </si>
  <si>
    <t>1-10: Anti-discrimination policy</t>
  </si>
  <si>
    <t>policies youth</t>
  </si>
  <si>
    <t>policies unmarried</t>
  </si>
  <si>
    <t>policies wealth</t>
  </si>
  <si>
    <t>policies post-abortion</t>
  </si>
  <si>
    <t>policies HIV</t>
  </si>
  <si>
    <t>1-10: Providers discriminate</t>
  </si>
  <si>
    <t>providers youth</t>
  </si>
  <si>
    <t>providers unmarried</t>
  </si>
  <si>
    <t>providers wealth</t>
  </si>
  <si>
    <t>providers post-abortion</t>
  </si>
  <si>
    <t>providers HIV</t>
  </si>
  <si>
    <t>1-10: CBD dist</t>
  </si>
  <si>
    <t>1-10: LAPM access</t>
  </si>
  <si>
    <t>access f steril</t>
  </si>
  <si>
    <t>access m steril</t>
  </si>
  <si>
    <t>access IUD</t>
  </si>
  <si>
    <t>access implant</t>
  </si>
  <si>
    <t>1-10: STM access</t>
  </si>
  <si>
    <t>access condom</t>
  </si>
  <si>
    <t>access pills</t>
  </si>
  <si>
    <t>access injectables</t>
  </si>
  <si>
    <t>Y/N: Monitor access</t>
  </si>
  <si>
    <t>1-10: Monitor access</t>
  </si>
  <si>
    <t>Y/N: Monitor denial of services</t>
  </si>
  <si>
    <t>1-10: Monitor denial of services</t>
  </si>
  <si>
    <t>Y/N: Violations review</t>
  </si>
  <si>
    <t>1-10: Violations review</t>
  </si>
  <si>
    <t>Y/N: Feedback</t>
  </si>
  <si>
    <t>1-10: Feedback</t>
  </si>
  <si>
    <t>Y/N: Communication</t>
  </si>
  <si>
    <t>1-10: Communication</t>
  </si>
  <si>
    <t>Q Code : Type</t>
  </si>
  <si>
    <t>Y/N: Defined objectives:Yes/No</t>
  </si>
  <si>
    <t>1-10: Defined objectives:Rating (1-10)</t>
  </si>
  <si>
    <t>Y/N: Reaching vuln:Yes/No</t>
  </si>
  <si>
    <t>1-10: Reaching vuln:Rating (1-10)</t>
  </si>
  <si>
    <t>Y/N: Resource needs projected:Yes/No</t>
  </si>
  <si>
    <t>1-10: Resource needs projected:Rating (1-10)</t>
  </si>
  <si>
    <t>Y/N: Diverse participation:Yes/No</t>
  </si>
  <si>
    <t>1-10: Diverse participation:Rating (1-10)</t>
  </si>
  <si>
    <t>1-10: High level support:Rating (1-10)</t>
  </si>
  <si>
    <t>1-10: Supplies regulations:Rating (1-10)</t>
  </si>
  <si>
    <t>Y/N: Data collect private commodities:Yes/No</t>
  </si>
  <si>
    <t>1-10: Data collect private commodities:Rating (1-10)</t>
  </si>
  <si>
    <t>Y/N: Quality control for SS:Yes/No</t>
  </si>
  <si>
    <t>1-10: Quality control for SS:Rating (1-10)</t>
  </si>
  <si>
    <t>Y/N: Data used for vuln access:Yes/No</t>
  </si>
  <si>
    <t>1-10: Data used for vuln access:Rating (1-10)</t>
  </si>
  <si>
    <t>Y/N: Data to monitor subgroups:Yes/No</t>
  </si>
  <si>
    <t>1-10: Data to monitor subgroups:Rating (1-10)</t>
  </si>
  <si>
    <t>monitor youth:Yes/No</t>
  </si>
  <si>
    <t>monitor youth:Rating (1-10)</t>
  </si>
  <si>
    <t>monitor unmarried:Yes/No</t>
  </si>
  <si>
    <t>monitor unmarried:Rating (1-10)</t>
  </si>
  <si>
    <t>monitor wealth:Yes/No</t>
  </si>
  <si>
    <t>monitor wealth:Rating (1-10)</t>
  </si>
  <si>
    <t>monitor post-abortion:Yes/No</t>
  </si>
  <si>
    <t>monitor post-abortion:Rating (1-10)</t>
  </si>
  <si>
    <t>monitor HIV:Yes/No</t>
  </si>
  <si>
    <t>monitor HIV:Rating (1-10)</t>
  </si>
  <si>
    <t>1-10: Record keeping:Rating (1-10)</t>
  </si>
  <si>
    <t>1-10: Data used to measure progress:Rating (1-10)</t>
  </si>
  <si>
    <t>1-10: Data used for program improvement:Rating (1-10)</t>
  </si>
  <si>
    <t>Y/N: SOPs match WHO:Yes/No</t>
  </si>
  <si>
    <t>1-10: SOPs match WHO:Rating (1-10)</t>
  </si>
  <si>
    <t>Y/N: Taskshare:Yes/No</t>
  </si>
  <si>
    <t>1-10: Taskshare:Rating (1-10)</t>
  </si>
  <si>
    <t>Y/N: QoC indicators pubic:Yes/No</t>
  </si>
  <si>
    <t>1-10: QoC indicators pubic:Rating (1-10)</t>
  </si>
  <si>
    <t>Y/N: QoC indicators private:Yes/No</t>
  </si>
  <si>
    <t>1-10: QoC indicators private:Rating (1-10)</t>
  </si>
  <si>
    <t>Y/N: Structures to address QoC:Yes/No</t>
  </si>
  <si>
    <t>1-10: Structures to address QoC:Rating (1-10)</t>
  </si>
  <si>
    <t>Y/N: Info on provider bias:Yes/No</t>
  </si>
  <si>
    <t>1-10: Info on provider bias:Rating (1-10)</t>
  </si>
  <si>
    <t>1-10: Training:Rating (1-10)</t>
  </si>
  <si>
    <t>1-10: Logistics and supply:Rating (1-10)</t>
  </si>
  <si>
    <t>1-10: Supervision:Rating (1-10)</t>
  </si>
  <si>
    <t>1-10: Sterilization counsel:Rating (1-10)</t>
  </si>
  <si>
    <t>1-10: IUD removal access:Rating (1-10)</t>
  </si>
  <si>
    <t>1-10: Implant removal access:Rating (1-10)</t>
  </si>
  <si>
    <t>Y/N: Anti-discrimination policy:Yes/No</t>
  </si>
  <si>
    <t>1-10: Anti-discrimination policy:Rating (1-10)</t>
  </si>
  <si>
    <t>policies youth:Yes/No</t>
  </si>
  <si>
    <t>policies youth:Rating (1-10)</t>
  </si>
  <si>
    <t>policies unmarried:Yes/No</t>
  </si>
  <si>
    <t>policies unmarried:Rating (1-10)</t>
  </si>
  <si>
    <t>policies wealth:Yes/No</t>
  </si>
  <si>
    <t>policies wealth:Rating (1-10)</t>
  </si>
  <si>
    <t>policies post-abortion:Yes/No</t>
  </si>
  <si>
    <t>policies post-abortion:Rating (1-10)</t>
  </si>
  <si>
    <t>policies HIV:Yes/No</t>
  </si>
  <si>
    <t>policies HIV:Rating (1-10)</t>
  </si>
  <si>
    <t>1-10: Providers discriminate:Rating (1-10)</t>
  </si>
  <si>
    <t>providers youth:Rating (1-10)</t>
  </si>
  <si>
    <t>providers unmarried:Rating (1-10)</t>
  </si>
  <si>
    <t>providers wealth:Rating (1-10)</t>
  </si>
  <si>
    <t>providers post-abortion:Rating (1-10)</t>
  </si>
  <si>
    <t>providers HIV:Rating (1-10)</t>
  </si>
  <si>
    <t>1-10: CBD dist:Rating (1-10)</t>
  </si>
  <si>
    <t>1-10: LAPM access:Rating (1-10)</t>
  </si>
  <si>
    <t>access f steril:Rating (1-10)</t>
  </si>
  <si>
    <t>access m steril:Rating (1-10)</t>
  </si>
  <si>
    <t>access IUD:Rating (1-10)</t>
  </si>
  <si>
    <t>access implant:Rating (1-10)</t>
  </si>
  <si>
    <t>1-10: STM access:Rating (1-10)</t>
  </si>
  <si>
    <t>access condom:Rating (1-10)</t>
  </si>
  <si>
    <t>access pills:Rating (1-10)</t>
  </si>
  <si>
    <t>access injectables:Rating (1-10)</t>
  </si>
  <si>
    <t>Y/N: Monitor access:Yes/No</t>
  </si>
  <si>
    <t>1-10: Monitor access:Rating (1-10)</t>
  </si>
  <si>
    <t>Y/N: Monitor denial of services:Yes/No</t>
  </si>
  <si>
    <t>1-10: Monitor denial of services:Rating (1-10)</t>
  </si>
  <si>
    <t>Y/N: Violations review:Yes/No</t>
  </si>
  <si>
    <t>1-10: Violations review:Rating (1-10)</t>
  </si>
  <si>
    <t>Y/N: Feedback:Yes/No</t>
  </si>
  <si>
    <t>1-10: Feedback:Rating (1-10)</t>
  </si>
  <si>
    <t>Y/N: Communication:Yes/No</t>
  </si>
  <si>
    <t>1-10: Communication:Rating (1-10)</t>
  </si>
  <si>
    <t>ASIA</t>
  </si>
  <si>
    <t>Afghanistan</t>
  </si>
  <si>
    <t>Bangladesh</t>
  </si>
  <si>
    <t>Bhutan</t>
  </si>
  <si>
    <t>LAC</t>
  </si>
  <si>
    <t>Bolivia</t>
  </si>
  <si>
    <t>SSAF-F</t>
  </si>
  <si>
    <t>Burkina Faso</t>
  </si>
  <si>
    <t>Burundi</t>
  </si>
  <si>
    <t>Cambodia</t>
  </si>
  <si>
    <t>SSAF-A</t>
  </si>
  <si>
    <t>Cameroon</t>
  </si>
  <si>
    <t>CAR</t>
  </si>
  <si>
    <t>Chad</t>
  </si>
  <si>
    <t>Congo (Brazzaville)</t>
  </si>
  <si>
    <t>Cote d'Ivoire</t>
  </si>
  <si>
    <t/>
  </si>
  <si>
    <t>DR Congo</t>
  </si>
  <si>
    <t>MENA</t>
  </si>
  <si>
    <t>Egypt</t>
  </si>
  <si>
    <t>Eritrea</t>
  </si>
  <si>
    <t>Ethiopia</t>
  </si>
  <si>
    <t>Gambia</t>
  </si>
  <si>
    <t>Ghana</t>
  </si>
  <si>
    <t>Guinea</t>
  </si>
  <si>
    <t>Guinea-Bissau</t>
  </si>
  <si>
    <t>Haiti</t>
  </si>
  <si>
    <t>Honduras</t>
  </si>
  <si>
    <t>India</t>
  </si>
  <si>
    <t>Iraq</t>
  </si>
  <si>
    <t>Kenya</t>
  </si>
  <si>
    <t>EECA</t>
  </si>
  <si>
    <t>Kyrgyzstan</t>
  </si>
  <si>
    <t>Lao PDR</t>
  </si>
  <si>
    <t>Lesotho</t>
  </si>
  <si>
    <t>Liberia</t>
  </si>
  <si>
    <t>Madagascar</t>
  </si>
  <si>
    <t>Malawi</t>
  </si>
  <si>
    <t>Mali</t>
  </si>
  <si>
    <t>Mauritania</t>
  </si>
  <si>
    <t>Mongolia</t>
  </si>
  <si>
    <t>Mozambique</t>
  </si>
  <si>
    <t>Myanmar</t>
  </si>
  <si>
    <t>Nepal</t>
  </si>
  <si>
    <t>Nicaragua</t>
  </si>
  <si>
    <t>Niger</t>
  </si>
  <si>
    <t>Nigeria</t>
  </si>
  <si>
    <t>Pakistan</t>
  </si>
  <si>
    <t>Palestine</t>
  </si>
  <si>
    <t>Papua New Guinea</t>
  </si>
  <si>
    <t>Philippines</t>
  </si>
  <si>
    <t>Rwanda</t>
  </si>
  <si>
    <t>Sao Tome &amp; Principe</t>
  </si>
  <si>
    <t>Senegal</t>
  </si>
  <si>
    <t>Sierra Leone</t>
  </si>
  <si>
    <t>Solomon Islands</t>
  </si>
  <si>
    <t>Somalia</t>
  </si>
  <si>
    <t>South Sudan</t>
  </si>
  <si>
    <t>Sri Lanka</t>
  </si>
  <si>
    <t>Tajikistan</t>
  </si>
  <si>
    <t>Tanzania</t>
  </si>
  <si>
    <t>Timor-Leste</t>
  </si>
  <si>
    <t>Togo</t>
  </si>
  <si>
    <t>Uganda</t>
  </si>
  <si>
    <t>Uzbekistan</t>
  </si>
  <si>
    <t>Viet Nam</t>
  </si>
  <si>
    <t>Zambia</t>
  </si>
  <si>
    <t>Zimbabwe</t>
  </si>
  <si>
    <t>Total</t>
  </si>
  <si>
    <t>Min</t>
  </si>
  <si>
    <t>Max</t>
  </si>
  <si>
    <t>Range</t>
  </si>
  <si>
    <t>scale</t>
  </si>
  <si>
    <t>WRA for weight</t>
  </si>
  <si>
    <t>Armenia</t>
  </si>
  <si>
    <t>Colombia</t>
  </si>
  <si>
    <t>Dominican Republic</t>
  </si>
  <si>
    <t>El Salvador</t>
  </si>
  <si>
    <t>Georgia</t>
  </si>
  <si>
    <t>Guatemala</t>
  </si>
  <si>
    <t>Jamaica</t>
  </si>
  <si>
    <t>Jordan</t>
  </si>
  <si>
    <t>Kazakhstan</t>
  </si>
  <si>
    <t>Malaysia</t>
  </si>
  <si>
    <t>Mexico</t>
  </si>
  <si>
    <t>Moldova</t>
  </si>
  <si>
    <t>Morocco</t>
  </si>
  <si>
    <t>Namibia</t>
  </si>
  <si>
    <t>Panama</t>
  </si>
  <si>
    <t>Peru</t>
  </si>
  <si>
    <t>Romania</t>
  </si>
  <si>
    <t>Russia</t>
  </si>
  <si>
    <t>Eswatini</t>
  </si>
  <si>
    <t>Turkmenistan</t>
  </si>
  <si>
    <t>Ukraine</t>
  </si>
  <si>
    <t>Thailand</t>
  </si>
  <si>
    <t>Note: These items have been reversed to show extent to which providers DO NOT disrciminate agains special subgroups, so all items are in the same direction</t>
  </si>
  <si>
    <t>Data File 1. Individual 2017 NCIFP Scores, including 1-10 response items following each yes/no item (unweighted)</t>
  </si>
  <si>
    <t>Data File 2. Individual 2017 NCIFP Scores, including 1-10 response items following each yes/no item (weighted by population of women of reproductive age)</t>
  </si>
  <si>
    <t>Strategy</t>
  </si>
  <si>
    <t>Data</t>
  </si>
  <si>
    <t>Quality</t>
  </si>
  <si>
    <t>Equity</t>
  </si>
  <si>
    <t>Increase</t>
  </si>
  <si>
    <t>Based on Match to 2014 Indicators - Unweighted</t>
  </si>
  <si>
    <t>6 ratings</t>
  </si>
  <si>
    <t>7 Ratings</t>
  </si>
  <si>
    <t>12 Ratings</t>
  </si>
  <si>
    <t>5 ratings</t>
  </si>
  <si>
    <t>Accountability</t>
  </si>
  <si>
    <t xml:space="preserve">Total </t>
  </si>
  <si>
    <t>Region</t>
  </si>
  <si>
    <t>Country</t>
  </si>
  <si>
    <t>Nigeria (national)</t>
  </si>
  <si>
    <t>Pakistan (national)</t>
  </si>
  <si>
    <t>Based on match to 2014 indicators - unweighted</t>
  </si>
  <si>
    <t xml:space="preserve">Quality </t>
  </si>
  <si>
    <t xml:space="preserve">Equity </t>
  </si>
  <si>
    <t xml:space="preserve">Accountability </t>
  </si>
  <si>
    <t>Global Average</t>
  </si>
  <si>
    <t>Based on match to 2014 indicators - weighted</t>
  </si>
  <si>
    <t>Based on Match to 2014 Indicators - Weighted</t>
  </si>
  <si>
    <t>WRA</t>
  </si>
  <si>
    <t>Included in Revised NCIFP 2014</t>
  </si>
  <si>
    <t>y</t>
  </si>
  <si>
    <t>Total (matched 2014 countries)</t>
  </si>
  <si>
    <t>2014 country?</t>
  </si>
  <si>
    <t>Defined objectives</t>
  </si>
  <si>
    <t>Reaching vuln</t>
  </si>
  <si>
    <t>Resource needs projected</t>
  </si>
  <si>
    <t>Diverse participation</t>
  </si>
  <si>
    <t>High level support</t>
  </si>
  <si>
    <t>Supplies regulations</t>
  </si>
  <si>
    <t>Data collect: private commodities</t>
  </si>
  <si>
    <t>Quality control for SS</t>
  </si>
  <si>
    <t>Data used for vuln access</t>
  </si>
  <si>
    <t>Data to monitor subgroups</t>
  </si>
  <si>
    <t>Record keeping</t>
  </si>
  <si>
    <t>Data used to measure progress</t>
  </si>
  <si>
    <t>Data used for program improvement</t>
  </si>
  <si>
    <t>SOPs match WHO</t>
  </si>
  <si>
    <t>Taskshare</t>
  </si>
  <si>
    <t>QoC indicators: pubic</t>
  </si>
  <si>
    <t>QoC indicators: private</t>
  </si>
  <si>
    <t>Structures to address QoC</t>
  </si>
  <si>
    <t>Info on provider bias</t>
  </si>
  <si>
    <t>Training</t>
  </si>
  <si>
    <t>Logistics and supply</t>
  </si>
  <si>
    <t>Supervision</t>
  </si>
  <si>
    <t>Sterilization counsel</t>
  </si>
  <si>
    <t>IUD removal access</t>
  </si>
  <si>
    <t>Implant removal access</t>
  </si>
  <si>
    <t>Anti-discrimination policy</t>
  </si>
  <si>
    <t>Providers discriminate</t>
  </si>
  <si>
    <t>CBD dist</t>
  </si>
  <si>
    <t>LAPM access</t>
  </si>
  <si>
    <t>STM access</t>
  </si>
  <si>
    <t>Monitor access</t>
  </si>
  <si>
    <t>Monitor denial of services</t>
  </si>
  <si>
    <t>Violations review</t>
  </si>
  <si>
    <t>Feedback</t>
  </si>
  <si>
    <t>Communication</t>
  </si>
  <si>
    <t>UNWEIGHTED</t>
  </si>
  <si>
    <t>Congo</t>
  </si>
  <si>
    <t>DRC</t>
  </si>
  <si>
    <t>The Gambia</t>
  </si>
  <si>
    <t>Guinea Bissau</t>
  </si>
  <si>
    <t>Swaziland</t>
  </si>
  <si>
    <t>Vietnam</t>
  </si>
  <si>
    <t>WEIGHTED</t>
  </si>
  <si>
    <t>NCIFP Dimension</t>
  </si>
  <si>
    <t>% change</t>
  </si>
  <si>
    <t>Nigeria (National)</t>
  </si>
  <si>
    <t>Data collect private commodities</t>
  </si>
  <si>
    <t>QoC indicators pubic</t>
  </si>
  <si>
    <t>QoC indicators private</t>
  </si>
  <si>
    <t xml:space="preserve"> Implant removal access</t>
  </si>
  <si>
    <t>Data File 3. 2014 Individual Scores for Countries that Completed Both the 2014 and 2017 Rounds of the NCIFP</t>
  </si>
  <si>
    <t>Does the government colect data to monitor special subgroups? RECALC</t>
  </si>
  <si>
    <t>Unweighted</t>
  </si>
  <si>
    <t>Survey</t>
  </si>
  <si>
    <t>Quality control for service stats</t>
  </si>
  <si>
    <t>Data_subgroups_alt</t>
  </si>
  <si>
    <t>Data_youth</t>
  </si>
  <si>
    <t>Data_Unmarried women</t>
  </si>
  <si>
    <t>Data_Wealth status</t>
  </si>
  <si>
    <t>Data_Postabortion clients</t>
  </si>
  <si>
    <t>Data_HIV Status</t>
  </si>
  <si>
    <t>Equity_providers_Youth</t>
  </si>
  <si>
    <t>Equity_providers_Unmarried women</t>
  </si>
  <si>
    <t>Equity_providers_Wealth status</t>
  </si>
  <si>
    <t>Equity_providers_Postabortion clients</t>
  </si>
  <si>
    <t>Equity_providers_HIV status?</t>
  </si>
  <si>
    <t>Equity_policy_youth</t>
  </si>
  <si>
    <t>Equity_policy_Unmarried women</t>
  </si>
  <si>
    <t>Equity_policy_Wealth status</t>
  </si>
  <si>
    <t>Equity_policy_Postabortion clients</t>
  </si>
  <si>
    <t>Equity_policy_HIV status</t>
  </si>
  <si>
    <t>femsterl</t>
  </si>
  <si>
    <t>malesterl</t>
  </si>
  <si>
    <t>iudaccss</t>
  </si>
  <si>
    <t>impaccss</t>
  </si>
  <si>
    <t>condaccss</t>
  </si>
  <si>
    <t>pillaccss</t>
  </si>
  <si>
    <t>injaccss</t>
  </si>
  <si>
    <t>2014</t>
  </si>
  <si>
    <t>2017</t>
  </si>
  <si>
    <t>VietNam</t>
  </si>
  <si>
    <t>Global (unweighted)</t>
  </si>
  <si>
    <t>Unweighted Difference: 2017 score - 2014 score</t>
  </si>
  <si>
    <t>Min country change</t>
  </si>
  <si>
    <t>Median country change</t>
  </si>
  <si>
    <t>Max country change</t>
  </si>
  <si>
    <t>Values have been reversed</t>
  </si>
  <si>
    <t>2017 NCIFP (unweighted match)</t>
  </si>
  <si>
    <t>NCIFP</t>
  </si>
  <si>
    <t>mCPR</t>
  </si>
  <si>
    <t>SSA</t>
  </si>
  <si>
    <t>Non-SSA</t>
  </si>
  <si>
    <t>2017 mCPR*</t>
  </si>
  <si>
    <t>*United Nations, Department of Economic and Social Affairs, Population Division (2020). Estimates and Projections of Family Planning Indicators 2020. New York: United Nations.</t>
  </si>
  <si>
    <t>Pakistan (National)</t>
  </si>
  <si>
    <t>Scale</t>
  </si>
  <si>
    <t>yes/no</t>
  </si>
  <si>
    <t>Based on 2017 1-10 scale - Unweighted</t>
  </si>
  <si>
    <t>Based on 2017 y/n - Unweighted</t>
  </si>
  <si>
    <t>Based on 2017 scale - unweighted</t>
  </si>
  <si>
    <t>Based on 2017 y/n - unweighted</t>
  </si>
  <si>
    <t>2014 unweighted</t>
  </si>
  <si>
    <t>Kyrgyz Republic</t>
  </si>
  <si>
    <t>México</t>
  </si>
  <si>
    <t>Perú</t>
  </si>
  <si>
    <t>2014 unweighted response rates</t>
  </si>
  <si>
    <t>2017 unweighted</t>
  </si>
  <si>
    <t>2017 unweighted response rates</t>
  </si>
  <si>
    <t>Difference (unweighted)</t>
  </si>
  <si>
    <t>Median difference (2017-2014) unweighted</t>
  </si>
  <si>
    <t>Global Median</t>
  </si>
  <si>
    <t>Total Score</t>
  </si>
  <si>
    <t>mCPR: SSA Countries</t>
  </si>
  <si>
    <t>mCPR: Non-SSA Countries</t>
  </si>
  <si>
    <t>Y/N</t>
  </si>
  <si>
    <t>Minimum Score</t>
  </si>
  <si>
    <t>Maximum Score</t>
  </si>
  <si>
    <t>Yes/No Items</t>
  </si>
  <si>
    <t>1-10 Items</t>
  </si>
  <si>
    <t>Largest Range</t>
  </si>
  <si>
    <t>Smallest Range</t>
  </si>
  <si>
    <t>Data File 4.  Table 1 - Correlation between dimension scores and mCPR by regional grouping</t>
  </si>
  <si>
    <t>Data File 5. Table 2 - Minimum Score, Maximum Score and Score Range for Individual Item Total Scores, by Response Type (unweighted)</t>
  </si>
  <si>
    <t>Data File 6. Table 3 - Regional Score Ranges for Individual Items, by Response Type (unweighted)</t>
  </si>
  <si>
    <t>Data File 9. Figure 1 - 2017 NCIFP Score by Region and Dimension (weighted)</t>
  </si>
  <si>
    <t>Data File 10. Figure 2 - Comparison of 2014 and 2017 Scores for FPE Items, by Dimension (unweighted)</t>
  </si>
  <si>
    <t>Data File 11. Figure 3 - 2017 NCIFP Dimension Scores by Country and Region</t>
  </si>
  <si>
    <t>Data File 12. Figure 4 - Individual NCIFP scores, by region (weighted)</t>
  </si>
  <si>
    <t>Data File 13. Figure 5 - Median difference in NCIFP item scores for countries with an NCIFP conducted in 2014 and 2017</t>
  </si>
  <si>
    <t>Data File 14. Figure 6 - Correlation between Total NCIFP Score and mCPR</t>
  </si>
  <si>
    <t>Data File 15. Figure 7 - Comparison of 2017 yes/no and 1-10 scale scores</t>
  </si>
  <si>
    <t>Data File 16. Figure 8 - 2014 and 2017 NCIFP Response Rates</t>
  </si>
  <si>
    <t>Data File 17. Figure 9 - Median Difference in Response Rate from 2014 to 2017</t>
  </si>
  <si>
    <t>Does the national FP action plan include defined objectives over a 5 to 10 year period, including quantitative targets?</t>
  </si>
  <si>
    <t>Youth</t>
  </si>
  <si>
    <t>Unmarried Women</t>
  </si>
  <si>
    <t>Wealth Status</t>
  </si>
  <si>
    <t>Post-Abortion Clients</t>
  </si>
  <si>
    <t>HIV Status</t>
  </si>
  <si>
    <t>Rating(110)</t>
  </si>
  <si>
    <t>Average Non-response</t>
  </si>
  <si>
    <t>Average Response</t>
  </si>
  <si>
    <t>% of Non-responses</t>
  </si>
  <si>
    <t>*Response data missing for Colombia, LAO PDR, Sao Tome and Principe, and Sierra Leone</t>
  </si>
  <si>
    <t>Mean Response Rate</t>
  </si>
  <si>
    <t>Data File 7. Table 4 - Average Response Rates by Region</t>
  </si>
  <si>
    <t>Are there policies in place to prevent discrimination towards special subgroups: Youth</t>
  </si>
  <si>
    <t>Are there policies in place to prevent discrimination towards special subgroups: Unmarried Women</t>
  </si>
  <si>
    <t>Are there policies in place to prevent discrimination towards special subgroups: Wealth Status</t>
  </si>
  <si>
    <t>Are there policies in place to prevent discrimination towards special subgroups: Post-Abortion Clients</t>
  </si>
  <si>
    <t>Are there policies in place to prevent discrimination towards special subgroups: HIV Status</t>
  </si>
  <si>
    <t>Extent to which service providers discriminate against special subgroups: Youth</t>
  </si>
  <si>
    <t>Extent to which service providers discriminate against special subgroups: HIV Status</t>
  </si>
  <si>
    <t>Extent to which service providers discriminate against special subgroups: Post-Abortion Clients</t>
  </si>
  <si>
    <t>Extent to which service providers discriminate against special subgroups: Wealth Status</t>
  </si>
  <si>
    <t>Extent to which service providers discriminate against special subgroups: Unmarried Women</t>
  </si>
  <si>
    <t>Are there mechanisms in place at the national, subnational, and facility level to monitor whether or not access to voluntary, non-discriminatory FP information and services is being achieved?</t>
  </si>
  <si>
    <t>Is there a system in place that encourages dialogue and communication between users and service providers/health officials about service availability, accessibility, acceptability and quality? (The system for dialogue and communication can include interviews after clinic visits, regular community forums, joint quality improvemetn systems, or other interactive sessions.)</t>
  </si>
  <si>
    <t>NR</t>
  </si>
  <si>
    <t>no</t>
  </si>
  <si>
    <t>yes</t>
  </si>
  <si>
    <t>ZImbabwe</t>
  </si>
  <si>
    <t>Cote D'Ivoire</t>
  </si>
  <si>
    <t>2014 NCIFP</t>
  </si>
  <si>
    <t>% Yes</t>
  </si>
  <si>
    <t xml:space="preserve">% No </t>
  </si>
  <si>
    <t>% NR</t>
  </si>
  <si>
    <t>2017 NCIFP</t>
  </si>
  <si>
    <t>Yes</t>
  </si>
  <si>
    <t>No</t>
  </si>
  <si>
    <t>Data File 8. Table 5 - Yes/No Scores and Non-Response (NR) for Accountability Items in 2014 and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</si>
</sst>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Microsoft Sans Serif"/>
      <family val="2"/>
    </font>
    <font>
      <sz val="10"/>
      <color rgb="FF000000"/>
      <name val="Calibri (Body)_x0000_"/>
    </font>
    <font>
      <sz val="10"/>
      <color rgb="FF000000"/>
      <name val="Calibri"/>
      <family val="2"/>
    </font>
    <font>
      <b/>
      <sz val="22"/>
      <color theme="1"/>
      <name val="Calibri"/>
      <family val="2"/>
      <scheme val="minor"/>
    </font>
    <font>
      <sz val="10"/>
      <color theme="1"/>
      <name val="Calibri (Body)_x0000_"/>
    </font>
    <font>
      <b/>
      <sz val="12"/>
      <color theme="1"/>
      <name val="Calibri"/>
      <family val="2"/>
      <scheme val="minor"/>
    </font>
    <font>
      <sz val="12"/>
      <color theme="1"/>
      <name val="Calibri"/>
      <family val="2"/>
      <scheme val="minor"/>
    </font>
    <font>
      <sz val="11"/>
      <color rgb="FF000000"/>
      <name val="Calibri"/>
      <family val="2"/>
    </font>
    <font>
      <b/>
      <sz val="14"/>
      <color theme="1"/>
      <name val="Calibri"/>
      <family val="2"/>
      <scheme val="minor"/>
    </font>
    <font>
      <sz val="11"/>
      <name val="Calibri"/>
      <family val="2"/>
      <scheme val="minor"/>
    </font>
    <font>
      <sz val="10"/>
      <name val="Calibri"/>
      <family val="2"/>
    </font>
    <font>
      <b/>
      <i/>
      <sz val="12"/>
      <color theme="1"/>
      <name val="Calibri"/>
      <family val="2"/>
      <scheme val="minor"/>
    </font>
    <font>
      <sz val="13"/>
      <color theme="1"/>
      <name val="Calibri"/>
      <family val="2"/>
      <scheme val="minor"/>
    </font>
    <font>
      <b/>
      <sz val="13"/>
      <color theme="1"/>
      <name val="Calibri"/>
      <family val="2"/>
      <scheme val="minor"/>
    </font>
    <font>
      <b/>
      <sz val="10"/>
      <color rgb="FF000000"/>
      <name val="Calibri"/>
      <family val="2"/>
    </font>
    <font>
      <sz val="13"/>
      <color rgb="FF000000"/>
      <name val="Calibri"/>
      <family val="2"/>
    </font>
  </fonts>
  <fills count="31">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FCCCC"/>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2"/>
        <bgColor indexed="64"/>
      </patternFill>
    </fill>
    <fill>
      <patternFill patternType="solid">
        <fgColor rgb="FFC5DEB5"/>
        <bgColor rgb="FF000000"/>
      </patternFill>
    </fill>
    <fill>
      <patternFill patternType="solid">
        <fgColor rgb="FFE2EEDA"/>
        <bgColor rgb="FF000000"/>
      </patternFill>
    </fill>
    <fill>
      <patternFill patternType="solid">
        <fgColor rgb="FFB4C6E7"/>
        <bgColor rgb="FF000000"/>
      </patternFill>
    </fill>
    <fill>
      <patternFill patternType="solid">
        <fgColor rgb="FFD9E2F3"/>
        <bgColor rgb="FF000000"/>
      </patternFill>
    </fill>
    <fill>
      <patternFill patternType="solid">
        <fgColor rgb="FFFFE598"/>
        <bgColor rgb="FF000000"/>
      </patternFill>
    </fill>
    <fill>
      <patternFill patternType="solid">
        <fgColor rgb="FFFFF2CB"/>
        <bgColor rgb="FF000000"/>
      </patternFill>
    </fill>
    <fill>
      <patternFill patternType="solid">
        <fgColor rgb="FFF7CAAC"/>
        <bgColor rgb="FF000000"/>
      </patternFill>
    </fill>
    <fill>
      <patternFill patternType="solid">
        <fgColor rgb="FFFBE4D5"/>
        <bgColor rgb="FF000000"/>
      </patternFill>
    </fill>
    <fill>
      <patternFill patternType="solid">
        <fgColor rgb="FFDADADA"/>
        <bgColor rgb="FF000000"/>
      </patternFill>
    </fill>
    <fill>
      <patternFill patternType="solid">
        <fgColor rgb="FFECECEC"/>
        <bgColor rgb="FF000000"/>
      </patternFill>
    </fill>
    <fill>
      <patternFill patternType="solid">
        <fgColor theme="0" tint="-0.249977111117893"/>
        <bgColor indexed="64"/>
      </patternFill>
    </fill>
  </fills>
  <borders count="10">
    <border>
      <left/>
      <right/>
      <top/>
      <bottom/>
      <diagonal/>
    </border>
    <border>
      <left/>
      <right style="medium">
        <color rgb="FF000000"/>
      </right>
      <top/>
      <bottom style="thin">
        <color rgb="FFC0C0C0"/>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rgb="FF000000"/>
      </left>
      <right/>
      <top style="thin">
        <color rgb="FFC0C0C0"/>
      </top>
      <bottom style="thin">
        <color rgb="FFC0C0C0"/>
      </bottom>
      <diagonal/>
    </border>
    <border>
      <left/>
      <right style="medium">
        <color rgb="FF000000"/>
      </right>
      <top style="thin">
        <color rgb="FFC0C0C0"/>
      </top>
      <bottom/>
      <diagonal/>
    </border>
    <border>
      <left/>
      <right style="thin">
        <color indexed="64"/>
      </right>
      <top/>
      <bottom/>
      <diagonal/>
    </border>
    <border>
      <left style="medium">
        <color rgb="FF000000"/>
      </left>
      <right/>
      <top/>
      <bottom/>
      <diagonal/>
    </border>
    <border>
      <left/>
      <right style="medium">
        <color rgb="FF000000"/>
      </right>
      <top/>
      <bottom/>
      <diagonal/>
    </border>
  </borders>
  <cellStyleXfs count="3">
    <xf numFmtId="0" fontId="0" fillId="0" borderId="0"/>
    <xf numFmtId="0" fontId="4" fillId="0" borderId="0"/>
    <xf numFmtId="9" fontId="1" fillId="0" borderId="0" applyFont="0" applyFill="0" applyBorder="0" applyAlignment="0" applyProtection="0"/>
  </cellStyleXfs>
  <cellXfs count="296">
    <xf numFmtId="0" fontId="0" fillId="0" borderId="0" xfId="0"/>
    <xf numFmtId="0" fontId="0" fillId="0" borderId="0" xfId="0" applyAlignment="1">
      <alignment wrapText="1"/>
    </xf>
    <xf numFmtId="0" fontId="5" fillId="0" borderId="1" xfId="0" applyFont="1" applyBorder="1" applyAlignment="1">
      <alignment vertical="center"/>
    </xf>
    <xf numFmtId="0" fontId="0" fillId="0" borderId="0" xfId="0"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4"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8" borderId="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applyAlignment="1">
      <alignment horizontal="center" vertical="center" wrapText="1"/>
    </xf>
    <xf numFmtId="0" fontId="0" fillId="10" borderId="0" xfId="0" applyFill="1" applyAlignment="1">
      <alignment horizontal="center" vertical="center" wrapText="1"/>
    </xf>
    <xf numFmtId="0" fontId="1" fillId="10" borderId="0" xfId="0" applyFont="1" applyFill="1" applyAlignment="1">
      <alignment horizontal="center" vertical="center" wrapText="1"/>
    </xf>
    <xf numFmtId="0" fontId="0" fillId="9" borderId="0" xfId="0" applyFill="1" applyAlignment="1">
      <alignment horizontal="center" vertical="center" wrapText="1"/>
    </xf>
    <xf numFmtId="0" fontId="0" fillId="10" borderId="3"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5" fillId="0" borderId="4" xfId="0" applyFont="1" applyBorder="1"/>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4"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8" borderId="3" xfId="0" applyFont="1" applyFill="1" applyBorder="1" applyAlignment="1">
      <alignment horizontal="center" vertical="center" wrapText="1"/>
    </xf>
    <xf numFmtId="0" fontId="1" fillId="6" borderId="0" xfId="0" applyFont="1" applyFill="1" applyAlignment="1">
      <alignment horizontal="center" vertical="center" wrapText="1"/>
    </xf>
    <xf numFmtId="0" fontId="1" fillId="9" borderId="0" xfId="0" applyFont="1" applyFill="1" applyAlignment="1">
      <alignment horizontal="center" vertical="center" wrapText="1"/>
    </xf>
    <xf numFmtId="0" fontId="1" fillId="10" borderId="3"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0" xfId="0" applyFont="1" applyFill="1" applyAlignment="1">
      <alignment horizontal="center" vertical="center" wrapText="1"/>
    </xf>
    <xf numFmtId="0" fontId="1" fillId="12" borderId="0" xfId="0" applyFont="1" applyFill="1" applyAlignment="1">
      <alignment horizontal="center" vertical="center" wrapText="1"/>
    </xf>
    <xf numFmtId="0" fontId="1" fillId="11" borderId="3" xfId="0" applyFont="1" applyFill="1" applyBorder="1" applyAlignment="1">
      <alignment horizontal="center" vertical="center" wrapText="1"/>
    </xf>
    <xf numFmtId="0" fontId="1" fillId="2" borderId="0" xfId="0" applyFont="1" applyFill="1" applyAlignment="1">
      <alignment horizontal="center" wrapText="1"/>
    </xf>
    <xf numFmtId="0" fontId="0" fillId="3" borderId="0" xfId="0" applyFill="1" applyAlignment="1">
      <alignment horizontal="center" wrapText="1"/>
    </xf>
    <xf numFmtId="0" fontId="1" fillId="3" borderId="0" xfId="0" applyFont="1" applyFill="1" applyAlignment="1">
      <alignment horizontal="center" wrapText="1"/>
    </xf>
    <xf numFmtId="0" fontId="1" fillId="4" borderId="0" xfId="0" applyFont="1" applyFill="1" applyAlignment="1">
      <alignment wrapText="1"/>
    </xf>
    <xf numFmtId="0" fontId="1" fillId="5" borderId="0" xfId="0" applyFont="1" applyFill="1" applyAlignment="1">
      <alignment wrapText="1"/>
    </xf>
    <xf numFmtId="0" fontId="0" fillId="4" borderId="0" xfId="0" applyFill="1" applyAlignment="1">
      <alignment wrapText="1"/>
    </xf>
    <xf numFmtId="0" fontId="1" fillId="4" borderId="0" xfId="0" applyFont="1" applyFill="1" applyAlignment="1">
      <alignment horizontal="center" wrapText="1"/>
    </xf>
    <xf numFmtId="0" fontId="1" fillId="5" borderId="0" xfId="0" applyFont="1" applyFill="1" applyAlignment="1">
      <alignment horizontal="center" wrapText="1"/>
    </xf>
    <xf numFmtId="0" fontId="1" fillId="7" borderId="0" xfId="0" applyFont="1" applyFill="1" applyAlignment="1">
      <alignment horizontal="center" wrapText="1"/>
    </xf>
    <xf numFmtId="0" fontId="1" fillId="8" borderId="0" xfId="0" applyFont="1" applyFill="1" applyAlignment="1">
      <alignment horizontal="center" wrapText="1"/>
    </xf>
    <xf numFmtId="0" fontId="0" fillId="6" borderId="0" xfId="0" applyFill="1" applyAlignment="1">
      <alignment horizontal="center" wrapText="1"/>
    </xf>
    <xf numFmtId="0" fontId="0" fillId="13" borderId="0" xfId="0" applyFill="1" applyAlignment="1">
      <alignment wrapText="1"/>
    </xf>
    <xf numFmtId="0" fontId="0" fillId="10" borderId="0" xfId="0" applyFill="1" applyAlignment="1">
      <alignment wrapText="1"/>
    </xf>
    <xf numFmtId="0" fontId="1" fillId="9" borderId="0" xfId="0" applyFont="1" applyFill="1" applyAlignment="1">
      <alignment horizontal="center" wrapText="1"/>
    </xf>
    <xf numFmtId="0" fontId="1" fillId="11" borderId="0" xfId="0" applyFont="1" applyFill="1" applyAlignment="1">
      <alignment horizontal="center" wrapText="1"/>
    </xf>
    <xf numFmtId="0" fontId="1" fillId="12" borderId="0" xfId="0" applyFont="1" applyFill="1" applyAlignment="1">
      <alignment horizontal="center" wrapText="1"/>
    </xf>
    <xf numFmtId="0" fontId="0" fillId="6" borderId="0" xfId="0" applyFill="1" applyAlignment="1">
      <alignment wrapText="1"/>
    </xf>
    <xf numFmtId="0" fontId="1" fillId="6" borderId="0" xfId="0" applyFont="1" applyFill="1" applyAlignment="1">
      <alignment horizontal="center" wrapText="1"/>
    </xf>
    <xf numFmtId="0" fontId="6" fillId="0" borderId="4" xfId="0" applyFont="1" applyBorder="1"/>
    <xf numFmtId="0" fontId="6" fillId="14" borderId="5" xfId="0" applyFont="1" applyFill="1" applyBorder="1" applyAlignment="1">
      <alignment horizontal="left" vertical="center"/>
    </xf>
    <xf numFmtId="164" fontId="6" fillId="14" borderId="0" xfId="0" applyNumberFormat="1" applyFont="1" applyFill="1" applyAlignment="1">
      <alignment horizontal="center" vertical="center"/>
    </xf>
    <xf numFmtId="0" fontId="6" fillId="0" borderId="0" xfId="0" applyFont="1"/>
    <xf numFmtId="0" fontId="6" fillId="0" borderId="5" xfId="0" applyFont="1" applyBorder="1" applyAlignment="1">
      <alignment horizontal="left" vertical="center"/>
    </xf>
    <xf numFmtId="164" fontId="6" fillId="0" borderId="0" xfId="0" applyNumberFormat="1" applyFont="1" applyAlignment="1">
      <alignment horizontal="center" vertical="center"/>
    </xf>
    <xf numFmtId="164" fontId="0" fillId="0" borderId="0" xfId="0" applyNumberFormat="1"/>
    <xf numFmtId="0" fontId="3" fillId="0" borderId="0" xfId="0" applyFont="1"/>
    <xf numFmtId="0" fontId="7" fillId="0" borderId="0" xfId="0" applyFont="1"/>
    <xf numFmtId="0" fontId="6" fillId="0" borderId="0" xfId="0" applyFont="1" applyFill="1" applyBorder="1" applyAlignment="1">
      <alignment horizontal="left" vertical="center"/>
    </xf>
    <xf numFmtId="0" fontId="1" fillId="9" borderId="0" xfId="0" applyFont="1"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8" borderId="0" xfId="0" applyFill="1" applyAlignment="1">
      <alignment horizontal="center" vertical="center" wrapText="1"/>
    </xf>
    <xf numFmtId="0" fontId="1" fillId="6" borderId="0" xfId="0" applyFont="1" applyFill="1" applyAlignment="1">
      <alignment horizontal="center" vertical="center" wrapText="1"/>
    </xf>
    <xf numFmtId="0" fontId="0" fillId="9" borderId="0" xfId="0" applyFill="1" applyAlignment="1">
      <alignment horizontal="center" vertical="center" wrapText="1"/>
    </xf>
    <xf numFmtId="0" fontId="0" fillId="5" borderId="0" xfId="0" applyFill="1" applyAlignment="1">
      <alignment horizontal="center" vertical="center" wrapText="1"/>
    </xf>
    <xf numFmtId="0" fontId="0" fillId="7" borderId="0" xfId="0"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wrapText="1"/>
    </xf>
    <xf numFmtId="0" fontId="1" fillId="5"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5" fillId="0" borderId="0" xfId="0" applyFont="1" applyAlignment="1">
      <alignment vertical="center"/>
    </xf>
    <xf numFmtId="0" fontId="5" fillId="3" borderId="0" xfId="0" applyFont="1" applyFill="1" applyAlignment="1">
      <alignment horizontal="center"/>
    </xf>
    <xf numFmtId="0" fontId="5" fillId="5" borderId="0" xfId="0" applyFont="1" applyFill="1" applyAlignment="1">
      <alignment horizontal="center"/>
    </xf>
    <xf numFmtId="0" fontId="5" fillId="8" borderId="0" xfId="0" applyFont="1" applyFill="1" applyAlignment="1">
      <alignment horizontal="center"/>
    </xf>
    <xf numFmtId="0" fontId="5" fillId="12" borderId="0" xfId="0" applyFont="1" applyFill="1" applyAlignment="1">
      <alignment horizontal="center"/>
    </xf>
    <xf numFmtId="0" fontId="5" fillId="16" borderId="0" xfId="0" applyFont="1" applyFill="1" applyAlignment="1">
      <alignment horizontal="center"/>
    </xf>
    <xf numFmtId="0" fontId="5" fillId="0" borderId="0" xfId="0" applyFont="1" applyAlignment="1">
      <alignment horizontal="center"/>
    </xf>
    <xf numFmtId="0" fontId="5" fillId="2" borderId="0" xfId="0" applyFont="1" applyFill="1" applyAlignment="1">
      <alignment horizontal="center" vertical="center"/>
    </xf>
    <xf numFmtId="0" fontId="5" fillId="4" borderId="0" xfId="0" applyFont="1" applyFill="1" applyAlignment="1">
      <alignment horizontal="center" vertical="center"/>
    </xf>
    <xf numFmtId="0" fontId="5" fillId="7" borderId="0" xfId="0" applyFont="1" applyFill="1" applyAlignment="1">
      <alignment horizontal="center" vertical="center"/>
    </xf>
    <xf numFmtId="0" fontId="5" fillId="11" borderId="0" xfId="0" applyFont="1" applyFill="1" applyAlignment="1">
      <alignment horizontal="center" vertical="center"/>
    </xf>
    <xf numFmtId="0" fontId="5" fillId="9" borderId="0" xfId="0" applyFont="1" applyFill="1" applyAlignment="1">
      <alignment horizontal="center" vertical="center"/>
    </xf>
    <xf numFmtId="0" fontId="5" fillId="0" borderId="0" xfId="0" applyFont="1" applyAlignment="1">
      <alignment horizontal="center" vertical="center"/>
    </xf>
    <xf numFmtId="0" fontId="5" fillId="0" borderId="0" xfId="0" applyFont="1"/>
    <xf numFmtId="0" fontId="6" fillId="0" borderId="0" xfId="0" applyFont="1" applyAlignment="1">
      <alignment horizontal="left" vertical="center"/>
    </xf>
    <xf numFmtId="0" fontId="8" fillId="0" borderId="0" xfId="0" applyFont="1"/>
    <xf numFmtId="0" fontId="0" fillId="11" borderId="0" xfId="0" applyFill="1"/>
    <xf numFmtId="0" fontId="5" fillId="11" borderId="0" xfId="0" applyFont="1" applyFill="1" applyAlignment="1">
      <alignment horizontal="center" vertical="center"/>
    </xf>
    <xf numFmtId="0" fontId="0" fillId="0" borderId="0" xfId="0" applyFill="1"/>
    <xf numFmtId="164" fontId="0" fillId="0" borderId="0" xfId="0" applyNumberFormat="1" applyFill="1"/>
    <xf numFmtId="0" fontId="0" fillId="0" borderId="0" xfId="0" applyFill="1" applyBorder="1"/>
    <xf numFmtId="0" fontId="8" fillId="0" borderId="0" xfId="0" applyFont="1" applyFill="1" applyBorder="1"/>
    <xf numFmtId="164" fontId="0" fillId="0" borderId="0" xfId="0" applyNumberFormat="1" applyFill="1" applyBorder="1"/>
    <xf numFmtId="0" fontId="5" fillId="0" borderId="0" xfId="0" applyFont="1" applyFill="1" applyBorder="1" applyAlignment="1">
      <alignment vertical="center"/>
    </xf>
    <xf numFmtId="0" fontId="5" fillId="0" borderId="0" xfId="0" applyFont="1" applyFill="1" applyBorder="1" applyAlignment="1">
      <alignment horizontal="center"/>
    </xf>
    <xf numFmtId="0" fontId="5" fillId="0" borderId="0" xfId="0" applyFont="1" applyFill="1" applyBorder="1" applyAlignment="1">
      <alignment horizontal="center" vertical="center"/>
    </xf>
    <xf numFmtId="0" fontId="3" fillId="0" borderId="0" xfId="0" applyFont="1" applyFill="1" applyBorder="1"/>
    <xf numFmtId="0" fontId="5" fillId="0" borderId="0" xfId="0" applyFont="1" applyFill="1" applyBorder="1"/>
    <xf numFmtId="0" fontId="6" fillId="0" borderId="0" xfId="0" applyFont="1" applyFill="1" applyBorder="1"/>
    <xf numFmtId="0" fontId="7" fillId="0" borderId="0" xfId="0" applyFont="1" applyFill="1"/>
    <xf numFmtId="0" fontId="9" fillId="0" borderId="0" xfId="0" applyFont="1" applyFill="1" applyAlignment="1">
      <alignment vertical="center"/>
    </xf>
    <xf numFmtId="1" fontId="0" fillId="0" borderId="0" xfId="0" applyNumberFormat="1"/>
    <xf numFmtId="3" fontId="0" fillId="0" borderId="0" xfId="0" applyNumberFormat="1"/>
    <xf numFmtId="0" fontId="0" fillId="0" borderId="0" xfId="0" applyFill="1" applyAlignment="1">
      <alignment wrapText="1"/>
    </xf>
    <xf numFmtId="0" fontId="1" fillId="0" borderId="0" xfId="0" applyFont="1" applyFill="1" applyAlignment="1">
      <alignment horizontal="center" wrapText="1"/>
    </xf>
    <xf numFmtId="0" fontId="0" fillId="0" borderId="0" xfId="0" applyFill="1" applyBorder="1" applyAlignment="1">
      <alignment wrapText="1"/>
    </xf>
    <xf numFmtId="0" fontId="1" fillId="0" borderId="0" xfId="0"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horizontal="center" wrapText="1"/>
    </xf>
    <xf numFmtId="0" fontId="4" fillId="0" borderId="0" xfId="1"/>
    <xf numFmtId="0" fontId="5" fillId="0" borderId="6" xfId="0" applyFont="1" applyBorder="1" applyAlignment="1">
      <alignment vertical="center"/>
    </xf>
    <xf numFmtId="0" fontId="0" fillId="17" borderId="0" xfId="0" applyFill="1"/>
    <xf numFmtId="0" fontId="10" fillId="0" borderId="0" xfId="0" applyFont="1" applyFill="1" applyAlignment="1">
      <alignment vertical="center"/>
    </xf>
    <xf numFmtId="0" fontId="4" fillId="0" borderId="0" xfId="1" applyFill="1"/>
    <xf numFmtId="0" fontId="1" fillId="0" borderId="0" xfId="0" applyFont="1" applyFill="1" applyBorder="1" applyAlignment="1">
      <alignment horizontal="center" vertical="center" wrapText="1"/>
    </xf>
    <xf numFmtId="0" fontId="0" fillId="0" borderId="0" xfId="0" applyFill="1" applyBorder="1" applyAlignment="1">
      <alignment horizontal="center" wrapText="1"/>
    </xf>
    <xf numFmtId="0" fontId="1" fillId="0" borderId="0" xfId="0" applyFont="1" applyFill="1" applyBorder="1" applyAlignment="1">
      <alignment wrapText="1"/>
    </xf>
    <xf numFmtId="9" fontId="0" fillId="0" borderId="0" xfId="2" applyFont="1"/>
    <xf numFmtId="165" fontId="0" fillId="0" borderId="0" xfId="2" applyNumberFormat="1" applyFont="1"/>
    <xf numFmtId="0" fontId="11" fillId="0" borderId="0" xfId="0" applyFont="1" applyAlignment="1">
      <alignment horizontal="left" vertical="center"/>
    </xf>
    <xf numFmtId="164" fontId="6" fillId="0" borderId="0" xfId="0" applyNumberFormat="1" applyFont="1" applyFill="1" applyBorder="1" applyAlignment="1">
      <alignment horizontal="center" vertical="center"/>
    </xf>
    <xf numFmtId="0" fontId="0" fillId="5" borderId="0" xfId="0" applyFill="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1" fillId="5" borderId="0" xfId="0" applyFont="1" applyFill="1" applyAlignment="1">
      <alignment horizontal="center" vertical="center" wrapText="1"/>
    </xf>
    <xf numFmtId="0" fontId="0" fillId="8" borderId="0" xfId="0" applyFill="1" applyAlignment="1">
      <alignment horizontal="center" vertical="center" wrapText="1"/>
    </xf>
    <xf numFmtId="0" fontId="1" fillId="6" borderId="0" xfId="0" applyFont="1" applyFill="1" applyAlignment="1">
      <alignment horizontal="center" vertical="center" wrapText="1"/>
    </xf>
    <xf numFmtId="0" fontId="0" fillId="9" borderId="0" xfId="0" applyFill="1" applyAlignment="1">
      <alignment horizontal="center" vertical="center" wrapText="1"/>
    </xf>
    <xf numFmtId="0" fontId="1" fillId="9" borderId="0" xfId="0" applyFont="1" applyFill="1" applyAlignment="1">
      <alignment horizontal="center" vertical="center" wrapText="1"/>
    </xf>
    <xf numFmtId="0" fontId="0" fillId="0" borderId="7" xfId="0" applyBorder="1"/>
    <xf numFmtId="0" fontId="0" fillId="12" borderId="0" xfId="0" applyFill="1"/>
    <xf numFmtId="0" fontId="2" fillId="15" borderId="0" xfId="0" applyFont="1" applyFill="1"/>
    <xf numFmtId="0" fontId="0" fillId="3" borderId="7" xfId="0" applyFill="1" applyBorder="1" applyAlignment="1">
      <alignment horizontal="center" vertical="center" wrapText="1"/>
    </xf>
    <xf numFmtId="0" fontId="0" fillId="6" borderId="0" xfId="0" applyFill="1" applyAlignment="1">
      <alignment vertical="center" wrapText="1"/>
    </xf>
    <xf numFmtId="0" fontId="0" fillId="4" borderId="7" xfId="0" applyFill="1" applyBorder="1" applyAlignment="1">
      <alignment horizontal="center" vertical="center" wrapText="1"/>
    </xf>
    <xf numFmtId="0" fontId="0" fillId="7" borderId="0" xfId="0" applyFill="1" applyAlignment="1">
      <alignment vertical="center" wrapText="1"/>
    </xf>
    <xf numFmtId="0" fontId="0" fillId="8" borderId="7" xfId="0" applyFill="1" applyBorder="1" applyAlignment="1">
      <alignment horizontal="center" vertical="center" wrapText="1"/>
    </xf>
    <xf numFmtId="0" fontId="0" fillId="6" borderId="7" xfId="0" applyFill="1" applyBorder="1" applyAlignment="1">
      <alignment horizontal="center" vertical="center" wrapText="1"/>
    </xf>
    <xf numFmtId="0" fontId="0" fillId="11" borderId="7" xfId="0" applyFill="1" applyBorder="1" applyAlignment="1">
      <alignment horizontal="center" vertical="center" wrapText="1"/>
    </xf>
    <xf numFmtId="0" fontId="0" fillId="12" borderId="0" xfId="0" applyFill="1" applyAlignment="1">
      <alignment vertical="center" wrapText="1"/>
    </xf>
    <xf numFmtId="0" fontId="2" fillId="15" borderId="0" xfId="0" applyFont="1" applyFill="1" applyAlignment="1">
      <alignment horizontal="center" vertical="center" wrapText="1"/>
    </xf>
    <xf numFmtId="0" fontId="1" fillId="3" borderId="7"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0" fillId="12" borderId="0" xfId="0" applyFill="1" applyAlignment="1">
      <alignment wrapText="1"/>
    </xf>
    <xf numFmtId="0" fontId="2" fillId="15" borderId="0" xfId="0" applyFont="1" applyFill="1" applyAlignment="1">
      <alignment horizontal="center" wrapText="1"/>
    </xf>
    <xf numFmtId="0" fontId="1" fillId="10" borderId="0" xfId="0" applyFont="1" applyFill="1" applyAlignment="1">
      <alignment horizontal="center" wrapText="1"/>
    </xf>
    <xf numFmtId="0" fontId="0" fillId="10" borderId="0" xfId="0" applyFill="1" applyAlignment="1">
      <alignment horizontal="center" wrapText="1"/>
    </xf>
    <xf numFmtId="0" fontId="0" fillId="0" borderId="0" xfId="0" quotePrefix="1"/>
    <xf numFmtId="164" fontId="0" fillId="0" borderId="7" xfId="0" applyNumberFormat="1" applyBorder="1"/>
    <xf numFmtId="164" fontId="0" fillId="12" borderId="0" xfId="0" applyNumberFormat="1" applyFill="1"/>
    <xf numFmtId="0" fontId="0" fillId="8" borderId="0" xfId="0" applyFill="1"/>
    <xf numFmtId="0" fontId="0" fillId="8" borderId="0" xfId="0" quotePrefix="1" applyFill="1"/>
    <xf numFmtId="164" fontId="0" fillId="8" borderId="0" xfId="0" applyNumberFormat="1" applyFill="1"/>
    <xf numFmtId="164" fontId="0" fillId="8" borderId="7" xfId="0" applyNumberFormat="1" applyFill="1" applyBorder="1"/>
    <xf numFmtId="0" fontId="2" fillId="0" borderId="0" xfId="0" applyFont="1"/>
    <xf numFmtId="0" fontId="0" fillId="12" borderId="0" xfId="0" quotePrefix="1" applyFill="1"/>
    <xf numFmtId="164" fontId="0" fillId="12" borderId="7" xfId="0" applyNumberFormat="1" applyFill="1" applyBorder="1"/>
    <xf numFmtId="0" fontId="12" fillId="0" borderId="0" xfId="0" applyFont="1"/>
    <xf numFmtId="0" fontId="0" fillId="0" borderId="0" xfId="0" applyBorder="1"/>
    <xf numFmtId="0" fontId="0" fillId="0" borderId="0" xfId="0" applyBorder="1" applyAlignment="1">
      <alignment wrapText="1"/>
    </xf>
    <xf numFmtId="0" fontId="2" fillId="0" borderId="0" xfId="0" applyFont="1" applyBorder="1"/>
    <xf numFmtId="0" fontId="0" fillId="0" borderId="0" xfId="0" quotePrefix="1" applyBorder="1"/>
    <xf numFmtId="164" fontId="13" fillId="0" borderId="0" xfId="1" applyNumberFormat="1" applyFont="1" applyBorder="1"/>
    <xf numFmtId="164" fontId="0" fillId="0" borderId="0" xfId="0" applyNumberFormat="1" applyBorder="1"/>
    <xf numFmtId="0" fontId="12" fillId="0" borderId="0" xfId="0" applyFont="1" applyBorder="1"/>
    <xf numFmtId="0" fontId="0" fillId="0" borderId="0" xfId="0" quotePrefix="1" applyAlignment="1">
      <alignment horizontal="left"/>
    </xf>
    <xf numFmtId="164" fontId="14" fillId="0" borderId="0" xfId="0" applyNumberFormat="1" applyFont="1" applyFill="1" applyAlignment="1">
      <alignment horizontal="right" vertical="center"/>
    </xf>
    <xf numFmtId="164" fontId="13" fillId="0" borderId="0" xfId="0" applyNumberFormat="1" applyFont="1" applyFill="1" applyAlignment="1">
      <alignment horizontal="right"/>
    </xf>
    <xf numFmtId="164" fontId="13" fillId="0" borderId="0" xfId="0" applyNumberFormat="1" applyFont="1" applyFill="1"/>
    <xf numFmtId="0" fontId="0" fillId="0" borderId="0" xfId="0" applyAlignment="1">
      <alignment horizontal="center" wrapText="1"/>
    </xf>
    <xf numFmtId="164" fontId="0" fillId="0" borderId="0" xfId="0" applyNumberFormat="1" applyAlignment="1">
      <alignment horizontal="center"/>
    </xf>
    <xf numFmtId="0" fontId="0" fillId="18" borderId="0" xfId="0" applyFill="1"/>
    <xf numFmtId="0" fontId="3" fillId="18" borderId="0" xfId="0" applyFont="1" applyFill="1"/>
    <xf numFmtId="0" fontId="0" fillId="3" borderId="0" xfId="0" applyFill="1"/>
    <xf numFmtId="0" fontId="3" fillId="3" borderId="0" xfId="0" applyFont="1" applyFill="1"/>
    <xf numFmtId="0" fontId="0" fillId="5" borderId="0" xfId="0" applyFill="1"/>
    <xf numFmtId="0" fontId="0" fillId="19" borderId="0" xfId="0" applyFill="1"/>
    <xf numFmtId="9" fontId="0" fillId="0" borderId="0" xfId="0" applyNumberFormat="1"/>
    <xf numFmtId="0" fontId="1" fillId="2" borderId="0" xfId="0" applyFont="1" applyFill="1" applyBorder="1" applyAlignment="1">
      <alignment horizontal="center" vertical="center" wrapText="1"/>
    </xf>
    <xf numFmtId="0" fontId="5" fillId="0" borderId="0" xfId="0" applyFont="1" applyBorder="1" applyAlignment="1">
      <alignment vertical="center"/>
    </xf>
    <xf numFmtId="0" fontId="5" fillId="0" borderId="0" xfId="0" applyFont="1" applyBorder="1"/>
    <xf numFmtId="2" fontId="0" fillId="0" borderId="0" xfId="0" applyNumberFormat="1" applyAlignment="1">
      <alignment horizontal="center"/>
    </xf>
    <xf numFmtId="0" fontId="15" fillId="0" borderId="0" xfId="0" applyFont="1"/>
    <xf numFmtId="0" fontId="15" fillId="19" borderId="0" xfId="0" applyFont="1" applyFill="1"/>
    <xf numFmtId="0" fontId="3" fillId="19" borderId="0" xfId="0" applyFont="1" applyFill="1"/>
    <xf numFmtId="16" fontId="0" fillId="0" borderId="0" xfId="0" applyNumberFormat="1"/>
    <xf numFmtId="0" fontId="16" fillId="0" borderId="0" xfId="0" applyFont="1"/>
    <xf numFmtId="0" fontId="17" fillId="0" borderId="0" xfId="0" applyFont="1"/>
    <xf numFmtId="1" fontId="16" fillId="0" borderId="0" xfId="0" applyNumberFormat="1" applyFont="1"/>
    <xf numFmtId="0" fontId="16" fillId="0" borderId="0" xfId="0" applyFont="1" applyAlignment="1">
      <alignment horizontal="center"/>
    </xf>
    <xf numFmtId="1" fontId="16" fillId="0" borderId="0" xfId="0" applyNumberFormat="1" applyFont="1" applyAlignment="1">
      <alignment horizontal="center"/>
    </xf>
    <xf numFmtId="0" fontId="18" fillId="20" borderId="0" xfId="0" applyFont="1" applyFill="1" applyAlignment="1">
      <alignment horizontal="center" vertical="top" wrapText="1"/>
    </xf>
    <xf numFmtId="0" fontId="18" fillId="21" borderId="9" xfId="0" applyFont="1" applyFill="1" applyBorder="1" applyAlignment="1">
      <alignment horizontal="center" vertical="top" wrapText="1"/>
    </xf>
    <xf numFmtId="0" fontId="18" fillId="22" borderId="0" xfId="0" applyFont="1" applyFill="1" applyAlignment="1">
      <alignment horizontal="center" vertical="top" wrapText="1"/>
    </xf>
    <xf numFmtId="0" fontId="18" fillId="23" borderId="0" xfId="0" applyFont="1" applyFill="1" applyAlignment="1">
      <alignment horizontal="center" vertical="top" wrapText="1"/>
    </xf>
    <xf numFmtId="0" fontId="18" fillId="22" borderId="9" xfId="0" applyFont="1" applyFill="1" applyBorder="1" applyAlignment="1">
      <alignment horizontal="center" vertical="top"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18" fillId="24" borderId="0" xfId="0" applyFont="1" applyFill="1" applyAlignment="1">
      <alignment horizontal="center" vertical="top" wrapText="1"/>
    </xf>
    <xf numFmtId="0" fontId="18" fillId="25" borderId="0" xfId="0" applyFont="1" applyFill="1" applyAlignment="1">
      <alignment horizontal="center" vertical="top" wrapText="1"/>
    </xf>
    <xf numFmtId="0" fontId="18" fillId="25" borderId="9" xfId="0" applyFont="1" applyFill="1" applyBorder="1" applyAlignment="1">
      <alignment horizontal="center" vertical="top" wrapText="1"/>
    </xf>
    <xf numFmtId="0" fontId="18" fillId="29" borderId="0" xfId="0" applyFont="1" applyFill="1" applyAlignment="1">
      <alignment horizontal="center" vertical="center" textRotation="90" wrapText="1"/>
    </xf>
    <xf numFmtId="0" fontId="18" fillId="28" borderId="0" xfId="0" applyFont="1" applyFill="1" applyAlignment="1">
      <alignment horizontal="center" vertical="top" wrapText="1"/>
    </xf>
    <xf numFmtId="0" fontId="18" fillId="29" borderId="0" xfId="0" applyFont="1" applyFill="1" applyAlignment="1">
      <alignment horizontal="center" vertical="top" wrapText="1"/>
    </xf>
    <xf numFmtId="0" fontId="18" fillId="29" borderId="9" xfId="0" applyFont="1" applyFill="1" applyBorder="1" applyAlignment="1">
      <alignment horizontal="center" vertical="top" wrapText="1"/>
    </xf>
    <xf numFmtId="0" fontId="0" fillId="13" borderId="0" xfId="0" applyFill="1"/>
    <xf numFmtId="0" fontId="0" fillId="30" borderId="0" xfId="0" applyFill="1"/>
    <xf numFmtId="10" fontId="0" fillId="0" borderId="4" xfId="2" applyNumberFormat="1" applyFont="1" applyBorder="1"/>
    <xf numFmtId="0" fontId="19" fillId="0" borderId="0" xfId="0" applyFont="1" applyFill="1" applyBorder="1"/>
    <xf numFmtId="165" fontId="16" fillId="0" borderId="0" xfId="2" applyNumberFormat="1" applyFont="1" applyFill="1" applyBorder="1"/>
    <xf numFmtId="165" fontId="16" fillId="0" borderId="0" xfId="0" applyNumberFormat="1" applyFont="1"/>
    <xf numFmtId="0" fontId="0" fillId="0" borderId="0" xfId="0" applyAlignment="1"/>
    <xf numFmtId="0" fontId="1" fillId="11" borderId="0" xfId="0" applyFont="1" applyFill="1" applyAlignment="1">
      <alignment horizontal="left" wrapText="1"/>
    </xf>
    <xf numFmtId="0" fontId="1" fillId="12" borderId="0" xfId="0" applyFont="1" applyFill="1" applyAlignment="1">
      <alignment horizontal="left" wrapText="1"/>
    </xf>
    <xf numFmtId="0" fontId="0" fillId="12" borderId="0" xfId="0" applyFill="1" applyAlignment="1">
      <alignment horizontal="left" vertical="top" wrapText="1"/>
    </xf>
    <xf numFmtId="0" fontId="0" fillId="11" borderId="0" xfId="0" applyFill="1" applyAlignment="1">
      <alignment horizontal="left" vertical="top" wrapText="1"/>
    </xf>
    <xf numFmtId="0" fontId="0" fillId="0" borderId="0" xfId="0" applyAlignment="1">
      <alignment horizontal="left"/>
    </xf>
    <xf numFmtId="0" fontId="0" fillId="0" borderId="0" xfId="0" applyFill="1" applyAlignment="1">
      <alignment horizontal="left"/>
    </xf>
    <xf numFmtId="0" fontId="0" fillId="0" borderId="0" xfId="0" applyFill="1" applyAlignment="1">
      <alignment horizontal="left" wrapText="1"/>
    </xf>
    <xf numFmtId="0" fontId="16" fillId="11" borderId="0" xfId="0" applyFont="1" applyFill="1" applyAlignment="1">
      <alignment horizontal="left" wrapText="1"/>
    </xf>
    <xf numFmtId="9" fontId="16" fillId="0" borderId="0" xfId="2" applyFont="1"/>
    <xf numFmtId="0" fontId="16" fillId="12" borderId="0" xfId="0" applyFont="1" applyFill="1" applyAlignment="1">
      <alignment horizontal="left" wrapText="1"/>
    </xf>
    <xf numFmtId="0" fontId="0" fillId="5" borderId="0" xfId="0" applyFill="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2" xfId="0" applyFill="1" applyBorder="1" applyAlignment="1">
      <alignment horizontal="center" vertical="center" wrapText="1"/>
    </xf>
    <xf numFmtId="0" fontId="0" fillId="4" borderId="0" xfId="0" applyFill="1" applyAlignment="1">
      <alignment horizontal="center" vertic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1" fillId="5" borderId="0" xfId="0" applyFont="1" applyFill="1" applyAlignment="1">
      <alignment horizontal="center" vertical="center" wrapText="1"/>
    </xf>
    <xf numFmtId="0" fontId="0" fillId="7" borderId="2" xfId="0" applyFill="1" applyBorder="1" applyAlignment="1">
      <alignment horizontal="center" vertical="center" wrapText="1"/>
    </xf>
    <xf numFmtId="0" fontId="0" fillId="8" borderId="0" xfId="0" applyFill="1" applyAlignment="1">
      <alignment horizontal="center" vertical="center" wrapText="1"/>
    </xf>
    <xf numFmtId="0" fontId="0" fillId="12" borderId="0" xfId="0" applyFill="1" applyAlignment="1">
      <alignment horizontal="center" vertical="center" wrapText="1"/>
    </xf>
    <xf numFmtId="0" fontId="0" fillId="11" borderId="0" xfId="0" applyFill="1" applyAlignment="1">
      <alignment horizontal="center" vertical="center" wrapText="1"/>
    </xf>
    <xf numFmtId="0" fontId="0" fillId="11" borderId="3" xfId="0" applyFill="1" applyBorder="1" applyAlignment="1">
      <alignment horizontal="center" vertical="center" wrapText="1"/>
    </xf>
    <xf numFmtId="0" fontId="0" fillId="6" borderId="2" xfId="0" applyFill="1" applyBorder="1" applyAlignment="1">
      <alignment horizontal="center" vertical="center" wrapText="1"/>
    </xf>
    <xf numFmtId="0" fontId="1" fillId="6" borderId="0" xfId="0" applyFont="1" applyFill="1" applyAlignment="1">
      <alignment horizontal="center" vertical="center" wrapText="1"/>
    </xf>
    <xf numFmtId="0" fontId="0" fillId="9" borderId="0" xfId="0" applyFill="1" applyAlignment="1">
      <alignment horizontal="center" vertical="center" wrapText="1"/>
    </xf>
    <xf numFmtId="0" fontId="1" fillId="9" borderId="0" xfId="0" applyFont="1" applyFill="1" applyAlignment="1">
      <alignment horizontal="center" vertical="center" wrapText="1"/>
    </xf>
    <xf numFmtId="0" fontId="2" fillId="0" borderId="0" xfId="0" applyFont="1" applyAlignment="1">
      <alignment horizontal="center" wrapText="1"/>
    </xf>
    <xf numFmtId="0" fontId="0" fillId="11" borderId="2" xfId="0" applyFill="1" applyBorder="1" applyAlignment="1">
      <alignment horizontal="center" vertical="center" wrapText="1"/>
    </xf>
    <xf numFmtId="0" fontId="0" fillId="0" borderId="0" xfId="0" applyAlignment="1">
      <alignment horizontal="center"/>
    </xf>
    <xf numFmtId="0" fontId="17" fillId="0" borderId="0" xfId="0" applyFont="1" applyAlignment="1">
      <alignment horizontal="center"/>
    </xf>
    <xf numFmtId="0" fontId="18" fillId="28" borderId="0" xfId="0" applyFont="1" applyFill="1" applyAlignment="1">
      <alignment horizontal="center" vertical="center" textRotation="90" wrapText="1"/>
    </xf>
    <xf numFmtId="0" fontId="18" fillId="26" borderId="8" xfId="0" applyFont="1" applyFill="1" applyBorder="1" applyAlignment="1">
      <alignment horizontal="center" vertical="top" wrapText="1"/>
    </xf>
    <xf numFmtId="0" fontId="18" fillId="26" borderId="0" xfId="0" applyFont="1" applyFill="1" applyAlignment="1">
      <alignment horizontal="center" vertical="top" wrapText="1"/>
    </xf>
    <xf numFmtId="0" fontId="18" fillId="27" borderId="0" xfId="0" applyFont="1" applyFill="1" applyAlignment="1">
      <alignment horizontal="center" vertical="top" wrapText="1"/>
    </xf>
    <xf numFmtId="0" fontId="18" fillId="26" borderId="9" xfId="0" applyFont="1" applyFill="1" applyBorder="1" applyAlignment="1">
      <alignment horizontal="center" vertical="top" wrapText="1"/>
    </xf>
    <xf numFmtId="0" fontId="18" fillId="28" borderId="8" xfId="0" applyFont="1" applyFill="1" applyBorder="1" applyAlignment="1">
      <alignment horizontal="center" vertical="center" textRotation="90" wrapText="1"/>
    </xf>
    <xf numFmtId="0" fontId="18" fillId="23" borderId="0" xfId="0" applyFont="1" applyFill="1" applyAlignment="1">
      <alignment horizontal="center" vertical="center" wrapText="1"/>
    </xf>
    <xf numFmtId="0" fontId="18" fillId="24" borderId="8" xfId="0" applyFont="1" applyFill="1" applyBorder="1" applyAlignment="1">
      <alignment horizontal="center" vertical="top" wrapText="1"/>
    </xf>
    <xf numFmtId="0" fontId="18" fillId="24" borderId="0" xfId="0" applyFont="1" applyFill="1" applyAlignment="1">
      <alignment horizontal="center" vertical="top" wrapText="1"/>
    </xf>
    <xf numFmtId="0" fontId="18" fillId="25" borderId="0" xfId="0" applyFont="1" applyFill="1" applyAlignment="1">
      <alignment horizontal="center" vertical="top" wrapText="1"/>
    </xf>
    <xf numFmtId="0" fontId="18" fillId="20" borderId="8" xfId="0" applyFont="1" applyFill="1" applyBorder="1" applyAlignment="1">
      <alignment horizontal="center" vertical="top" wrapText="1"/>
    </xf>
    <xf numFmtId="0" fontId="18" fillId="20" borderId="0" xfId="0" applyFont="1" applyFill="1" applyAlignment="1">
      <alignment horizontal="center" vertical="top" wrapText="1"/>
    </xf>
    <xf numFmtId="0" fontId="18" fillId="21" borderId="0" xfId="0" applyFont="1" applyFill="1" applyAlignment="1">
      <alignment horizontal="center" vertical="top" wrapText="1"/>
    </xf>
    <xf numFmtId="0" fontId="18" fillId="22" borderId="8" xfId="0" applyFont="1" applyFill="1" applyBorder="1" applyAlignment="1">
      <alignment horizontal="center" vertical="top" wrapText="1"/>
    </xf>
    <xf numFmtId="0" fontId="18" fillId="22" borderId="0" xfId="0" applyFont="1" applyFill="1" applyAlignment="1">
      <alignment horizontal="center" vertical="top" wrapText="1"/>
    </xf>
    <xf numFmtId="0" fontId="18" fillId="23" borderId="0" xfId="0" applyFont="1" applyFill="1" applyAlignment="1">
      <alignment horizontal="center" vertical="top" wrapText="1"/>
    </xf>
    <xf numFmtId="0" fontId="17" fillId="0" borderId="0" xfId="0" applyFont="1" applyFill="1" applyAlignment="1">
      <alignment horizontal="center" wrapText="1"/>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8" fillId="12" borderId="0" xfId="0" applyFont="1" applyFill="1" applyAlignment="1">
      <alignment horizontal="left"/>
    </xf>
    <xf numFmtId="0" fontId="8" fillId="0" borderId="0" xfId="0" applyFont="1" applyFill="1" applyBorder="1" applyAlignment="1">
      <alignment horizontal="center"/>
    </xf>
    <xf numFmtId="0" fontId="2" fillId="0" borderId="0" xfId="0" applyFont="1" applyAlignment="1">
      <alignment horizontal="center"/>
    </xf>
    <xf numFmtId="0" fontId="5" fillId="3" borderId="0" xfId="0" applyFont="1" applyFill="1" applyAlignment="1">
      <alignment horizontal="center" vertical="center"/>
    </xf>
    <xf numFmtId="0" fontId="5" fillId="18" borderId="0" xfId="0" applyFont="1" applyFill="1" applyAlignment="1">
      <alignment horizontal="center" vertical="center"/>
    </xf>
    <xf numFmtId="0" fontId="8" fillId="3" borderId="0" xfId="0" applyFont="1" applyFill="1" applyAlignment="1">
      <alignment horizontal="center"/>
    </xf>
    <xf numFmtId="0" fontId="8" fillId="18" borderId="0" xfId="0" applyFont="1" applyFill="1" applyAlignment="1">
      <alignment horizontal="center"/>
    </xf>
  </cellXfs>
  <cellStyles count="3">
    <cellStyle name="Normal" xfId="0" builtinId="0"/>
    <cellStyle name="Normal 2 2" xfId="1" xr:uid="{CC82D81B-0CA4-4745-9BD4-C29CBE7974E5}"/>
    <cellStyle name="Percent" xfId="2" builtinId="5"/>
  </cellStyles>
  <dxfs count="1">
    <dxf>
      <font>
        <color rgb="FF9C5700"/>
      </font>
      <fill>
        <patternFill>
          <bgColor rgb="FFFFEB9C"/>
        </patternFill>
      </fill>
    </dxf>
  </dxfs>
  <tableStyles count="0" defaultTableStyle="TableStyleMedium2" defaultPivotStyle="PivotStyleLight16"/>
  <colors>
    <mruColors>
      <color rgb="FF5F5F5F"/>
      <color rgb="FFB3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2017 NCIFP Score by Region</a:t>
            </a:r>
            <a:r>
              <a:rPr lang="en-US" baseline="0"/>
              <a:t> and Dimension (weighted)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 1'!$N$37</c:f>
              <c:strCache>
                <c:ptCount val="1"/>
                <c:pt idx="0">
                  <c:v>SSAF-A</c:v>
                </c:pt>
              </c:strCache>
            </c:strRef>
          </c:tx>
          <c:spPr>
            <a:solidFill>
              <a:schemeClr val="dk1">
                <a:tint val="88500"/>
              </a:schemeClr>
            </a:solidFill>
            <a:ln>
              <a:noFill/>
            </a:ln>
            <a:effectLst/>
          </c:spPr>
          <c:invertIfNegative val="0"/>
          <c:cat>
            <c:strRef>
              <c:f>'Figure 1'!$O$36:$U$36</c:f>
              <c:strCache>
                <c:ptCount val="7"/>
                <c:pt idx="0">
                  <c:v>Strategy</c:v>
                </c:pt>
                <c:pt idx="1">
                  <c:v>Data</c:v>
                </c:pt>
                <c:pt idx="2">
                  <c:v>Quality </c:v>
                </c:pt>
                <c:pt idx="3">
                  <c:v>Equity </c:v>
                </c:pt>
                <c:pt idx="4">
                  <c:v>Accountability </c:v>
                </c:pt>
                <c:pt idx="6">
                  <c:v>Total</c:v>
                </c:pt>
              </c:strCache>
            </c:strRef>
          </c:cat>
          <c:val>
            <c:numRef>
              <c:f>'Figure 1'!$O$37:$U$37</c:f>
              <c:numCache>
                <c:formatCode>0</c:formatCode>
                <c:ptCount val="7"/>
                <c:pt idx="0">
                  <c:v>84.129914006729294</c:v>
                </c:pt>
                <c:pt idx="1">
                  <c:v>71.804625755146276</c:v>
                </c:pt>
                <c:pt idx="2">
                  <c:v>67.840760469926906</c:v>
                </c:pt>
                <c:pt idx="3">
                  <c:v>63.881230772737553</c:v>
                </c:pt>
                <c:pt idx="4">
                  <c:v>64.66083829904359</c:v>
                </c:pt>
                <c:pt idx="6">
                  <c:v>70.406038152126527</c:v>
                </c:pt>
              </c:numCache>
            </c:numRef>
          </c:val>
          <c:extLst>
            <c:ext xmlns:c16="http://schemas.microsoft.com/office/drawing/2014/chart" uri="{C3380CC4-5D6E-409C-BE32-E72D297353CC}">
              <c16:uniqueId val="{00000000-DCFF-4C37-BC92-9A1851BC7638}"/>
            </c:ext>
          </c:extLst>
        </c:ser>
        <c:ser>
          <c:idx val="1"/>
          <c:order val="1"/>
          <c:tx>
            <c:strRef>
              <c:f>'Figure 1'!$N$38</c:f>
              <c:strCache>
                <c:ptCount val="1"/>
                <c:pt idx="0">
                  <c:v>SSAF-F</c:v>
                </c:pt>
              </c:strCache>
            </c:strRef>
          </c:tx>
          <c:spPr>
            <a:solidFill>
              <a:schemeClr val="dk1">
                <a:tint val="55000"/>
              </a:schemeClr>
            </a:solidFill>
            <a:ln>
              <a:noFill/>
            </a:ln>
            <a:effectLst/>
          </c:spPr>
          <c:invertIfNegative val="0"/>
          <c:cat>
            <c:strRef>
              <c:f>'Figure 1'!$O$36:$U$36</c:f>
              <c:strCache>
                <c:ptCount val="7"/>
                <c:pt idx="0">
                  <c:v>Strategy</c:v>
                </c:pt>
                <c:pt idx="1">
                  <c:v>Data</c:v>
                </c:pt>
                <c:pt idx="2">
                  <c:v>Quality </c:v>
                </c:pt>
                <c:pt idx="3">
                  <c:v>Equity </c:v>
                </c:pt>
                <c:pt idx="4">
                  <c:v>Accountability </c:v>
                </c:pt>
                <c:pt idx="6">
                  <c:v>Total</c:v>
                </c:pt>
              </c:strCache>
            </c:strRef>
          </c:cat>
          <c:val>
            <c:numRef>
              <c:f>'Figure 1'!$O$38:$U$38</c:f>
              <c:numCache>
                <c:formatCode>0</c:formatCode>
                <c:ptCount val="7"/>
                <c:pt idx="0">
                  <c:v>75.320792687132482</c:v>
                </c:pt>
                <c:pt idx="1">
                  <c:v>67.39972921206116</c:v>
                </c:pt>
                <c:pt idx="2">
                  <c:v>67.081933478157239</c:v>
                </c:pt>
                <c:pt idx="3">
                  <c:v>62.14549946214315</c:v>
                </c:pt>
                <c:pt idx="4">
                  <c:v>57.886060407569786</c:v>
                </c:pt>
                <c:pt idx="6">
                  <c:v>66.538967476962142</c:v>
                </c:pt>
              </c:numCache>
            </c:numRef>
          </c:val>
          <c:extLst>
            <c:ext xmlns:c16="http://schemas.microsoft.com/office/drawing/2014/chart" uri="{C3380CC4-5D6E-409C-BE32-E72D297353CC}">
              <c16:uniqueId val="{00000001-DCFF-4C37-BC92-9A1851BC7638}"/>
            </c:ext>
          </c:extLst>
        </c:ser>
        <c:ser>
          <c:idx val="2"/>
          <c:order val="2"/>
          <c:tx>
            <c:strRef>
              <c:f>'Figure 1'!$N$39</c:f>
              <c:strCache>
                <c:ptCount val="1"/>
                <c:pt idx="0">
                  <c:v>LAC</c:v>
                </c:pt>
              </c:strCache>
            </c:strRef>
          </c:tx>
          <c:spPr>
            <a:solidFill>
              <a:schemeClr val="dk1">
                <a:tint val="75000"/>
              </a:schemeClr>
            </a:solidFill>
            <a:ln>
              <a:noFill/>
            </a:ln>
            <a:effectLst/>
          </c:spPr>
          <c:invertIfNegative val="0"/>
          <c:cat>
            <c:strRef>
              <c:f>'Figure 1'!$O$36:$U$36</c:f>
              <c:strCache>
                <c:ptCount val="7"/>
                <c:pt idx="0">
                  <c:v>Strategy</c:v>
                </c:pt>
                <c:pt idx="1">
                  <c:v>Data</c:v>
                </c:pt>
                <c:pt idx="2">
                  <c:v>Quality </c:v>
                </c:pt>
                <c:pt idx="3">
                  <c:v>Equity </c:v>
                </c:pt>
                <c:pt idx="4">
                  <c:v>Accountability </c:v>
                </c:pt>
                <c:pt idx="6">
                  <c:v>Total</c:v>
                </c:pt>
              </c:strCache>
            </c:strRef>
          </c:cat>
          <c:val>
            <c:numRef>
              <c:f>'Figure 1'!$O$39:$U$39</c:f>
              <c:numCache>
                <c:formatCode>0</c:formatCode>
                <c:ptCount val="7"/>
                <c:pt idx="0">
                  <c:v>70.20880991085005</c:v>
                </c:pt>
                <c:pt idx="1">
                  <c:v>66.281752063526497</c:v>
                </c:pt>
                <c:pt idx="2">
                  <c:v>64.850141404522631</c:v>
                </c:pt>
                <c:pt idx="3">
                  <c:v>62.741188675075925</c:v>
                </c:pt>
                <c:pt idx="4">
                  <c:v>59.665557984261412</c:v>
                </c:pt>
                <c:pt idx="6">
                  <c:v>65.014804634643411</c:v>
                </c:pt>
              </c:numCache>
            </c:numRef>
          </c:val>
          <c:extLst>
            <c:ext xmlns:c16="http://schemas.microsoft.com/office/drawing/2014/chart" uri="{C3380CC4-5D6E-409C-BE32-E72D297353CC}">
              <c16:uniqueId val="{00000002-DCFF-4C37-BC92-9A1851BC7638}"/>
            </c:ext>
          </c:extLst>
        </c:ser>
        <c:ser>
          <c:idx val="3"/>
          <c:order val="3"/>
          <c:tx>
            <c:strRef>
              <c:f>'Figure 1'!$N$40</c:f>
              <c:strCache>
                <c:ptCount val="1"/>
                <c:pt idx="0">
                  <c:v>ASIA</c:v>
                </c:pt>
              </c:strCache>
            </c:strRef>
          </c:tx>
          <c:spPr>
            <a:solidFill>
              <a:schemeClr val="dk1">
                <a:tint val="98500"/>
              </a:schemeClr>
            </a:solidFill>
            <a:ln>
              <a:noFill/>
            </a:ln>
            <a:effectLst/>
          </c:spPr>
          <c:invertIfNegative val="0"/>
          <c:cat>
            <c:strRef>
              <c:f>'Figure 1'!$O$36:$U$36</c:f>
              <c:strCache>
                <c:ptCount val="7"/>
                <c:pt idx="0">
                  <c:v>Strategy</c:v>
                </c:pt>
                <c:pt idx="1">
                  <c:v>Data</c:v>
                </c:pt>
                <c:pt idx="2">
                  <c:v>Quality </c:v>
                </c:pt>
                <c:pt idx="3">
                  <c:v>Equity </c:v>
                </c:pt>
                <c:pt idx="4">
                  <c:v>Accountability </c:v>
                </c:pt>
                <c:pt idx="6">
                  <c:v>Total</c:v>
                </c:pt>
              </c:strCache>
            </c:strRef>
          </c:cat>
          <c:val>
            <c:numRef>
              <c:f>'Figure 1'!$O$40:$U$40</c:f>
              <c:numCache>
                <c:formatCode>0</c:formatCode>
                <c:ptCount val="7"/>
                <c:pt idx="0">
                  <c:v>80.071261145159497</c:v>
                </c:pt>
                <c:pt idx="1">
                  <c:v>59.119200238485121</c:v>
                </c:pt>
                <c:pt idx="2">
                  <c:v>62.999924681772214</c:v>
                </c:pt>
                <c:pt idx="3">
                  <c:v>60.580943231405215</c:v>
                </c:pt>
                <c:pt idx="4">
                  <c:v>56.358278041612166</c:v>
                </c:pt>
                <c:pt idx="6">
                  <c:v>63.855919173905903</c:v>
                </c:pt>
              </c:numCache>
            </c:numRef>
          </c:val>
          <c:extLst>
            <c:ext xmlns:c16="http://schemas.microsoft.com/office/drawing/2014/chart" uri="{C3380CC4-5D6E-409C-BE32-E72D297353CC}">
              <c16:uniqueId val="{00000003-DCFF-4C37-BC92-9A1851BC7638}"/>
            </c:ext>
          </c:extLst>
        </c:ser>
        <c:ser>
          <c:idx val="4"/>
          <c:order val="4"/>
          <c:tx>
            <c:strRef>
              <c:f>'Figure 1'!$N$41</c:f>
              <c:strCache>
                <c:ptCount val="1"/>
                <c:pt idx="0">
                  <c:v>MENA</c:v>
                </c:pt>
              </c:strCache>
            </c:strRef>
          </c:tx>
          <c:spPr>
            <a:solidFill>
              <a:schemeClr val="dk1">
                <a:tint val="30000"/>
              </a:schemeClr>
            </a:solidFill>
            <a:ln>
              <a:noFill/>
            </a:ln>
            <a:effectLst/>
          </c:spPr>
          <c:invertIfNegative val="0"/>
          <c:cat>
            <c:strRef>
              <c:f>'Figure 1'!$O$36:$U$36</c:f>
              <c:strCache>
                <c:ptCount val="7"/>
                <c:pt idx="0">
                  <c:v>Strategy</c:v>
                </c:pt>
                <c:pt idx="1">
                  <c:v>Data</c:v>
                </c:pt>
                <c:pt idx="2">
                  <c:v>Quality </c:v>
                </c:pt>
                <c:pt idx="3">
                  <c:v>Equity </c:v>
                </c:pt>
                <c:pt idx="4">
                  <c:v>Accountability </c:v>
                </c:pt>
                <c:pt idx="6">
                  <c:v>Total</c:v>
                </c:pt>
              </c:strCache>
            </c:strRef>
          </c:cat>
          <c:val>
            <c:numRef>
              <c:f>'Figure 1'!$O$41:$U$41</c:f>
              <c:numCache>
                <c:formatCode>0</c:formatCode>
                <c:ptCount val="7"/>
                <c:pt idx="0">
                  <c:v>71.528709123447925</c:v>
                </c:pt>
                <c:pt idx="1">
                  <c:v>60.035225839531137</c:v>
                </c:pt>
                <c:pt idx="2">
                  <c:v>62.040558560193382</c:v>
                </c:pt>
                <c:pt idx="3">
                  <c:v>51.83112557947392</c:v>
                </c:pt>
                <c:pt idx="4">
                  <c:v>61.497711791442121</c:v>
                </c:pt>
                <c:pt idx="6">
                  <c:v>61.722274495648442</c:v>
                </c:pt>
              </c:numCache>
            </c:numRef>
          </c:val>
          <c:extLst>
            <c:ext xmlns:c16="http://schemas.microsoft.com/office/drawing/2014/chart" uri="{C3380CC4-5D6E-409C-BE32-E72D297353CC}">
              <c16:uniqueId val="{00000004-DCFF-4C37-BC92-9A1851BC7638}"/>
            </c:ext>
          </c:extLst>
        </c:ser>
        <c:ser>
          <c:idx val="5"/>
          <c:order val="5"/>
          <c:tx>
            <c:strRef>
              <c:f>'Figure 1'!$N$42</c:f>
              <c:strCache>
                <c:ptCount val="1"/>
                <c:pt idx="0">
                  <c:v>EECA</c:v>
                </c:pt>
              </c:strCache>
            </c:strRef>
          </c:tx>
          <c:spPr>
            <a:solidFill>
              <a:schemeClr val="dk1">
                <a:tint val="60000"/>
              </a:schemeClr>
            </a:solidFill>
            <a:ln>
              <a:noFill/>
            </a:ln>
            <a:effectLst/>
          </c:spPr>
          <c:invertIfNegative val="0"/>
          <c:cat>
            <c:strRef>
              <c:f>'Figure 1'!$O$36:$U$36</c:f>
              <c:strCache>
                <c:ptCount val="7"/>
                <c:pt idx="0">
                  <c:v>Strategy</c:v>
                </c:pt>
                <c:pt idx="1">
                  <c:v>Data</c:v>
                </c:pt>
                <c:pt idx="2">
                  <c:v>Quality </c:v>
                </c:pt>
                <c:pt idx="3">
                  <c:v>Equity </c:v>
                </c:pt>
                <c:pt idx="4">
                  <c:v>Accountability </c:v>
                </c:pt>
                <c:pt idx="6">
                  <c:v>Total</c:v>
                </c:pt>
              </c:strCache>
            </c:strRef>
          </c:cat>
          <c:val>
            <c:numRef>
              <c:f>'Figure 1'!$O$42:$U$42</c:f>
              <c:numCache>
                <c:formatCode>0</c:formatCode>
                <c:ptCount val="7"/>
                <c:pt idx="0">
                  <c:v>46.108531097099331</c:v>
                </c:pt>
                <c:pt idx="1">
                  <c:v>50.037101948496641</c:v>
                </c:pt>
                <c:pt idx="2">
                  <c:v>48.259504854386272</c:v>
                </c:pt>
                <c:pt idx="3">
                  <c:v>53.763340554712073</c:v>
                </c:pt>
                <c:pt idx="4">
                  <c:v>44.320959922678469</c:v>
                </c:pt>
                <c:pt idx="6">
                  <c:v>48.436334796643045</c:v>
                </c:pt>
              </c:numCache>
            </c:numRef>
          </c:val>
          <c:extLst>
            <c:ext xmlns:c16="http://schemas.microsoft.com/office/drawing/2014/chart" uri="{C3380CC4-5D6E-409C-BE32-E72D297353CC}">
              <c16:uniqueId val="{00000005-DCFF-4C37-BC92-9A1851BC7638}"/>
            </c:ext>
          </c:extLst>
        </c:ser>
        <c:dLbls>
          <c:showLegendKey val="0"/>
          <c:showVal val="0"/>
          <c:showCatName val="0"/>
          <c:showSerName val="0"/>
          <c:showPercent val="0"/>
          <c:showBubbleSize val="0"/>
        </c:dLbls>
        <c:gapWidth val="219"/>
        <c:overlap val="-27"/>
        <c:axId val="181890527"/>
        <c:axId val="181891775"/>
      </c:barChart>
      <c:catAx>
        <c:axId val="18189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91775"/>
        <c:crosses val="autoZero"/>
        <c:auto val="1"/>
        <c:lblAlgn val="ctr"/>
        <c:lblOffset val="100"/>
        <c:noMultiLvlLbl val="0"/>
      </c:catAx>
      <c:valAx>
        <c:axId val="181891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90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2014</a:t>
            </a:r>
            <a:r>
              <a:rPr lang="en-US" baseline="0"/>
              <a:t> and 2017 Scores for FPE Items, by Dimension (unweighted)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 2'!$K$13</c:f>
              <c:strCache>
                <c:ptCount val="1"/>
                <c:pt idx="0">
                  <c:v>2014</c:v>
                </c:pt>
              </c:strCache>
            </c:strRef>
          </c:tx>
          <c:spPr>
            <a:solidFill>
              <a:schemeClr val="dk1">
                <a:tint val="88500"/>
              </a:schemeClr>
            </a:solidFill>
            <a:ln>
              <a:noFill/>
            </a:ln>
            <a:effectLst/>
          </c:spPr>
          <c:invertIfNegative val="0"/>
          <c:cat>
            <c:strRef>
              <c:f>'Figure 2'!$L$12:$O$12</c:f>
              <c:strCache>
                <c:ptCount val="4"/>
                <c:pt idx="0">
                  <c:v>Strategy</c:v>
                </c:pt>
                <c:pt idx="1">
                  <c:v>Data</c:v>
                </c:pt>
                <c:pt idx="2">
                  <c:v>Quality</c:v>
                </c:pt>
                <c:pt idx="3">
                  <c:v>Equity</c:v>
                </c:pt>
              </c:strCache>
            </c:strRef>
          </c:cat>
          <c:val>
            <c:numRef>
              <c:f>'Figure 2'!$L$13:$O$13</c:f>
              <c:numCache>
                <c:formatCode>0.0</c:formatCode>
                <c:ptCount val="4"/>
                <c:pt idx="0">
                  <c:v>56.671061363889379</c:v>
                </c:pt>
                <c:pt idx="1">
                  <c:v>51.833660418414553</c:v>
                </c:pt>
                <c:pt idx="2">
                  <c:v>52.435135203440957</c:v>
                </c:pt>
                <c:pt idx="3">
                  <c:v>52.040199947153845</c:v>
                </c:pt>
              </c:numCache>
            </c:numRef>
          </c:val>
          <c:extLst>
            <c:ext xmlns:c16="http://schemas.microsoft.com/office/drawing/2014/chart" uri="{C3380CC4-5D6E-409C-BE32-E72D297353CC}">
              <c16:uniqueId val="{00000000-DB90-42EC-B7B5-ABA3274B4964}"/>
            </c:ext>
          </c:extLst>
        </c:ser>
        <c:ser>
          <c:idx val="1"/>
          <c:order val="1"/>
          <c:tx>
            <c:strRef>
              <c:f>'Figure 2'!$K$14</c:f>
              <c:strCache>
                <c:ptCount val="1"/>
                <c:pt idx="0">
                  <c:v>2017</c:v>
                </c:pt>
              </c:strCache>
            </c:strRef>
          </c:tx>
          <c:spPr>
            <a:solidFill>
              <a:schemeClr val="dk1">
                <a:tint val="55000"/>
              </a:schemeClr>
            </a:solidFill>
            <a:ln>
              <a:noFill/>
            </a:ln>
            <a:effectLst/>
          </c:spPr>
          <c:invertIfNegative val="0"/>
          <c:cat>
            <c:strRef>
              <c:f>'Figure 2'!$L$12:$O$12</c:f>
              <c:strCache>
                <c:ptCount val="4"/>
                <c:pt idx="0">
                  <c:v>Strategy</c:v>
                </c:pt>
                <c:pt idx="1">
                  <c:v>Data</c:v>
                </c:pt>
                <c:pt idx="2">
                  <c:v>Quality</c:v>
                </c:pt>
                <c:pt idx="3">
                  <c:v>Equity</c:v>
                </c:pt>
              </c:strCache>
            </c:strRef>
          </c:cat>
          <c:val>
            <c:numRef>
              <c:f>'Figure 2'!$L$14:$O$14</c:f>
              <c:numCache>
                <c:formatCode>0.0</c:formatCode>
                <c:ptCount val="4"/>
                <c:pt idx="0">
                  <c:v>57.937212047271402</c:v>
                </c:pt>
                <c:pt idx="1">
                  <c:v>54.419413985042929</c:v>
                </c:pt>
                <c:pt idx="2">
                  <c:v>55.627935210647784</c:v>
                </c:pt>
                <c:pt idx="3">
                  <c:v>53.406760511686734</c:v>
                </c:pt>
              </c:numCache>
            </c:numRef>
          </c:val>
          <c:extLst>
            <c:ext xmlns:c16="http://schemas.microsoft.com/office/drawing/2014/chart" uri="{C3380CC4-5D6E-409C-BE32-E72D297353CC}">
              <c16:uniqueId val="{00000001-DB90-42EC-B7B5-ABA3274B4964}"/>
            </c:ext>
          </c:extLst>
        </c:ser>
        <c:ser>
          <c:idx val="2"/>
          <c:order val="2"/>
          <c:tx>
            <c:strRef>
              <c:f>'Figure 2'!$K$15</c:f>
              <c:strCache>
                <c:ptCount val="1"/>
                <c:pt idx="0">
                  <c:v>Increase</c:v>
                </c:pt>
              </c:strCache>
            </c:strRef>
          </c:tx>
          <c:spPr>
            <a:solidFill>
              <a:schemeClr val="dk1">
                <a:tint val="75000"/>
              </a:schemeClr>
            </a:solidFill>
            <a:ln>
              <a:noFill/>
            </a:ln>
            <a:effectLst/>
          </c:spPr>
          <c:invertIfNegative val="0"/>
          <c:cat>
            <c:strRef>
              <c:f>'Figure 2'!$L$12:$O$12</c:f>
              <c:strCache>
                <c:ptCount val="4"/>
                <c:pt idx="0">
                  <c:v>Strategy</c:v>
                </c:pt>
                <c:pt idx="1">
                  <c:v>Data</c:v>
                </c:pt>
                <c:pt idx="2">
                  <c:v>Quality</c:v>
                </c:pt>
                <c:pt idx="3">
                  <c:v>Equity</c:v>
                </c:pt>
              </c:strCache>
            </c:strRef>
          </c:cat>
          <c:val>
            <c:numRef>
              <c:f>'Figure 2'!$L$15:$O$15</c:f>
              <c:numCache>
                <c:formatCode>0.0</c:formatCode>
                <c:ptCount val="4"/>
                <c:pt idx="0">
                  <c:v>1.2661506833820226</c:v>
                </c:pt>
                <c:pt idx="1">
                  <c:v>2.5857535666283766</c:v>
                </c:pt>
                <c:pt idx="2">
                  <c:v>3.1928000072068272</c:v>
                </c:pt>
                <c:pt idx="3">
                  <c:v>1.3665605645328895</c:v>
                </c:pt>
              </c:numCache>
            </c:numRef>
          </c:val>
          <c:extLst>
            <c:ext xmlns:c16="http://schemas.microsoft.com/office/drawing/2014/chart" uri="{C3380CC4-5D6E-409C-BE32-E72D297353CC}">
              <c16:uniqueId val="{00000002-DB90-42EC-B7B5-ABA3274B4964}"/>
            </c:ext>
          </c:extLst>
        </c:ser>
        <c:dLbls>
          <c:showLegendKey val="0"/>
          <c:showVal val="0"/>
          <c:showCatName val="0"/>
          <c:showSerName val="0"/>
          <c:showPercent val="0"/>
          <c:showBubbleSize val="0"/>
        </c:dLbls>
        <c:gapWidth val="219"/>
        <c:overlap val="-27"/>
        <c:axId val="1387674703"/>
        <c:axId val="1387673455"/>
      </c:barChart>
      <c:catAx>
        <c:axId val="138767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673455"/>
        <c:crosses val="autoZero"/>
        <c:auto val="1"/>
        <c:lblAlgn val="ctr"/>
        <c:lblOffset val="100"/>
        <c:noMultiLvlLbl val="0"/>
      </c:catAx>
      <c:valAx>
        <c:axId val="138767345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674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2017 NCIFP Dimension Scores by Country and</a:t>
            </a:r>
            <a:r>
              <a:rPr lang="en-US" baseline="0"/>
              <a:t>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Strategy</c:v>
          </c:tx>
          <c:spPr>
            <a:solidFill>
              <a:schemeClr val="dk1">
                <a:tint val="88500"/>
              </a:schemeClr>
            </a:solidFill>
            <a:ln>
              <a:noFill/>
            </a:ln>
            <a:effectLst/>
          </c:spPr>
          <c:invertIfNegative val="0"/>
          <c:cat>
            <c:multiLvlStrRef>
              <c:f>'Figure 3'!$A$3:$B$89</c:f>
              <c:multiLvlStrCache>
                <c:ptCount val="87"/>
                <c:lvl>
                  <c:pt idx="0">
                    <c:v>Timor-Leste</c:v>
                  </c:pt>
                  <c:pt idx="1">
                    <c:v>Papua New Guinea</c:v>
                  </c:pt>
                  <c:pt idx="2">
                    <c:v>Pakistan (national)</c:v>
                  </c:pt>
                  <c:pt idx="3">
                    <c:v>Lao PDR</c:v>
                  </c:pt>
                  <c:pt idx="4">
                    <c:v>Malaysia</c:v>
                  </c:pt>
                  <c:pt idx="5">
                    <c:v>Myanmar</c:v>
                  </c:pt>
                  <c:pt idx="6">
                    <c:v>Bangladesh</c:v>
                  </c:pt>
                  <c:pt idx="7">
                    <c:v>Bhutan</c:v>
                  </c:pt>
                  <c:pt idx="8">
                    <c:v>Afghanistan</c:v>
                  </c:pt>
                  <c:pt idx="9">
                    <c:v>India</c:v>
                  </c:pt>
                  <c:pt idx="10">
                    <c:v>Sri Lanka</c:v>
                  </c:pt>
                  <c:pt idx="11">
                    <c:v>Philippines</c:v>
                  </c:pt>
                  <c:pt idx="12">
                    <c:v>Cambodia</c:v>
                  </c:pt>
                  <c:pt idx="13">
                    <c:v>Solomon Islands</c:v>
                  </c:pt>
                  <c:pt idx="14">
                    <c:v>Mongolia</c:v>
                  </c:pt>
                  <c:pt idx="15">
                    <c:v>Viet Nam</c:v>
                  </c:pt>
                  <c:pt idx="16">
                    <c:v>Nepal</c:v>
                  </c:pt>
                  <c:pt idx="18">
                    <c:v>Romania</c:v>
                  </c:pt>
                  <c:pt idx="19">
                    <c:v>Russia</c:v>
                  </c:pt>
                  <c:pt idx="20">
                    <c:v>Georgia</c:v>
                  </c:pt>
                  <c:pt idx="21">
                    <c:v>Moldova</c:v>
                  </c:pt>
                  <c:pt idx="22">
                    <c:v>Kyrgyzstan</c:v>
                  </c:pt>
                  <c:pt idx="23">
                    <c:v>Turkmenistan</c:v>
                  </c:pt>
                  <c:pt idx="24">
                    <c:v>Kazakhstan</c:v>
                  </c:pt>
                  <c:pt idx="25">
                    <c:v>Ukraine</c:v>
                  </c:pt>
                  <c:pt idx="26">
                    <c:v>Uzbekistan</c:v>
                  </c:pt>
                  <c:pt idx="27">
                    <c:v>Armenia</c:v>
                  </c:pt>
                  <c:pt idx="28">
                    <c:v>Tajikistan</c:v>
                  </c:pt>
                  <c:pt idx="30">
                    <c:v>Bolivia</c:v>
                  </c:pt>
                  <c:pt idx="31">
                    <c:v>Guatemala</c:v>
                  </c:pt>
                  <c:pt idx="32">
                    <c:v>Haiti</c:v>
                  </c:pt>
                  <c:pt idx="33">
                    <c:v>Dominican Republic</c:v>
                  </c:pt>
                  <c:pt idx="34">
                    <c:v>Peru</c:v>
                  </c:pt>
                  <c:pt idx="35">
                    <c:v>Honduras</c:v>
                  </c:pt>
                  <c:pt idx="36">
                    <c:v>Panama</c:v>
                  </c:pt>
                  <c:pt idx="37">
                    <c:v>El Salvador</c:v>
                  </c:pt>
                  <c:pt idx="38">
                    <c:v>Colombia</c:v>
                  </c:pt>
                  <c:pt idx="39">
                    <c:v>Mexico</c:v>
                  </c:pt>
                  <c:pt idx="40">
                    <c:v>Jamaica</c:v>
                  </c:pt>
                  <c:pt idx="41">
                    <c:v>Nicaragua</c:v>
                  </c:pt>
                  <c:pt idx="43">
                    <c:v>Morocco</c:v>
                  </c:pt>
                  <c:pt idx="44">
                    <c:v>Iraq</c:v>
                  </c:pt>
                  <c:pt idx="45">
                    <c:v>Egypt</c:v>
                  </c:pt>
                  <c:pt idx="46">
                    <c:v>Palestine</c:v>
                  </c:pt>
                  <c:pt idx="47">
                    <c:v>Jordan</c:v>
                  </c:pt>
                  <c:pt idx="49">
                    <c:v>Eritrea</c:v>
                  </c:pt>
                  <c:pt idx="50">
                    <c:v>South Sudan</c:v>
                  </c:pt>
                  <c:pt idx="51">
                    <c:v>Somalia</c:v>
                  </c:pt>
                  <c:pt idx="52">
                    <c:v>Liberia</c:v>
                  </c:pt>
                  <c:pt idx="53">
                    <c:v>Nigeria (National)</c:v>
                  </c:pt>
                  <c:pt idx="54">
                    <c:v>Namibia</c:v>
                  </c:pt>
                  <c:pt idx="55">
                    <c:v>Cameroon</c:v>
                  </c:pt>
                  <c:pt idx="56">
                    <c:v>Gambia</c:v>
                  </c:pt>
                  <c:pt idx="57">
                    <c:v>Zambia</c:v>
                  </c:pt>
                  <c:pt idx="58">
                    <c:v>Sierra Leone</c:v>
                  </c:pt>
                  <c:pt idx="59">
                    <c:v>Ethiopia</c:v>
                  </c:pt>
                  <c:pt idx="60">
                    <c:v>Lesotho</c:v>
                  </c:pt>
                  <c:pt idx="61">
                    <c:v>Uganda</c:v>
                  </c:pt>
                  <c:pt idx="62">
                    <c:v>Zimbabwe</c:v>
                  </c:pt>
                  <c:pt idx="63">
                    <c:v>Eswatini</c:v>
                  </c:pt>
                  <c:pt idx="64">
                    <c:v>Kenya</c:v>
                  </c:pt>
                  <c:pt idx="65">
                    <c:v>Malawi</c:v>
                  </c:pt>
                  <c:pt idx="66">
                    <c:v>Tanzania</c:v>
                  </c:pt>
                  <c:pt idx="67">
                    <c:v>Ghana</c:v>
                  </c:pt>
                  <c:pt idx="68">
                    <c:v>Rwanda</c:v>
                  </c:pt>
                  <c:pt idx="70">
                    <c:v>Chad</c:v>
                  </c:pt>
                  <c:pt idx="71">
                    <c:v>CAR</c:v>
                  </c:pt>
                  <c:pt idx="72">
                    <c:v>Mauritania</c:v>
                  </c:pt>
                  <c:pt idx="73">
                    <c:v>DR Congo</c:v>
                  </c:pt>
                  <c:pt idx="74">
                    <c:v>Congo (Brazzaville)</c:v>
                  </c:pt>
                  <c:pt idx="75">
                    <c:v>Cote d'Ivoire</c:v>
                  </c:pt>
                  <c:pt idx="76">
                    <c:v>Madagascar</c:v>
                  </c:pt>
                  <c:pt idx="77">
                    <c:v>Mozambique</c:v>
                  </c:pt>
                  <c:pt idx="78">
                    <c:v>Senegal</c:v>
                  </c:pt>
                  <c:pt idx="79">
                    <c:v>Burundi</c:v>
                  </c:pt>
                  <c:pt idx="80">
                    <c:v>Guinea</c:v>
                  </c:pt>
                  <c:pt idx="81">
                    <c:v>Guinea-Bissau</c:v>
                  </c:pt>
                  <c:pt idx="82">
                    <c:v>Togo</c:v>
                  </c:pt>
                  <c:pt idx="83">
                    <c:v>Burkina Faso</c:v>
                  </c:pt>
                  <c:pt idx="84">
                    <c:v>Niger</c:v>
                  </c:pt>
                  <c:pt idx="85">
                    <c:v>Mali</c:v>
                  </c:pt>
                  <c:pt idx="86">
                    <c:v>Sao Tome &amp; Principe</c:v>
                  </c:pt>
                </c:lvl>
                <c:lvl>
                  <c:pt idx="0">
                    <c:v>ASIA</c:v>
                  </c:pt>
                  <c:pt idx="18">
                    <c:v>EECA</c:v>
                  </c:pt>
                  <c:pt idx="30">
                    <c:v>LAC</c:v>
                  </c:pt>
                  <c:pt idx="43">
                    <c:v>MENA</c:v>
                  </c:pt>
                  <c:pt idx="49">
                    <c:v>SSAF-A</c:v>
                  </c:pt>
                  <c:pt idx="70">
                    <c:v>SSAF-F</c:v>
                  </c:pt>
                </c:lvl>
              </c:multiLvlStrCache>
            </c:multiLvlStrRef>
          </c:cat>
          <c:val>
            <c:numRef>
              <c:f>'Figure 3'!$C$3:$C$89</c:f>
              <c:numCache>
                <c:formatCode>0.0</c:formatCode>
                <c:ptCount val="87"/>
                <c:pt idx="0">
                  <c:v>41.348671904227466</c:v>
                </c:pt>
                <c:pt idx="1">
                  <c:v>45.844125010791679</c:v>
                </c:pt>
                <c:pt idx="2">
                  <c:v>72.252747252747255</c:v>
                </c:pt>
                <c:pt idx="3">
                  <c:v>62.839506172839499</c:v>
                </c:pt>
                <c:pt idx="4">
                  <c:v>67.734754956977184</c:v>
                </c:pt>
                <c:pt idx="5">
                  <c:v>82.659932659932664</c:v>
                </c:pt>
                <c:pt idx="6">
                  <c:v>78.037686809616631</c:v>
                </c:pt>
                <c:pt idx="7">
                  <c:v>72.91245791245791</c:v>
                </c:pt>
                <c:pt idx="8">
                  <c:v>86.056644880174289</c:v>
                </c:pt>
                <c:pt idx="9">
                  <c:v>80.892255892255889</c:v>
                </c:pt>
                <c:pt idx="10">
                  <c:v>74.117549117549132</c:v>
                </c:pt>
                <c:pt idx="11">
                  <c:v>78.858024691358025</c:v>
                </c:pt>
                <c:pt idx="12">
                  <c:v>83.333333333333329</c:v>
                </c:pt>
                <c:pt idx="13">
                  <c:v>75.641025641025635</c:v>
                </c:pt>
                <c:pt idx="14">
                  <c:v>87.283950617283949</c:v>
                </c:pt>
                <c:pt idx="15">
                  <c:v>92.292768959435634</c:v>
                </c:pt>
                <c:pt idx="16">
                  <c:v>89.609053497942384</c:v>
                </c:pt>
                <c:pt idx="18">
                  <c:v>38.786116298371205</c:v>
                </c:pt>
                <c:pt idx="19">
                  <c:v>24.663299663299664</c:v>
                </c:pt>
                <c:pt idx="20">
                  <c:v>48.155864197530867</c:v>
                </c:pt>
                <c:pt idx="21">
                  <c:v>87.008547008547012</c:v>
                </c:pt>
                <c:pt idx="22">
                  <c:v>40.849673202614383</c:v>
                </c:pt>
                <c:pt idx="23">
                  <c:v>58.862433862433853</c:v>
                </c:pt>
                <c:pt idx="24">
                  <c:v>65.070037986704648</c:v>
                </c:pt>
                <c:pt idx="25">
                  <c:v>68.101851851851848</c:v>
                </c:pt>
                <c:pt idx="26">
                  <c:v>75.18518518518519</c:v>
                </c:pt>
                <c:pt idx="27">
                  <c:v>86.913580246913583</c:v>
                </c:pt>
                <c:pt idx="28">
                  <c:v>96.428571428571431</c:v>
                </c:pt>
                <c:pt idx="30">
                  <c:v>67.806267806267812</c:v>
                </c:pt>
                <c:pt idx="31">
                  <c:v>63.888888888888893</c:v>
                </c:pt>
                <c:pt idx="32">
                  <c:v>66.540404040404042</c:v>
                </c:pt>
                <c:pt idx="33">
                  <c:v>63.034188034188041</c:v>
                </c:pt>
                <c:pt idx="34">
                  <c:v>51.282051282051292</c:v>
                </c:pt>
                <c:pt idx="35">
                  <c:v>53.212682379349047</c:v>
                </c:pt>
                <c:pt idx="36">
                  <c:v>76.992143658810321</c:v>
                </c:pt>
                <c:pt idx="37">
                  <c:v>62.332297332297337</c:v>
                </c:pt>
                <c:pt idx="38">
                  <c:v>74.728769173213621</c:v>
                </c:pt>
                <c:pt idx="39">
                  <c:v>75.529100529100532</c:v>
                </c:pt>
                <c:pt idx="40">
                  <c:v>91.452991452991455</c:v>
                </c:pt>
                <c:pt idx="41">
                  <c:v>79.549195660306779</c:v>
                </c:pt>
                <c:pt idx="43">
                  <c:v>65.923781113839595</c:v>
                </c:pt>
                <c:pt idx="44">
                  <c:v>82.744107744107737</c:v>
                </c:pt>
                <c:pt idx="45">
                  <c:v>67.648709315375982</c:v>
                </c:pt>
                <c:pt idx="46">
                  <c:v>81.11772486772486</c:v>
                </c:pt>
                <c:pt idx="47">
                  <c:v>82.993827160493822</c:v>
                </c:pt>
                <c:pt idx="49">
                  <c:v>51.982091982091966</c:v>
                </c:pt>
                <c:pt idx="50">
                  <c:v>65.081369248035898</c:v>
                </c:pt>
                <c:pt idx="51">
                  <c:v>69.26638176638177</c:v>
                </c:pt>
                <c:pt idx="52">
                  <c:v>79.880779472282725</c:v>
                </c:pt>
                <c:pt idx="53">
                  <c:v>82.53721859114016</c:v>
                </c:pt>
                <c:pt idx="54">
                  <c:v>65.198412698412696</c:v>
                </c:pt>
                <c:pt idx="55">
                  <c:v>77.671957671957671</c:v>
                </c:pt>
                <c:pt idx="56">
                  <c:v>72.340067340067336</c:v>
                </c:pt>
                <c:pt idx="57">
                  <c:v>78.299663299663294</c:v>
                </c:pt>
                <c:pt idx="58">
                  <c:v>83.827160493827165</c:v>
                </c:pt>
                <c:pt idx="59">
                  <c:v>82.371794871794862</c:v>
                </c:pt>
                <c:pt idx="60">
                  <c:v>82.716049382716051</c:v>
                </c:pt>
                <c:pt idx="61">
                  <c:v>90.11158594491927</c:v>
                </c:pt>
                <c:pt idx="62">
                  <c:v>97.751322751322746</c:v>
                </c:pt>
                <c:pt idx="63">
                  <c:v>91.131461131461137</c:v>
                </c:pt>
                <c:pt idx="64">
                  <c:v>87.749287749287745</c:v>
                </c:pt>
                <c:pt idx="65">
                  <c:v>89.814814814814824</c:v>
                </c:pt>
                <c:pt idx="66">
                  <c:v>88.468013468013467</c:v>
                </c:pt>
                <c:pt idx="67">
                  <c:v>91.066341066341067</c:v>
                </c:pt>
                <c:pt idx="68">
                  <c:v>96.552028218694886</c:v>
                </c:pt>
                <c:pt idx="70">
                  <c:v>49.188712522045854</c:v>
                </c:pt>
                <c:pt idx="71">
                  <c:v>56.034706034706034</c:v>
                </c:pt>
                <c:pt idx="72">
                  <c:v>79.960317460317455</c:v>
                </c:pt>
                <c:pt idx="73">
                  <c:v>74.660493827160494</c:v>
                </c:pt>
                <c:pt idx="74">
                  <c:v>67.287342287342298</c:v>
                </c:pt>
                <c:pt idx="75">
                  <c:v>71.957106679328902</c:v>
                </c:pt>
                <c:pt idx="76">
                  <c:v>76.839826839826841</c:v>
                </c:pt>
                <c:pt idx="77">
                  <c:v>79.185552102218779</c:v>
                </c:pt>
                <c:pt idx="78">
                  <c:v>76.872109372109378</c:v>
                </c:pt>
                <c:pt idx="79">
                  <c:v>81.084656084656075</c:v>
                </c:pt>
                <c:pt idx="80">
                  <c:v>78.212929046262374</c:v>
                </c:pt>
                <c:pt idx="81">
                  <c:v>78.703703703703709</c:v>
                </c:pt>
                <c:pt idx="82">
                  <c:v>84.309764309764304</c:v>
                </c:pt>
                <c:pt idx="83">
                  <c:v>72.53086419753086</c:v>
                </c:pt>
                <c:pt idx="84">
                  <c:v>85.714285714285708</c:v>
                </c:pt>
                <c:pt idx="85">
                  <c:v>81.76638176638177</c:v>
                </c:pt>
                <c:pt idx="86">
                  <c:v>84.547152194211023</c:v>
                </c:pt>
              </c:numCache>
            </c:numRef>
          </c:val>
          <c:extLst>
            <c:ext xmlns:c16="http://schemas.microsoft.com/office/drawing/2014/chart" uri="{C3380CC4-5D6E-409C-BE32-E72D297353CC}">
              <c16:uniqueId val="{00000000-5A46-420F-ABD3-E102A87C30F5}"/>
            </c:ext>
          </c:extLst>
        </c:ser>
        <c:ser>
          <c:idx val="1"/>
          <c:order val="1"/>
          <c:tx>
            <c:v>Data</c:v>
          </c:tx>
          <c:spPr>
            <a:solidFill>
              <a:schemeClr val="dk1">
                <a:tint val="55000"/>
              </a:schemeClr>
            </a:solidFill>
            <a:ln>
              <a:noFill/>
            </a:ln>
            <a:effectLst/>
          </c:spPr>
          <c:invertIfNegative val="0"/>
          <c:cat>
            <c:multiLvlStrRef>
              <c:f>'Figure 3'!$A$3:$B$89</c:f>
              <c:multiLvlStrCache>
                <c:ptCount val="87"/>
                <c:lvl>
                  <c:pt idx="0">
                    <c:v>Timor-Leste</c:v>
                  </c:pt>
                  <c:pt idx="1">
                    <c:v>Papua New Guinea</c:v>
                  </c:pt>
                  <c:pt idx="2">
                    <c:v>Pakistan (national)</c:v>
                  </c:pt>
                  <c:pt idx="3">
                    <c:v>Lao PDR</c:v>
                  </c:pt>
                  <c:pt idx="4">
                    <c:v>Malaysia</c:v>
                  </c:pt>
                  <c:pt idx="5">
                    <c:v>Myanmar</c:v>
                  </c:pt>
                  <c:pt idx="6">
                    <c:v>Bangladesh</c:v>
                  </c:pt>
                  <c:pt idx="7">
                    <c:v>Bhutan</c:v>
                  </c:pt>
                  <c:pt idx="8">
                    <c:v>Afghanistan</c:v>
                  </c:pt>
                  <c:pt idx="9">
                    <c:v>India</c:v>
                  </c:pt>
                  <c:pt idx="10">
                    <c:v>Sri Lanka</c:v>
                  </c:pt>
                  <c:pt idx="11">
                    <c:v>Philippines</c:v>
                  </c:pt>
                  <c:pt idx="12">
                    <c:v>Cambodia</c:v>
                  </c:pt>
                  <c:pt idx="13">
                    <c:v>Solomon Islands</c:v>
                  </c:pt>
                  <c:pt idx="14">
                    <c:v>Mongolia</c:v>
                  </c:pt>
                  <c:pt idx="15">
                    <c:v>Viet Nam</c:v>
                  </c:pt>
                  <c:pt idx="16">
                    <c:v>Nepal</c:v>
                  </c:pt>
                  <c:pt idx="18">
                    <c:v>Romania</c:v>
                  </c:pt>
                  <c:pt idx="19">
                    <c:v>Russia</c:v>
                  </c:pt>
                  <c:pt idx="20">
                    <c:v>Georgia</c:v>
                  </c:pt>
                  <c:pt idx="21">
                    <c:v>Moldova</c:v>
                  </c:pt>
                  <c:pt idx="22">
                    <c:v>Kyrgyzstan</c:v>
                  </c:pt>
                  <c:pt idx="23">
                    <c:v>Turkmenistan</c:v>
                  </c:pt>
                  <c:pt idx="24">
                    <c:v>Kazakhstan</c:v>
                  </c:pt>
                  <c:pt idx="25">
                    <c:v>Ukraine</c:v>
                  </c:pt>
                  <c:pt idx="26">
                    <c:v>Uzbekistan</c:v>
                  </c:pt>
                  <c:pt idx="27">
                    <c:v>Armenia</c:v>
                  </c:pt>
                  <c:pt idx="28">
                    <c:v>Tajikistan</c:v>
                  </c:pt>
                  <c:pt idx="30">
                    <c:v>Bolivia</c:v>
                  </c:pt>
                  <c:pt idx="31">
                    <c:v>Guatemala</c:v>
                  </c:pt>
                  <c:pt idx="32">
                    <c:v>Haiti</c:v>
                  </c:pt>
                  <c:pt idx="33">
                    <c:v>Dominican Republic</c:v>
                  </c:pt>
                  <c:pt idx="34">
                    <c:v>Peru</c:v>
                  </c:pt>
                  <c:pt idx="35">
                    <c:v>Honduras</c:v>
                  </c:pt>
                  <c:pt idx="36">
                    <c:v>Panama</c:v>
                  </c:pt>
                  <c:pt idx="37">
                    <c:v>El Salvador</c:v>
                  </c:pt>
                  <c:pt idx="38">
                    <c:v>Colombia</c:v>
                  </c:pt>
                  <c:pt idx="39">
                    <c:v>Mexico</c:v>
                  </c:pt>
                  <c:pt idx="40">
                    <c:v>Jamaica</c:v>
                  </c:pt>
                  <c:pt idx="41">
                    <c:v>Nicaragua</c:v>
                  </c:pt>
                  <c:pt idx="43">
                    <c:v>Morocco</c:v>
                  </c:pt>
                  <c:pt idx="44">
                    <c:v>Iraq</c:v>
                  </c:pt>
                  <c:pt idx="45">
                    <c:v>Egypt</c:v>
                  </c:pt>
                  <c:pt idx="46">
                    <c:v>Palestine</c:v>
                  </c:pt>
                  <c:pt idx="47">
                    <c:v>Jordan</c:v>
                  </c:pt>
                  <c:pt idx="49">
                    <c:v>Eritrea</c:v>
                  </c:pt>
                  <c:pt idx="50">
                    <c:v>South Sudan</c:v>
                  </c:pt>
                  <c:pt idx="51">
                    <c:v>Somalia</c:v>
                  </c:pt>
                  <c:pt idx="52">
                    <c:v>Liberia</c:v>
                  </c:pt>
                  <c:pt idx="53">
                    <c:v>Nigeria (National)</c:v>
                  </c:pt>
                  <c:pt idx="54">
                    <c:v>Namibia</c:v>
                  </c:pt>
                  <c:pt idx="55">
                    <c:v>Cameroon</c:v>
                  </c:pt>
                  <c:pt idx="56">
                    <c:v>Gambia</c:v>
                  </c:pt>
                  <c:pt idx="57">
                    <c:v>Zambia</c:v>
                  </c:pt>
                  <c:pt idx="58">
                    <c:v>Sierra Leone</c:v>
                  </c:pt>
                  <c:pt idx="59">
                    <c:v>Ethiopia</c:v>
                  </c:pt>
                  <c:pt idx="60">
                    <c:v>Lesotho</c:v>
                  </c:pt>
                  <c:pt idx="61">
                    <c:v>Uganda</c:v>
                  </c:pt>
                  <c:pt idx="62">
                    <c:v>Zimbabwe</c:v>
                  </c:pt>
                  <c:pt idx="63">
                    <c:v>Eswatini</c:v>
                  </c:pt>
                  <c:pt idx="64">
                    <c:v>Kenya</c:v>
                  </c:pt>
                  <c:pt idx="65">
                    <c:v>Malawi</c:v>
                  </c:pt>
                  <c:pt idx="66">
                    <c:v>Tanzania</c:v>
                  </c:pt>
                  <c:pt idx="67">
                    <c:v>Ghana</c:v>
                  </c:pt>
                  <c:pt idx="68">
                    <c:v>Rwanda</c:v>
                  </c:pt>
                  <c:pt idx="70">
                    <c:v>Chad</c:v>
                  </c:pt>
                  <c:pt idx="71">
                    <c:v>CAR</c:v>
                  </c:pt>
                  <c:pt idx="72">
                    <c:v>Mauritania</c:v>
                  </c:pt>
                  <c:pt idx="73">
                    <c:v>DR Congo</c:v>
                  </c:pt>
                  <c:pt idx="74">
                    <c:v>Congo (Brazzaville)</c:v>
                  </c:pt>
                  <c:pt idx="75">
                    <c:v>Cote d'Ivoire</c:v>
                  </c:pt>
                  <c:pt idx="76">
                    <c:v>Madagascar</c:v>
                  </c:pt>
                  <c:pt idx="77">
                    <c:v>Mozambique</c:v>
                  </c:pt>
                  <c:pt idx="78">
                    <c:v>Senegal</c:v>
                  </c:pt>
                  <c:pt idx="79">
                    <c:v>Burundi</c:v>
                  </c:pt>
                  <c:pt idx="80">
                    <c:v>Guinea</c:v>
                  </c:pt>
                  <c:pt idx="81">
                    <c:v>Guinea-Bissau</c:v>
                  </c:pt>
                  <c:pt idx="82">
                    <c:v>Togo</c:v>
                  </c:pt>
                  <c:pt idx="83">
                    <c:v>Burkina Faso</c:v>
                  </c:pt>
                  <c:pt idx="84">
                    <c:v>Niger</c:v>
                  </c:pt>
                  <c:pt idx="85">
                    <c:v>Mali</c:v>
                  </c:pt>
                  <c:pt idx="86">
                    <c:v>Sao Tome &amp; Principe</c:v>
                  </c:pt>
                </c:lvl>
                <c:lvl>
                  <c:pt idx="0">
                    <c:v>ASIA</c:v>
                  </c:pt>
                  <c:pt idx="18">
                    <c:v>EECA</c:v>
                  </c:pt>
                  <c:pt idx="30">
                    <c:v>LAC</c:v>
                  </c:pt>
                  <c:pt idx="43">
                    <c:v>MENA</c:v>
                  </c:pt>
                  <c:pt idx="49">
                    <c:v>SSAF-A</c:v>
                  </c:pt>
                  <c:pt idx="70">
                    <c:v>SSAF-F</c:v>
                  </c:pt>
                </c:lvl>
              </c:multiLvlStrCache>
            </c:multiLvlStrRef>
          </c:cat>
          <c:val>
            <c:numRef>
              <c:f>'Figure 3'!$D$3:$D$89</c:f>
              <c:numCache>
                <c:formatCode>0.0</c:formatCode>
                <c:ptCount val="87"/>
                <c:pt idx="0">
                  <c:v>41.825396825396822</c:v>
                </c:pt>
                <c:pt idx="1">
                  <c:v>42.448398162683873</c:v>
                </c:pt>
                <c:pt idx="2">
                  <c:v>46.95656724228153</c:v>
                </c:pt>
                <c:pt idx="3">
                  <c:v>46.017316017316013</c:v>
                </c:pt>
                <c:pt idx="4">
                  <c:v>67.061144323049078</c:v>
                </c:pt>
                <c:pt idx="5">
                  <c:v>64.716209716209704</c:v>
                </c:pt>
                <c:pt idx="6">
                  <c:v>53.550556674911675</c:v>
                </c:pt>
                <c:pt idx="7">
                  <c:v>58.75893947322519</c:v>
                </c:pt>
                <c:pt idx="8">
                  <c:v>57.06962785114046</c:v>
                </c:pt>
                <c:pt idx="9">
                  <c:v>59.716209716209718</c:v>
                </c:pt>
                <c:pt idx="10">
                  <c:v>64.021164021164026</c:v>
                </c:pt>
                <c:pt idx="11">
                  <c:v>57.301587301587304</c:v>
                </c:pt>
                <c:pt idx="12">
                  <c:v>58.660619803476948</c:v>
                </c:pt>
                <c:pt idx="13">
                  <c:v>70.280830280830273</c:v>
                </c:pt>
                <c:pt idx="14">
                  <c:v>81.585789871504161</c:v>
                </c:pt>
                <c:pt idx="15">
                  <c:v>74.253968253968239</c:v>
                </c:pt>
                <c:pt idx="16">
                  <c:v>85.855379188712519</c:v>
                </c:pt>
                <c:pt idx="18">
                  <c:v>31.120642701525053</c:v>
                </c:pt>
                <c:pt idx="19">
                  <c:v>41.411736411736406</c:v>
                </c:pt>
                <c:pt idx="20">
                  <c:v>39.271164021164019</c:v>
                </c:pt>
                <c:pt idx="21">
                  <c:v>27.207977207977205</c:v>
                </c:pt>
                <c:pt idx="22">
                  <c:v>55.052074631021995</c:v>
                </c:pt>
                <c:pt idx="23">
                  <c:v>41.224489795918366</c:v>
                </c:pt>
                <c:pt idx="24">
                  <c:v>62.921245421245416</c:v>
                </c:pt>
                <c:pt idx="25">
                  <c:v>58.527777777777771</c:v>
                </c:pt>
                <c:pt idx="26">
                  <c:v>68.719576719576722</c:v>
                </c:pt>
                <c:pt idx="27">
                  <c:v>79.439153439153429</c:v>
                </c:pt>
                <c:pt idx="28">
                  <c:v>89.71044828187685</c:v>
                </c:pt>
                <c:pt idx="30">
                  <c:v>34.536019536019538</c:v>
                </c:pt>
                <c:pt idx="31">
                  <c:v>41.005291005290999</c:v>
                </c:pt>
                <c:pt idx="32">
                  <c:v>61.584896584896583</c:v>
                </c:pt>
                <c:pt idx="33">
                  <c:v>56.349206349206341</c:v>
                </c:pt>
                <c:pt idx="34">
                  <c:v>58.432234432234438</c:v>
                </c:pt>
                <c:pt idx="35">
                  <c:v>55.906685906685894</c:v>
                </c:pt>
                <c:pt idx="36">
                  <c:v>60.690235690235689</c:v>
                </c:pt>
                <c:pt idx="37">
                  <c:v>62.947052947052946</c:v>
                </c:pt>
                <c:pt idx="38">
                  <c:v>71.256373256373251</c:v>
                </c:pt>
                <c:pt idx="39">
                  <c:v>73.818826675969532</c:v>
                </c:pt>
                <c:pt idx="40">
                  <c:v>71.628679962013294</c:v>
                </c:pt>
                <c:pt idx="41">
                  <c:v>79.234487734487743</c:v>
                </c:pt>
                <c:pt idx="43">
                  <c:v>60.096403723406006</c:v>
                </c:pt>
                <c:pt idx="44">
                  <c:v>47.779701779701782</c:v>
                </c:pt>
                <c:pt idx="45">
                  <c:v>63.201058201058196</c:v>
                </c:pt>
                <c:pt idx="46">
                  <c:v>60.874362565539037</c:v>
                </c:pt>
                <c:pt idx="47">
                  <c:v>74.80215419501134</c:v>
                </c:pt>
                <c:pt idx="49">
                  <c:v>34.142682714111281</c:v>
                </c:pt>
                <c:pt idx="50">
                  <c:v>40.303030303030305</c:v>
                </c:pt>
                <c:pt idx="51">
                  <c:v>46.233211233211236</c:v>
                </c:pt>
                <c:pt idx="52">
                  <c:v>62.978913787737319</c:v>
                </c:pt>
                <c:pt idx="53">
                  <c:v>65.504034947312263</c:v>
                </c:pt>
                <c:pt idx="54">
                  <c:v>56.604918890633186</c:v>
                </c:pt>
                <c:pt idx="55">
                  <c:v>71.409331409331415</c:v>
                </c:pt>
                <c:pt idx="56">
                  <c:v>73.049014477585914</c:v>
                </c:pt>
                <c:pt idx="57">
                  <c:v>69.156954156954157</c:v>
                </c:pt>
                <c:pt idx="58">
                  <c:v>69.304610733182173</c:v>
                </c:pt>
                <c:pt idx="59">
                  <c:v>68.097458097458102</c:v>
                </c:pt>
                <c:pt idx="60">
                  <c:v>80.81027966742252</c:v>
                </c:pt>
                <c:pt idx="61">
                  <c:v>78.730935730935727</c:v>
                </c:pt>
                <c:pt idx="62">
                  <c:v>73.763347763347767</c:v>
                </c:pt>
                <c:pt idx="63">
                  <c:v>89.662654805511949</c:v>
                </c:pt>
                <c:pt idx="64">
                  <c:v>82.423687423687412</c:v>
                </c:pt>
                <c:pt idx="65">
                  <c:v>80.512820512820525</c:v>
                </c:pt>
                <c:pt idx="66">
                  <c:v>85.575757575757578</c:v>
                </c:pt>
                <c:pt idx="67">
                  <c:v>86.558520844235119</c:v>
                </c:pt>
                <c:pt idx="68">
                  <c:v>91.835571835571841</c:v>
                </c:pt>
                <c:pt idx="70">
                  <c:v>36.24338624338624</c:v>
                </c:pt>
                <c:pt idx="71">
                  <c:v>63.141858141858144</c:v>
                </c:pt>
                <c:pt idx="72">
                  <c:v>54.536019536019531</c:v>
                </c:pt>
                <c:pt idx="73">
                  <c:v>55.841269841269842</c:v>
                </c:pt>
                <c:pt idx="74">
                  <c:v>69.617446046017477</c:v>
                </c:pt>
                <c:pt idx="75">
                  <c:v>79.480519480519476</c:v>
                </c:pt>
                <c:pt idx="76">
                  <c:v>75.801806658949516</c:v>
                </c:pt>
                <c:pt idx="77">
                  <c:v>68.845136345136339</c:v>
                </c:pt>
                <c:pt idx="78">
                  <c:v>78.239141810570359</c:v>
                </c:pt>
                <c:pt idx="79">
                  <c:v>64.126984126984127</c:v>
                </c:pt>
                <c:pt idx="80">
                  <c:v>73.359550502407643</c:v>
                </c:pt>
                <c:pt idx="81">
                  <c:v>75.873015873015873</c:v>
                </c:pt>
                <c:pt idx="82">
                  <c:v>81.425685425685415</c:v>
                </c:pt>
                <c:pt idx="83">
                  <c:v>72.161172161172161</c:v>
                </c:pt>
                <c:pt idx="84">
                  <c:v>81.247641247641241</c:v>
                </c:pt>
                <c:pt idx="85">
                  <c:v>74.838864838864836</c:v>
                </c:pt>
                <c:pt idx="86">
                  <c:v>80.597405628918253</c:v>
                </c:pt>
              </c:numCache>
            </c:numRef>
          </c:val>
          <c:extLst>
            <c:ext xmlns:c16="http://schemas.microsoft.com/office/drawing/2014/chart" uri="{C3380CC4-5D6E-409C-BE32-E72D297353CC}">
              <c16:uniqueId val="{00000001-5A46-420F-ABD3-E102A87C30F5}"/>
            </c:ext>
          </c:extLst>
        </c:ser>
        <c:ser>
          <c:idx val="2"/>
          <c:order val="2"/>
          <c:tx>
            <c:v>Quality</c:v>
          </c:tx>
          <c:spPr>
            <a:solidFill>
              <a:schemeClr val="dk1">
                <a:tint val="75000"/>
              </a:schemeClr>
            </a:solidFill>
            <a:ln>
              <a:noFill/>
            </a:ln>
            <a:effectLst/>
          </c:spPr>
          <c:invertIfNegative val="0"/>
          <c:cat>
            <c:multiLvlStrRef>
              <c:f>'Figure 3'!$A$3:$B$89</c:f>
              <c:multiLvlStrCache>
                <c:ptCount val="87"/>
                <c:lvl>
                  <c:pt idx="0">
                    <c:v>Timor-Leste</c:v>
                  </c:pt>
                  <c:pt idx="1">
                    <c:v>Papua New Guinea</c:v>
                  </c:pt>
                  <c:pt idx="2">
                    <c:v>Pakistan (national)</c:v>
                  </c:pt>
                  <c:pt idx="3">
                    <c:v>Lao PDR</c:v>
                  </c:pt>
                  <c:pt idx="4">
                    <c:v>Malaysia</c:v>
                  </c:pt>
                  <c:pt idx="5">
                    <c:v>Myanmar</c:v>
                  </c:pt>
                  <c:pt idx="6">
                    <c:v>Bangladesh</c:v>
                  </c:pt>
                  <c:pt idx="7">
                    <c:v>Bhutan</c:v>
                  </c:pt>
                  <c:pt idx="8">
                    <c:v>Afghanistan</c:v>
                  </c:pt>
                  <c:pt idx="9">
                    <c:v>India</c:v>
                  </c:pt>
                  <c:pt idx="10">
                    <c:v>Sri Lanka</c:v>
                  </c:pt>
                  <c:pt idx="11">
                    <c:v>Philippines</c:v>
                  </c:pt>
                  <c:pt idx="12">
                    <c:v>Cambodia</c:v>
                  </c:pt>
                  <c:pt idx="13">
                    <c:v>Solomon Islands</c:v>
                  </c:pt>
                  <c:pt idx="14">
                    <c:v>Mongolia</c:v>
                  </c:pt>
                  <c:pt idx="15">
                    <c:v>Viet Nam</c:v>
                  </c:pt>
                  <c:pt idx="16">
                    <c:v>Nepal</c:v>
                  </c:pt>
                  <c:pt idx="18">
                    <c:v>Romania</c:v>
                  </c:pt>
                  <c:pt idx="19">
                    <c:v>Russia</c:v>
                  </c:pt>
                  <c:pt idx="20">
                    <c:v>Georgia</c:v>
                  </c:pt>
                  <c:pt idx="21">
                    <c:v>Moldova</c:v>
                  </c:pt>
                  <c:pt idx="22">
                    <c:v>Kyrgyzstan</c:v>
                  </c:pt>
                  <c:pt idx="23">
                    <c:v>Turkmenistan</c:v>
                  </c:pt>
                  <c:pt idx="24">
                    <c:v>Kazakhstan</c:v>
                  </c:pt>
                  <c:pt idx="25">
                    <c:v>Ukraine</c:v>
                  </c:pt>
                  <c:pt idx="26">
                    <c:v>Uzbekistan</c:v>
                  </c:pt>
                  <c:pt idx="27">
                    <c:v>Armenia</c:v>
                  </c:pt>
                  <c:pt idx="28">
                    <c:v>Tajikistan</c:v>
                  </c:pt>
                  <c:pt idx="30">
                    <c:v>Bolivia</c:v>
                  </c:pt>
                  <c:pt idx="31">
                    <c:v>Guatemala</c:v>
                  </c:pt>
                  <c:pt idx="32">
                    <c:v>Haiti</c:v>
                  </c:pt>
                  <c:pt idx="33">
                    <c:v>Dominican Republic</c:v>
                  </c:pt>
                  <c:pt idx="34">
                    <c:v>Peru</c:v>
                  </c:pt>
                  <c:pt idx="35">
                    <c:v>Honduras</c:v>
                  </c:pt>
                  <c:pt idx="36">
                    <c:v>Panama</c:v>
                  </c:pt>
                  <c:pt idx="37">
                    <c:v>El Salvador</c:v>
                  </c:pt>
                  <c:pt idx="38">
                    <c:v>Colombia</c:v>
                  </c:pt>
                  <c:pt idx="39">
                    <c:v>Mexico</c:v>
                  </c:pt>
                  <c:pt idx="40">
                    <c:v>Jamaica</c:v>
                  </c:pt>
                  <c:pt idx="41">
                    <c:v>Nicaragua</c:v>
                  </c:pt>
                  <c:pt idx="43">
                    <c:v>Morocco</c:v>
                  </c:pt>
                  <c:pt idx="44">
                    <c:v>Iraq</c:v>
                  </c:pt>
                  <c:pt idx="45">
                    <c:v>Egypt</c:v>
                  </c:pt>
                  <c:pt idx="46">
                    <c:v>Palestine</c:v>
                  </c:pt>
                  <c:pt idx="47">
                    <c:v>Jordan</c:v>
                  </c:pt>
                  <c:pt idx="49">
                    <c:v>Eritrea</c:v>
                  </c:pt>
                  <c:pt idx="50">
                    <c:v>South Sudan</c:v>
                  </c:pt>
                  <c:pt idx="51">
                    <c:v>Somalia</c:v>
                  </c:pt>
                  <c:pt idx="52">
                    <c:v>Liberia</c:v>
                  </c:pt>
                  <c:pt idx="53">
                    <c:v>Nigeria (National)</c:v>
                  </c:pt>
                  <c:pt idx="54">
                    <c:v>Namibia</c:v>
                  </c:pt>
                  <c:pt idx="55">
                    <c:v>Cameroon</c:v>
                  </c:pt>
                  <c:pt idx="56">
                    <c:v>Gambia</c:v>
                  </c:pt>
                  <c:pt idx="57">
                    <c:v>Zambia</c:v>
                  </c:pt>
                  <c:pt idx="58">
                    <c:v>Sierra Leone</c:v>
                  </c:pt>
                  <c:pt idx="59">
                    <c:v>Ethiopia</c:v>
                  </c:pt>
                  <c:pt idx="60">
                    <c:v>Lesotho</c:v>
                  </c:pt>
                  <c:pt idx="61">
                    <c:v>Uganda</c:v>
                  </c:pt>
                  <c:pt idx="62">
                    <c:v>Zimbabwe</c:v>
                  </c:pt>
                  <c:pt idx="63">
                    <c:v>Eswatini</c:v>
                  </c:pt>
                  <c:pt idx="64">
                    <c:v>Kenya</c:v>
                  </c:pt>
                  <c:pt idx="65">
                    <c:v>Malawi</c:v>
                  </c:pt>
                  <c:pt idx="66">
                    <c:v>Tanzania</c:v>
                  </c:pt>
                  <c:pt idx="67">
                    <c:v>Ghana</c:v>
                  </c:pt>
                  <c:pt idx="68">
                    <c:v>Rwanda</c:v>
                  </c:pt>
                  <c:pt idx="70">
                    <c:v>Chad</c:v>
                  </c:pt>
                  <c:pt idx="71">
                    <c:v>CAR</c:v>
                  </c:pt>
                  <c:pt idx="72">
                    <c:v>Mauritania</c:v>
                  </c:pt>
                  <c:pt idx="73">
                    <c:v>DR Congo</c:v>
                  </c:pt>
                  <c:pt idx="74">
                    <c:v>Congo (Brazzaville)</c:v>
                  </c:pt>
                  <c:pt idx="75">
                    <c:v>Cote d'Ivoire</c:v>
                  </c:pt>
                  <c:pt idx="76">
                    <c:v>Madagascar</c:v>
                  </c:pt>
                  <c:pt idx="77">
                    <c:v>Mozambique</c:v>
                  </c:pt>
                  <c:pt idx="78">
                    <c:v>Senegal</c:v>
                  </c:pt>
                  <c:pt idx="79">
                    <c:v>Burundi</c:v>
                  </c:pt>
                  <c:pt idx="80">
                    <c:v>Guinea</c:v>
                  </c:pt>
                  <c:pt idx="81">
                    <c:v>Guinea-Bissau</c:v>
                  </c:pt>
                  <c:pt idx="82">
                    <c:v>Togo</c:v>
                  </c:pt>
                  <c:pt idx="83">
                    <c:v>Burkina Faso</c:v>
                  </c:pt>
                  <c:pt idx="84">
                    <c:v>Niger</c:v>
                  </c:pt>
                  <c:pt idx="85">
                    <c:v>Mali</c:v>
                  </c:pt>
                  <c:pt idx="86">
                    <c:v>Sao Tome &amp; Principe</c:v>
                  </c:pt>
                </c:lvl>
                <c:lvl>
                  <c:pt idx="0">
                    <c:v>ASIA</c:v>
                  </c:pt>
                  <c:pt idx="18">
                    <c:v>EECA</c:v>
                  </c:pt>
                  <c:pt idx="30">
                    <c:v>LAC</c:v>
                  </c:pt>
                  <c:pt idx="43">
                    <c:v>MENA</c:v>
                  </c:pt>
                  <c:pt idx="49">
                    <c:v>SSAF-A</c:v>
                  </c:pt>
                  <c:pt idx="70">
                    <c:v>SSAF-F</c:v>
                  </c:pt>
                </c:lvl>
              </c:multiLvlStrCache>
            </c:multiLvlStrRef>
          </c:cat>
          <c:val>
            <c:numRef>
              <c:f>'Figure 3'!$E$3:$E$89</c:f>
              <c:numCache>
                <c:formatCode>0.0</c:formatCode>
                <c:ptCount val="87"/>
                <c:pt idx="0">
                  <c:v>42.370931537598203</c:v>
                </c:pt>
                <c:pt idx="1">
                  <c:v>67.713459380126039</c:v>
                </c:pt>
                <c:pt idx="2">
                  <c:v>48.677248677248677</c:v>
                </c:pt>
                <c:pt idx="3">
                  <c:v>55.528432472876922</c:v>
                </c:pt>
                <c:pt idx="4">
                  <c:v>53.662184009406239</c:v>
                </c:pt>
                <c:pt idx="5">
                  <c:v>57.476150392817054</c:v>
                </c:pt>
                <c:pt idx="6">
                  <c:v>62.601865388780595</c:v>
                </c:pt>
                <c:pt idx="7">
                  <c:v>57.886665803332455</c:v>
                </c:pt>
                <c:pt idx="8">
                  <c:v>57.746005809731308</c:v>
                </c:pt>
                <c:pt idx="9">
                  <c:v>64.165965207631857</c:v>
                </c:pt>
                <c:pt idx="10">
                  <c:v>68.233448650115307</c:v>
                </c:pt>
                <c:pt idx="11">
                  <c:v>61.118125701459029</c:v>
                </c:pt>
                <c:pt idx="12">
                  <c:v>62.006172839506178</c:v>
                </c:pt>
                <c:pt idx="13">
                  <c:v>76.495726495726487</c:v>
                </c:pt>
                <c:pt idx="14">
                  <c:v>74.462081128747784</c:v>
                </c:pt>
                <c:pt idx="15">
                  <c:v>80.648148148148138</c:v>
                </c:pt>
                <c:pt idx="16">
                  <c:v>79.762769305252974</c:v>
                </c:pt>
                <c:pt idx="18">
                  <c:v>24.104711328976034</c:v>
                </c:pt>
                <c:pt idx="19">
                  <c:v>35.066538399871732</c:v>
                </c:pt>
                <c:pt idx="20">
                  <c:v>38.996913580246904</c:v>
                </c:pt>
                <c:pt idx="21">
                  <c:v>38.051994301994306</c:v>
                </c:pt>
                <c:pt idx="22">
                  <c:v>60.835196651760107</c:v>
                </c:pt>
                <c:pt idx="23">
                  <c:v>60.531135531135526</c:v>
                </c:pt>
                <c:pt idx="24">
                  <c:v>58.415889665889672</c:v>
                </c:pt>
                <c:pt idx="25">
                  <c:v>69.146274250440925</c:v>
                </c:pt>
                <c:pt idx="26">
                  <c:v>68.485958485958477</c:v>
                </c:pt>
                <c:pt idx="27">
                  <c:v>74.691358024691354</c:v>
                </c:pt>
                <c:pt idx="28">
                  <c:v>84.457671957671963</c:v>
                </c:pt>
                <c:pt idx="30">
                  <c:v>46.296296296296298</c:v>
                </c:pt>
                <c:pt idx="31">
                  <c:v>50.22727272727272</c:v>
                </c:pt>
                <c:pt idx="32">
                  <c:v>58.54166666666665</c:v>
                </c:pt>
                <c:pt idx="33">
                  <c:v>62.417674917674908</c:v>
                </c:pt>
                <c:pt idx="34">
                  <c:v>59.261664261664258</c:v>
                </c:pt>
                <c:pt idx="35">
                  <c:v>67.66975308641976</c:v>
                </c:pt>
                <c:pt idx="36">
                  <c:v>65.277777777777771</c:v>
                </c:pt>
                <c:pt idx="37">
                  <c:v>70.840132090132087</c:v>
                </c:pt>
                <c:pt idx="38">
                  <c:v>59.710531238309017</c:v>
                </c:pt>
                <c:pt idx="39">
                  <c:v>71.267891059557712</c:v>
                </c:pt>
                <c:pt idx="40">
                  <c:v>59.037074037074035</c:v>
                </c:pt>
                <c:pt idx="41">
                  <c:v>80.018137726471068</c:v>
                </c:pt>
                <c:pt idx="43">
                  <c:v>60.002962198524635</c:v>
                </c:pt>
                <c:pt idx="44">
                  <c:v>57.059550531772764</c:v>
                </c:pt>
                <c:pt idx="45">
                  <c:v>62.890011223344551</c:v>
                </c:pt>
                <c:pt idx="46">
                  <c:v>69.061347829730181</c:v>
                </c:pt>
                <c:pt idx="47">
                  <c:v>76.693121693121682</c:v>
                </c:pt>
                <c:pt idx="49">
                  <c:v>28.262786596119927</c:v>
                </c:pt>
                <c:pt idx="50">
                  <c:v>40.972222222222221</c:v>
                </c:pt>
                <c:pt idx="51">
                  <c:v>50.865492532159202</c:v>
                </c:pt>
                <c:pt idx="52">
                  <c:v>50.575299564270153</c:v>
                </c:pt>
                <c:pt idx="53">
                  <c:v>61.985974945533769</c:v>
                </c:pt>
                <c:pt idx="54">
                  <c:v>53.508004341337674</c:v>
                </c:pt>
                <c:pt idx="55">
                  <c:v>64.977337477337485</c:v>
                </c:pt>
                <c:pt idx="56">
                  <c:v>70.94780219780219</c:v>
                </c:pt>
                <c:pt idx="57">
                  <c:v>70.253820253820251</c:v>
                </c:pt>
                <c:pt idx="58">
                  <c:v>67.738095238095241</c:v>
                </c:pt>
                <c:pt idx="59">
                  <c:v>66.736350069683411</c:v>
                </c:pt>
                <c:pt idx="60">
                  <c:v>75.299145299145309</c:v>
                </c:pt>
                <c:pt idx="61">
                  <c:v>65.653112319778984</c:v>
                </c:pt>
                <c:pt idx="62">
                  <c:v>68.472222222222214</c:v>
                </c:pt>
                <c:pt idx="63">
                  <c:v>74.37220187220187</c:v>
                </c:pt>
                <c:pt idx="64">
                  <c:v>75.216373133039795</c:v>
                </c:pt>
                <c:pt idx="65">
                  <c:v>78.104765604765603</c:v>
                </c:pt>
                <c:pt idx="66">
                  <c:v>80.966142910587351</c:v>
                </c:pt>
                <c:pt idx="67">
                  <c:v>83.671652421652411</c:v>
                </c:pt>
                <c:pt idx="68">
                  <c:v>89.692545109211764</c:v>
                </c:pt>
                <c:pt idx="70">
                  <c:v>50.621693121693113</c:v>
                </c:pt>
                <c:pt idx="71">
                  <c:v>55.497126330459658</c:v>
                </c:pt>
                <c:pt idx="72">
                  <c:v>57.063332757777196</c:v>
                </c:pt>
                <c:pt idx="73">
                  <c:v>63.302469135802475</c:v>
                </c:pt>
                <c:pt idx="74">
                  <c:v>63.880563880563876</c:v>
                </c:pt>
                <c:pt idx="75">
                  <c:v>64.742965367965368</c:v>
                </c:pt>
                <c:pt idx="76">
                  <c:v>68.185626102292773</c:v>
                </c:pt>
                <c:pt idx="77">
                  <c:v>64.174868341535003</c:v>
                </c:pt>
                <c:pt idx="78">
                  <c:v>74.975024975024979</c:v>
                </c:pt>
                <c:pt idx="79">
                  <c:v>76.119251119251118</c:v>
                </c:pt>
                <c:pt idx="80">
                  <c:v>72.372134038800695</c:v>
                </c:pt>
                <c:pt idx="81">
                  <c:v>75.595238095238088</c:v>
                </c:pt>
                <c:pt idx="82">
                  <c:v>76.218200523756082</c:v>
                </c:pt>
                <c:pt idx="83">
                  <c:v>71.794871794871796</c:v>
                </c:pt>
                <c:pt idx="84">
                  <c:v>73.180523180523181</c:v>
                </c:pt>
                <c:pt idx="85">
                  <c:v>76.454178537511865</c:v>
                </c:pt>
                <c:pt idx="86">
                  <c:v>80.03838572466023</c:v>
                </c:pt>
              </c:numCache>
            </c:numRef>
          </c:val>
          <c:extLst>
            <c:ext xmlns:c16="http://schemas.microsoft.com/office/drawing/2014/chart" uri="{C3380CC4-5D6E-409C-BE32-E72D297353CC}">
              <c16:uniqueId val="{00000002-5A46-420F-ABD3-E102A87C30F5}"/>
            </c:ext>
          </c:extLst>
        </c:ser>
        <c:ser>
          <c:idx val="3"/>
          <c:order val="3"/>
          <c:tx>
            <c:v>Equity</c:v>
          </c:tx>
          <c:spPr>
            <a:solidFill>
              <a:schemeClr val="dk1">
                <a:tint val="98500"/>
              </a:schemeClr>
            </a:solidFill>
            <a:ln>
              <a:noFill/>
            </a:ln>
            <a:effectLst/>
          </c:spPr>
          <c:invertIfNegative val="0"/>
          <c:cat>
            <c:multiLvlStrRef>
              <c:f>'Figure 3'!$A$3:$B$89</c:f>
              <c:multiLvlStrCache>
                <c:ptCount val="87"/>
                <c:lvl>
                  <c:pt idx="0">
                    <c:v>Timor-Leste</c:v>
                  </c:pt>
                  <c:pt idx="1">
                    <c:v>Papua New Guinea</c:v>
                  </c:pt>
                  <c:pt idx="2">
                    <c:v>Pakistan (national)</c:v>
                  </c:pt>
                  <c:pt idx="3">
                    <c:v>Lao PDR</c:v>
                  </c:pt>
                  <c:pt idx="4">
                    <c:v>Malaysia</c:v>
                  </c:pt>
                  <c:pt idx="5">
                    <c:v>Myanmar</c:v>
                  </c:pt>
                  <c:pt idx="6">
                    <c:v>Bangladesh</c:v>
                  </c:pt>
                  <c:pt idx="7">
                    <c:v>Bhutan</c:v>
                  </c:pt>
                  <c:pt idx="8">
                    <c:v>Afghanistan</c:v>
                  </c:pt>
                  <c:pt idx="9">
                    <c:v>India</c:v>
                  </c:pt>
                  <c:pt idx="10">
                    <c:v>Sri Lanka</c:v>
                  </c:pt>
                  <c:pt idx="11">
                    <c:v>Philippines</c:v>
                  </c:pt>
                  <c:pt idx="12">
                    <c:v>Cambodia</c:v>
                  </c:pt>
                  <c:pt idx="13">
                    <c:v>Solomon Islands</c:v>
                  </c:pt>
                  <c:pt idx="14">
                    <c:v>Mongolia</c:v>
                  </c:pt>
                  <c:pt idx="15">
                    <c:v>Viet Nam</c:v>
                  </c:pt>
                  <c:pt idx="16">
                    <c:v>Nepal</c:v>
                  </c:pt>
                  <c:pt idx="18">
                    <c:v>Romania</c:v>
                  </c:pt>
                  <c:pt idx="19">
                    <c:v>Russia</c:v>
                  </c:pt>
                  <c:pt idx="20">
                    <c:v>Georgia</c:v>
                  </c:pt>
                  <c:pt idx="21">
                    <c:v>Moldova</c:v>
                  </c:pt>
                  <c:pt idx="22">
                    <c:v>Kyrgyzstan</c:v>
                  </c:pt>
                  <c:pt idx="23">
                    <c:v>Turkmenistan</c:v>
                  </c:pt>
                  <c:pt idx="24">
                    <c:v>Kazakhstan</c:v>
                  </c:pt>
                  <c:pt idx="25">
                    <c:v>Ukraine</c:v>
                  </c:pt>
                  <c:pt idx="26">
                    <c:v>Uzbekistan</c:v>
                  </c:pt>
                  <c:pt idx="27">
                    <c:v>Armenia</c:v>
                  </c:pt>
                  <c:pt idx="28">
                    <c:v>Tajikistan</c:v>
                  </c:pt>
                  <c:pt idx="30">
                    <c:v>Bolivia</c:v>
                  </c:pt>
                  <c:pt idx="31">
                    <c:v>Guatemala</c:v>
                  </c:pt>
                  <c:pt idx="32">
                    <c:v>Haiti</c:v>
                  </c:pt>
                  <c:pt idx="33">
                    <c:v>Dominican Republic</c:v>
                  </c:pt>
                  <c:pt idx="34">
                    <c:v>Peru</c:v>
                  </c:pt>
                  <c:pt idx="35">
                    <c:v>Honduras</c:v>
                  </c:pt>
                  <c:pt idx="36">
                    <c:v>Panama</c:v>
                  </c:pt>
                  <c:pt idx="37">
                    <c:v>El Salvador</c:v>
                  </c:pt>
                  <c:pt idx="38">
                    <c:v>Colombia</c:v>
                  </c:pt>
                  <c:pt idx="39">
                    <c:v>Mexico</c:v>
                  </c:pt>
                  <c:pt idx="40">
                    <c:v>Jamaica</c:v>
                  </c:pt>
                  <c:pt idx="41">
                    <c:v>Nicaragua</c:v>
                  </c:pt>
                  <c:pt idx="43">
                    <c:v>Morocco</c:v>
                  </c:pt>
                  <c:pt idx="44">
                    <c:v>Iraq</c:v>
                  </c:pt>
                  <c:pt idx="45">
                    <c:v>Egypt</c:v>
                  </c:pt>
                  <c:pt idx="46">
                    <c:v>Palestine</c:v>
                  </c:pt>
                  <c:pt idx="47">
                    <c:v>Jordan</c:v>
                  </c:pt>
                  <c:pt idx="49">
                    <c:v>Eritrea</c:v>
                  </c:pt>
                  <c:pt idx="50">
                    <c:v>South Sudan</c:v>
                  </c:pt>
                  <c:pt idx="51">
                    <c:v>Somalia</c:v>
                  </c:pt>
                  <c:pt idx="52">
                    <c:v>Liberia</c:v>
                  </c:pt>
                  <c:pt idx="53">
                    <c:v>Nigeria (National)</c:v>
                  </c:pt>
                  <c:pt idx="54">
                    <c:v>Namibia</c:v>
                  </c:pt>
                  <c:pt idx="55">
                    <c:v>Cameroon</c:v>
                  </c:pt>
                  <c:pt idx="56">
                    <c:v>Gambia</c:v>
                  </c:pt>
                  <c:pt idx="57">
                    <c:v>Zambia</c:v>
                  </c:pt>
                  <c:pt idx="58">
                    <c:v>Sierra Leone</c:v>
                  </c:pt>
                  <c:pt idx="59">
                    <c:v>Ethiopia</c:v>
                  </c:pt>
                  <c:pt idx="60">
                    <c:v>Lesotho</c:v>
                  </c:pt>
                  <c:pt idx="61">
                    <c:v>Uganda</c:v>
                  </c:pt>
                  <c:pt idx="62">
                    <c:v>Zimbabwe</c:v>
                  </c:pt>
                  <c:pt idx="63">
                    <c:v>Eswatini</c:v>
                  </c:pt>
                  <c:pt idx="64">
                    <c:v>Kenya</c:v>
                  </c:pt>
                  <c:pt idx="65">
                    <c:v>Malawi</c:v>
                  </c:pt>
                  <c:pt idx="66">
                    <c:v>Tanzania</c:v>
                  </c:pt>
                  <c:pt idx="67">
                    <c:v>Ghana</c:v>
                  </c:pt>
                  <c:pt idx="68">
                    <c:v>Rwanda</c:v>
                  </c:pt>
                  <c:pt idx="70">
                    <c:v>Chad</c:v>
                  </c:pt>
                  <c:pt idx="71">
                    <c:v>CAR</c:v>
                  </c:pt>
                  <c:pt idx="72">
                    <c:v>Mauritania</c:v>
                  </c:pt>
                  <c:pt idx="73">
                    <c:v>DR Congo</c:v>
                  </c:pt>
                  <c:pt idx="74">
                    <c:v>Congo (Brazzaville)</c:v>
                  </c:pt>
                  <c:pt idx="75">
                    <c:v>Cote d'Ivoire</c:v>
                  </c:pt>
                  <c:pt idx="76">
                    <c:v>Madagascar</c:v>
                  </c:pt>
                  <c:pt idx="77">
                    <c:v>Mozambique</c:v>
                  </c:pt>
                  <c:pt idx="78">
                    <c:v>Senegal</c:v>
                  </c:pt>
                  <c:pt idx="79">
                    <c:v>Burundi</c:v>
                  </c:pt>
                  <c:pt idx="80">
                    <c:v>Guinea</c:v>
                  </c:pt>
                  <c:pt idx="81">
                    <c:v>Guinea-Bissau</c:v>
                  </c:pt>
                  <c:pt idx="82">
                    <c:v>Togo</c:v>
                  </c:pt>
                  <c:pt idx="83">
                    <c:v>Burkina Faso</c:v>
                  </c:pt>
                  <c:pt idx="84">
                    <c:v>Niger</c:v>
                  </c:pt>
                  <c:pt idx="85">
                    <c:v>Mali</c:v>
                  </c:pt>
                  <c:pt idx="86">
                    <c:v>Sao Tome &amp; Principe</c:v>
                  </c:pt>
                </c:lvl>
                <c:lvl>
                  <c:pt idx="0">
                    <c:v>ASIA</c:v>
                  </c:pt>
                  <c:pt idx="18">
                    <c:v>EECA</c:v>
                  </c:pt>
                  <c:pt idx="30">
                    <c:v>LAC</c:v>
                  </c:pt>
                  <c:pt idx="43">
                    <c:v>MENA</c:v>
                  </c:pt>
                  <c:pt idx="49">
                    <c:v>SSAF-A</c:v>
                  </c:pt>
                  <c:pt idx="70">
                    <c:v>SSAF-F</c:v>
                  </c:pt>
                </c:lvl>
              </c:multiLvlStrCache>
            </c:multiLvlStrRef>
          </c:cat>
          <c:val>
            <c:numRef>
              <c:f>'Figure 3'!$F$3:$F$89</c:f>
              <c:numCache>
                <c:formatCode>0.0</c:formatCode>
                <c:ptCount val="87"/>
                <c:pt idx="0">
                  <c:v>38.621156004489336</c:v>
                </c:pt>
                <c:pt idx="1">
                  <c:v>49.085795685795681</c:v>
                </c:pt>
                <c:pt idx="2">
                  <c:v>49.899298232631565</c:v>
                </c:pt>
                <c:pt idx="3">
                  <c:v>68.080134680134677</c:v>
                </c:pt>
                <c:pt idx="4">
                  <c:v>55.200352733686067</c:v>
                </c:pt>
                <c:pt idx="5">
                  <c:v>58.315207631874308</c:v>
                </c:pt>
                <c:pt idx="6">
                  <c:v>56.832626227879061</c:v>
                </c:pt>
                <c:pt idx="7">
                  <c:v>68.980374563707898</c:v>
                </c:pt>
                <c:pt idx="8">
                  <c:v>53.727176853647435</c:v>
                </c:pt>
                <c:pt idx="9">
                  <c:v>61.849074074074068</c:v>
                </c:pt>
                <c:pt idx="10">
                  <c:v>64.630850630850631</c:v>
                </c:pt>
                <c:pt idx="11">
                  <c:v>58.649494949494944</c:v>
                </c:pt>
                <c:pt idx="12">
                  <c:v>62.187410120743451</c:v>
                </c:pt>
                <c:pt idx="13">
                  <c:v>59.341880341880348</c:v>
                </c:pt>
                <c:pt idx="14">
                  <c:v>63.230565730565729</c:v>
                </c:pt>
                <c:pt idx="15">
                  <c:v>73.76649029982363</c:v>
                </c:pt>
                <c:pt idx="16">
                  <c:v>75.044662309368192</c:v>
                </c:pt>
                <c:pt idx="18">
                  <c:v>40.661083877995644</c:v>
                </c:pt>
                <c:pt idx="19">
                  <c:v>48.302910052910057</c:v>
                </c:pt>
                <c:pt idx="20">
                  <c:v>48.344576719576715</c:v>
                </c:pt>
                <c:pt idx="21">
                  <c:v>38.856837606837608</c:v>
                </c:pt>
                <c:pt idx="22">
                  <c:v>50.221377244855049</c:v>
                </c:pt>
                <c:pt idx="23">
                  <c:v>65.330687830687836</c:v>
                </c:pt>
                <c:pt idx="24">
                  <c:v>51.753876370543047</c:v>
                </c:pt>
                <c:pt idx="25">
                  <c:v>60.433289241622582</c:v>
                </c:pt>
                <c:pt idx="26">
                  <c:v>68.466137566137576</c:v>
                </c:pt>
                <c:pt idx="27">
                  <c:v>55.996472663139329</c:v>
                </c:pt>
                <c:pt idx="28">
                  <c:v>82.488196988196975</c:v>
                </c:pt>
                <c:pt idx="30">
                  <c:v>43.592074592074589</c:v>
                </c:pt>
                <c:pt idx="31">
                  <c:v>56.943602693602692</c:v>
                </c:pt>
                <c:pt idx="32">
                  <c:v>53.223344556677887</c:v>
                </c:pt>
                <c:pt idx="33">
                  <c:v>61.189255189255185</c:v>
                </c:pt>
                <c:pt idx="34">
                  <c:v>61.299145299145302</c:v>
                </c:pt>
                <c:pt idx="35">
                  <c:v>68.614758698092032</c:v>
                </c:pt>
                <c:pt idx="36">
                  <c:v>59.856254856254864</c:v>
                </c:pt>
                <c:pt idx="37">
                  <c:v>66.099974099974105</c:v>
                </c:pt>
                <c:pt idx="38">
                  <c:v>61.852188552188558</c:v>
                </c:pt>
                <c:pt idx="39">
                  <c:v>65.961595811595814</c:v>
                </c:pt>
                <c:pt idx="40">
                  <c:v>59.561609686609685</c:v>
                </c:pt>
                <c:pt idx="41">
                  <c:v>69.273544973544972</c:v>
                </c:pt>
                <c:pt idx="43">
                  <c:v>51.566657646108446</c:v>
                </c:pt>
                <c:pt idx="44">
                  <c:v>58.515263748597079</c:v>
                </c:pt>
                <c:pt idx="45">
                  <c:v>47.667340067340071</c:v>
                </c:pt>
                <c:pt idx="46">
                  <c:v>61.071997446997443</c:v>
                </c:pt>
                <c:pt idx="47">
                  <c:v>63.250634242300904</c:v>
                </c:pt>
                <c:pt idx="49">
                  <c:v>53.701261701261707</c:v>
                </c:pt>
                <c:pt idx="50">
                  <c:v>46.803030303030305</c:v>
                </c:pt>
                <c:pt idx="51">
                  <c:v>41.663299663299668</c:v>
                </c:pt>
                <c:pt idx="52">
                  <c:v>56.992616799806342</c:v>
                </c:pt>
                <c:pt idx="53">
                  <c:v>57.957952069716768</c:v>
                </c:pt>
                <c:pt idx="54">
                  <c:v>66.550264550264544</c:v>
                </c:pt>
                <c:pt idx="55">
                  <c:v>66.635716135716137</c:v>
                </c:pt>
                <c:pt idx="56">
                  <c:v>70.521386021386007</c:v>
                </c:pt>
                <c:pt idx="57">
                  <c:v>59.897163947163939</c:v>
                </c:pt>
                <c:pt idx="58">
                  <c:v>71.419508886175549</c:v>
                </c:pt>
                <c:pt idx="59">
                  <c:v>68.915343915343925</c:v>
                </c:pt>
                <c:pt idx="60">
                  <c:v>68.116594516594517</c:v>
                </c:pt>
                <c:pt idx="61">
                  <c:v>62.190421307087966</c:v>
                </c:pt>
                <c:pt idx="62">
                  <c:v>66.205788039121359</c:v>
                </c:pt>
                <c:pt idx="63">
                  <c:v>67.953876370543043</c:v>
                </c:pt>
                <c:pt idx="64">
                  <c:v>68.332038332038323</c:v>
                </c:pt>
                <c:pt idx="65">
                  <c:v>73.284900284900274</c:v>
                </c:pt>
                <c:pt idx="66">
                  <c:v>65.330303030303028</c:v>
                </c:pt>
                <c:pt idx="67">
                  <c:v>72.654049654049658</c:v>
                </c:pt>
                <c:pt idx="68">
                  <c:v>85.867724867724874</c:v>
                </c:pt>
                <c:pt idx="70">
                  <c:v>49.658730158730158</c:v>
                </c:pt>
                <c:pt idx="71">
                  <c:v>51.987764087764091</c:v>
                </c:pt>
                <c:pt idx="72">
                  <c:v>42.960280460280465</c:v>
                </c:pt>
                <c:pt idx="73">
                  <c:v>55.946913580246907</c:v>
                </c:pt>
                <c:pt idx="74">
                  <c:v>56.007511007511006</c:v>
                </c:pt>
                <c:pt idx="75">
                  <c:v>58.556734006734004</c:v>
                </c:pt>
                <c:pt idx="76">
                  <c:v>62.324718491385156</c:v>
                </c:pt>
                <c:pt idx="77">
                  <c:v>67.852428127428126</c:v>
                </c:pt>
                <c:pt idx="78">
                  <c:v>65.098290598290603</c:v>
                </c:pt>
                <c:pt idx="79">
                  <c:v>66.018518518518505</c:v>
                </c:pt>
                <c:pt idx="80">
                  <c:v>69.763587030253703</c:v>
                </c:pt>
                <c:pt idx="81">
                  <c:v>74.640211640211646</c:v>
                </c:pt>
                <c:pt idx="82">
                  <c:v>62.182603815937135</c:v>
                </c:pt>
                <c:pt idx="83">
                  <c:v>72.726495726495727</c:v>
                </c:pt>
                <c:pt idx="84">
                  <c:v>69.431420431420435</c:v>
                </c:pt>
                <c:pt idx="85">
                  <c:v>72.769865319865318</c:v>
                </c:pt>
                <c:pt idx="86">
                  <c:v>74.440631808278866</c:v>
                </c:pt>
              </c:numCache>
            </c:numRef>
          </c:val>
          <c:extLst>
            <c:ext xmlns:c16="http://schemas.microsoft.com/office/drawing/2014/chart" uri="{C3380CC4-5D6E-409C-BE32-E72D297353CC}">
              <c16:uniqueId val="{00000003-5A46-420F-ABD3-E102A87C30F5}"/>
            </c:ext>
          </c:extLst>
        </c:ser>
        <c:ser>
          <c:idx val="4"/>
          <c:order val="4"/>
          <c:tx>
            <c:v>Accountability</c:v>
          </c:tx>
          <c:spPr>
            <a:solidFill>
              <a:schemeClr val="dk1">
                <a:tint val="30000"/>
              </a:schemeClr>
            </a:solidFill>
            <a:ln>
              <a:noFill/>
            </a:ln>
            <a:effectLst/>
          </c:spPr>
          <c:invertIfNegative val="0"/>
          <c:cat>
            <c:multiLvlStrRef>
              <c:f>'Figure 3'!$A$3:$B$89</c:f>
              <c:multiLvlStrCache>
                <c:ptCount val="87"/>
                <c:lvl>
                  <c:pt idx="0">
                    <c:v>Timor-Leste</c:v>
                  </c:pt>
                  <c:pt idx="1">
                    <c:v>Papua New Guinea</c:v>
                  </c:pt>
                  <c:pt idx="2">
                    <c:v>Pakistan (national)</c:v>
                  </c:pt>
                  <c:pt idx="3">
                    <c:v>Lao PDR</c:v>
                  </c:pt>
                  <c:pt idx="4">
                    <c:v>Malaysia</c:v>
                  </c:pt>
                  <c:pt idx="5">
                    <c:v>Myanmar</c:v>
                  </c:pt>
                  <c:pt idx="6">
                    <c:v>Bangladesh</c:v>
                  </c:pt>
                  <c:pt idx="7">
                    <c:v>Bhutan</c:v>
                  </c:pt>
                  <c:pt idx="8">
                    <c:v>Afghanistan</c:v>
                  </c:pt>
                  <c:pt idx="9">
                    <c:v>India</c:v>
                  </c:pt>
                  <c:pt idx="10">
                    <c:v>Sri Lanka</c:v>
                  </c:pt>
                  <c:pt idx="11">
                    <c:v>Philippines</c:v>
                  </c:pt>
                  <c:pt idx="12">
                    <c:v>Cambodia</c:v>
                  </c:pt>
                  <c:pt idx="13">
                    <c:v>Solomon Islands</c:v>
                  </c:pt>
                  <c:pt idx="14">
                    <c:v>Mongolia</c:v>
                  </c:pt>
                  <c:pt idx="15">
                    <c:v>Viet Nam</c:v>
                  </c:pt>
                  <c:pt idx="16">
                    <c:v>Nepal</c:v>
                  </c:pt>
                  <c:pt idx="18">
                    <c:v>Romania</c:v>
                  </c:pt>
                  <c:pt idx="19">
                    <c:v>Russia</c:v>
                  </c:pt>
                  <c:pt idx="20">
                    <c:v>Georgia</c:v>
                  </c:pt>
                  <c:pt idx="21">
                    <c:v>Moldova</c:v>
                  </c:pt>
                  <c:pt idx="22">
                    <c:v>Kyrgyzstan</c:v>
                  </c:pt>
                  <c:pt idx="23">
                    <c:v>Turkmenistan</c:v>
                  </c:pt>
                  <c:pt idx="24">
                    <c:v>Kazakhstan</c:v>
                  </c:pt>
                  <c:pt idx="25">
                    <c:v>Ukraine</c:v>
                  </c:pt>
                  <c:pt idx="26">
                    <c:v>Uzbekistan</c:v>
                  </c:pt>
                  <c:pt idx="27">
                    <c:v>Armenia</c:v>
                  </c:pt>
                  <c:pt idx="28">
                    <c:v>Tajikistan</c:v>
                  </c:pt>
                  <c:pt idx="30">
                    <c:v>Bolivia</c:v>
                  </c:pt>
                  <c:pt idx="31">
                    <c:v>Guatemala</c:v>
                  </c:pt>
                  <c:pt idx="32">
                    <c:v>Haiti</c:v>
                  </c:pt>
                  <c:pt idx="33">
                    <c:v>Dominican Republic</c:v>
                  </c:pt>
                  <c:pt idx="34">
                    <c:v>Peru</c:v>
                  </c:pt>
                  <c:pt idx="35">
                    <c:v>Honduras</c:v>
                  </c:pt>
                  <c:pt idx="36">
                    <c:v>Panama</c:v>
                  </c:pt>
                  <c:pt idx="37">
                    <c:v>El Salvador</c:v>
                  </c:pt>
                  <c:pt idx="38">
                    <c:v>Colombia</c:v>
                  </c:pt>
                  <c:pt idx="39">
                    <c:v>Mexico</c:v>
                  </c:pt>
                  <c:pt idx="40">
                    <c:v>Jamaica</c:v>
                  </c:pt>
                  <c:pt idx="41">
                    <c:v>Nicaragua</c:v>
                  </c:pt>
                  <c:pt idx="43">
                    <c:v>Morocco</c:v>
                  </c:pt>
                  <c:pt idx="44">
                    <c:v>Iraq</c:v>
                  </c:pt>
                  <c:pt idx="45">
                    <c:v>Egypt</c:v>
                  </c:pt>
                  <c:pt idx="46">
                    <c:v>Palestine</c:v>
                  </c:pt>
                  <c:pt idx="47">
                    <c:v>Jordan</c:v>
                  </c:pt>
                  <c:pt idx="49">
                    <c:v>Eritrea</c:v>
                  </c:pt>
                  <c:pt idx="50">
                    <c:v>South Sudan</c:v>
                  </c:pt>
                  <c:pt idx="51">
                    <c:v>Somalia</c:v>
                  </c:pt>
                  <c:pt idx="52">
                    <c:v>Liberia</c:v>
                  </c:pt>
                  <c:pt idx="53">
                    <c:v>Nigeria (National)</c:v>
                  </c:pt>
                  <c:pt idx="54">
                    <c:v>Namibia</c:v>
                  </c:pt>
                  <c:pt idx="55">
                    <c:v>Cameroon</c:v>
                  </c:pt>
                  <c:pt idx="56">
                    <c:v>Gambia</c:v>
                  </c:pt>
                  <c:pt idx="57">
                    <c:v>Zambia</c:v>
                  </c:pt>
                  <c:pt idx="58">
                    <c:v>Sierra Leone</c:v>
                  </c:pt>
                  <c:pt idx="59">
                    <c:v>Ethiopia</c:v>
                  </c:pt>
                  <c:pt idx="60">
                    <c:v>Lesotho</c:v>
                  </c:pt>
                  <c:pt idx="61">
                    <c:v>Uganda</c:v>
                  </c:pt>
                  <c:pt idx="62">
                    <c:v>Zimbabwe</c:v>
                  </c:pt>
                  <c:pt idx="63">
                    <c:v>Eswatini</c:v>
                  </c:pt>
                  <c:pt idx="64">
                    <c:v>Kenya</c:v>
                  </c:pt>
                  <c:pt idx="65">
                    <c:v>Malawi</c:v>
                  </c:pt>
                  <c:pt idx="66">
                    <c:v>Tanzania</c:v>
                  </c:pt>
                  <c:pt idx="67">
                    <c:v>Ghana</c:v>
                  </c:pt>
                  <c:pt idx="68">
                    <c:v>Rwanda</c:v>
                  </c:pt>
                  <c:pt idx="70">
                    <c:v>Chad</c:v>
                  </c:pt>
                  <c:pt idx="71">
                    <c:v>CAR</c:v>
                  </c:pt>
                  <c:pt idx="72">
                    <c:v>Mauritania</c:v>
                  </c:pt>
                  <c:pt idx="73">
                    <c:v>DR Congo</c:v>
                  </c:pt>
                  <c:pt idx="74">
                    <c:v>Congo (Brazzaville)</c:v>
                  </c:pt>
                  <c:pt idx="75">
                    <c:v>Cote d'Ivoire</c:v>
                  </c:pt>
                  <c:pt idx="76">
                    <c:v>Madagascar</c:v>
                  </c:pt>
                  <c:pt idx="77">
                    <c:v>Mozambique</c:v>
                  </c:pt>
                  <c:pt idx="78">
                    <c:v>Senegal</c:v>
                  </c:pt>
                  <c:pt idx="79">
                    <c:v>Burundi</c:v>
                  </c:pt>
                  <c:pt idx="80">
                    <c:v>Guinea</c:v>
                  </c:pt>
                  <c:pt idx="81">
                    <c:v>Guinea-Bissau</c:v>
                  </c:pt>
                  <c:pt idx="82">
                    <c:v>Togo</c:v>
                  </c:pt>
                  <c:pt idx="83">
                    <c:v>Burkina Faso</c:v>
                  </c:pt>
                  <c:pt idx="84">
                    <c:v>Niger</c:v>
                  </c:pt>
                  <c:pt idx="85">
                    <c:v>Mali</c:v>
                  </c:pt>
                  <c:pt idx="86">
                    <c:v>Sao Tome &amp; Principe</c:v>
                  </c:pt>
                </c:lvl>
                <c:lvl>
                  <c:pt idx="0">
                    <c:v>ASIA</c:v>
                  </c:pt>
                  <c:pt idx="18">
                    <c:v>EECA</c:v>
                  </c:pt>
                  <c:pt idx="30">
                    <c:v>LAC</c:v>
                  </c:pt>
                  <c:pt idx="43">
                    <c:v>MENA</c:v>
                  </c:pt>
                  <c:pt idx="49">
                    <c:v>SSAF-A</c:v>
                  </c:pt>
                  <c:pt idx="70">
                    <c:v>SSAF-F</c:v>
                  </c:pt>
                </c:lvl>
              </c:multiLvlStrCache>
            </c:multiLvlStrRef>
          </c:cat>
          <c:val>
            <c:numRef>
              <c:f>'Figure 3'!$G$3:$G$89</c:f>
              <c:numCache>
                <c:formatCode>0.0</c:formatCode>
                <c:ptCount val="87"/>
                <c:pt idx="0">
                  <c:v>36.36363636363636</c:v>
                </c:pt>
                <c:pt idx="1">
                  <c:v>41.721611721611723</c:v>
                </c:pt>
                <c:pt idx="2">
                  <c:v>40.997668997668995</c:v>
                </c:pt>
                <c:pt idx="3">
                  <c:v>40.227272727272727</c:v>
                </c:pt>
                <c:pt idx="4">
                  <c:v>49.671717171717169</c:v>
                </c:pt>
                <c:pt idx="5">
                  <c:v>45.151515151515149</c:v>
                </c:pt>
                <c:pt idx="6">
                  <c:v>64.957000343997237</c:v>
                </c:pt>
                <c:pt idx="7">
                  <c:v>58.051282051282058</c:v>
                </c:pt>
                <c:pt idx="8">
                  <c:v>65.284313725490193</c:v>
                </c:pt>
                <c:pt idx="9">
                  <c:v>54.181818181818173</c:v>
                </c:pt>
                <c:pt idx="10">
                  <c:v>51.047619047619051</c:v>
                </c:pt>
                <c:pt idx="11">
                  <c:v>68.333333333333343</c:v>
                </c:pt>
                <c:pt idx="12">
                  <c:v>61.714285714285708</c:v>
                </c:pt>
                <c:pt idx="13">
                  <c:v>67.692307692307693</c:v>
                </c:pt>
                <c:pt idx="14">
                  <c:v>87.333333333333329</c:v>
                </c:pt>
                <c:pt idx="15">
                  <c:v>88</c:v>
                </c:pt>
                <c:pt idx="16">
                  <c:v>83.006535947712422</c:v>
                </c:pt>
                <c:pt idx="18">
                  <c:v>23.52941176470588</c:v>
                </c:pt>
                <c:pt idx="19">
                  <c:v>31.060606060606069</c:v>
                </c:pt>
                <c:pt idx="20">
                  <c:v>24.5</c:v>
                </c:pt>
                <c:pt idx="21">
                  <c:v>24.615384615384617</c:v>
                </c:pt>
                <c:pt idx="22">
                  <c:v>52.755417956656345</c:v>
                </c:pt>
                <c:pt idx="23">
                  <c:v>56.593406593406598</c:v>
                </c:pt>
                <c:pt idx="24">
                  <c:v>65.937062937062933</c:v>
                </c:pt>
                <c:pt idx="25">
                  <c:v>49.13095238095238</c:v>
                </c:pt>
                <c:pt idx="26">
                  <c:v>77.333333333333329</c:v>
                </c:pt>
                <c:pt idx="27">
                  <c:v>73.333333333333329</c:v>
                </c:pt>
                <c:pt idx="28">
                  <c:v>88.571428571428584</c:v>
                </c:pt>
                <c:pt idx="30">
                  <c:v>36.92307692307692</c:v>
                </c:pt>
                <c:pt idx="31">
                  <c:v>25</c:v>
                </c:pt>
                <c:pt idx="32">
                  <c:v>37.090909090909086</c:v>
                </c:pt>
                <c:pt idx="33">
                  <c:v>47.582417582417584</c:v>
                </c:pt>
                <c:pt idx="34">
                  <c:v>67.61904761904762</c:v>
                </c:pt>
                <c:pt idx="35">
                  <c:v>54.090909090909086</c:v>
                </c:pt>
                <c:pt idx="36">
                  <c:v>56.666666666666664</c:v>
                </c:pt>
                <c:pt idx="37">
                  <c:v>75.060606060606062</c:v>
                </c:pt>
                <c:pt idx="38">
                  <c:v>75.818181818181813</c:v>
                </c:pt>
                <c:pt idx="39">
                  <c:v>59.560439560439555</c:v>
                </c:pt>
                <c:pt idx="40">
                  <c:v>66.507936507936506</c:v>
                </c:pt>
                <c:pt idx="41">
                  <c:v>75.396103896103881</c:v>
                </c:pt>
                <c:pt idx="43">
                  <c:v>57.793650793650798</c:v>
                </c:pt>
                <c:pt idx="44">
                  <c:v>56.606060606060602</c:v>
                </c:pt>
                <c:pt idx="45">
                  <c:v>62.87878787878789</c:v>
                </c:pt>
                <c:pt idx="46">
                  <c:v>80.3125</c:v>
                </c:pt>
                <c:pt idx="47">
                  <c:v>71.435897435897431</c:v>
                </c:pt>
                <c:pt idx="49">
                  <c:v>38.666666666666671</c:v>
                </c:pt>
                <c:pt idx="50">
                  <c:v>23.636363636363637</c:v>
                </c:pt>
                <c:pt idx="51">
                  <c:v>51.305361305361302</c:v>
                </c:pt>
                <c:pt idx="52">
                  <c:v>45.490196078431374</c:v>
                </c:pt>
                <c:pt idx="53">
                  <c:v>39</c:v>
                </c:pt>
                <c:pt idx="54">
                  <c:v>71.216117216117226</c:v>
                </c:pt>
                <c:pt idx="55">
                  <c:v>54.646464646464644</c:v>
                </c:pt>
                <c:pt idx="56">
                  <c:v>60.439560439560445</c:v>
                </c:pt>
                <c:pt idx="57">
                  <c:v>70.573426573426588</c:v>
                </c:pt>
                <c:pt idx="58">
                  <c:v>59.904761904761905</c:v>
                </c:pt>
                <c:pt idx="59">
                  <c:v>74.743589743589752</c:v>
                </c:pt>
                <c:pt idx="60">
                  <c:v>59.523809523809518</c:v>
                </c:pt>
                <c:pt idx="61">
                  <c:v>75.959595959595958</c:v>
                </c:pt>
                <c:pt idx="62">
                  <c:v>75</c:v>
                </c:pt>
                <c:pt idx="63">
                  <c:v>63.333333333333336</c:v>
                </c:pt>
                <c:pt idx="64">
                  <c:v>81.92307692307692</c:v>
                </c:pt>
                <c:pt idx="65">
                  <c:v>85.757575757575751</c:v>
                </c:pt>
                <c:pt idx="66">
                  <c:v>93.777777777777786</c:v>
                </c:pt>
                <c:pt idx="67">
                  <c:v>88.36363636363636</c:v>
                </c:pt>
                <c:pt idx="68">
                  <c:v>95.494505494505503</c:v>
                </c:pt>
                <c:pt idx="70">
                  <c:v>47.999999999999993</c:v>
                </c:pt>
                <c:pt idx="71">
                  <c:v>52.358974358974351</c:v>
                </c:pt>
                <c:pt idx="72">
                  <c:v>44.635364635364638</c:v>
                </c:pt>
                <c:pt idx="73">
                  <c:v>44.444444444444443</c:v>
                </c:pt>
                <c:pt idx="74">
                  <c:v>43.752247752247754</c:v>
                </c:pt>
                <c:pt idx="75">
                  <c:v>50.333333333333336</c:v>
                </c:pt>
                <c:pt idx="76">
                  <c:v>53.950049950049944</c:v>
                </c:pt>
                <c:pt idx="77">
                  <c:v>70.291375291375289</c:v>
                </c:pt>
                <c:pt idx="78">
                  <c:v>55.476190476190467</c:v>
                </c:pt>
                <c:pt idx="79">
                  <c:v>67.142857142857153</c:v>
                </c:pt>
                <c:pt idx="80">
                  <c:v>63.413919413919416</c:v>
                </c:pt>
                <c:pt idx="81">
                  <c:v>58.571428571428577</c:v>
                </c:pt>
                <c:pt idx="82">
                  <c:v>62.393939393939398</c:v>
                </c:pt>
                <c:pt idx="83">
                  <c:v>84.615384615384613</c:v>
                </c:pt>
                <c:pt idx="84">
                  <c:v>65.684315684315692</c:v>
                </c:pt>
                <c:pt idx="85">
                  <c:v>83.030303030303031</c:v>
                </c:pt>
                <c:pt idx="86">
                  <c:v>72.805429864253398</c:v>
                </c:pt>
              </c:numCache>
            </c:numRef>
          </c:val>
          <c:extLst>
            <c:ext xmlns:c16="http://schemas.microsoft.com/office/drawing/2014/chart" uri="{C3380CC4-5D6E-409C-BE32-E72D297353CC}">
              <c16:uniqueId val="{00000004-5A46-420F-ABD3-E102A87C30F5}"/>
            </c:ext>
          </c:extLst>
        </c:ser>
        <c:dLbls>
          <c:showLegendKey val="0"/>
          <c:showVal val="0"/>
          <c:showCatName val="0"/>
          <c:showSerName val="0"/>
          <c:showPercent val="0"/>
          <c:showBubbleSize val="0"/>
        </c:dLbls>
        <c:gapWidth val="182"/>
        <c:overlap val="100"/>
        <c:axId val="566237103"/>
        <c:axId val="566240431"/>
      </c:barChart>
      <c:catAx>
        <c:axId val="56623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40431"/>
        <c:crosses val="autoZero"/>
        <c:auto val="1"/>
        <c:lblAlgn val="ctr"/>
        <c:lblOffset val="100"/>
        <c:tickLblSkip val="1"/>
        <c:noMultiLvlLbl val="0"/>
      </c:catAx>
      <c:valAx>
        <c:axId val="566240431"/>
        <c:scaling>
          <c:orientation val="minMax"/>
          <c:max val="500"/>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566237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Individual NCIFP Scores,</a:t>
            </a:r>
            <a:r>
              <a:rPr lang="en-US" baseline="0"/>
              <a:t> by region (weighted)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'Figure 4'!$A$9</c:f>
              <c:strCache>
                <c:ptCount val="1"/>
                <c:pt idx="0">
                  <c:v>SSAF-A</c:v>
                </c:pt>
              </c:strCache>
            </c:strRef>
          </c:tx>
          <c:spPr>
            <a:ln w="28575" cap="rnd">
              <a:solidFill>
                <a:schemeClr val="dk1">
                  <a:tint val="30000"/>
                </a:schemeClr>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4'!$B$9:$AI$9</c:f>
              <c:numCache>
                <c:formatCode>0</c:formatCode>
                <c:ptCount val="34"/>
                <c:pt idx="0">
                  <c:v>94.096977811234964</c:v>
                </c:pt>
                <c:pt idx="1">
                  <c:v>97.02274454275404</c:v>
                </c:pt>
                <c:pt idx="2">
                  <c:v>87.969043230394306</c:v>
                </c:pt>
                <c:pt idx="3">
                  <c:v>89.314088616129325</c:v>
                </c:pt>
                <c:pt idx="4">
                  <c:v>74.815828389016886</c:v>
                </c:pt>
                <c:pt idx="5">
                  <c:v>61.560801450846142</c:v>
                </c:pt>
                <c:pt idx="6">
                  <c:v>84.298145529469423</c:v>
                </c:pt>
                <c:pt idx="7">
                  <c:v>83.663650530629695</c:v>
                </c:pt>
                <c:pt idx="8">
                  <c:v>79.959929131121953</c:v>
                </c:pt>
                <c:pt idx="9">
                  <c:v>79.787902980503603</c:v>
                </c:pt>
                <c:pt idx="10">
                  <c:v>57.545665073614892</c:v>
                </c:pt>
                <c:pt idx="11">
                  <c:v>61.61445763782001</c:v>
                </c:pt>
                <c:pt idx="12">
                  <c:v>55.762629402864292</c:v>
                </c:pt>
                <c:pt idx="13">
                  <c:v>94.419767230456785</c:v>
                </c:pt>
                <c:pt idx="14">
                  <c:v>89.245993623228955</c:v>
                </c:pt>
                <c:pt idx="15">
                  <c:v>81.753522490454387</c:v>
                </c:pt>
                <c:pt idx="16">
                  <c:v>64.794258983267866</c:v>
                </c:pt>
                <c:pt idx="17">
                  <c:v>85.467014456977168</c:v>
                </c:pt>
                <c:pt idx="18">
                  <c:v>56.702349106685269</c:v>
                </c:pt>
                <c:pt idx="19">
                  <c:v>66.596260813884314</c:v>
                </c:pt>
                <c:pt idx="20">
                  <c:v>50.422532613556257</c:v>
                </c:pt>
                <c:pt idx="21">
                  <c:v>47.864669045047584</c:v>
                </c:pt>
                <c:pt idx="22">
                  <c:v>69.656554794541805</c:v>
                </c:pt>
                <c:pt idx="23">
                  <c:v>51.612235382248564</c:v>
                </c:pt>
                <c:pt idx="24">
                  <c:v>55.553967098773931</c:v>
                </c:pt>
                <c:pt idx="25">
                  <c:v>77.985960101531035</c:v>
                </c:pt>
                <c:pt idx="26">
                  <c:v>70.897930036586516</c:v>
                </c:pt>
                <c:pt idx="27">
                  <c:v>43.651685916810948</c:v>
                </c:pt>
                <c:pt idx="28">
                  <c:v>79.897771491986518</c:v>
                </c:pt>
                <c:pt idx="29">
                  <c:v>76.309098447253263</c:v>
                </c:pt>
                <c:pt idx="30">
                  <c:v>52.963098136189608</c:v>
                </c:pt>
                <c:pt idx="31">
                  <c:v>39.722780382621039</c:v>
                </c:pt>
                <c:pt idx="32">
                  <c:v>78.360040017925371</c:v>
                </c:pt>
                <c:pt idx="33">
                  <c:v>75.949174511228691</c:v>
                </c:pt>
              </c:numCache>
            </c:numRef>
          </c:val>
          <c:smooth val="0"/>
          <c:extLst>
            <c:ext xmlns:c16="http://schemas.microsoft.com/office/drawing/2014/chart" uri="{C3380CC4-5D6E-409C-BE32-E72D297353CC}">
              <c16:uniqueId val="{00000004-3823-40E4-B36A-85C40895468B}"/>
            </c:ext>
          </c:extLst>
        </c:ser>
        <c:ser>
          <c:idx val="3"/>
          <c:order val="1"/>
          <c:tx>
            <c:strRef>
              <c:f>'Figure 4'!$A$8</c:f>
              <c:strCache>
                <c:ptCount val="1"/>
                <c:pt idx="0">
                  <c:v>SSAF-F</c:v>
                </c:pt>
              </c:strCache>
            </c:strRef>
          </c:tx>
          <c:spPr>
            <a:ln w="28575" cap="rnd">
              <a:solidFill>
                <a:srgbClr val="5F5F5F"/>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4'!$B$8:$AI$8</c:f>
              <c:numCache>
                <c:formatCode>0</c:formatCode>
                <c:ptCount val="34"/>
                <c:pt idx="0">
                  <c:v>95.509160356835878</c:v>
                </c:pt>
                <c:pt idx="1">
                  <c:v>89.307821322956585</c:v>
                </c:pt>
                <c:pt idx="2">
                  <c:v>90.304916525972331</c:v>
                </c:pt>
                <c:pt idx="3">
                  <c:v>81.285898729966817</c:v>
                </c:pt>
                <c:pt idx="4">
                  <c:v>47.867718380464531</c:v>
                </c:pt>
                <c:pt idx="5">
                  <c:v>47.649240806598783</c:v>
                </c:pt>
                <c:pt idx="6">
                  <c:v>72.786298775816206</c:v>
                </c:pt>
                <c:pt idx="7">
                  <c:v>85.275390318115029</c:v>
                </c:pt>
                <c:pt idx="8">
                  <c:v>79.338153934175679</c:v>
                </c:pt>
                <c:pt idx="9">
                  <c:v>69.408777959486372</c:v>
                </c:pt>
                <c:pt idx="10">
                  <c:v>47.204046557504547</c:v>
                </c:pt>
                <c:pt idx="11">
                  <c:v>59.375040347370643</c:v>
                </c:pt>
                <c:pt idx="12">
                  <c:v>58.410396591959696</c:v>
                </c:pt>
                <c:pt idx="13">
                  <c:v>98.566441442427248</c:v>
                </c:pt>
                <c:pt idx="14">
                  <c:v>91.608218452765314</c:v>
                </c:pt>
                <c:pt idx="15">
                  <c:v>94.614611331252135</c:v>
                </c:pt>
                <c:pt idx="16">
                  <c:v>81.966036422287573</c:v>
                </c:pt>
                <c:pt idx="17">
                  <c:v>78.791578579345952</c:v>
                </c:pt>
                <c:pt idx="18">
                  <c:v>43.361226942118044</c:v>
                </c:pt>
                <c:pt idx="19">
                  <c:v>62.086744843240091</c:v>
                </c:pt>
                <c:pt idx="20">
                  <c:v>46.648148576089078</c:v>
                </c:pt>
                <c:pt idx="21">
                  <c:v>47.336236360224412</c:v>
                </c:pt>
                <c:pt idx="22">
                  <c:v>53.073290040688228</c:v>
                </c:pt>
                <c:pt idx="23">
                  <c:v>48.850511463606026</c:v>
                </c:pt>
                <c:pt idx="24">
                  <c:v>58.080157283842929</c:v>
                </c:pt>
                <c:pt idx="25">
                  <c:v>78.057658954212442</c:v>
                </c:pt>
                <c:pt idx="26">
                  <c:v>72.994744571859925</c:v>
                </c:pt>
                <c:pt idx="27">
                  <c:v>39.109175361551486</c:v>
                </c:pt>
                <c:pt idx="28">
                  <c:v>77.354708926112735</c:v>
                </c:pt>
                <c:pt idx="29">
                  <c:v>69.732470572617487</c:v>
                </c:pt>
                <c:pt idx="30">
                  <c:v>34.320437703436603</c:v>
                </c:pt>
                <c:pt idx="31">
                  <c:v>37.867896556421755</c:v>
                </c:pt>
                <c:pt idx="32">
                  <c:v>68.604340276297677</c:v>
                </c:pt>
                <c:pt idx="33">
                  <c:v>78.905156929075488</c:v>
                </c:pt>
              </c:numCache>
            </c:numRef>
          </c:val>
          <c:smooth val="0"/>
          <c:extLst>
            <c:ext xmlns:c16="http://schemas.microsoft.com/office/drawing/2014/chart" uri="{C3380CC4-5D6E-409C-BE32-E72D297353CC}">
              <c16:uniqueId val="{00000003-3823-40E4-B36A-85C40895468B}"/>
            </c:ext>
          </c:extLst>
        </c:ser>
        <c:ser>
          <c:idx val="6"/>
          <c:order val="2"/>
          <c:tx>
            <c:strRef>
              <c:f>'Figure 4'!$A$11</c:f>
              <c:strCache>
                <c:ptCount val="1"/>
                <c:pt idx="0">
                  <c:v>ASIA</c:v>
                </c:pt>
              </c:strCache>
            </c:strRef>
          </c:tx>
          <c:spPr>
            <a:ln w="28575" cap="rnd">
              <a:solidFill>
                <a:schemeClr val="dk1">
                  <a:tint val="80000"/>
                </a:schemeClr>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4'!$B$11:$AI$11</c:f>
              <c:numCache>
                <c:formatCode>0</c:formatCode>
                <c:ptCount val="34"/>
                <c:pt idx="0">
                  <c:v>91.96113953801067</c:v>
                </c:pt>
                <c:pt idx="1">
                  <c:v>80.118180021854045</c:v>
                </c:pt>
                <c:pt idx="2">
                  <c:v>79.167126502194662</c:v>
                </c:pt>
                <c:pt idx="3">
                  <c:v>80.875805836875898</c:v>
                </c:pt>
                <c:pt idx="4">
                  <c:v>77.834936028154559</c:v>
                </c:pt>
                <c:pt idx="5">
                  <c:v>70.470378943867175</c:v>
                </c:pt>
                <c:pt idx="6">
                  <c:v>52.569499272766471</c:v>
                </c:pt>
                <c:pt idx="7">
                  <c:v>85.457354074429261</c:v>
                </c:pt>
                <c:pt idx="8">
                  <c:v>61.228047476924772</c:v>
                </c:pt>
                <c:pt idx="9">
                  <c:v>54.120649252075118</c:v>
                </c:pt>
                <c:pt idx="10">
                  <c:v>51.243454366026526</c:v>
                </c:pt>
                <c:pt idx="11">
                  <c:v>57.92025684626639</c:v>
                </c:pt>
                <c:pt idx="12">
                  <c:v>51.295140380907263</c:v>
                </c:pt>
                <c:pt idx="13">
                  <c:v>98.550777913754303</c:v>
                </c:pt>
                <c:pt idx="14">
                  <c:v>81.323365817543632</c:v>
                </c:pt>
                <c:pt idx="15">
                  <c:v>84.459103104213384</c:v>
                </c:pt>
                <c:pt idx="16">
                  <c:v>37.519475593263543</c:v>
                </c:pt>
                <c:pt idx="17">
                  <c:v>80.637168633192971</c:v>
                </c:pt>
                <c:pt idx="18">
                  <c:v>46.096095373274679</c:v>
                </c:pt>
                <c:pt idx="19">
                  <c:v>57.952005711909301</c:v>
                </c:pt>
                <c:pt idx="20">
                  <c:v>60.770308336605517</c:v>
                </c:pt>
                <c:pt idx="21">
                  <c:v>48.386076928988004</c:v>
                </c:pt>
                <c:pt idx="22">
                  <c:v>75.217862502237509</c:v>
                </c:pt>
                <c:pt idx="23">
                  <c:v>63.182937138890161</c:v>
                </c:pt>
                <c:pt idx="24">
                  <c:v>21.903919127393628</c:v>
                </c:pt>
                <c:pt idx="25">
                  <c:v>55.118306260912256</c:v>
                </c:pt>
                <c:pt idx="26">
                  <c:v>66.176655925588676</c:v>
                </c:pt>
                <c:pt idx="27">
                  <c:v>54.846235344810601</c:v>
                </c:pt>
                <c:pt idx="28">
                  <c:v>72.186734015875118</c:v>
                </c:pt>
                <c:pt idx="29">
                  <c:v>86.687360300719916</c:v>
                </c:pt>
                <c:pt idx="30">
                  <c:v>36.809799733384303</c:v>
                </c:pt>
                <c:pt idx="31">
                  <c:v>40.432105472266812</c:v>
                </c:pt>
                <c:pt idx="32">
                  <c:v>53.826258801935801</c:v>
                </c:pt>
                <c:pt idx="33">
                  <c:v>64.035865899754086</c:v>
                </c:pt>
              </c:numCache>
            </c:numRef>
          </c:val>
          <c:smooth val="0"/>
          <c:extLst>
            <c:ext xmlns:c16="http://schemas.microsoft.com/office/drawing/2014/chart" uri="{C3380CC4-5D6E-409C-BE32-E72D297353CC}">
              <c16:uniqueId val="{00000006-3823-40E4-B36A-85C40895468B}"/>
            </c:ext>
          </c:extLst>
        </c:ser>
        <c:ser>
          <c:idx val="5"/>
          <c:order val="3"/>
          <c:tx>
            <c:strRef>
              <c:f>'Figure 4'!$A$10</c:f>
              <c:strCache>
                <c:ptCount val="1"/>
                <c:pt idx="0">
                  <c:v>LAC</c:v>
                </c:pt>
              </c:strCache>
            </c:strRef>
          </c:tx>
          <c:spPr>
            <a:ln w="28575" cap="rnd">
              <a:solidFill>
                <a:schemeClr val="dk1">
                  <a:tint val="60000"/>
                </a:schemeClr>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4'!$B$10:$AI$10</c:f>
              <c:numCache>
                <c:formatCode>0</c:formatCode>
                <c:ptCount val="34"/>
                <c:pt idx="0">
                  <c:v>86.855414749781929</c:v>
                </c:pt>
                <c:pt idx="1">
                  <c:v>89.344094145049866</c:v>
                </c:pt>
                <c:pt idx="2">
                  <c:v>68.694980900022372</c:v>
                </c:pt>
                <c:pt idx="3">
                  <c:v>57.173462227689292</c:v>
                </c:pt>
                <c:pt idx="4">
                  <c:v>59.116908800955287</c:v>
                </c:pt>
                <c:pt idx="5">
                  <c:v>60.067998641601491</c:v>
                </c:pt>
                <c:pt idx="6">
                  <c:v>69.598060166688356</c:v>
                </c:pt>
                <c:pt idx="7">
                  <c:v>79.273088520262959</c:v>
                </c:pt>
                <c:pt idx="8">
                  <c:v>74.26305794684535</c:v>
                </c:pt>
                <c:pt idx="9">
                  <c:v>76.297028728061647</c:v>
                </c:pt>
                <c:pt idx="10">
                  <c:v>50.142314660505839</c:v>
                </c:pt>
                <c:pt idx="11">
                  <c:v>61.497355758091771</c:v>
                </c:pt>
                <c:pt idx="12">
                  <c:v>52.169895289980616</c:v>
                </c:pt>
                <c:pt idx="13">
                  <c:v>95.333273144311676</c:v>
                </c:pt>
                <c:pt idx="14">
                  <c:v>80.982310620873179</c:v>
                </c:pt>
                <c:pt idx="15">
                  <c:v>82.437123201777752</c:v>
                </c:pt>
                <c:pt idx="16">
                  <c:v>44.648819278895473</c:v>
                </c:pt>
                <c:pt idx="17">
                  <c:v>66.894041718562377</c:v>
                </c:pt>
                <c:pt idx="18">
                  <c:v>69.128771605351844</c:v>
                </c:pt>
                <c:pt idx="19">
                  <c:v>54.166855410149012</c:v>
                </c:pt>
                <c:pt idx="20">
                  <c:v>49.882110563847696</c:v>
                </c:pt>
                <c:pt idx="21">
                  <c:v>45.588181843308959</c:v>
                </c:pt>
                <c:pt idx="22">
                  <c:v>70.687715768393772</c:v>
                </c:pt>
                <c:pt idx="23">
                  <c:v>61.49149951222573</c:v>
                </c:pt>
                <c:pt idx="24">
                  <c:v>56.960994186574091</c:v>
                </c:pt>
                <c:pt idx="25">
                  <c:v>80.839628508730613</c:v>
                </c:pt>
                <c:pt idx="26">
                  <c:v>60.804104925950185</c:v>
                </c:pt>
                <c:pt idx="27">
                  <c:v>54.463499861624101</c:v>
                </c:pt>
                <c:pt idx="28">
                  <c:v>75.944143139463989</c:v>
                </c:pt>
                <c:pt idx="29">
                  <c:v>80.90841593056237</c:v>
                </c:pt>
                <c:pt idx="30">
                  <c:v>55.283459494967474</c:v>
                </c:pt>
                <c:pt idx="31">
                  <c:v>46.488833128931027</c:v>
                </c:pt>
                <c:pt idx="32">
                  <c:v>67.78929690845645</c:v>
                </c:pt>
                <c:pt idx="33">
                  <c:v>47.857784458389773</c:v>
                </c:pt>
              </c:numCache>
            </c:numRef>
          </c:val>
          <c:smooth val="0"/>
          <c:extLst>
            <c:ext xmlns:c16="http://schemas.microsoft.com/office/drawing/2014/chart" uri="{C3380CC4-5D6E-409C-BE32-E72D297353CC}">
              <c16:uniqueId val="{00000005-3823-40E4-B36A-85C40895468B}"/>
            </c:ext>
          </c:extLst>
        </c:ser>
        <c:ser>
          <c:idx val="2"/>
          <c:order val="4"/>
          <c:tx>
            <c:strRef>
              <c:f>'Figure 4'!$A$7</c:f>
              <c:strCache>
                <c:ptCount val="1"/>
                <c:pt idx="0">
                  <c:v>MENA</c:v>
                </c:pt>
              </c:strCache>
            </c:strRef>
          </c:tx>
          <c:spPr>
            <a:ln w="28575" cap="rnd">
              <a:solidFill>
                <a:schemeClr val="dk1">
                  <a:tint val="75000"/>
                </a:schemeClr>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4'!$B$7:$AI$7</c:f>
              <c:numCache>
                <c:formatCode>0</c:formatCode>
                <c:ptCount val="34"/>
                <c:pt idx="0">
                  <c:v>95.42807831464016</c:v>
                </c:pt>
                <c:pt idx="1">
                  <c:v>85.548479237793629</c:v>
                </c:pt>
                <c:pt idx="2">
                  <c:v>75.104011390833577</c:v>
                </c:pt>
                <c:pt idx="3">
                  <c:v>52.334156521993513</c:v>
                </c:pt>
                <c:pt idx="4">
                  <c:v>62.443607732372861</c:v>
                </c:pt>
                <c:pt idx="5">
                  <c:v>58.313921543053851</c:v>
                </c:pt>
                <c:pt idx="6">
                  <c:v>53.628111986220631</c:v>
                </c:pt>
                <c:pt idx="7">
                  <c:v>88.502737061029279</c:v>
                </c:pt>
                <c:pt idx="8">
                  <c:v>66.913820140646507</c:v>
                </c:pt>
                <c:pt idx="9">
                  <c:v>43.700930871147655</c:v>
                </c:pt>
                <c:pt idx="10">
                  <c:v>60.527751211759309</c:v>
                </c:pt>
                <c:pt idx="11">
                  <c:v>57.571841073939282</c:v>
                </c:pt>
                <c:pt idx="12">
                  <c:v>49.401388531975321</c:v>
                </c:pt>
                <c:pt idx="13">
                  <c:v>89.708779407978525</c:v>
                </c:pt>
                <c:pt idx="14">
                  <c:v>65.008877415545498</c:v>
                </c:pt>
                <c:pt idx="15">
                  <c:v>86.020219607476847</c:v>
                </c:pt>
                <c:pt idx="16">
                  <c:v>37.880524214027865</c:v>
                </c:pt>
                <c:pt idx="17">
                  <c:v>46.008535685489029</c:v>
                </c:pt>
                <c:pt idx="18">
                  <c:v>52.818872541745968</c:v>
                </c:pt>
                <c:pt idx="19">
                  <c:v>59.549098308667013</c:v>
                </c:pt>
                <c:pt idx="20">
                  <c:v>62.47605624128245</c:v>
                </c:pt>
                <c:pt idx="21">
                  <c:v>61.662121143256542</c:v>
                </c:pt>
                <c:pt idx="22">
                  <c:v>50.42045767337175</c:v>
                </c:pt>
                <c:pt idx="23">
                  <c:v>75.93864401569023</c:v>
                </c:pt>
                <c:pt idx="24">
                  <c:v>56.994516467788856</c:v>
                </c:pt>
                <c:pt idx="25">
                  <c:v>37.863241528496566</c:v>
                </c:pt>
                <c:pt idx="26">
                  <c:v>67.525007824796361</c:v>
                </c:pt>
                <c:pt idx="27">
                  <c:v>40.783249475967345</c:v>
                </c:pt>
                <c:pt idx="28">
                  <c:v>75.159885784644302</c:v>
                </c:pt>
                <c:pt idx="29">
                  <c:v>67.399849231155329</c:v>
                </c:pt>
                <c:pt idx="30">
                  <c:v>64.757421672533241</c:v>
                </c:pt>
                <c:pt idx="31">
                  <c:v>45.989503762379137</c:v>
                </c:pt>
                <c:pt idx="32">
                  <c:v>53.932088747660934</c:v>
                </c:pt>
                <c:pt idx="33">
                  <c:v>73.374693271987056</c:v>
                </c:pt>
              </c:numCache>
            </c:numRef>
          </c:val>
          <c:smooth val="0"/>
          <c:extLst>
            <c:ext xmlns:c16="http://schemas.microsoft.com/office/drawing/2014/chart" uri="{C3380CC4-5D6E-409C-BE32-E72D297353CC}">
              <c16:uniqueId val="{00000002-3823-40E4-B36A-85C40895468B}"/>
            </c:ext>
          </c:extLst>
        </c:ser>
        <c:ser>
          <c:idx val="1"/>
          <c:order val="5"/>
          <c:tx>
            <c:strRef>
              <c:f>'Figure 4'!$A$6</c:f>
              <c:strCache>
                <c:ptCount val="1"/>
                <c:pt idx="0">
                  <c:v>EECA</c:v>
                </c:pt>
              </c:strCache>
            </c:strRef>
          </c:tx>
          <c:spPr>
            <a:ln w="28575" cap="rnd">
              <a:solidFill>
                <a:schemeClr val="dk1">
                  <a:tint val="55000"/>
                </a:schemeClr>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4'!$B$6:$AI$6</c:f>
              <c:numCache>
                <c:formatCode>0</c:formatCode>
                <c:ptCount val="34"/>
                <c:pt idx="0">
                  <c:v>48.112741293936573</c:v>
                </c:pt>
                <c:pt idx="1">
                  <c:v>52.265026033902878</c:v>
                </c:pt>
                <c:pt idx="2">
                  <c:v>43.91681122099785</c:v>
                </c:pt>
                <c:pt idx="3">
                  <c:v>40.463444199826604</c:v>
                </c:pt>
                <c:pt idx="4">
                  <c:v>30.787800263523742</c:v>
                </c:pt>
                <c:pt idx="5">
                  <c:v>59.797720833333095</c:v>
                </c:pt>
                <c:pt idx="6">
                  <c:v>72.80689565915408</c:v>
                </c:pt>
                <c:pt idx="7">
                  <c:v>68.101228886174667</c:v>
                </c:pt>
                <c:pt idx="8">
                  <c:v>44.337282452620755</c:v>
                </c:pt>
                <c:pt idx="9">
                  <c:v>52.176165728228071</c:v>
                </c:pt>
                <c:pt idx="10">
                  <c:v>39.319207414400431</c:v>
                </c:pt>
                <c:pt idx="11">
                  <c:v>38.13627881202634</c:v>
                </c:pt>
                <c:pt idx="12">
                  <c:v>32.995172422636159</c:v>
                </c:pt>
                <c:pt idx="13">
                  <c:v>62.946437876358878</c:v>
                </c:pt>
                <c:pt idx="14">
                  <c:v>61.327383893086527</c:v>
                </c:pt>
                <c:pt idx="15">
                  <c:v>48.982125632764365</c:v>
                </c:pt>
                <c:pt idx="16">
                  <c:v>32.628779283502034</c:v>
                </c:pt>
                <c:pt idx="17">
                  <c:v>47.899015932138269</c:v>
                </c:pt>
                <c:pt idx="18">
                  <c:v>24.352916693031737</c:v>
                </c:pt>
                <c:pt idx="19">
                  <c:v>49.80971268938584</c:v>
                </c:pt>
                <c:pt idx="20">
                  <c:v>32.862984552003326</c:v>
                </c:pt>
                <c:pt idx="21">
                  <c:v>27.995080237814822</c:v>
                </c:pt>
                <c:pt idx="22">
                  <c:v>70.532612176969366</c:v>
                </c:pt>
                <c:pt idx="23">
                  <c:v>76.460194273930313</c:v>
                </c:pt>
                <c:pt idx="24">
                  <c:v>43.316815011649808</c:v>
                </c:pt>
                <c:pt idx="25">
                  <c:v>46.539393553807997</c:v>
                </c:pt>
                <c:pt idx="26">
                  <c:v>68.535784494441486</c:v>
                </c:pt>
                <c:pt idx="27">
                  <c:v>48.452770253978962</c:v>
                </c:pt>
                <c:pt idx="28">
                  <c:v>65.962894979546306</c:v>
                </c:pt>
                <c:pt idx="29">
                  <c:v>42.593926884158194</c:v>
                </c:pt>
                <c:pt idx="30">
                  <c:v>43.748894639402359</c:v>
                </c:pt>
                <c:pt idx="31">
                  <c:v>38.244167075542812</c:v>
                </c:pt>
                <c:pt idx="32">
                  <c:v>54.068977952984298</c:v>
                </c:pt>
                <c:pt idx="33">
                  <c:v>42.948833061304711</c:v>
                </c:pt>
              </c:numCache>
            </c:numRef>
          </c:val>
          <c:smooth val="0"/>
          <c:extLst>
            <c:ext xmlns:c16="http://schemas.microsoft.com/office/drawing/2014/chart" uri="{C3380CC4-5D6E-409C-BE32-E72D297353CC}">
              <c16:uniqueId val="{00000001-3823-40E4-B36A-85C40895468B}"/>
            </c:ext>
          </c:extLst>
        </c:ser>
        <c:ser>
          <c:idx val="0"/>
          <c:order val="6"/>
          <c:tx>
            <c:strRef>
              <c:f>'Figure 4'!$A$5</c:f>
              <c:strCache>
                <c:ptCount val="1"/>
                <c:pt idx="0">
                  <c:v>Total</c:v>
                </c:pt>
              </c:strCache>
            </c:strRef>
          </c:tx>
          <c:spPr>
            <a:ln w="28575" cap="rnd">
              <a:solidFill>
                <a:schemeClr val="tx1"/>
              </a:solidFill>
              <a:round/>
            </a:ln>
            <a:effectLst/>
          </c:spPr>
          <c:marker>
            <c:symbol val="none"/>
          </c:marker>
          <c:cat>
            <c:strRef>
              <c:f>'Figure 4'!$B$4:$AI$4</c:f>
              <c:strCache>
                <c:ptCount val="34"/>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 Implant removal access</c:v>
                </c:pt>
                <c:pt idx="25">
                  <c:v>Anti-discrimination policy</c:v>
                </c:pt>
                <c:pt idx="26">
                  <c:v>Providers discriminate</c:v>
                </c:pt>
                <c:pt idx="27">
                  <c:v>LAPM access</c:v>
                </c:pt>
                <c:pt idx="28">
                  <c:v>STM access</c:v>
                </c:pt>
                <c:pt idx="29">
                  <c:v>Monitor access</c:v>
                </c:pt>
                <c:pt idx="30">
                  <c:v>Monitor denial of services</c:v>
                </c:pt>
                <c:pt idx="31">
                  <c:v>Violations review</c:v>
                </c:pt>
                <c:pt idx="32">
                  <c:v>Feedback</c:v>
                </c:pt>
                <c:pt idx="33">
                  <c:v>Communication</c:v>
                </c:pt>
              </c:strCache>
            </c:strRef>
          </c:cat>
          <c:val>
            <c:numRef>
              <c:f>'Figure 4'!$B$5:$AI$5</c:f>
              <c:numCache>
                <c:formatCode>0</c:formatCode>
                <c:ptCount val="34"/>
                <c:pt idx="0">
                  <c:v>89.047805412686344</c:v>
                </c:pt>
                <c:pt idx="1">
                  <c:v>82.267588688893397</c:v>
                </c:pt>
                <c:pt idx="2">
                  <c:v>77.642732306602966</c:v>
                </c:pt>
                <c:pt idx="3">
                  <c:v>75.894202330406557</c:v>
                </c:pt>
                <c:pt idx="4">
                  <c:v>69.502368527609619</c:v>
                </c:pt>
                <c:pt idx="5">
                  <c:v>65.27783835252167</c:v>
                </c:pt>
                <c:pt idx="6">
                  <c:v>61.72110063370036</c:v>
                </c:pt>
                <c:pt idx="7">
                  <c:v>83.540393274629125</c:v>
                </c:pt>
                <c:pt idx="8">
                  <c:v>65.420454496922332</c:v>
                </c:pt>
                <c:pt idx="9">
                  <c:v>60.21343574474956</c:v>
                </c:pt>
                <c:pt idx="10">
                  <c:v>51.387877110173712</c:v>
                </c:pt>
                <c:pt idx="11">
                  <c:v>57.38556916545587</c:v>
                </c:pt>
                <c:pt idx="12">
                  <c:v>51.099624530680437</c:v>
                </c:pt>
                <c:pt idx="13">
                  <c:v>94.600445430967909</c:v>
                </c:pt>
                <c:pt idx="14">
                  <c:v>80.949670919969094</c:v>
                </c:pt>
                <c:pt idx="15">
                  <c:v>82.0607808544016</c:v>
                </c:pt>
                <c:pt idx="16">
                  <c:v>45.039531473344752</c:v>
                </c:pt>
                <c:pt idx="17">
                  <c:v>76.01901685249608</c:v>
                </c:pt>
                <c:pt idx="18">
                  <c:v>48.064378604843817</c:v>
                </c:pt>
                <c:pt idx="19">
                  <c:v>58.724266728165908</c:v>
                </c:pt>
                <c:pt idx="20">
                  <c:v>55.341740240291145</c:v>
                </c:pt>
                <c:pt idx="21">
                  <c:v>47.14464606380735</c:v>
                </c:pt>
                <c:pt idx="22">
                  <c:v>70.876926515274349</c:v>
                </c:pt>
                <c:pt idx="23">
                  <c:v>61.882278685064342</c:v>
                </c:pt>
                <c:pt idx="24">
                  <c:v>35.676513379874599</c:v>
                </c:pt>
                <c:pt idx="25">
                  <c:v>60.793541252480807</c:v>
                </c:pt>
                <c:pt idx="26">
                  <c:v>67.18692229860261</c:v>
                </c:pt>
                <c:pt idx="27">
                  <c:v>50.841169067396464</c:v>
                </c:pt>
                <c:pt idx="28">
                  <c:v>73.705278417218594</c:v>
                </c:pt>
                <c:pt idx="29">
                  <c:v>79.237764750619391</c:v>
                </c:pt>
                <c:pt idx="30">
                  <c:v>42.429019419970977</c:v>
                </c:pt>
                <c:pt idx="31">
                  <c:v>40.735914013790087</c:v>
                </c:pt>
                <c:pt idx="32">
                  <c:v>59.728956731403244</c:v>
                </c:pt>
                <c:pt idx="33">
                  <c:v>64.4940932405799</c:v>
                </c:pt>
              </c:numCache>
            </c:numRef>
          </c:val>
          <c:smooth val="0"/>
          <c:extLst>
            <c:ext xmlns:c16="http://schemas.microsoft.com/office/drawing/2014/chart" uri="{C3380CC4-5D6E-409C-BE32-E72D297353CC}">
              <c16:uniqueId val="{00000000-3823-40E4-B36A-85C40895468B}"/>
            </c:ext>
          </c:extLst>
        </c:ser>
        <c:dLbls>
          <c:showLegendKey val="0"/>
          <c:showVal val="0"/>
          <c:showCatName val="0"/>
          <c:showSerName val="0"/>
          <c:showPercent val="0"/>
          <c:showBubbleSize val="0"/>
        </c:dLbls>
        <c:smooth val="0"/>
        <c:axId val="563828927"/>
        <c:axId val="563826431"/>
      </c:lineChart>
      <c:catAx>
        <c:axId val="56382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26431"/>
        <c:crosses val="autoZero"/>
        <c:auto val="1"/>
        <c:lblAlgn val="ctr"/>
        <c:lblOffset val="100"/>
        <c:noMultiLvlLbl val="0"/>
      </c:catAx>
      <c:valAx>
        <c:axId val="5638264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2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Median difference</a:t>
            </a:r>
            <a:r>
              <a:rPr lang="en-US" sz="1200" baseline="0"/>
              <a:t> in NCIFP item scores for countries with an NCIFP conducted in 2014 and 2017</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5'!$D$5:$AL$5</c:f>
              <c:strCache>
                <c:ptCount val="35"/>
                <c:pt idx="0">
                  <c:v>Defined objectives</c:v>
                </c:pt>
                <c:pt idx="1">
                  <c:v>Reaching vuln</c:v>
                </c:pt>
                <c:pt idx="2">
                  <c:v>Resource needs projected</c:v>
                </c:pt>
                <c:pt idx="3">
                  <c:v>Diverse participation</c:v>
                </c:pt>
                <c:pt idx="4">
                  <c:v>High level support</c:v>
                </c:pt>
                <c:pt idx="5">
                  <c:v>Supplies regulations</c:v>
                </c:pt>
                <c:pt idx="6">
                  <c:v>Data collect private commodities</c:v>
                </c:pt>
                <c:pt idx="7">
                  <c:v>Quality control for service stats</c:v>
                </c:pt>
                <c:pt idx="8">
                  <c:v>Data used for vuln access</c:v>
                </c:pt>
                <c:pt idx="9">
                  <c:v>Data to monitor subgroups</c:v>
                </c:pt>
                <c:pt idx="10">
                  <c:v>Record keeping</c:v>
                </c:pt>
                <c:pt idx="11">
                  <c:v>Data used to measure progress</c:v>
                </c:pt>
                <c:pt idx="12">
                  <c:v>Data used for program improvement</c:v>
                </c:pt>
                <c:pt idx="13">
                  <c:v>SOPs match WHO</c:v>
                </c:pt>
                <c:pt idx="14">
                  <c:v>Taskshare</c:v>
                </c:pt>
                <c:pt idx="15">
                  <c:v>QoC indicators pubic</c:v>
                </c:pt>
                <c:pt idx="16">
                  <c:v>QoC indicators private</c:v>
                </c:pt>
                <c:pt idx="17">
                  <c:v>Structures to address QoC</c:v>
                </c:pt>
                <c:pt idx="18">
                  <c:v>Info on provider bias</c:v>
                </c:pt>
                <c:pt idx="19">
                  <c:v>Training</c:v>
                </c:pt>
                <c:pt idx="20">
                  <c:v>Logistics and supply</c:v>
                </c:pt>
                <c:pt idx="21">
                  <c:v>Supervision</c:v>
                </c:pt>
                <c:pt idx="22">
                  <c:v>Sterilization counsel</c:v>
                </c:pt>
                <c:pt idx="23">
                  <c:v>IUD removal access</c:v>
                </c:pt>
                <c:pt idx="24">
                  <c:v>Implant removal access</c:v>
                </c:pt>
                <c:pt idx="25">
                  <c:v>Anti-discrimination policy</c:v>
                </c:pt>
                <c:pt idx="26">
                  <c:v>Providers discriminate</c:v>
                </c:pt>
                <c:pt idx="27">
                  <c:v>CBD dist</c:v>
                </c:pt>
                <c:pt idx="28">
                  <c:v>LAPM access</c:v>
                </c:pt>
                <c:pt idx="29">
                  <c:v>STM access</c:v>
                </c:pt>
                <c:pt idx="30">
                  <c:v>Monitor access</c:v>
                </c:pt>
                <c:pt idx="31">
                  <c:v>Monitor denial of services</c:v>
                </c:pt>
                <c:pt idx="32">
                  <c:v>Violations review</c:v>
                </c:pt>
                <c:pt idx="33">
                  <c:v>Feedback</c:v>
                </c:pt>
                <c:pt idx="34">
                  <c:v>Communication</c:v>
                </c:pt>
              </c:strCache>
            </c:strRef>
          </c:cat>
          <c:val>
            <c:numRef>
              <c:f>'Figure 5'!$D$226:$AL$226</c:f>
              <c:numCache>
                <c:formatCode>0.0</c:formatCode>
                <c:ptCount val="35"/>
                <c:pt idx="0">
                  <c:v>3.8688621336622049</c:v>
                </c:pt>
                <c:pt idx="1">
                  <c:v>15.72364726776496</c:v>
                </c:pt>
                <c:pt idx="2">
                  <c:v>19.188128450763109</c:v>
                </c:pt>
                <c:pt idx="3">
                  <c:v>30.273163636752088</c:v>
                </c:pt>
                <c:pt idx="4">
                  <c:v>2.8483851854467588</c:v>
                </c:pt>
                <c:pt idx="5">
                  <c:v>-0.31608381868274193</c:v>
                </c:pt>
                <c:pt idx="6">
                  <c:v>16.981967103135275</c:v>
                </c:pt>
                <c:pt idx="7">
                  <c:v>23.14881979091664</c:v>
                </c:pt>
                <c:pt idx="8">
                  <c:v>12.721008462100514</c:v>
                </c:pt>
                <c:pt idx="9">
                  <c:v>15.242937328985946</c:v>
                </c:pt>
                <c:pt idx="10">
                  <c:v>0.24224683165948591</c:v>
                </c:pt>
                <c:pt idx="11">
                  <c:v>3.5509775851813288</c:v>
                </c:pt>
                <c:pt idx="12">
                  <c:v>3.9640362830443436</c:v>
                </c:pt>
                <c:pt idx="13">
                  <c:v>26.094349460371419</c:v>
                </c:pt>
                <c:pt idx="14">
                  <c:v>14.642902492426103</c:v>
                </c:pt>
                <c:pt idx="15">
                  <c:v>9.3000351502145548</c:v>
                </c:pt>
                <c:pt idx="16">
                  <c:v>15.80630645508144</c:v>
                </c:pt>
                <c:pt idx="17">
                  <c:v>25.051523247876304</c:v>
                </c:pt>
                <c:pt idx="18">
                  <c:v>19.249454499530813</c:v>
                </c:pt>
                <c:pt idx="19">
                  <c:v>4.4148575082345687</c:v>
                </c:pt>
                <c:pt idx="20">
                  <c:v>2.8842869171216847</c:v>
                </c:pt>
                <c:pt idx="21">
                  <c:v>3.6524306398505146</c:v>
                </c:pt>
                <c:pt idx="22">
                  <c:v>2.4328862069054367</c:v>
                </c:pt>
                <c:pt idx="23">
                  <c:v>-1.2862829754063654</c:v>
                </c:pt>
                <c:pt idx="24">
                  <c:v>7.0586217465350813</c:v>
                </c:pt>
                <c:pt idx="25">
                  <c:v>9.9275531306899438</c:v>
                </c:pt>
                <c:pt idx="26">
                  <c:v>4.0535128544249233E-2</c:v>
                </c:pt>
                <c:pt idx="27">
                  <c:v>-5.3827817234534692</c:v>
                </c:pt>
                <c:pt idx="28">
                  <c:v>6.5342656762035816</c:v>
                </c:pt>
                <c:pt idx="29">
                  <c:v>2.948197740848542</c:v>
                </c:pt>
                <c:pt idx="30">
                  <c:v>24.502584253940704</c:v>
                </c:pt>
                <c:pt idx="31">
                  <c:v>17.078499770847884</c:v>
                </c:pt>
                <c:pt idx="32">
                  <c:v>14.959611825989118</c:v>
                </c:pt>
                <c:pt idx="33">
                  <c:v>25.578979010857111</c:v>
                </c:pt>
                <c:pt idx="34">
                  <c:v>20.263388307492235</c:v>
                </c:pt>
              </c:numCache>
            </c:numRef>
          </c:val>
          <c:extLst>
            <c:ext xmlns:c16="http://schemas.microsoft.com/office/drawing/2014/chart" uri="{C3380CC4-5D6E-409C-BE32-E72D297353CC}">
              <c16:uniqueId val="{00000000-65DE-4CE9-80EF-CD314A9C461F}"/>
            </c:ext>
          </c:extLst>
        </c:ser>
        <c:dLbls>
          <c:dLblPos val="outEnd"/>
          <c:showLegendKey val="0"/>
          <c:showVal val="1"/>
          <c:showCatName val="0"/>
          <c:showSerName val="0"/>
          <c:showPercent val="0"/>
          <c:showBubbleSize val="0"/>
        </c:dLbls>
        <c:gapWidth val="219"/>
        <c:overlap val="-27"/>
        <c:axId val="153711632"/>
        <c:axId val="153714544"/>
      </c:barChart>
      <c:catAx>
        <c:axId val="15371163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14544"/>
        <c:crosses val="autoZero"/>
        <c:auto val="1"/>
        <c:lblAlgn val="ctr"/>
        <c:lblOffset val="100"/>
        <c:noMultiLvlLbl val="0"/>
      </c:catAx>
      <c:valAx>
        <c:axId val="1537145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1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 between</a:t>
            </a:r>
            <a:r>
              <a:rPr lang="en-US" baseline="0"/>
              <a:t> Total 2017 NCIFP Score and mCPR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'Figure 6'!$G$3</c:f>
              <c:strCache>
                <c:ptCount val="1"/>
                <c:pt idx="0">
                  <c:v>SSA</c:v>
                </c:pt>
              </c:strCache>
            </c:strRef>
          </c:tx>
          <c:spPr>
            <a:ln w="19050" cap="rnd">
              <a:noFill/>
              <a:round/>
            </a:ln>
            <a:effectLst/>
          </c:spPr>
          <c:marker>
            <c:symbol val="circle"/>
            <c:size val="5"/>
            <c:spPr>
              <a:solidFill>
                <a:schemeClr val="dk1">
                  <a:tint val="88500"/>
                </a:schemeClr>
              </a:solidFill>
              <a:ln w="9525">
                <a:solidFill>
                  <a:schemeClr val="dk1">
                    <a:tint val="88500"/>
                  </a:schemeClr>
                </a:solidFill>
              </a:ln>
              <a:effectLst/>
            </c:spPr>
          </c:marker>
          <c:trendline>
            <c:spPr>
              <a:ln w="19050" cap="rnd">
                <a:solidFill>
                  <a:schemeClr val="dk1">
                    <a:tint val="88500"/>
                  </a:schemeClr>
                </a:solidFill>
                <a:prstDash val="sysDot"/>
              </a:ln>
              <a:effectLst/>
            </c:spPr>
            <c:trendlineType val="linear"/>
            <c:dispRSqr val="1"/>
            <c:dispEq val="1"/>
            <c:trendlineLbl>
              <c:layout>
                <c:manualLayout>
                  <c:x val="-0.52190977860869647"/>
                  <c:y val="0.29592677518052168"/>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1" baseline="0"/>
                      <a:t>y = 0.6287x - 19.717</a:t>
                    </a:r>
                    <a:br>
                      <a:rPr lang="en-US" sz="1200" b="1" baseline="0"/>
                    </a:br>
                    <a:r>
                      <a:rPr lang="en-US" sz="1200" b="1" baseline="0"/>
                      <a:t>R² = 0.2797</a:t>
                    </a:r>
                    <a:endParaRPr lang="en-US" sz="12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'Figure 6'!$E$4:$E$85</c:f>
              <c:numCache>
                <c:formatCode>0.0</c:formatCode>
                <c:ptCount val="82"/>
                <c:pt idx="0">
                  <c:v>#N/A</c:v>
                </c:pt>
                <c:pt idx="1">
                  <c:v>#N/A</c:v>
                </c:pt>
                <c:pt idx="2">
                  <c:v>#N/A</c:v>
                </c:pt>
                <c:pt idx="3">
                  <c:v>#N/A</c:v>
                </c:pt>
                <c:pt idx="4">
                  <c:v>#N/A</c:v>
                </c:pt>
                <c:pt idx="5">
                  <c:v>73.958892958892989</c:v>
                </c:pt>
                <c:pt idx="6">
                  <c:v>71.846706203849038</c:v>
                </c:pt>
                <c:pt idx="7">
                  <c:v>#N/A</c:v>
                </c:pt>
                <c:pt idx="8">
                  <c:v>67.201029129600556</c:v>
                </c:pt>
                <c:pt idx="9">
                  <c:v>56.168584325727188</c:v>
                </c:pt>
                <c:pt idx="10">
                  <c:v>46.988284202569929</c:v>
                </c:pt>
                <c:pt idx="11">
                  <c:v>#N/A</c:v>
                </c:pt>
                <c:pt idx="12">
                  <c:v>61.611763897478198</c:v>
                </c:pt>
                <c:pt idx="13">
                  <c:v>65.984919930158028</c:v>
                </c:pt>
                <c:pt idx="14">
                  <c:v>#N/A</c:v>
                </c:pt>
                <c:pt idx="15">
                  <c:v>60.012522045855377</c:v>
                </c:pt>
                <c:pt idx="16">
                  <c:v>#N/A</c:v>
                </c:pt>
                <c:pt idx="17">
                  <c:v>#N/A</c:v>
                </c:pt>
                <c:pt idx="18">
                  <c:v>38.625268910983188</c:v>
                </c:pt>
                <c:pt idx="19">
                  <c:v>71.144109858395566</c:v>
                </c:pt>
                <c:pt idx="20">
                  <c:v>70.044624687481829</c:v>
                </c:pt>
                <c:pt idx="21">
                  <c:v>#N/A</c:v>
                </c:pt>
                <c:pt idx="22">
                  <c:v>84.613027184455774</c:v>
                </c:pt>
                <c:pt idx="23">
                  <c:v>#N/A</c:v>
                </c:pt>
                <c:pt idx="24">
                  <c:v>71.918501956597197</c:v>
                </c:pt>
                <c:pt idx="25">
                  <c:v>73.615268329554041</c:v>
                </c:pt>
                <c:pt idx="26">
                  <c:v>#N/A</c:v>
                </c:pt>
                <c:pt idx="27">
                  <c:v>#N/A</c:v>
                </c:pt>
                <c:pt idx="28">
                  <c:v>#N/A</c:v>
                </c:pt>
                <c:pt idx="29">
                  <c:v>#N/A</c:v>
                </c:pt>
                <c:pt idx="30">
                  <c:v>#N/A</c:v>
                </c:pt>
                <c:pt idx="31">
                  <c:v>#N/A</c:v>
                </c:pt>
                <c:pt idx="32">
                  <c:v>#N/A</c:v>
                </c:pt>
                <c:pt idx="33">
                  <c:v>78.780959780959776</c:v>
                </c:pt>
                <c:pt idx="34">
                  <c:v>#N/A</c:v>
                </c:pt>
                <c:pt idx="35">
                  <c:v>#N/A</c:v>
                </c:pt>
                <c:pt idx="36">
                  <c:v>74.393143364571912</c:v>
                </c:pt>
                <c:pt idx="37">
                  <c:v>58.270135214579653</c:v>
                </c:pt>
                <c:pt idx="38">
                  <c:v>68.321513231037045</c:v>
                </c:pt>
                <c:pt idx="39">
                  <c:v>80.998519998519996</c:v>
                </c:pt>
                <c:pt idx="40">
                  <c:v>#N/A</c:v>
                </c:pt>
                <c:pt idx="41">
                  <c:v>77.454895104895101</c:v>
                </c:pt>
                <c:pt idx="42">
                  <c:v>56.692921716731242</c:v>
                </c:pt>
                <c:pt idx="43">
                  <c:v>#N/A</c:v>
                </c:pt>
                <c:pt idx="44">
                  <c:v>#N/A</c:v>
                </c:pt>
                <c:pt idx="45">
                  <c:v>#N/A</c:v>
                </c:pt>
                <c:pt idx="46">
                  <c:v>#N/A</c:v>
                </c:pt>
                <c:pt idx="47">
                  <c:v>69.081334406334392</c:v>
                </c:pt>
                <c:pt idx="48">
                  <c:v>#N/A</c:v>
                </c:pt>
                <c:pt idx="49">
                  <c:v>60.524367695796279</c:v>
                </c:pt>
                <c:pt idx="50">
                  <c:v>#N/A</c:v>
                </c:pt>
                <c:pt idx="51">
                  <c:v>#N/A</c:v>
                </c:pt>
                <c:pt idx="52">
                  <c:v>75.336118907547487</c:v>
                </c:pt>
                <c:pt idx="53">
                  <c:v>62.353514739229027</c:v>
                </c:pt>
                <c:pt idx="54">
                  <c:v>#N/A</c:v>
                </c:pt>
                <c:pt idx="55">
                  <c:v>#N/A</c:v>
                </c:pt>
                <c:pt idx="56">
                  <c:v>#N/A</c:v>
                </c:pt>
                <c:pt idx="57">
                  <c:v>#N/A</c:v>
                </c:pt>
                <c:pt idx="58">
                  <c:v>#N/A</c:v>
                </c:pt>
                <c:pt idx="59">
                  <c:v>#N/A</c:v>
                </c:pt>
                <c:pt idx="60">
                  <c:v>#N/A</c:v>
                </c:pt>
                <c:pt idx="61">
                  <c:v>#N/A</c:v>
                </c:pt>
                <c:pt idx="62">
                  <c:v>91.579510436653308</c:v>
                </c:pt>
                <c:pt idx="63">
                  <c:v>79.090162560750784</c:v>
                </c:pt>
                <c:pt idx="64">
                  <c:v>71.756552970838655</c:v>
                </c:pt>
                <c:pt idx="65">
                  <c:v>70.21639242591624</c:v>
                </c:pt>
                <c:pt idx="66">
                  <c:v>#N/A</c:v>
                </c:pt>
                <c:pt idx="67">
                  <c:v>51.84171384171384</c:v>
                </c:pt>
                <c:pt idx="68">
                  <c:v>43.327801827801821</c:v>
                </c:pt>
                <c:pt idx="69">
                  <c:v>#N/A</c:v>
                </c:pt>
                <c:pt idx="70">
                  <c:v>77.809423468947273</c:v>
                </c:pt>
                <c:pt idx="71">
                  <c:v>#N/A</c:v>
                </c:pt>
                <c:pt idx="72">
                  <c:v>82.770642937309589</c:v>
                </c:pt>
                <c:pt idx="73">
                  <c:v>#N/A</c:v>
                </c:pt>
                <c:pt idx="74">
                  <c:v>74.666843033509693</c:v>
                </c:pt>
                <c:pt idx="75">
                  <c:v>#N/A</c:v>
                </c:pt>
                <c:pt idx="76">
                  <c:v>73.439242855909498</c:v>
                </c:pt>
                <c:pt idx="77">
                  <c:v>#N/A</c:v>
                </c:pt>
                <c:pt idx="78">
                  <c:v>#N/A</c:v>
                </c:pt>
                <c:pt idx="79">
                  <c:v>#N/A</c:v>
                </c:pt>
                <c:pt idx="80">
                  <c:v>69.979870129870136</c:v>
                </c:pt>
                <c:pt idx="81">
                  <c:v>75.158485077532688</c:v>
                </c:pt>
              </c:numCache>
            </c:numRef>
          </c:xVal>
          <c:yVal>
            <c:numRef>
              <c:f>'Figure 6'!$G$4:$G$85</c:f>
              <c:numCache>
                <c:formatCode>General</c:formatCode>
                <c:ptCount val="82"/>
                <c:pt idx="0">
                  <c:v>#N/A</c:v>
                </c:pt>
                <c:pt idx="1">
                  <c:v>#N/A</c:v>
                </c:pt>
                <c:pt idx="2">
                  <c:v>#N/A</c:v>
                </c:pt>
                <c:pt idx="3">
                  <c:v>#N/A</c:v>
                </c:pt>
                <c:pt idx="4">
                  <c:v>#N/A</c:v>
                </c:pt>
                <c:pt idx="5">
                  <c:v>24.1</c:v>
                </c:pt>
                <c:pt idx="6">
                  <c:v>14.6</c:v>
                </c:pt>
                <c:pt idx="7">
                  <c:v>#N/A</c:v>
                </c:pt>
                <c:pt idx="8">
                  <c:v>20.100000000000001</c:v>
                </c:pt>
                <c:pt idx="9">
                  <c:v>14.9</c:v>
                </c:pt>
                <c:pt idx="10">
                  <c:v>5.4</c:v>
                </c:pt>
                <c:pt idx="11">
                  <c:v>#N/A</c:v>
                </c:pt>
                <c:pt idx="12">
                  <c:v>24.9</c:v>
                </c:pt>
                <c:pt idx="13">
                  <c:v>20.100000000000001</c:v>
                </c:pt>
                <c:pt idx="14">
                  <c:v>#N/A</c:v>
                </c:pt>
                <c:pt idx="15">
                  <c:v>10</c:v>
                </c:pt>
                <c:pt idx="16">
                  <c:v>#N/A</c:v>
                </c:pt>
                <c:pt idx="17">
                  <c:v>#N/A</c:v>
                </c:pt>
                <c:pt idx="18">
                  <c:v>7.3</c:v>
                </c:pt>
                <c:pt idx="19">
                  <c:v>25.4</c:v>
                </c:pt>
                <c:pt idx="20">
                  <c:v>9.1</c:v>
                </c:pt>
                <c:pt idx="21">
                  <c:v>#N/A</c:v>
                </c:pt>
                <c:pt idx="22">
                  <c:v>21.2</c:v>
                </c:pt>
                <c:pt idx="23">
                  <c:v>#N/A</c:v>
                </c:pt>
                <c:pt idx="24">
                  <c:v>8.8000000000000007</c:v>
                </c:pt>
                <c:pt idx="25">
                  <c:v>24.9</c:v>
                </c:pt>
                <c:pt idx="26">
                  <c:v>#N/A</c:v>
                </c:pt>
                <c:pt idx="27">
                  <c:v>#N/A</c:v>
                </c:pt>
                <c:pt idx="28">
                  <c:v>#N/A</c:v>
                </c:pt>
                <c:pt idx="29">
                  <c:v>#N/A</c:v>
                </c:pt>
                <c:pt idx="30">
                  <c:v>#N/A</c:v>
                </c:pt>
                <c:pt idx="31">
                  <c:v>#N/A</c:v>
                </c:pt>
                <c:pt idx="32">
                  <c:v>#N/A</c:v>
                </c:pt>
                <c:pt idx="33">
                  <c:v>43.8</c:v>
                </c:pt>
                <c:pt idx="34">
                  <c:v>#N/A</c:v>
                </c:pt>
                <c:pt idx="35">
                  <c:v>#N/A</c:v>
                </c:pt>
                <c:pt idx="36">
                  <c:v>49.7</c:v>
                </c:pt>
                <c:pt idx="37">
                  <c:v>24</c:v>
                </c:pt>
                <c:pt idx="38">
                  <c:v>32.5</c:v>
                </c:pt>
                <c:pt idx="39">
                  <c:v>45.4</c:v>
                </c:pt>
                <c:pt idx="40">
                  <c:v>#N/A</c:v>
                </c:pt>
                <c:pt idx="41">
                  <c:v>14.3</c:v>
                </c:pt>
                <c:pt idx="42">
                  <c:v>8.8000000000000007</c:v>
                </c:pt>
                <c:pt idx="43">
                  <c:v>#N/A</c:v>
                </c:pt>
                <c:pt idx="44">
                  <c:v>#N/A</c:v>
                </c:pt>
                <c:pt idx="45">
                  <c:v>#N/A</c:v>
                </c:pt>
                <c:pt idx="46">
                  <c:v>#N/A</c:v>
                </c:pt>
                <c:pt idx="47">
                  <c:v>21.6</c:v>
                </c:pt>
                <c:pt idx="48">
                  <c:v>#N/A</c:v>
                </c:pt>
                <c:pt idx="49">
                  <c:v>50.1</c:v>
                </c:pt>
                <c:pt idx="50">
                  <c:v>#N/A</c:v>
                </c:pt>
                <c:pt idx="51">
                  <c:v>#N/A</c:v>
                </c:pt>
                <c:pt idx="52">
                  <c:v>13.6</c:v>
                </c:pt>
                <c:pt idx="53">
                  <c:v>11.3</c:v>
                </c:pt>
                <c:pt idx="54">
                  <c:v>#N/A</c:v>
                </c:pt>
                <c:pt idx="55">
                  <c:v>#N/A</c:v>
                </c:pt>
                <c:pt idx="56">
                  <c:v>#N/A</c:v>
                </c:pt>
                <c:pt idx="57">
                  <c:v>#N/A</c:v>
                </c:pt>
                <c:pt idx="58">
                  <c:v>#N/A</c:v>
                </c:pt>
                <c:pt idx="59">
                  <c:v>#N/A</c:v>
                </c:pt>
                <c:pt idx="60">
                  <c:v>#N/A</c:v>
                </c:pt>
                <c:pt idx="61">
                  <c:v>#N/A</c:v>
                </c:pt>
                <c:pt idx="62">
                  <c:v>28.3</c:v>
                </c:pt>
                <c:pt idx="63">
                  <c:v>31.7</c:v>
                </c:pt>
                <c:pt idx="64">
                  <c:v>18.100000000000001</c:v>
                </c:pt>
                <c:pt idx="65">
                  <c:v>23.8</c:v>
                </c:pt>
                <c:pt idx="66">
                  <c:v>#N/A</c:v>
                </c:pt>
                <c:pt idx="67">
                  <c:v>4.8</c:v>
                </c:pt>
                <c:pt idx="68">
                  <c:v>4.4000000000000004</c:v>
                </c:pt>
                <c:pt idx="69">
                  <c:v>#N/A</c:v>
                </c:pt>
                <c:pt idx="70">
                  <c:v>51.3</c:v>
                </c:pt>
                <c:pt idx="71">
                  <c:v>#N/A</c:v>
                </c:pt>
                <c:pt idx="72">
                  <c:v>28.4</c:v>
                </c:pt>
                <c:pt idx="73">
                  <c:v>#N/A</c:v>
                </c:pt>
                <c:pt idx="74">
                  <c:v>19.7</c:v>
                </c:pt>
                <c:pt idx="75">
                  <c:v>#N/A</c:v>
                </c:pt>
                <c:pt idx="76">
                  <c:v>28</c:v>
                </c:pt>
                <c:pt idx="77">
                  <c:v>#N/A</c:v>
                </c:pt>
                <c:pt idx="78">
                  <c:v>#N/A</c:v>
                </c:pt>
                <c:pt idx="79">
                  <c:v>#N/A</c:v>
                </c:pt>
                <c:pt idx="80">
                  <c:v>33.299999999999997</c:v>
                </c:pt>
                <c:pt idx="81">
                  <c:v>48.1</c:v>
                </c:pt>
              </c:numCache>
            </c:numRef>
          </c:yVal>
          <c:smooth val="0"/>
          <c:extLst>
            <c:ext xmlns:c16="http://schemas.microsoft.com/office/drawing/2014/chart" uri="{C3380CC4-5D6E-409C-BE32-E72D297353CC}">
              <c16:uniqueId val="{00000000-5DCA-489C-B2D9-BCD2DEA1E673}"/>
            </c:ext>
          </c:extLst>
        </c:ser>
        <c:ser>
          <c:idx val="1"/>
          <c:order val="1"/>
          <c:tx>
            <c:v>Non-SSA</c:v>
          </c:tx>
          <c:spPr>
            <a:ln w="25400" cap="rnd">
              <a:noFill/>
              <a:round/>
            </a:ln>
            <a:effectLst/>
          </c:spPr>
          <c:marker>
            <c:symbol val="circle"/>
            <c:size val="5"/>
            <c:spPr>
              <a:solidFill>
                <a:schemeClr val="dk1">
                  <a:tint val="55000"/>
                </a:schemeClr>
              </a:solidFill>
              <a:ln w="9525">
                <a:solidFill>
                  <a:srgbClr val="B3B3B3"/>
                </a:solidFill>
              </a:ln>
              <a:effectLst/>
            </c:spPr>
          </c:marker>
          <c:trendline>
            <c:spPr>
              <a:ln w="19050" cap="rnd">
                <a:solidFill>
                  <a:schemeClr val="dk1">
                    <a:tint val="55000"/>
                  </a:schemeClr>
                </a:solidFill>
                <a:prstDash val="sysDot"/>
              </a:ln>
              <a:effectLst/>
            </c:spPr>
            <c:trendlineType val="linear"/>
            <c:dispRSqr val="1"/>
            <c:dispEq val="1"/>
            <c:trendlineLbl>
              <c:layout>
                <c:manualLayout>
                  <c:x val="-0.48718405000068232"/>
                  <c:y val="0.10199812165097218"/>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1" baseline="0">
                        <a:solidFill>
                          <a:srgbClr val="B3B3B3"/>
                        </a:solidFill>
                      </a:rPr>
                      <a:t>y = 0.1018x + 27.996</a:t>
                    </a:r>
                    <a:br>
                      <a:rPr lang="en-US" sz="1200" b="1" baseline="0">
                        <a:solidFill>
                          <a:srgbClr val="B3B3B3"/>
                        </a:solidFill>
                      </a:rPr>
                    </a:br>
                    <a:r>
                      <a:rPr lang="en-US" sz="1200" b="1" baseline="0">
                        <a:solidFill>
                          <a:srgbClr val="B3B3B3"/>
                        </a:solidFill>
                      </a:rPr>
                      <a:t>R² = 0.0124</a:t>
                    </a:r>
                    <a:endParaRPr lang="en-US" sz="1200" b="1">
                      <a:solidFill>
                        <a:srgbClr val="B3B3B3"/>
                      </a:solidFill>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'Figure 6'!$F$4:$F$85</c:f>
              <c:numCache>
                <c:formatCode>0.0</c:formatCode>
                <c:ptCount val="82"/>
                <c:pt idx="0">
                  <c:v>62.96676533861406</c:v>
                </c:pt>
                <c:pt idx="1">
                  <c:v>74.871453766691872</c:v>
                </c:pt>
                <c:pt idx="2">
                  <c:v>62.950015288766565</c:v>
                </c:pt>
                <c:pt idx="3">
                  <c:v>62.245302757207526</c:v>
                </c:pt>
                <c:pt idx="4">
                  <c:v>45.906315906315918</c:v>
                </c:pt>
                <c:pt idx="5">
                  <c:v>#N/A</c:v>
                </c:pt>
                <c:pt idx="6">
                  <c:v>#N/A</c:v>
                </c:pt>
                <c:pt idx="7">
                  <c:v>64.977339767815963</c:v>
                </c:pt>
                <c:pt idx="8">
                  <c:v>#N/A</c:v>
                </c:pt>
                <c:pt idx="9">
                  <c:v>#N/A</c:v>
                </c:pt>
                <c:pt idx="10">
                  <c:v>#N/A</c:v>
                </c:pt>
                <c:pt idx="11">
                  <c:v>67.201298701298697</c:v>
                </c:pt>
                <c:pt idx="12">
                  <c:v>#N/A</c:v>
                </c:pt>
                <c:pt idx="13">
                  <c:v>#N/A</c:v>
                </c:pt>
                <c:pt idx="14">
                  <c:v>59.014858157715288</c:v>
                </c:pt>
                <c:pt idx="15">
                  <c:v>#N/A</c:v>
                </c:pt>
                <c:pt idx="16">
                  <c:v>61.591726791726799</c:v>
                </c:pt>
                <c:pt idx="17">
                  <c:v>67.728789728789749</c:v>
                </c:pt>
                <c:pt idx="18">
                  <c:v>#N/A</c:v>
                </c:pt>
                <c:pt idx="19">
                  <c:v>#N/A</c:v>
                </c:pt>
                <c:pt idx="20">
                  <c:v>#N/A</c:v>
                </c:pt>
                <c:pt idx="21">
                  <c:v>39.886262282690858</c:v>
                </c:pt>
                <c:pt idx="22">
                  <c:v>#N/A</c:v>
                </c:pt>
                <c:pt idx="23">
                  <c:v>48.080447330447328</c:v>
                </c:pt>
                <c:pt idx="24">
                  <c:v>#N/A</c:v>
                </c:pt>
                <c:pt idx="25">
                  <c:v>#N/A</c:v>
                </c:pt>
                <c:pt idx="26">
                  <c:v>56.697370530703864</c:v>
                </c:pt>
                <c:pt idx="27">
                  <c:v>61.033950617283949</c:v>
                </c:pt>
                <c:pt idx="28">
                  <c:v>64.386087061087068</c:v>
                </c:pt>
                <c:pt idx="29">
                  <c:v>59.749822487917726</c:v>
                </c:pt>
                <c:pt idx="30">
                  <c:v>68.415789037001176</c:v>
                </c:pt>
                <c:pt idx="31">
                  <c:v>74.723661743899825</c:v>
                </c:pt>
                <c:pt idx="32">
                  <c:v>60.580409097075766</c:v>
                </c:pt>
                <c:pt idx="33">
                  <c:v>#N/A</c:v>
                </c:pt>
                <c:pt idx="34">
                  <c:v>53.581968498900537</c:v>
                </c:pt>
                <c:pt idx="35">
                  <c:v>54.486756453423112</c:v>
                </c:pt>
                <c:pt idx="36">
                  <c:v>#N/A</c:v>
                </c:pt>
                <c:pt idx="37">
                  <c:v>#N/A</c:v>
                </c:pt>
                <c:pt idx="38">
                  <c:v>#N/A</c:v>
                </c:pt>
                <c:pt idx="39">
                  <c:v>#N/A</c:v>
                </c:pt>
                <c:pt idx="40">
                  <c:v>58.404088504088506</c:v>
                </c:pt>
                <c:pt idx="41">
                  <c:v>#N/A</c:v>
                </c:pt>
                <c:pt idx="42">
                  <c:v>#N/A</c:v>
                </c:pt>
                <c:pt idx="43">
                  <c:v>70.078035985178829</c:v>
                </c:pt>
                <c:pt idx="44">
                  <c:v>41.669337606837594</c:v>
                </c:pt>
                <c:pt idx="45">
                  <c:v>78.319105761962916</c:v>
                </c:pt>
                <c:pt idx="46">
                  <c:v>59.515845752227754</c:v>
                </c:pt>
                <c:pt idx="47">
                  <c:v>#N/A</c:v>
                </c:pt>
                <c:pt idx="48">
                  <c:v>61.600585217251876</c:v>
                </c:pt>
                <c:pt idx="49">
                  <c:v>#N/A</c:v>
                </c:pt>
                <c:pt idx="50">
                  <c:v>82.45860566448799</c:v>
                </c:pt>
                <c:pt idx="51">
                  <c:v>77.585785290547207</c:v>
                </c:pt>
                <c:pt idx="52">
                  <c:v>#N/A</c:v>
                </c:pt>
                <c:pt idx="53">
                  <c:v>#N/A</c:v>
                </c:pt>
                <c:pt idx="54">
                  <c:v>51.452122128312602</c:v>
                </c:pt>
                <c:pt idx="55">
                  <c:v>69.652148481084467</c:v>
                </c:pt>
                <c:pt idx="56">
                  <c:v>64.363784363784347</c:v>
                </c:pt>
                <c:pt idx="57">
                  <c:v>52.537202480059619</c:v>
                </c:pt>
                <c:pt idx="58">
                  <c:v>59.212825269968121</c:v>
                </c:pt>
                <c:pt idx="59">
                  <c:v>64.074025974025986</c:v>
                </c:pt>
                <c:pt idx="60">
                  <c:v>29.969348008563692</c:v>
                </c:pt>
                <c:pt idx="61">
                  <c:v>35.870799835085542</c:v>
                </c:pt>
                <c:pt idx="62">
                  <c:v>#N/A</c:v>
                </c:pt>
                <c:pt idx="63">
                  <c:v>#N/A</c:v>
                </c:pt>
                <c:pt idx="64">
                  <c:v>#N/A</c:v>
                </c:pt>
                <c:pt idx="65">
                  <c:v>#N/A</c:v>
                </c:pt>
                <c:pt idx="66">
                  <c:v>71.398046398046404</c:v>
                </c:pt>
                <c:pt idx="67">
                  <c:v>#N/A</c:v>
                </c:pt>
                <c:pt idx="68">
                  <c:v>#N/A</c:v>
                </c:pt>
                <c:pt idx="69">
                  <c:v>65.429919287062134</c:v>
                </c:pt>
                <c:pt idx="70">
                  <c:v>#N/A</c:v>
                </c:pt>
                <c:pt idx="71">
                  <c:v>87.866707366707388</c:v>
                </c:pt>
                <c:pt idx="72">
                  <c:v>#N/A</c:v>
                </c:pt>
                <c:pt idx="73">
                  <c:v>40.692712842712844</c:v>
                </c:pt>
                <c:pt idx="74">
                  <c:v>#N/A</c:v>
                </c:pt>
                <c:pt idx="75">
                  <c:v>56.50686086400372</c:v>
                </c:pt>
                <c:pt idx="76">
                  <c:v>#N/A</c:v>
                </c:pt>
                <c:pt idx="77">
                  <c:v>62.739487276392033</c:v>
                </c:pt>
                <c:pt idx="78">
                  <c:v>70.942200127914418</c:v>
                </c:pt>
                <c:pt idx="79">
                  <c:v>81.432703451751067</c:v>
                </c:pt>
                <c:pt idx="80">
                  <c:v>#N/A</c:v>
                </c:pt>
                <c:pt idx="81">
                  <c:v>#N/A</c:v>
                </c:pt>
              </c:numCache>
            </c:numRef>
          </c:xVal>
          <c:yVal>
            <c:numRef>
              <c:f>'Figure 6'!$H$4:$H$85</c:f>
              <c:numCache>
                <c:formatCode>General</c:formatCode>
                <c:ptCount val="82"/>
                <c:pt idx="0">
                  <c:v>14.4</c:v>
                </c:pt>
                <c:pt idx="1">
                  <c:v>19</c:v>
                </c:pt>
                <c:pt idx="2">
                  <c:v>46.2</c:v>
                </c:pt>
                <c:pt idx="3">
                  <c:v>35.5</c:v>
                </c:pt>
                <c:pt idx="4">
                  <c:v>32.4</c:v>
                </c:pt>
                <c:pt idx="5">
                  <c:v>#N/A</c:v>
                </c:pt>
                <c:pt idx="6">
                  <c:v>#N/A</c:v>
                </c:pt>
                <c:pt idx="7">
                  <c:v>28.8</c:v>
                </c:pt>
                <c:pt idx="8">
                  <c:v>#N/A</c:v>
                </c:pt>
                <c:pt idx="9">
                  <c:v>#N/A</c:v>
                </c:pt>
                <c:pt idx="10">
                  <c:v>#N/A</c:v>
                </c:pt>
                <c:pt idx="11">
                  <c:v>58.9</c:v>
                </c:pt>
                <c:pt idx="12">
                  <c:v>#N/A</c:v>
                </c:pt>
                <c:pt idx="13">
                  <c:v>#N/A</c:v>
                </c:pt>
                <c:pt idx="14">
                  <c:v>54.1</c:v>
                </c:pt>
                <c:pt idx="15">
                  <c:v>#N/A</c:v>
                </c:pt>
                <c:pt idx="16">
                  <c:v>41.2</c:v>
                </c:pt>
                <c:pt idx="17">
                  <c:v>47.3</c:v>
                </c:pt>
                <c:pt idx="18">
                  <c:v>#N/A</c:v>
                </c:pt>
                <c:pt idx="19">
                  <c:v>#N/A</c:v>
                </c:pt>
                <c:pt idx="20">
                  <c:v>#N/A</c:v>
                </c:pt>
                <c:pt idx="21">
                  <c:v>22</c:v>
                </c:pt>
                <c:pt idx="22">
                  <c:v>#N/A</c:v>
                </c:pt>
                <c:pt idx="23">
                  <c:v>34</c:v>
                </c:pt>
                <c:pt idx="24">
                  <c:v>#N/A</c:v>
                </c:pt>
                <c:pt idx="25">
                  <c:v>#N/A</c:v>
                </c:pt>
                <c:pt idx="26">
                  <c:v>23.5</c:v>
                </c:pt>
                <c:pt idx="27">
                  <c:v>45.2</c:v>
                </c:pt>
                <c:pt idx="28">
                  <c:v>37.200000000000003</c:v>
                </c:pt>
                <c:pt idx="29">
                  <c:v>24.5</c:v>
                </c:pt>
                <c:pt idx="30">
                  <c:v>38.299999999999997</c:v>
                </c:pt>
                <c:pt idx="31">
                  <c:v>21.1</c:v>
                </c:pt>
                <c:pt idx="32">
                  <c:v>39.6</c:v>
                </c:pt>
                <c:pt idx="33">
                  <c:v>#N/A</c:v>
                </c:pt>
                <c:pt idx="34">
                  <c:v>25.8</c:v>
                </c:pt>
                <c:pt idx="35">
                  <c:v>32.4</c:v>
                </c:pt>
                <c:pt idx="36">
                  <c:v>#N/A</c:v>
                </c:pt>
                <c:pt idx="37">
                  <c:v>#N/A</c:v>
                </c:pt>
                <c:pt idx="38">
                  <c:v>#N/A</c:v>
                </c:pt>
                <c:pt idx="39">
                  <c:v>#N/A</c:v>
                </c:pt>
                <c:pt idx="40">
                  <c:v>22.4</c:v>
                </c:pt>
                <c:pt idx="41">
                  <c:v>#N/A</c:v>
                </c:pt>
                <c:pt idx="42">
                  <c:v>#N/A</c:v>
                </c:pt>
                <c:pt idx="43">
                  <c:v>51.6</c:v>
                </c:pt>
                <c:pt idx="44">
                  <c:v>39.700000000000003</c:v>
                </c:pt>
                <c:pt idx="45">
                  <c:v>36.200000000000003</c:v>
                </c:pt>
                <c:pt idx="46">
                  <c:v>35.299999999999997</c:v>
                </c:pt>
                <c:pt idx="47">
                  <c:v>#N/A</c:v>
                </c:pt>
                <c:pt idx="48">
                  <c:v>30.9</c:v>
                </c:pt>
                <c:pt idx="49">
                  <c:v>#N/A</c:v>
                </c:pt>
                <c:pt idx="50">
                  <c:v>34.4</c:v>
                </c:pt>
                <c:pt idx="51">
                  <c:v>50.1</c:v>
                </c:pt>
                <c:pt idx="52">
                  <c:v>#N/A</c:v>
                </c:pt>
                <c:pt idx="53">
                  <c:v>#N/A</c:v>
                </c:pt>
                <c:pt idx="54">
                  <c:v>16.899999999999999</c:v>
                </c:pt>
                <c:pt idx="55">
                  <c:v>29.8</c:v>
                </c:pt>
                <c:pt idx="56">
                  <c:v>43.5</c:v>
                </c:pt>
                <c:pt idx="57">
                  <c:v>21.8</c:v>
                </c:pt>
                <c:pt idx="58">
                  <c:v>39</c:v>
                </c:pt>
                <c:pt idx="59">
                  <c:v>25</c:v>
                </c:pt>
                <c:pt idx="60">
                  <c:v>43.2</c:v>
                </c:pt>
                <c:pt idx="61">
                  <c:v>40.6</c:v>
                </c:pt>
                <c:pt idx="62">
                  <c:v>#N/A</c:v>
                </c:pt>
                <c:pt idx="63">
                  <c:v>#N/A</c:v>
                </c:pt>
                <c:pt idx="64">
                  <c:v>#N/A</c:v>
                </c:pt>
                <c:pt idx="65">
                  <c:v>#N/A</c:v>
                </c:pt>
                <c:pt idx="66">
                  <c:v>18.8</c:v>
                </c:pt>
                <c:pt idx="67">
                  <c:v>#N/A</c:v>
                </c:pt>
                <c:pt idx="68">
                  <c:v>#N/A</c:v>
                </c:pt>
                <c:pt idx="69">
                  <c:v>36.200000000000003</c:v>
                </c:pt>
                <c:pt idx="70">
                  <c:v>#N/A</c:v>
                </c:pt>
                <c:pt idx="71">
                  <c:v>19.899999999999999</c:v>
                </c:pt>
                <c:pt idx="72">
                  <c:v>#N/A</c:v>
                </c:pt>
                <c:pt idx="73">
                  <c:v>14.9</c:v>
                </c:pt>
                <c:pt idx="74">
                  <c:v>#N/A</c:v>
                </c:pt>
                <c:pt idx="75">
                  <c:v>33.200000000000003</c:v>
                </c:pt>
                <c:pt idx="76">
                  <c:v>#N/A</c:v>
                </c:pt>
                <c:pt idx="77">
                  <c:v>43</c:v>
                </c:pt>
                <c:pt idx="78">
                  <c:v>45</c:v>
                </c:pt>
                <c:pt idx="79">
                  <c:v>48.4</c:v>
                </c:pt>
                <c:pt idx="80">
                  <c:v>#N/A</c:v>
                </c:pt>
                <c:pt idx="81">
                  <c:v>#N/A</c:v>
                </c:pt>
              </c:numCache>
            </c:numRef>
          </c:yVal>
          <c:smooth val="0"/>
          <c:extLst>
            <c:ext xmlns:c16="http://schemas.microsoft.com/office/drawing/2014/chart" uri="{C3380CC4-5D6E-409C-BE32-E72D297353CC}">
              <c16:uniqueId val="{00000002-5DCA-489C-B2D9-BCD2DEA1E673}"/>
            </c:ext>
          </c:extLst>
        </c:ser>
        <c:dLbls>
          <c:showLegendKey val="0"/>
          <c:showVal val="0"/>
          <c:showCatName val="0"/>
          <c:showSerName val="0"/>
          <c:showPercent val="0"/>
          <c:showBubbleSize val="0"/>
        </c:dLbls>
        <c:axId val="158619264"/>
        <c:axId val="158620928"/>
      </c:scatterChart>
      <c:valAx>
        <c:axId val="158619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NCIFP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20928"/>
        <c:crosses val="autoZero"/>
        <c:crossBetween val="midCat"/>
      </c:valAx>
      <c:valAx>
        <c:axId val="158620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mCPR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19264"/>
        <c:crosses val="autoZero"/>
        <c:crossBetween val="midCat"/>
      </c:valAx>
      <c:spPr>
        <a:noFill/>
        <a:ln>
          <a:noFill/>
        </a:ln>
        <a:effectLst/>
      </c:spPr>
    </c:plotArea>
    <c:legend>
      <c:legendPos val="b"/>
      <c:legendEntry>
        <c:idx val="2"/>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NCIFP Global:</a:t>
            </a:r>
            <a:r>
              <a:rPr lang="en-US" sz="1200" baseline="0"/>
              <a:t> 2017 Y/N and 1-10 Scores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Y/N Responses</c:v>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7'!$M$10:$S$10</c:f>
              <c:numCache>
                <c:formatCode>0.0</c:formatCode>
                <c:ptCount val="7"/>
                <c:pt idx="0">
                  <c:v>82.172804331126187</c:v>
                </c:pt>
                <c:pt idx="1">
                  <c:v>71.201399744440835</c:v>
                </c:pt>
                <c:pt idx="2">
                  <c:v>72.279669739766561</c:v>
                </c:pt>
                <c:pt idx="3">
                  <c:v>74.591125677499463</c:v>
                </c:pt>
                <c:pt idx="4">
                  <c:v>59.842611681519486</c:v>
                </c:pt>
                <c:pt idx="6">
                  <c:v>71.007182177265008</c:v>
                </c:pt>
              </c:numCache>
            </c:numRef>
          </c:val>
          <c:extLst>
            <c:ext xmlns:c16="http://schemas.microsoft.com/office/drawing/2014/chart" uri="{C3380CC4-5D6E-409C-BE32-E72D297353CC}">
              <c16:uniqueId val="{00000002-57EA-4AF5-8507-5491CC375F05}"/>
            </c:ext>
          </c:extLst>
        </c:ser>
        <c:ser>
          <c:idx val="0"/>
          <c:order val="1"/>
          <c:tx>
            <c:v>1-10 Scale</c:v>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7'!$M$6:$S$6</c:f>
              <c:strCache>
                <c:ptCount val="7"/>
                <c:pt idx="0">
                  <c:v>Strategy</c:v>
                </c:pt>
                <c:pt idx="1">
                  <c:v>Data</c:v>
                </c:pt>
                <c:pt idx="2">
                  <c:v>Quality</c:v>
                </c:pt>
                <c:pt idx="3">
                  <c:v>Equity </c:v>
                </c:pt>
                <c:pt idx="4">
                  <c:v>Accountability </c:v>
                </c:pt>
                <c:pt idx="6">
                  <c:v>Total</c:v>
                </c:pt>
              </c:strCache>
            </c:strRef>
          </c:cat>
          <c:val>
            <c:numRef>
              <c:f>'Figure 7'!$M$7:$S$7</c:f>
              <c:numCache>
                <c:formatCode>0.0</c:formatCode>
                <c:ptCount val="7"/>
                <c:pt idx="0">
                  <c:v>56.67987565205911</c:v>
                </c:pt>
                <c:pt idx="1">
                  <c:v>46.0696019753155</c:v>
                </c:pt>
                <c:pt idx="2">
                  <c:v>50.341962269172768</c:v>
                </c:pt>
                <c:pt idx="3">
                  <c:v>55.123055008606158</c:v>
                </c:pt>
                <c:pt idx="4">
                  <c:v>38.911722904997646</c:v>
                </c:pt>
                <c:pt idx="6">
                  <c:v>48.223556302764464</c:v>
                </c:pt>
              </c:numCache>
            </c:numRef>
          </c:val>
          <c:extLst>
            <c:ext xmlns:c16="http://schemas.microsoft.com/office/drawing/2014/chart" uri="{C3380CC4-5D6E-409C-BE32-E72D297353CC}">
              <c16:uniqueId val="{00000000-57EA-4AF5-8507-5491CC375F05}"/>
            </c:ext>
          </c:extLst>
        </c:ser>
        <c:dLbls>
          <c:dLblPos val="outEnd"/>
          <c:showLegendKey val="0"/>
          <c:showVal val="1"/>
          <c:showCatName val="0"/>
          <c:showSerName val="0"/>
          <c:showPercent val="0"/>
          <c:showBubbleSize val="0"/>
        </c:dLbls>
        <c:gapWidth val="219"/>
        <c:overlap val="-27"/>
        <c:axId val="1816859456"/>
        <c:axId val="1823302128"/>
      </c:barChart>
      <c:catAx>
        <c:axId val="181685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302128"/>
        <c:crosses val="autoZero"/>
        <c:auto val="1"/>
        <c:lblAlgn val="ctr"/>
        <c:lblOffset val="100"/>
        <c:noMultiLvlLbl val="0"/>
      </c:catAx>
      <c:valAx>
        <c:axId val="18233021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85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2014 and</a:t>
            </a:r>
            <a:r>
              <a:rPr lang="en-US" sz="1200" baseline="0"/>
              <a:t> 2017 NCIFP Response Rates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2014</c:v>
          </c:tx>
          <c:spPr>
            <a:solidFill>
              <a:schemeClr val="dk1">
                <a:tint val="88500"/>
              </a:schemeClr>
            </a:solidFill>
            <a:ln>
              <a:noFill/>
            </a:ln>
            <a:effectLst/>
          </c:spPr>
          <c:invertIfNegative val="0"/>
          <c:cat>
            <c:strRef>
              <c:f>'Figure 8'!$M$3:$S$3</c:f>
              <c:strCache>
                <c:ptCount val="7"/>
                <c:pt idx="0">
                  <c:v>Strategy</c:v>
                </c:pt>
                <c:pt idx="1">
                  <c:v>Data</c:v>
                </c:pt>
                <c:pt idx="2">
                  <c:v>Quality </c:v>
                </c:pt>
                <c:pt idx="3">
                  <c:v>Equity </c:v>
                </c:pt>
                <c:pt idx="4">
                  <c:v>Accountability </c:v>
                </c:pt>
                <c:pt idx="6">
                  <c:v>Total</c:v>
                </c:pt>
              </c:strCache>
            </c:strRef>
          </c:cat>
          <c:val>
            <c:numRef>
              <c:f>'Figure 8'!$M$4:$S$4</c:f>
              <c:numCache>
                <c:formatCode>0%</c:formatCode>
                <c:ptCount val="7"/>
                <c:pt idx="0">
                  <c:v>0.89219383112710171</c:v>
                </c:pt>
                <c:pt idx="1">
                  <c:v>0.89049363293348249</c:v>
                </c:pt>
                <c:pt idx="2">
                  <c:v>0.85342004512822178</c:v>
                </c:pt>
                <c:pt idx="3">
                  <c:v>0.89840306281020532</c:v>
                </c:pt>
                <c:pt idx="4">
                  <c:v>0.77168919989784646</c:v>
                </c:pt>
                <c:pt idx="6">
                  <c:v>0.86223200778216902</c:v>
                </c:pt>
              </c:numCache>
            </c:numRef>
          </c:val>
          <c:extLst>
            <c:ext xmlns:c16="http://schemas.microsoft.com/office/drawing/2014/chart" uri="{C3380CC4-5D6E-409C-BE32-E72D297353CC}">
              <c16:uniqueId val="{00000000-3566-4A70-8C91-825347EF4C37}"/>
            </c:ext>
          </c:extLst>
        </c:ser>
        <c:ser>
          <c:idx val="1"/>
          <c:order val="1"/>
          <c:tx>
            <c:v>2017</c:v>
          </c:tx>
          <c:spPr>
            <a:solidFill>
              <a:schemeClr val="dk1">
                <a:tint val="55000"/>
              </a:schemeClr>
            </a:solidFill>
            <a:ln>
              <a:noFill/>
            </a:ln>
            <a:effectLst/>
          </c:spPr>
          <c:invertIfNegative val="0"/>
          <c:val>
            <c:numRef>
              <c:f>'Figure 8'!$M$7:$S$7</c:f>
              <c:numCache>
                <c:formatCode>0%</c:formatCode>
                <c:ptCount val="7"/>
                <c:pt idx="0">
                  <c:v>0.93384972086818641</c:v>
                </c:pt>
                <c:pt idx="1">
                  <c:v>0.95307617414878731</c:v>
                </c:pt>
                <c:pt idx="2">
                  <c:v>0.93758314269150189</c:v>
                </c:pt>
                <c:pt idx="3">
                  <c:v>0.95350295137812413</c:v>
                </c:pt>
                <c:pt idx="4">
                  <c:v>0.91998028766162299</c:v>
                </c:pt>
                <c:pt idx="6">
                  <c:v>0.94208490741414919</c:v>
                </c:pt>
              </c:numCache>
            </c:numRef>
          </c:val>
          <c:extLst>
            <c:ext xmlns:c16="http://schemas.microsoft.com/office/drawing/2014/chart" uri="{C3380CC4-5D6E-409C-BE32-E72D297353CC}">
              <c16:uniqueId val="{00000002-3566-4A70-8C91-825347EF4C37}"/>
            </c:ext>
          </c:extLst>
        </c:ser>
        <c:dLbls>
          <c:showLegendKey val="0"/>
          <c:showVal val="0"/>
          <c:showCatName val="0"/>
          <c:showSerName val="0"/>
          <c:showPercent val="0"/>
          <c:showBubbleSize val="0"/>
        </c:dLbls>
        <c:gapWidth val="219"/>
        <c:overlap val="-27"/>
        <c:axId val="81929680"/>
        <c:axId val="81929264"/>
      </c:barChart>
      <c:catAx>
        <c:axId val="8192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29264"/>
        <c:crosses val="autoZero"/>
        <c:auto val="1"/>
        <c:lblAlgn val="ctr"/>
        <c:lblOffset val="100"/>
        <c:noMultiLvlLbl val="0"/>
      </c:catAx>
      <c:valAx>
        <c:axId val="819292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29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Median Difference in Response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 9'!$N$6</c:f>
              <c:strCache>
                <c:ptCount val="1"/>
                <c:pt idx="0">
                  <c:v>SSAF-A</c:v>
                </c:pt>
              </c:strCache>
            </c:strRef>
          </c:tx>
          <c:spPr>
            <a:solidFill>
              <a:schemeClr val="dk1">
                <a:tint val="88500"/>
              </a:schemeClr>
            </a:solidFill>
            <a:ln>
              <a:noFill/>
            </a:ln>
            <a:effectLst/>
          </c:spPr>
          <c:invertIfNegative val="0"/>
          <c:cat>
            <c:strRef>
              <c:f>'Figure 9'!$O$5:$U$5</c:f>
              <c:strCache>
                <c:ptCount val="7"/>
                <c:pt idx="0">
                  <c:v>Strategy</c:v>
                </c:pt>
                <c:pt idx="1">
                  <c:v>Data</c:v>
                </c:pt>
                <c:pt idx="2">
                  <c:v>Quality </c:v>
                </c:pt>
                <c:pt idx="3">
                  <c:v>Equity </c:v>
                </c:pt>
                <c:pt idx="4">
                  <c:v>Accountability </c:v>
                </c:pt>
                <c:pt idx="6">
                  <c:v>Total</c:v>
                </c:pt>
              </c:strCache>
            </c:strRef>
          </c:cat>
          <c:val>
            <c:numRef>
              <c:f>'Figure 9'!$O$6:$U$6</c:f>
              <c:numCache>
                <c:formatCode>0%</c:formatCode>
                <c:ptCount val="7"/>
                <c:pt idx="0">
                  <c:v>3.3116883116883211E-2</c:v>
                </c:pt>
                <c:pt idx="1">
                  <c:v>6.0176252319109558E-2</c:v>
                </c:pt>
                <c:pt idx="2">
                  <c:v>9.5634920634920684E-2</c:v>
                </c:pt>
                <c:pt idx="3">
                  <c:v>5.3084415584415623E-2</c:v>
                </c:pt>
                <c:pt idx="4">
                  <c:v>0.15366300366300378</c:v>
                </c:pt>
                <c:pt idx="6">
                  <c:v>8.9055315055314943E-2</c:v>
                </c:pt>
              </c:numCache>
            </c:numRef>
          </c:val>
          <c:extLst>
            <c:ext xmlns:c16="http://schemas.microsoft.com/office/drawing/2014/chart" uri="{C3380CC4-5D6E-409C-BE32-E72D297353CC}">
              <c16:uniqueId val="{00000000-B6F8-4F15-8927-D3EC97582D3B}"/>
            </c:ext>
          </c:extLst>
        </c:ser>
        <c:ser>
          <c:idx val="4"/>
          <c:order val="1"/>
          <c:tx>
            <c:strRef>
              <c:f>'Figure 9'!$N$10</c:f>
              <c:strCache>
                <c:ptCount val="1"/>
                <c:pt idx="0">
                  <c:v>SSAF-F</c:v>
                </c:pt>
              </c:strCache>
            </c:strRef>
          </c:tx>
          <c:spPr>
            <a:solidFill>
              <a:schemeClr val="dk1">
                <a:tint val="30000"/>
              </a:schemeClr>
            </a:solidFill>
            <a:ln>
              <a:noFill/>
            </a:ln>
            <a:effectLst/>
          </c:spPr>
          <c:invertIfNegative val="0"/>
          <c:cat>
            <c:strRef>
              <c:f>'Figure 9'!$O$5:$U$5</c:f>
              <c:strCache>
                <c:ptCount val="7"/>
                <c:pt idx="0">
                  <c:v>Strategy</c:v>
                </c:pt>
                <c:pt idx="1">
                  <c:v>Data</c:v>
                </c:pt>
                <c:pt idx="2">
                  <c:v>Quality </c:v>
                </c:pt>
                <c:pt idx="3">
                  <c:v>Equity </c:v>
                </c:pt>
                <c:pt idx="4">
                  <c:v>Accountability </c:v>
                </c:pt>
                <c:pt idx="6">
                  <c:v>Total</c:v>
                </c:pt>
              </c:strCache>
            </c:strRef>
          </c:cat>
          <c:val>
            <c:numRef>
              <c:f>'Figure 9'!$O$10:$U$10</c:f>
              <c:numCache>
                <c:formatCode>0%</c:formatCode>
                <c:ptCount val="7"/>
                <c:pt idx="0">
                  <c:v>7.291666666666663E-2</c:v>
                </c:pt>
                <c:pt idx="1">
                  <c:v>0.11528471528471551</c:v>
                </c:pt>
                <c:pt idx="2">
                  <c:v>0.14444444444444438</c:v>
                </c:pt>
                <c:pt idx="3">
                  <c:v>7.4166666666666492E-2</c:v>
                </c:pt>
                <c:pt idx="4">
                  <c:v>0.17202797202797193</c:v>
                </c:pt>
                <c:pt idx="6">
                  <c:v>0.11900432900432889</c:v>
                </c:pt>
              </c:numCache>
            </c:numRef>
          </c:val>
          <c:extLst>
            <c:ext xmlns:c16="http://schemas.microsoft.com/office/drawing/2014/chart" uri="{C3380CC4-5D6E-409C-BE32-E72D297353CC}">
              <c16:uniqueId val="{00000004-B6F8-4F15-8927-D3EC97582D3B}"/>
            </c:ext>
          </c:extLst>
        </c:ser>
        <c:ser>
          <c:idx val="1"/>
          <c:order val="2"/>
          <c:tx>
            <c:strRef>
              <c:f>'Figure 9'!$N$7</c:f>
              <c:strCache>
                <c:ptCount val="1"/>
                <c:pt idx="0">
                  <c:v>LAC</c:v>
                </c:pt>
              </c:strCache>
            </c:strRef>
          </c:tx>
          <c:spPr>
            <a:solidFill>
              <a:schemeClr val="dk1">
                <a:tint val="55000"/>
              </a:schemeClr>
            </a:solidFill>
            <a:ln>
              <a:noFill/>
            </a:ln>
            <a:effectLst/>
          </c:spPr>
          <c:invertIfNegative val="0"/>
          <c:cat>
            <c:strRef>
              <c:f>'Figure 9'!$O$5:$U$5</c:f>
              <c:strCache>
                <c:ptCount val="7"/>
                <c:pt idx="0">
                  <c:v>Strategy</c:v>
                </c:pt>
                <c:pt idx="1">
                  <c:v>Data</c:v>
                </c:pt>
                <c:pt idx="2">
                  <c:v>Quality </c:v>
                </c:pt>
                <c:pt idx="3">
                  <c:v>Equity </c:v>
                </c:pt>
                <c:pt idx="4">
                  <c:v>Accountability </c:v>
                </c:pt>
                <c:pt idx="6">
                  <c:v>Total</c:v>
                </c:pt>
              </c:strCache>
            </c:strRef>
          </c:cat>
          <c:val>
            <c:numRef>
              <c:f>'Figure 9'!$O$7:$U$7</c:f>
              <c:numCache>
                <c:formatCode>0%</c:formatCode>
                <c:ptCount val="7"/>
                <c:pt idx="0">
                  <c:v>4.3269230769230727E-2</c:v>
                </c:pt>
                <c:pt idx="1">
                  <c:v>3.5714285714285698E-2</c:v>
                </c:pt>
                <c:pt idx="2">
                  <c:v>5.3285256410256387E-2</c:v>
                </c:pt>
                <c:pt idx="3">
                  <c:v>3.4285714285714364E-2</c:v>
                </c:pt>
                <c:pt idx="4">
                  <c:v>0.14974358974358992</c:v>
                </c:pt>
                <c:pt idx="6">
                  <c:v>6.6155067155066805E-2</c:v>
                </c:pt>
              </c:numCache>
            </c:numRef>
          </c:val>
          <c:extLst>
            <c:ext xmlns:c16="http://schemas.microsoft.com/office/drawing/2014/chart" uri="{C3380CC4-5D6E-409C-BE32-E72D297353CC}">
              <c16:uniqueId val="{00000001-B6F8-4F15-8927-D3EC97582D3B}"/>
            </c:ext>
          </c:extLst>
        </c:ser>
        <c:ser>
          <c:idx val="3"/>
          <c:order val="3"/>
          <c:tx>
            <c:strRef>
              <c:f>'Figure 9'!$N$9</c:f>
              <c:strCache>
                <c:ptCount val="1"/>
                <c:pt idx="0">
                  <c:v>ASIA</c:v>
                </c:pt>
              </c:strCache>
            </c:strRef>
          </c:tx>
          <c:spPr>
            <a:solidFill>
              <a:schemeClr val="dk1">
                <a:tint val="98500"/>
              </a:schemeClr>
            </a:solidFill>
            <a:ln>
              <a:noFill/>
            </a:ln>
            <a:effectLst/>
          </c:spPr>
          <c:invertIfNegative val="0"/>
          <c:cat>
            <c:strRef>
              <c:f>'Figure 9'!$O$5:$U$5</c:f>
              <c:strCache>
                <c:ptCount val="7"/>
                <c:pt idx="0">
                  <c:v>Strategy</c:v>
                </c:pt>
                <c:pt idx="1">
                  <c:v>Data</c:v>
                </c:pt>
                <c:pt idx="2">
                  <c:v>Quality </c:v>
                </c:pt>
                <c:pt idx="3">
                  <c:v>Equity </c:v>
                </c:pt>
                <c:pt idx="4">
                  <c:v>Accountability </c:v>
                </c:pt>
                <c:pt idx="6">
                  <c:v>Total</c:v>
                </c:pt>
              </c:strCache>
            </c:strRef>
          </c:cat>
          <c:val>
            <c:numRef>
              <c:f>'Figure 9'!$O$9:$U$9</c:f>
              <c:numCache>
                <c:formatCode>0%</c:formatCode>
                <c:ptCount val="7"/>
                <c:pt idx="0">
                  <c:v>0</c:v>
                </c:pt>
                <c:pt idx="1">
                  <c:v>3.8095238095238071E-2</c:v>
                </c:pt>
                <c:pt idx="2">
                  <c:v>6.3095238095238204E-2</c:v>
                </c:pt>
                <c:pt idx="3">
                  <c:v>5.7460317460317323E-2</c:v>
                </c:pt>
                <c:pt idx="4">
                  <c:v>0.1187969924812029</c:v>
                </c:pt>
                <c:pt idx="6">
                  <c:v>5.6240601503759535E-2</c:v>
                </c:pt>
              </c:numCache>
            </c:numRef>
          </c:val>
          <c:extLst>
            <c:ext xmlns:c16="http://schemas.microsoft.com/office/drawing/2014/chart" uri="{C3380CC4-5D6E-409C-BE32-E72D297353CC}">
              <c16:uniqueId val="{00000003-B6F8-4F15-8927-D3EC97582D3B}"/>
            </c:ext>
          </c:extLst>
        </c:ser>
        <c:ser>
          <c:idx val="2"/>
          <c:order val="4"/>
          <c:tx>
            <c:strRef>
              <c:f>'Figure 9'!$N$8</c:f>
              <c:strCache>
                <c:ptCount val="1"/>
                <c:pt idx="0">
                  <c:v>MENA</c:v>
                </c:pt>
              </c:strCache>
            </c:strRef>
          </c:tx>
          <c:spPr>
            <a:solidFill>
              <a:schemeClr val="dk1">
                <a:tint val="75000"/>
              </a:schemeClr>
            </a:solidFill>
            <a:ln>
              <a:noFill/>
            </a:ln>
            <a:effectLst/>
          </c:spPr>
          <c:invertIfNegative val="0"/>
          <c:cat>
            <c:strRef>
              <c:f>'Figure 9'!$O$5:$U$5</c:f>
              <c:strCache>
                <c:ptCount val="7"/>
                <c:pt idx="0">
                  <c:v>Strategy</c:v>
                </c:pt>
                <c:pt idx="1">
                  <c:v>Data</c:v>
                </c:pt>
                <c:pt idx="2">
                  <c:v>Quality </c:v>
                </c:pt>
                <c:pt idx="3">
                  <c:v>Equity </c:v>
                </c:pt>
                <c:pt idx="4">
                  <c:v>Accountability </c:v>
                </c:pt>
                <c:pt idx="6">
                  <c:v>Total</c:v>
                </c:pt>
              </c:strCache>
            </c:strRef>
          </c:cat>
          <c:val>
            <c:numRef>
              <c:f>'Figure 9'!$O$8:$U$8</c:f>
              <c:numCache>
                <c:formatCode>0%</c:formatCode>
                <c:ptCount val="7"/>
                <c:pt idx="0">
                  <c:v>-1.9841269841269882E-2</c:v>
                </c:pt>
                <c:pt idx="1">
                  <c:v>-3.9965986394557895E-2</c:v>
                </c:pt>
                <c:pt idx="2">
                  <c:v>-2.4801587301588879E-3</c:v>
                </c:pt>
                <c:pt idx="3">
                  <c:v>2.5384920634920705E-2</c:v>
                </c:pt>
                <c:pt idx="4">
                  <c:v>5.3095238095238029E-2</c:v>
                </c:pt>
                <c:pt idx="6">
                  <c:v>5.3356009070296695E-3</c:v>
                </c:pt>
              </c:numCache>
            </c:numRef>
          </c:val>
          <c:extLst>
            <c:ext xmlns:c16="http://schemas.microsoft.com/office/drawing/2014/chart" uri="{C3380CC4-5D6E-409C-BE32-E72D297353CC}">
              <c16:uniqueId val="{00000002-B6F8-4F15-8927-D3EC97582D3B}"/>
            </c:ext>
          </c:extLst>
        </c:ser>
        <c:ser>
          <c:idx val="5"/>
          <c:order val="5"/>
          <c:tx>
            <c:strRef>
              <c:f>'Figure 9'!$N$11</c:f>
              <c:strCache>
                <c:ptCount val="1"/>
                <c:pt idx="0">
                  <c:v>EECA</c:v>
                </c:pt>
              </c:strCache>
            </c:strRef>
          </c:tx>
          <c:spPr>
            <a:solidFill>
              <a:schemeClr val="dk1">
                <a:tint val="60000"/>
              </a:schemeClr>
            </a:solidFill>
            <a:ln>
              <a:noFill/>
            </a:ln>
            <a:effectLst/>
          </c:spPr>
          <c:invertIfNegative val="0"/>
          <c:cat>
            <c:strRef>
              <c:f>'Figure 9'!$O$5:$U$5</c:f>
              <c:strCache>
                <c:ptCount val="7"/>
                <c:pt idx="0">
                  <c:v>Strategy</c:v>
                </c:pt>
                <c:pt idx="1">
                  <c:v>Data</c:v>
                </c:pt>
                <c:pt idx="2">
                  <c:v>Quality </c:v>
                </c:pt>
                <c:pt idx="3">
                  <c:v>Equity </c:v>
                </c:pt>
                <c:pt idx="4">
                  <c:v>Accountability </c:v>
                </c:pt>
                <c:pt idx="6">
                  <c:v>Total</c:v>
                </c:pt>
              </c:strCache>
            </c:strRef>
          </c:cat>
          <c:val>
            <c:numRef>
              <c:f>'Figure 9'!$O$11:$U$11</c:f>
              <c:numCache>
                <c:formatCode>0%</c:formatCode>
                <c:ptCount val="7"/>
                <c:pt idx="0">
                  <c:v>0</c:v>
                </c:pt>
                <c:pt idx="1">
                  <c:v>5.86080586080584E-3</c:v>
                </c:pt>
                <c:pt idx="2">
                  <c:v>3.8034188034187899E-2</c:v>
                </c:pt>
                <c:pt idx="3">
                  <c:v>1.6339869281045694E-2</c:v>
                </c:pt>
                <c:pt idx="4">
                  <c:v>6.6666666666666652E-2</c:v>
                </c:pt>
                <c:pt idx="6">
                  <c:v>2.47058823529408E-2</c:v>
                </c:pt>
              </c:numCache>
            </c:numRef>
          </c:val>
          <c:extLst>
            <c:ext xmlns:c16="http://schemas.microsoft.com/office/drawing/2014/chart" uri="{C3380CC4-5D6E-409C-BE32-E72D297353CC}">
              <c16:uniqueId val="{00000005-B6F8-4F15-8927-D3EC97582D3B}"/>
            </c:ext>
          </c:extLst>
        </c:ser>
        <c:dLbls>
          <c:showLegendKey val="0"/>
          <c:showVal val="0"/>
          <c:showCatName val="0"/>
          <c:showSerName val="0"/>
          <c:showPercent val="0"/>
          <c:showBubbleSize val="0"/>
        </c:dLbls>
        <c:gapWidth val="219"/>
        <c:overlap val="-27"/>
        <c:axId val="1929799408"/>
        <c:axId val="1929803568"/>
      </c:barChart>
      <c:catAx>
        <c:axId val="192979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803568"/>
        <c:crosses val="autoZero"/>
        <c:auto val="1"/>
        <c:lblAlgn val="ctr"/>
        <c:lblOffset val="100"/>
        <c:noMultiLvlLbl val="0"/>
      </c:catAx>
      <c:valAx>
        <c:axId val="1929803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799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24</xdr:col>
      <xdr:colOff>533399</xdr:colOff>
      <xdr:row>2</xdr:row>
      <xdr:rowOff>114300</xdr:rowOff>
    </xdr:from>
    <xdr:to>
      <xdr:col>28</xdr:col>
      <xdr:colOff>108857</xdr:colOff>
      <xdr:row>18</xdr:row>
      <xdr:rowOff>101600</xdr:rowOff>
    </xdr:to>
    <xdr:sp macro="" textlink="">
      <xdr:nvSpPr>
        <xdr:cNvPr id="9" name="Rectangle 8">
          <a:extLst>
            <a:ext uri="{FF2B5EF4-FFF2-40B4-BE49-F238E27FC236}">
              <a16:creationId xmlns:a16="http://schemas.microsoft.com/office/drawing/2014/main" id="{C0CF9111-23F2-4C00-BDD3-25FEAABE03E3}"/>
            </a:ext>
          </a:extLst>
        </xdr:cNvPr>
        <xdr:cNvSpPr/>
      </xdr:nvSpPr>
      <xdr:spPr>
        <a:xfrm>
          <a:off x="15392399" y="1039586"/>
          <a:ext cx="3467101" cy="3198585"/>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585107</xdr:colOff>
      <xdr:row>10</xdr:row>
      <xdr:rowOff>95253</xdr:rowOff>
    </xdr:from>
    <xdr:to>
      <xdr:col>4</xdr:col>
      <xdr:colOff>261710</xdr:colOff>
      <xdr:row>16</xdr:row>
      <xdr:rowOff>27215</xdr:rowOff>
    </xdr:to>
    <xdr:sp macro="" textlink="">
      <xdr:nvSpPr>
        <xdr:cNvPr id="2" name="Rectangle 1">
          <a:extLst>
            <a:ext uri="{FF2B5EF4-FFF2-40B4-BE49-F238E27FC236}">
              <a16:creationId xmlns:a16="http://schemas.microsoft.com/office/drawing/2014/main" id="{48612230-9745-4CD3-AE30-84E7A99B593C}"/>
            </a:ext>
          </a:extLst>
        </xdr:cNvPr>
        <xdr:cNvSpPr/>
      </xdr:nvSpPr>
      <xdr:spPr>
        <a:xfrm>
          <a:off x="585107" y="6980467"/>
          <a:ext cx="3500210" cy="1156605"/>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511969</xdr:colOff>
      <xdr:row>19</xdr:row>
      <xdr:rowOff>125412</xdr:rowOff>
    </xdr:from>
    <xdr:to>
      <xdr:col>10</xdr:col>
      <xdr:colOff>107157</xdr:colOff>
      <xdr:row>24</xdr:row>
      <xdr:rowOff>130969</xdr:rowOff>
    </xdr:to>
    <xdr:sp macro="" textlink="">
      <xdr:nvSpPr>
        <xdr:cNvPr id="2" name="Rectangle 1">
          <a:extLst>
            <a:ext uri="{FF2B5EF4-FFF2-40B4-BE49-F238E27FC236}">
              <a16:creationId xmlns:a16="http://schemas.microsoft.com/office/drawing/2014/main" id="{86AF9966-5BBF-4E8D-9B46-CFD0E4E386DE}"/>
            </a:ext>
          </a:extLst>
        </xdr:cNvPr>
        <xdr:cNvSpPr/>
      </xdr:nvSpPr>
      <xdr:spPr>
        <a:xfrm>
          <a:off x="1726407" y="5566568"/>
          <a:ext cx="4893469" cy="1041401"/>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485773</xdr:colOff>
      <xdr:row>84</xdr:row>
      <xdr:rowOff>95249</xdr:rowOff>
    </xdr:from>
    <xdr:to>
      <xdr:col>4</xdr:col>
      <xdr:colOff>258534</xdr:colOff>
      <xdr:row>93</xdr:row>
      <xdr:rowOff>101600</xdr:rowOff>
    </xdr:to>
    <xdr:sp macro="" textlink="">
      <xdr:nvSpPr>
        <xdr:cNvPr id="2" name="Rectangle 1">
          <a:extLst>
            <a:ext uri="{FF2B5EF4-FFF2-40B4-BE49-F238E27FC236}">
              <a16:creationId xmlns:a16="http://schemas.microsoft.com/office/drawing/2014/main" id="{66AEE870-1EAE-49B0-9311-375E9731939F}"/>
            </a:ext>
          </a:extLst>
        </xdr:cNvPr>
        <xdr:cNvSpPr/>
      </xdr:nvSpPr>
      <xdr:spPr>
        <a:xfrm>
          <a:off x="1166130" y="19621499"/>
          <a:ext cx="2480583" cy="1924958"/>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400050</xdr:colOff>
      <xdr:row>12</xdr:row>
      <xdr:rowOff>95250</xdr:rowOff>
    </xdr:from>
    <xdr:to>
      <xdr:col>15</xdr:col>
      <xdr:colOff>196850</xdr:colOff>
      <xdr:row>21</xdr:row>
      <xdr:rowOff>171450</xdr:rowOff>
    </xdr:to>
    <xdr:sp macro="" textlink="">
      <xdr:nvSpPr>
        <xdr:cNvPr id="2" name="Rectangle 1">
          <a:extLst>
            <a:ext uri="{FF2B5EF4-FFF2-40B4-BE49-F238E27FC236}">
              <a16:creationId xmlns:a16="http://schemas.microsoft.com/office/drawing/2014/main" id="{894E798C-56A0-42FD-A6BF-3BFEB387BD11}"/>
            </a:ext>
          </a:extLst>
        </xdr:cNvPr>
        <xdr:cNvSpPr/>
      </xdr:nvSpPr>
      <xdr:spPr>
        <a:xfrm>
          <a:off x="11744325" y="4562475"/>
          <a:ext cx="5692775" cy="2219325"/>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9524</xdr:colOff>
      <xdr:row>5</xdr:row>
      <xdr:rowOff>11112</xdr:rowOff>
    </xdr:from>
    <xdr:to>
      <xdr:col>15</xdr:col>
      <xdr:colOff>590550</xdr:colOff>
      <xdr:row>20</xdr:row>
      <xdr:rowOff>26987</xdr:rowOff>
    </xdr:to>
    <xdr:graphicFrame macro="">
      <xdr:nvGraphicFramePr>
        <xdr:cNvPr id="12" name="Chart 11">
          <a:extLst>
            <a:ext uri="{FF2B5EF4-FFF2-40B4-BE49-F238E27FC236}">
              <a16:creationId xmlns:a16="http://schemas.microsoft.com/office/drawing/2014/main" id="{F9ADC0A5-A740-40C0-BD38-315FA7DF6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571500</xdr:colOff>
      <xdr:row>32</xdr:row>
      <xdr:rowOff>104775</xdr:rowOff>
    </xdr:from>
    <xdr:to>
      <xdr:col>21</xdr:col>
      <xdr:colOff>66675</xdr:colOff>
      <xdr:row>42</xdr:row>
      <xdr:rowOff>57150</xdr:rowOff>
    </xdr:to>
    <xdr:sp macro="" textlink="">
      <xdr:nvSpPr>
        <xdr:cNvPr id="13" name="Rectangle 12">
          <a:extLst>
            <a:ext uri="{FF2B5EF4-FFF2-40B4-BE49-F238E27FC236}">
              <a16:creationId xmlns:a16="http://schemas.microsoft.com/office/drawing/2014/main" id="{DFA61B5E-B1F0-420A-BA43-6AF826789E4B}"/>
            </a:ext>
          </a:extLst>
        </xdr:cNvPr>
        <xdr:cNvSpPr/>
      </xdr:nvSpPr>
      <xdr:spPr>
        <a:xfrm>
          <a:off x="7867650" y="5715000"/>
          <a:ext cx="6200775" cy="1762125"/>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9525</xdr:colOff>
      <xdr:row>9</xdr:row>
      <xdr:rowOff>168275</xdr:rowOff>
    </xdr:from>
    <xdr:to>
      <xdr:col>8</xdr:col>
      <xdr:colOff>314325</xdr:colOff>
      <xdr:row>25</xdr:row>
      <xdr:rowOff>15875</xdr:rowOff>
    </xdr:to>
    <xdr:graphicFrame macro="">
      <xdr:nvGraphicFramePr>
        <xdr:cNvPr id="2" name="Chart 1">
          <a:extLst>
            <a:ext uri="{FF2B5EF4-FFF2-40B4-BE49-F238E27FC236}">
              <a16:creationId xmlns:a16="http://schemas.microsoft.com/office/drawing/2014/main" id="{9B6D3A71-0CDB-49F1-A9F1-2FFEC36F8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371476</xdr:colOff>
      <xdr:row>10</xdr:row>
      <xdr:rowOff>44450</xdr:rowOff>
    </xdr:from>
    <xdr:to>
      <xdr:col>15</xdr:col>
      <xdr:colOff>254000</xdr:colOff>
      <xdr:row>16</xdr:row>
      <xdr:rowOff>168275</xdr:rowOff>
    </xdr:to>
    <xdr:sp macro="" textlink="">
      <xdr:nvSpPr>
        <xdr:cNvPr id="3" name="Rectangle 2">
          <a:extLst>
            <a:ext uri="{FF2B5EF4-FFF2-40B4-BE49-F238E27FC236}">
              <a16:creationId xmlns:a16="http://schemas.microsoft.com/office/drawing/2014/main" id="{0225EF89-9F46-48DC-91B9-34F8A1337015}"/>
            </a:ext>
          </a:extLst>
        </xdr:cNvPr>
        <xdr:cNvSpPr/>
      </xdr:nvSpPr>
      <xdr:spPr>
        <a:xfrm>
          <a:off x="5857876" y="2597150"/>
          <a:ext cx="3540124" cy="1209675"/>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6350</xdr:colOff>
      <xdr:row>1</xdr:row>
      <xdr:rowOff>173035</xdr:rowOff>
    </xdr:from>
    <xdr:to>
      <xdr:col>20</xdr:col>
      <xdr:colOff>15875</xdr:colOff>
      <xdr:row>67</xdr:row>
      <xdr:rowOff>9524</xdr:rowOff>
    </xdr:to>
    <xdr:graphicFrame macro="">
      <xdr:nvGraphicFramePr>
        <xdr:cNvPr id="6" name="Chart 5">
          <a:extLst>
            <a:ext uri="{FF2B5EF4-FFF2-40B4-BE49-F238E27FC236}">
              <a16:creationId xmlns:a16="http://schemas.microsoft.com/office/drawing/2014/main" id="{1A4B2FB6-FF37-4FFC-8B1A-83FBF0B08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0.18913</cdr:x>
      <cdr:y>0.95917</cdr:y>
    </cdr:from>
    <cdr:to>
      <cdr:x>1</cdr:x>
      <cdr:y>0.97655</cdr:y>
    </cdr:to>
    <cdr:sp macro="" textlink="">
      <cdr:nvSpPr>
        <cdr:cNvPr id="5" name="TextBox 1">
          <a:extLst xmlns:a="http://schemas.openxmlformats.org/drawingml/2006/main">
            <a:ext uri="{FF2B5EF4-FFF2-40B4-BE49-F238E27FC236}">
              <a16:creationId xmlns:a16="http://schemas.microsoft.com/office/drawing/2014/main" id="{97C2B402-9D5B-4F3A-8F69-B8B5D895393F}"/>
            </a:ext>
          </a:extLst>
        </cdr:cNvPr>
        <cdr:cNvSpPr txBox="1"/>
      </cdr:nvSpPr>
      <cdr:spPr>
        <a:xfrm xmlns:a="http://schemas.openxmlformats.org/drawingml/2006/main">
          <a:off x="1270000" y="11299826"/>
          <a:ext cx="5445125" cy="20479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t>0                    10                  20</a:t>
          </a:r>
          <a:r>
            <a:rPr lang="en-US" sz="800" baseline="0"/>
            <a:t>                  30                  40                  50                  60                 70                   80                  90               100</a:t>
          </a:r>
          <a:endParaRPr lang="en-US" sz="800"/>
        </a:p>
      </cdr:txBody>
    </cdr:sp>
  </cdr:relSizeAnchor>
</c:userShapes>
</file>

<file path=xl/drawings/drawing10.xml><?xml version="1.0" encoding="utf-8"?>
<xdr:wsDr xmlns:xdr="http://schemas.openxmlformats.org/drawingml/2006/spreadsheetDrawing" xmlns:a="http://schemas.openxmlformats.org/drawingml/2006/main">
  <xdr:twoCellAnchor>
    <xdr:from>
      <xdr:col>1</xdr:col>
      <xdr:colOff>609599</xdr:colOff>
      <xdr:row>13</xdr:row>
      <xdr:rowOff>3174</xdr:rowOff>
    </xdr:from>
    <xdr:to>
      <xdr:col>17</xdr:col>
      <xdr:colOff>857250</xdr:colOff>
      <xdr:row>41</xdr:row>
      <xdr:rowOff>158750</xdr:rowOff>
    </xdr:to>
    <xdr:graphicFrame macro="">
      <xdr:nvGraphicFramePr>
        <xdr:cNvPr id="4" name="Chart 3">
          <a:extLst>
            <a:ext uri="{FF2B5EF4-FFF2-40B4-BE49-F238E27FC236}">
              <a16:creationId xmlns:a16="http://schemas.microsoft.com/office/drawing/2014/main" id="{0C4D8D9A-90F1-459C-B452-ECCB2D029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688579</xdr:colOff>
      <xdr:row>8</xdr:row>
      <xdr:rowOff>122635</xdr:rowOff>
    </xdr:from>
    <xdr:to>
      <xdr:col>19</xdr:col>
      <xdr:colOff>615950</xdr:colOff>
      <xdr:row>42</xdr:row>
      <xdr:rowOff>119061</xdr:rowOff>
    </xdr:to>
    <xdr:graphicFrame macro="">
      <xdr:nvGraphicFramePr>
        <xdr:cNvPr id="4" name="Chart 3">
          <a:extLst>
            <a:ext uri="{FF2B5EF4-FFF2-40B4-BE49-F238E27FC236}">
              <a16:creationId xmlns:a16="http://schemas.microsoft.com/office/drawing/2014/main" id="{BEDD2CA6-412A-4CA0-89BD-D3658A6BC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8729</xdr:colOff>
      <xdr:row>224</xdr:row>
      <xdr:rowOff>68262</xdr:rowOff>
    </xdr:from>
    <xdr:to>
      <xdr:col>38</xdr:col>
      <xdr:colOff>23812</xdr:colOff>
      <xdr:row>226</xdr:row>
      <xdr:rowOff>95250</xdr:rowOff>
    </xdr:to>
    <xdr:sp macro="" textlink="">
      <xdr:nvSpPr>
        <xdr:cNvPr id="5" name="Rectangle 4">
          <a:extLst>
            <a:ext uri="{FF2B5EF4-FFF2-40B4-BE49-F238E27FC236}">
              <a16:creationId xmlns:a16="http://schemas.microsoft.com/office/drawing/2014/main" id="{DA246F2F-CD5C-4133-8FB0-BF3588B954D3}"/>
            </a:ext>
          </a:extLst>
        </xdr:cNvPr>
        <xdr:cNvSpPr/>
      </xdr:nvSpPr>
      <xdr:spPr>
        <a:xfrm>
          <a:off x="1318417" y="43145075"/>
          <a:ext cx="26125489" cy="384175"/>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15875</xdr:colOff>
      <xdr:row>2</xdr:row>
      <xdr:rowOff>7937</xdr:rowOff>
    </xdr:from>
    <xdr:to>
      <xdr:col>18</xdr:col>
      <xdr:colOff>28575</xdr:colOff>
      <xdr:row>22</xdr:row>
      <xdr:rowOff>161925</xdr:rowOff>
    </xdr:to>
    <xdr:graphicFrame macro="">
      <xdr:nvGraphicFramePr>
        <xdr:cNvPr id="9" name="Chart 8">
          <a:extLst>
            <a:ext uri="{FF2B5EF4-FFF2-40B4-BE49-F238E27FC236}">
              <a16:creationId xmlns:a16="http://schemas.microsoft.com/office/drawing/2014/main" id="{FC025C59-830F-41B8-990D-F577703D9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11</xdr:row>
      <xdr:rowOff>125412</xdr:rowOff>
    </xdr:from>
    <xdr:to>
      <xdr:col>19</xdr:col>
      <xdr:colOff>0</xdr:colOff>
      <xdr:row>28</xdr:row>
      <xdr:rowOff>9525</xdr:rowOff>
    </xdr:to>
    <xdr:graphicFrame macro="">
      <xdr:nvGraphicFramePr>
        <xdr:cNvPr id="2" name="Chart 1">
          <a:extLst>
            <a:ext uri="{FF2B5EF4-FFF2-40B4-BE49-F238E27FC236}">
              <a16:creationId xmlns:a16="http://schemas.microsoft.com/office/drawing/2014/main" id="{0684E232-F886-4BA6-BF56-F1B4B73E2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533401</xdr:colOff>
      <xdr:row>4</xdr:row>
      <xdr:rowOff>57150</xdr:rowOff>
    </xdr:from>
    <xdr:to>
      <xdr:col>19</xdr:col>
      <xdr:colOff>73026</xdr:colOff>
      <xdr:row>10</xdr:row>
      <xdr:rowOff>114300</xdr:rowOff>
    </xdr:to>
    <xdr:sp macro="" textlink="">
      <xdr:nvSpPr>
        <xdr:cNvPr id="3" name="Rectangle 2">
          <a:extLst>
            <a:ext uri="{FF2B5EF4-FFF2-40B4-BE49-F238E27FC236}">
              <a16:creationId xmlns:a16="http://schemas.microsoft.com/office/drawing/2014/main" id="{524253CD-45BB-4DA5-B16E-D9828A3782EC}"/>
            </a:ext>
          </a:extLst>
        </xdr:cNvPr>
        <xdr:cNvSpPr/>
      </xdr:nvSpPr>
      <xdr:spPr>
        <a:xfrm>
          <a:off x="5410201" y="600075"/>
          <a:ext cx="6559550" cy="1143000"/>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9524</xdr:colOff>
      <xdr:row>9</xdr:row>
      <xdr:rowOff>1587</xdr:rowOff>
    </xdr:from>
    <xdr:to>
      <xdr:col>18</xdr:col>
      <xdr:colOff>603249</xdr:colOff>
      <xdr:row>26</xdr:row>
      <xdr:rowOff>9525</xdr:rowOff>
    </xdr:to>
    <xdr:graphicFrame macro="">
      <xdr:nvGraphicFramePr>
        <xdr:cNvPr id="2" name="Chart 1">
          <a:extLst>
            <a:ext uri="{FF2B5EF4-FFF2-40B4-BE49-F238E27FC236}">
              <a16:creationId xmlns:a16="http://schemas.microsoft.com/office/drawing/2014/main" id="{251D688D-3C3F-4D0A-BD0D-BECD38D1A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438150</xdr:colOff>
      <xdr:row>1</xdr:row>
      <xdr:rowOff>66675</xdr:rowOff>
    </xdr:from>
    <xdr:to>
      <xdr:col>19</xdr:col>
      <xdr:colOff>200025</xdr:colOff>
      <xdr:row>7</xdr:row>
      <xdr:rowOff>123825</xdr:rowOff>
    </xdr:to>
    <xdr:sp macro="" textlink="">
      <xdr:nvSpPr>
        <xdr:cNvPr id="3" name="Rectangle 2">
          <a:extLst>
            <a:ext uri="{FF2B5EF4-FFF2-40B4-BE49-F238E27FC236}">
              <a16:creationId xmlns:a16="http://schemas.microsoft.com/office/drawing/2014/main" id="{C113D40D-3348-43A1-8D86-B794315BE05B}"/>
            </a:ext>
          </a:extLst>
        </xdr:cNvPr>
        <xdr:cNvSpPr/>
      </xdr:nvSpPr>
      <xdr:spPr>
        <a:xfrm>
          <a:off x="5924550" y="428625"/>
          <a:ext cx="6562725" cy="1143000"/>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603249</xdr:colOff>
      <xdr:row>13</xdr:row>
      <xdr:rowOff>1587</xdr:rowOff>
    </xdr:from>
    <xdr:to>
      <xdr:col>20</xdr:col>
      <xdr:colOff>609599</xdr:colOff>
      <xdr:row>30</xdr:row>
      <xdr:rowOff>0</xdr:rowOff>
    </xdr:to>
    <xdr:graphicFrame macro="">
      <xdr:nvGraphicFramePr>
        <xdr:cNvPr id="2" name="Chart 1">
          <a:extLst>
            <a:ext uri="{FF2B5EF4-FFF2-40B4-BE49-F238E27FC236}">
              <a16:creationId xmlns:a16="http://schemas.microsoft.com/office/drawing/2014/main" id="{51EC0355-92F4-4A43-82F2-0F5A73601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530225</xdr:colOff>
      <xdr:row>1</xdr:row>
      <xdr:rowOff>114299</xdr:rowOff>
    </xdr:from>
    <xdr:to>
      <xdr:col>21</xdr:col>
      <xdr:colOff>82550</xdr:colOff>
      <xdr:row>11</xdr:row>
      <xdr:rowOff>88899</xdr:rowOff>
    </xdr:to>
    <xdr:sp macro="" textlink="">
      <xdr:nvSpPr>
        <xdr:cNvPr id="3" name="Rectangle 2">
          <a:extLst>
            <a:ext uri="{FF2B5EF4-FFF2-40B4-BE49-F238E27FC236}">
              <a16:creationId xmlns:a16="http://schemas.microsoft.com/office/drawing/2014/main" id="{652D651E-9AA5-4E45-99CF-816C57DEB2F0}"/>
            </a:ext>
          </a:extLst>
        </xdr:cNvPr>
        <xdr:cNvSpPr/>
      </xdr:nvSpPr>
      <xdr:spPr>
        <a:xfrm>
          <a:off x="7616825" y="295274"/>
          <a:ext cx="6600825" cy="1784350"/>
        </a:xfrm>
        <a:prstGeom prst="rect">
          <a:avLst/>
        </a:prstGeom>
        <a:no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Michelle Weinberger" id="{A0EA39F9-F35F-43D1-94D1-C22192B2B945}" userId="S::MWeinberger@avenirhealth.org::272a5eef-c4d9-4e34-89da-b6011ad2dc3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5" dT="2020-03-31T17:32:41.60" personId="{A0EA39F9-F35F-43D1-94D1-C22192B2B945}" id="{B2F87798-8C66-4409-82EF-726956ACEAA1}">
    <text>Flipped for 2014 but not 2017 so can;t compare; corrected below for the calculated difference.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1.xml"/><Relationship Id="rId4" Type="http://schemas.microsoft.com/office/2017/10/relationships/threadedComment" Target="../threadedComments/threadedComment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C508-FC44-4B8B-8701-DF5ADFEB365B}">
  <dimension ref="A1:CL462"/>
  <sheetViews>
    <sheetView tabSelected="1" zoomScale="60" zoomScaleNormal="60" workbookViewId="0"/>
  </sheetViews>
  <sheetFormatPr defaultRowHeight="14.5" x14ac:dyDescent="0.35"/>
  <sheetData>
    <row r="1" spans="1:90" ht="28.5" x14ac:dyDescent="0.65">
      <c r="B1" s="71" t="s">
        <v>325</v>
      </c>
      <c r="BN1" s="266" t="s">
        <v>324</v>
      </c>
      <c r="BO1" s="266"/>
      <c r="BP1" s="266"/>
      <c r="BQ1" s="266"/>
      <c r="BR1" s="266"/>
    </row>
    <row r="2" spans="1:90" s="106" customFormat="1" ht="28.5" x14ac:dyDescent="0.65">
      <c r="B2" s="117"/>
      <c r="C2" s="130" t="s">
        <v>351</v>
      </c>
      <c r="D2" s="130" t="s">
        <v>352</v>
      </c>
      <c r="E2" s="130"/>
      <c r="F2" s="130" t="s">
        <v>352</v>
      </c>
      <c r="G2" s="130"/>
      <c r="H2" s="130" t="s">
        <v>352</v>
      </c>
      <c r="I2" s="130"/>
      <c r="J2" s="130" t="s">
        <v>352</v>
      </c>
      <c r="K2" s="130"/>
      <c r="L2" s="130" t="s">
        <v>352</v>
      </c>
      <c r="M2" s="130" t="s">
        <v>352</v>
      </c>
      <c r="N2" s="130" t="s">
        <v>352</v>
      </c>
      <c r="O2" s="130"/>
      <c r="P2" s="130" t="s">
        <v>352</v>
      </c>
      <c r="Q2" s="130"/>
      <c r="R2" s="130" t="s">
        <v>352</v>
      </c>
      <c r="S2" s="130"/>
      <c r="T2" s="130" t="s">
        <v>352</v>
      </c>
      <c r="U2" s="130"/>
      <c r="V2" s="130"/>
      <c r="W2" s="130"/>
      <c r="X2" s="130"/>
      <c r="Y2" s="130"/>
      <c r="Z2" s="130"/>
      <c r="AA2" s="130"/>
      <c r="AB2" s="130"/>
      <c r="AC2" s="130"/>
      <c r="AD2" s="130"/>
      <c r="AE2" s="130"/>
      <c r="AF2" s="130" t="s">
        <v>352</v>
      </c>
      <c r="AG2" s="130" t="s">
        <v>352</v>
      </c>
      <c r="AH2" s="130" t="s">
        <v>352</v>
      </c>
      <c r="AI2" s="130" t="s">
        <v>352</v>
      </c>
      <c r="AJ2" s="130"/>
      <c r="AK2" s="130" t="s">
        <v>352</v>
      </c>
      <c r="AL2" s="130"/>
      <c r="AM2" s="130" t="s">
        <v>352</v>
      </c>
      <c r="AN2" s="130"/>
      <c r="AO2" s="130" t="s">
        <v>352</v>
      </c>
      <c r="AP2" s="130"/>
      <c r="AQ2" s="130" t="s">
        <v>352</v>
      </c>
      <c r="AR2" s="130"/>
      <c r="AS2" s="130" t="s">
        <v>352</v>
      </c>
      <c r="AT2" s="130"/>
      <c r="AU2" s="130" t="s">
        <v>352</v>
      </c>
      <c r="AV2" s="130" t="s">
        <v>352</v>
      </c>
      <c r="AW2" s="130" t="s">
        <v>352</v>
      </c>
      <c r="AX2" s="130" t="s">
        <v>352</v>
      </c>
      <c r="AY2" s="130" t="s">
        <v>352</v>
      </c>
      <c r="AZ2" s="130" t="s">
        <v>352</v>
      </c>
      <c r="BA2" s="130" t="s">
        <v>352</v>
      </c>
      <c r="BB2" s="130"/>
      <c r="BC2" s="130"/>
      <c r="BD2" s="130"/>
      <c r="BE2" s="130"/>
      <c r="BF2" s="130"/>
      <c r="BG2" s="130"/>
      <c r="BH2" s="130"/>
      <c r="BI2" s="130"/>
      <c r="BJ2" s="130"/>
      <c r="BK2" s="130"/>
      <c r="BL2" s="130"/>
      <c r="BM2" s="130" t="s">
        <v>352</v>
      </c>
      <c r="BN2" s="130"/>
      <c r="BO2" s="130"/>
      <c r="BP2" s="130"/>
      <c r="BQ2" s="130"/>
      <c r="BR2" s="130"/>
      <c r="BS2" s="130" t="s">
        <v>352</v>
      </c>
      <c r="BT2" s="130" t="s">
        <v>352</v>
      </c>
      <c r="BU2" s="130"/>
      <c r="BV2" s="130"/>
      <c r="BW2" s="130"/>
      <c r="BX2" s="130"/>
      <c r="BY2" s="130" t="s">
        <v>352</v>
      </c>
      <c r="BZ2" s="130"/>
      <c r="CA2" s="130"/>
      <c r="CB2" s="130"/>
      <c r="CC2" s="130" t="s">
        <v>352</v>
      </c>
      <c r="CD2" s="130"/>
      <c r="CE2" s="130" t="s">
        <v>352</v>
      </c>
      <c r="CF2" s="130"/>
      <c r="CG2" s="130" t="s">
        <v>352</v>
      </c>
      <c r="CH2" s="130"/>
      <c r="CI2" s="130" t="s">
        <v>352</v>
      </c>
      <c r="CJ2" s="130"/>
      <c r="CK2" s="130" t="s">
        <v>352</v>
      </c>
      <c r="CL2" s="118"/>
    </row>
    <row r="3" spans="1:90" s="106" customFormat="1" ht="28.5" x14ac:dyDescent="0.65">
      <c r="B3" s="117"/>
      <c r="C3" s="130" t="s">
        <v>450</v>
      </c>
      <c r="D3" s="130"/>
      <c r="E3" s="130" t="s">
        <v>352</v>
      </c>
      <c r="F3" s="130"/>
      <c r="G3" s="130" t="s">
        <v>352</v>
      </c>
      <c r="H3" s="130"/>
      <c r="I3" s="130" t="s">
        <v>352</v>
      </c>
      <c r="J3" s="130"/>
      <c r="K3" s="130" t="s">
        <v>352</v>
      </c>
      <c r="L3" s="130"/>
      <c r="M3" s="130"/>
      <c r="N3" s="130"/>
      <c r="O3" s="130" t="s">
        <v>352</v>
      </c>
      <c r="P3" s="130"/>
      <c r="Q3" s="130" t="s">
        <v>352</v>
      </c>
      <c r="R3" s="130"/>
      <c r="S3" s="130" t="s">
        <v>352</v>
      </c>
      <c r="T3" s="130"/>
      <c r="U3" s="130" t="s">
        <v>352</v>
      </c>
      <c r="V3" s="130"/>
      <c r="W3" s="130"/>
      <c r="X3" s="130"/>
      <c r="Y3" s="130"/>
      <c r="Z3" s="130"/>
      <c r="AA3" s="130"/>
      <c r="AB3" s="130"/>
      <c r="AC3" s="130"/>
      <c r="AD3" s="130"/>
      <c r="AE3" s="130"/>
      <c r="AF3" s="130"/>
      <c r="AG3" s="130"/>
      <c r="AH3" s="130"/>
      <c r="AI3" s="130"/>
      <c r="AJ3" s="130" t="s">
        <v>352</v>
      </c>
      <c r="AK3" s="130"/>
      <c r="AL3" s="130" t="s">
        <v>352</v>
      </c>
      <c r="AM3" s="130"/>
      <c r="AN3" s="130" t="s">
        <v>352</v>
      </c>
      <c r="AO3" s="130"/>
      <c r="AP3" s="130" t="s">
        <v>352</v>
      </c>
      <c r="AQ3" s="130"/>
      <c r="AR3" s="130" t="s">
        <v>352</v>
      </c>
      <c r="AS3" s="130"/>
      <c r="AT3" s="130" t="s">
        <v>352</v>
      </c>
      <c r="AU3" s="130"/>
      <c r="AV3" s="130"/>
      <c r="AW3" s="130"/>
      <c r="AX3" s="130"/>
      <c r="AY3" s="130"/>
      <c r="AZ3" s="130"/>
      <c r="BA3" s="130"/>
      <c r="BB3" s="130" t="s">
        <v>352</v>
      </c>
      <c r="BC3" s="130"/>
      <c r="BD3" s="130"/>
      <c r="BE3" s="130"/>
      <c r="BF3" s="130"/>
      <c r="BG3" s="130"/>
      <c r="BH3" s="130"/>
      <c r="BI3" s="130"/>
      <c r="BJ3" s="130"/>
      <c r="BK3" s="130"/>
      <c r="BL3" s="130"/>
      <c r="BM3" s="130"/>
      <c r="BN3" s="130"/>
      <c r="BO3" s="130"/>
      <c r="BP3" s="130"/>
      <c r="BQ3" s="130"/>
      <c r="BR3" s="130"/>
      <c r="BS3" s="130"/>
      <c r="BT3" s="130"/>
      <c r="BU3" s="130"/>
      <c r="BV3" s="130"/>
      <c r="BW3" s="130"/>
      <c r="BX3" s="130"/>
      <c r="BY3" s="130"/>
      <c r="BZ3" s="130"/>
      <c r="CA3" s="130"/>
      <c r="CB3" s="130"/>
      <c r="CC3" s="130"/>
      <c r="CD3" s="130" t="s">
        <v>352</v>
      </c>
      <c r="CE3" s="130"/>
      <c r="CF3" s="130" t="s">
        <v>352</v>
      </c>
      <c r="CG3" s="130"/>
      <c r="CH3" s="130" t="s">
        <v>352</v>
      </c>
      <c r="CI3" s="130"/>
      <c r="CJ3" s="130" t="s">
        <v>352</v>
      </c>
      <c r="CK3" s="130"/>
      <c r="CL3" s="130" t="s">
        <v>352</v>
      </c>
    </row>
    <row r="4" spans="1:90" s="106" customFormat="1" ht="28.5" x14ac:dyDescent="0.65">
      <c r="B4" s="117"/>
      <c r="C4" s="130" t="s">
        <v>451</v>
      </c>
      <c r="D4" s="130" t="s">
        <v>352</v>
      </c>
      <c r="E4" s="130"/>
      <c r="F4" s="130" t="s">
        <v>352</v>
      </c>
      <c r="G4" s="130"/>
      <c r="H4" s="130" t="s">
        <v>352</v>
      </c>
      <c r="I4" s="130"/>
      <c r="J4" s="130" t="s">
        <v>352</v>
      </c>
      <c r="K4" s="130"/>
      <c r="L4" s="130"/>
      <c r="M4" s="130"/>
      <c r="N4" s="130" t="s">
        <v>352</v>
      </c>
      <c r="O4" s="130"/>
      <c r="P4" s="130" t="s">
        <v>352</v>
      </c>
      <c r="Q4" s="130"/>
      <c r="R4" s="130" t="s">
        <v>352</v>
      </c>
      <c r="S4" s="130"/>
      <c r="T4" s="130" t="s">
        <v>352</v>
      </c>
      <c r="U4" s="130"/>
      <c r="V4" s="130"/>
      <c r="W4" s="130"/>
      <c r="X4" s="130"/>
      <c r="Y4" s="130"/>
      <c r="Z4" s="130"/>
      <c r="AA4" s="130"/>
      <c r="AB4" s="130"/>
      <c r="AC4" s="130"/>
      <c r="AD4" s="130"/>
      <c r="AE4" s="130"/>
      <c r="AF4" s="130"/>
      <c r="AG4" s="130"/>
      <c r="AH4" s="130"/>
      <c r="AI4" s="130" t="s">
        <v>352</v>
      </c>
      <c r="AJ4" s="130"/>
      <c r="AK4" s="130" t="s">
        <v>352</v>
      </c>
      <c r="AL4" s="130"/>
      <c r="AM4" s="130" t="s">
        <v>352</v>
      </c>
      <c r="AN4" s="130"/>
      <c r="AO4" s="130" t="s">
        <v>352</v>
      </c>
      <c r="AP4" s="130"/>
      <c r="AQ4" s="130" t="s">
        <v>352</v>
      </c>
      <c r="AR4" s="130"/>
      <c r="AS4" s="130" t="s">
        <v>352</v>
      </c>
      <c r="AT4" s="130"/>
      <c r="AU4" s="130"/>
      <c r="AV4" s="130"/>
      <c r="AW4" s="130"/>
      <c r="AX4" s="130"/>
      <c r="AY4" s="130"/>
      <c r="AZ4" s="130"/>
      <c r="BA4" s="130" t="s">
        <v>352</v>
      </c>
      <c r="BB4" s="130"/>
      <c r="BC4" s="130"/>
      <c r="BD4" s="130"/>
      <c r="BE4" s="130"/>
      <c r="BF4" s="130"/>
      <c r="BG4" s="130"/>
      <c r="BH4" s="130"/>
      <c r="BI4" s="130"/>
      <c r="BJ4" s="130"/>
      <c r="BK4" s="130"/>
      <c r="BL4" s="130"/>
      <c r="BM4" s="130"/>
      <c r="BN4" s="130"/>
      <c r="BO4" s="130"/>
      <c r="BP4" s="130"/>
      <c r="BQ4" s="130"/>
      <c r="BR4" s="130"/>
      <c r="BS4" s="130"/>
      <c r="BT4" s="130"/>
      <c r="BU4" s="130"/>
      <c r="BV4" s="130"/>
      <c r="BW4" s="130"/>
      <c r="BX4" s="130"/>
      <c r="BY4" s="130"/>
      <c r="BZ4" s="130"/>
      <c r="CA4" s="130"/>
      <c r="CB4" s="130"/>
      <c r="CC4" s="130" t="s">
        <v>352</v>
      </c>
      <c r="CD4" s="130"/>
      <c r="CE4" s="130" t="s">
        <v>352</v>
      </c>
      <c r="CF4" s="130"/>
      <c r="CG4" s="130" t="s">
        <v>352</v>
      </c>
      <c r="CH4" s="130"/>
      <c r="CI4" s="130" t="s">
        <v>352</v>
      </c>
      <c r="CJ4" s="130"/>
      <c r="CK4" s="130" t="s">
        <v>352</v>
      </c>
      <c r="CL4" s="118"/>
    </row>
    <row r="5" spans="1:90" ht="28.5" x14ac:dyDescent="0.65">
      <c r="B5" s="71"/>
      <c r="C5" t="s">
        <v>398</v>
      </c>
      <c r="D5" t="s">
        <v>327</v>
      </c>
      <c r="E5" t="s">
        <v>327</v>
      </c>
      <c r="F5" t="s">
        <v>327</v>
      </c>
      <c r="G5" t="s">
        <v>327</v>
      </c>
      <c r="H5" t="s">
        <v>327</v>
      </c>
      <c r="I5" t="s">
        <v>327</v>
      </c>
      <c r="J5" t="s">
        <v>327</v>
      </c>
      <c r="K5" t="s">
        <v>327</v>
      </c>
      <c r="L5" t="s">
        <v>327</v>
      </c>
      <c r="M5" t="s">
        <v>327</v>
      </c>
      <c r="N5" t="s">
        <v>328</v>
      </c>
      <c r="O5" t="s">
        <v>328</v>
      </c>
      <c r="P5" t="s">
        <v>328</v>
      </c>
      <c r="Q5" t="s">
        <v>328</v>
      </c>
      <c r="R5" t="s">
        <v>328</v>
      </c>
      <c r="S5" t="s">
        <v>328</v>
      </c>
      <c r="T5" t="s">
        <v>328</v>
      </c>
      <c r="U5" t="s">
        <v>328</v>
      </c>
      <c r="V5" t="s">
        <v>328</v>
      </c>
      <c r="W5" t="s">
        <v>328</v>
      </c>
      <c r="X5" t="s">
        <v>328</v>
      </c>
      <c r="Y5" t="s">
        <v>328</v>
      </c>
      <c r="Z5" t="s">
        <v>328</v>
      </c>
      <c r="AA5" t="s">
        <v>328</v>
      </c>
      <c r="AB5" t="s">
        <v>328</v>
      </c>
      <c r="AC5" t="s">
        <v>328</v>
      </c>
      <c r="AD5" t="s">
        <v>328</v>
      </c>
      <c r="AE5" t="s">
        <v>328</v>
      </c>
      <c r="AF5" t="s">
        <v>328</v>
      </c>
      <c r="AG5" t="s">
        <v>328</v>
      </c>
      <c r="AH5" t="s">
        <v>328</v>
      </c>
      <c r="AI5" t="s">
        <v>329</v>
      </c>
      <c r="AJ5" t="s">
        <v>329</v>
      </c>
      <c r="AK5" t="s">
        <v>329</v>
      </c>
      <c r="AL5" t="s">
        <v>329</v>
      </c>
      <c r="AM5" t="s">
        <v>329</v>
      </c>
      <c r="AN5" t="s">
        <v>329</v>
      </c>
      <c r="AO5" t="s">
        <v>329</v>
      </c>
      <c r="AP5" t="s">
        <v>329</v>
      </c>
      <c r="AQ5" t="s">
        <v>329</v>
      </c>
      <c r="AR5" t="s">
        <v>329</v>
      </c>
      <c r="AS5" t="s">
        <v>329</v>
      </c>
      <c r="AT5" t="s">
        <v>329</v>
      </c>
      <c r="AU5" t="s">
        <v>329</v>
      </c>
      <c r="AV5" t="s">
        <v>329</v>
      </c>
      <c r="AW5" t="s">
        <v>329</v>
      </c>
      <c r="AX5" t="s">
        <v>329</v>
      </c>
      <c r="AY5" t="s">
        <v>329</v>
      </c>
      <c r="AZ5" t="s">
        <v>329</v>
      </c>
      <c r="BA5" t="s">
        <v>330</v>
      </c>
      <c r="BB5" t="s">
        <v>330</v>
      </c>
      <c r="BC5" t="s">
        <v>330</v>
      </c>
      <c r="BD5" t="s">
        <v>330</v>
      </c>
      <c r="BE5" t="s">
        <v>330</v>
      </c>
      <c r="BF5" t="s">
        <v>330</v>
      </c>
      <c r="BG5" t="s">
        <v>330</v>
      </c>
      <c r="BH5" t="s">
        <v>330</v>
      </c>
      <c r="BI5" t="s">
        <v>330</v>
      </c>
      <c r="BJ5" t="s">
        <v>330</v>
      </c>
      <c r="BK5" t="s">
        <v>330</v>
      </c>
      <c r="BL5" t="s">
        <v>330</v>
      </c>
      <c r="BM5" t="s">
        <v>330</v>
      </c>
      <c r="BN5" t="s">
        <v>330</v>
      </c>
      <c r="BO5" t="s">
        <v>330</v>
      </c>
      <c r="BP5" t="s">
        <v>330</v>
      </c>
      <c r="BQ5" t="s">
        <v>330</v>
      </c>
      <c r="BR5" t="s">
        <v>330</v>
      </c>
      <c r="BS5" t="s">
        <v>330</v>
      </c>
      <c r="BT5" t="s">
        <v>330</v>
      </c>
      <c r="BU5" t="s">
        <v>330</v>
      </c>
      <c r="BV5" t="s">
        <v>330</v>
      </c>
      <c r="BW5" t="s">
        <v>330</v>
      </c>
      <c r="BX5" t="s">
        <v>330</v>
      </c>
      <c r="BY5" t="s">
        <v>330</v>
      </c>
      <c r="BZ5" t="s">
        <v>330</v>
      </c>
      <c r="CA5" t="s">
        <v>330</v>
      </c>
      <c r="CB5" t="s">
        <v>330</v>
      </c>
      <c r="CC5" t="s">
        <v>337</v>
      </c>
      <c r="CD5" t="s">
        <v>337</v>
      </c>
      <c r="CE5" t="s">
        <v>337</v>
      </c>
      <c r="CF5" t="s">
        <v>337</v>
      </c>
      <c r="CG5" t="s">
        <v>337</v>
      </c>
      <c r="CH5" t="s">
        <v>337</v>
      </c>
      <c r="CI5" t="s">
        <v>337</v>
      </c>
      <c r="CJ5" t="s">
        <v>337</v>
      </c>
      <c r="CK5" t="s">
        <v>337</v>
      </c>
      <c r="CL5" t="s">
        <v>337</v>
      </c>
    </row>
    <row r="6" spans="1:90" ht="208.5" customHeight="1" x14ac:dyDescent="0.35">
      <c r="B6" s="2"/>
      <c r="C6" s="3" t="s">
        <v>1</v>
      </c>
      <c r="D6" s="248" t="s">
        <v>2</v>
      </c>
      <c r="E6" s="249"/>
      <c r="F6" s="250" t="s">
        <v>3</v>
      </c>
      <c r="G6" s="250"/>
      <c r="H6" s="251" t="s">
        <v>4</v>
      </c>
      <c r="I6" s="251"/>
      <c r="J6" s="250" t="s">
        <v>5</v>
      </c>
      <c r="K6" s="250"/>
      <c r="L6" s="5" t="s">
        <v>6</v>
      </c>
      <c r="M6" s="6" t="s">
        <v>7</v>
      </c>
      <c r="N6" s="252" t="s">
        <v>8</v>
      </c>
      <c r="O6" s="253"/>
      <c r="P6" s="247" t="s">
        <v>9</v>
      </c>
      <c r="Q6" s="247"/>
      <c r="R6" s="253" t="s">
        <v>10</v>
      </c>
      <c r="S6" s="253"/>
      <c r="T6" s="255" t="s">
        <v>11</v>
      </c>
      <c r="U6" s="255"/>
      <c r="V6" s="247" t="s">
        <v>12</v>
      </c>
      <c r="W6" s="256"/>
      <c r="X6" s="256" t="s">
        <v>13</v>
      </c>
      <c r="Y6" s="256"/>
      <c r="Z6" s="256" t="s">
        <v>14</v>
      </c>
      <c r="AA6" s="256"/>
      <c r="AB6" s="256" t="s">
        <v>15</v>
      </c>
      <c r="AC6" s="256"/>
      <c r="AD6" s="247" t="s">
        <v>16</v>
      </c>
      <c r="AE6" s="247"/>
      <c r="AF6" s="8" t="s">
        <v>17</v>
      </c>
      <c r="AG6" s="9" t="s">
        <v>18</v>
      </c>
      <c r="AH6" s="10" t="s">
        <v>19</v>
      </c>
      <c r="AI6" s="257" t="s">
        <v>20</v>
      </c>
      <c r="AJ6" s="254"/>
      <c r="AK6" s="258" t="s">
        <v>21</v>
      </c>
      <c r="AL6" s="258"/>
      <c r="AM6" s="254" t="s">
        <v>22</v>
      </c>
      <c r="AN6" s="254"/>
      <c r="AO6" s="258" t="s">
        <v>23</v>
      </c>
      <c r="AP6" s="258"/>
      <c r="AQ6" s="254" t="s">
        <v>24</v>
      </c>
      <c r="AR6" s="254"/>
      <c r="AS6" s="258" t="s">
        <v>25</v>
      </c>
      <c r="AT6" s="258"/>
      <c r="AU6" s="12" t="s">
        <v>26</v>
      </c>
      <c r="AV6" s="13" t="s">
        <v>27</v>
      </c>
      <c r="AW6" s="12" t="s">
        <v>28</v>
      </c>
      <c r="AX6" s="13" t="s">
        <v>29</v>
      </c>
      <c r="AY6" s="12" t="s">
        <v>30</v>
      </c>
      <c r="AZ6" s="14" t="s">
        <v>31</v>
      </c>
      <c r="BA6" s="262" t="s">
        <v>32</v>
      </c>
      <c r="BB6" s="263"/>
      <c r="BC6" s="264" t="s">
        <v>33</v>
      </c>
      <c r="BD6" s="265"/>
      <c r="BE6" s="265" t="s">
        <v>34</v>
      </c>
      <c r="BF6" s="265"/>
      <c r="BG6" s="265" t="s">
        <v>35</v>
      </c>
      <c r="BH6" s="265"/>
      <c r="BI6" s="265" t="s">
        <v>36</v>
      </c>
      <c r="BJ6" s="265"/>
      <c r="BK6" s="265" t="s">
        <v>37</v>
      </c>
      <c r="BL6" s="265"/>
      <c r="BM6" s="16" t="s">
        <v>38</v>
      </c>
      <c r="BN6" s="17" t="s">
        <v>39</v>
      </c>
      <c r="BO6" s="18" t="s">
        <v>40</v>
      </c>
      <c r="BP6" s="18" t="s">
        <v>41</v>
      </c>
      <c r="BQ6" s="18" t="s">
        <v>42</v>
      </c>
      <c r="BR6" s="18" t="s">
        <v>43</v>
      </c>
      <c r="BS6" s="19" t="s">
        <v>44</v>
      </c>
      <c r="BT6" s="16" t="s">
        <v>45</v>
      </c>
      <c r="BU6" s="17" t="s">
        <v>46</v>
      </c>
      <c r="BV6" s="19" t="s">
        <v>47</v>
      </c>
      <c r="BW6" s="17" t="s">
        <v>48</v>
      </c>
      <c r="BX6" s="19" t="s">
        <v>49</v>
      </c>
      <c r="BY6" s="16" t="s">
        <v>50</v>
      </c>
      <c r="BZ6" s="17" t="s">
        <v>51</v>
      </c>
      <c r="CA6" s="19" t="s">
        <v>52</v>
      </c>
      <c r="CB6" s="20" t="s">
        <v>53</v>
      </c>
      <c r="CC6" s="267" t="s">
        <v>54</v>
      </c>
      <c r="CD6" s="260"/>
      <c r="CE6" s="259" t="s">
        <v>55</v>
      </c>
      <c r="CF6" s="259"/>
      <c r="CG6" s="260" t="s">
        <v>56</v>
      </c>
      <c r="CH6" s="260"/>
      <c r="CI6" s="259" t="s">
        <v>57</v>
      </c>
      <c r="CJ6" s="259"/>
      <c r="CK6" s="260" t="s">
        <v>58</v>
      </c>
      <c r="CL6" s="261"/>
    </row>
    <row r="7" spans="1:90" ht="29" x14ac:dyDescent="0.35">
      <c r="B7" s="24"/>
      <c r="C7" s="25" t="s">
        <v>59</v>
      </c>
      <c r="D7" s="26" t="s">
        <v>60</v>
      </c>
      <c r="E7" s="27" t="s">
        <v>61</v>
      </c>
      <c r="F7" s="28" t="s">
        <v>60</v>
      </c>
      <c r="G7" s="28" t="s">
        <v>61</v>
      </c>
      <c r="H7" s="27" t="s">
        <v>60</v>
      </c>
      <c r="I7" s="27" t="s">
        <v>61</v>
      </c>
      <c r="J7" s="28" t="s">
        <v>60</v>
      </c>
      <c r="K7" s="28" t="s">
        <v>61</v>
      </c>
      <c r="L7" s="27" t="s">
        <v>61</v>
      </c>
      <c r="M7" s="29" t="s">
        <v>61</v>
      </c>
      <c r="N7" s="30" t="s">
        <v>60</v>
      </c>
      <c r="O7" s="31" t="s">
        <v>61</v>
      </c>
      <c r="P7" s="32" t="s">
        <v>60</v>
      </c>
      <c r="Q7" s="32" t="s">
        <v>61</v>
      </c>
      <c r="R7" s="31" t="s">
        <v>60</v>
      </c>
      <c r="S7" s="31" t="s">
        <v>61</v>
      </c>
      <c r="T7" s="31" t="s">
        <v>60</v>
      </c>
      <c r="U7" s="31" t="s">
        <v>61</v>
      </c>
      <c r="V7" s="32" t="s">
        <v>60</v>
      </c>
      <c r="W7" s="32" t="s">
        <v>61</v>
      </c>
      <c r="X7" s="32" t="s">
        <v>60</v>
      </c>
      <c r="Y7" s="32" t="s">
        <v>61</v>
      </c>
      <c r="Z7" s="32" t="s">
        <v>60</v>
      </c>
      <c r="AA7" s="32" t="s">
        <v>61</v>
      </c>
      <c r="AB7" s="32" t="s">
        <v>60</v>
      </c>
      <c r="AC7" s="32" t="s">
        <v>61</v>
      </c>
      <c r="AD7" s="32" t="s">
        <v>60</v>
      </c>
      <c r="AE7" s="32" t="s">
        <v>61</v>
      </c>
      <c r="AF7" s="31" t="s">
        <v>61</v>
      </c>
      <c r="AG7" s="32" t="s">
        <v>61</v>
      </c>
      <c r="AH7" s="33" t="s">
        <v>61</v>
      </c>
      <c r="AI7" s="34" t="s">
        <v>60</v>
      </c>
      <c r="AJ7" s="35" t="s">
        <v>61</v>
      </c>
      <c r="AK7" s="36" t="s">
        <v>60</v>
      </c>
      <c r="AL7" s="36" t="s">
        <v>61</v>
      </c>
      <c r="AM7" s="35" t="s">
        <v>60</v>
      </c>
      <c r="AN7" s="35" t="s">
        <v>61</v>
      </c>
      <c r="AO7" s="36" t="s">
        <v>60</v>
      </c>
      <c r="AP7" s="36" t="s">
        <v>61</v>
      </c>
      <c r="AQ7" s="35" t="s">
        <v>60</v>
      </c>
      <c r="AR7" s="35" t="s">
        <v>61</v>
      </c>
      <c r="AS7" s="36" t="s">
        <v>60</v>
      </c>
      <c r="AT7" s="36" t="s">
        <v>61</v>
      </c>
      <c r="AU7" s="35" t="s">
        <v>61</v>
      </c>
      <c r="AV7" s="36" t="s">
        <v>61</v>
      </c>
      <c r="AW7" s="35" t="s">
        <v>61</v>
      </c>
      <c r="AX7" s="36" t="s">
        <v>61</v>
      </c>
      <c r="AY7" s="35" t="s">
        <v>61</v>
      </c>
      <c r="AZ7" s="37" t="s">
        <v>61</v>
      </c>
      <c r="BA7" s="38" t="s">
        <v>60</v>
      </c>
      <c r="BB7" s="38" t="s">
        <v>61</v>
      </c>
      <c r="BC7" s="39" t="s">
        <v>60</v>
      </c>
      <c r="BD7" s="39" t="s">
        <v>61</v>
      </c>
      <c r="BE7" s="39" t="s">
        <v>60</v>
      </c>
      <c r="BF7" s="39" t="s">
        <v>61</v>
      </c>
      <c r="BG7" s="39" t="s">
        <v>60</v>
      </c>
      <c r="BH7" s="39" t="s">
        <v>61</v>
      </c>
      <c r="BI7" s="39" t="s">
        <v>60</v>
      </c>
      <c r="BJ7" s="39" t="s">
        <v>61</v>
      </c>
      <c r="BK7" s="39" t="s">
        <v>60</v>
      </c>
      <c r="BL7" s="39" t="s">
        <v>61</v>
      </c>
      <c r="BM7" s="38" t="s">
        <v>61</v>
      </c>
      <c r="BN7" s="18" t="s">
        <v>61</v>
      </c>
      <c r="BO7" s="18" t="s">
        <v>61</v>
      </c>
      <c r="BP7" s="18" t="s">
        <v>61</v>
      </c>
      <c r="BQ7" s="18" t="s">
        <v>61</v>
      </c>
      <c r="BR7" s="18" t="s">
        <v>61</v>
      </c>
      <c r="BS7" s="39" t="s">
        <v>61</v>
      </c>
      <c r="BT7" s="38" t="s">
        <v>61</v>
      </c>
      <c r="BU7" s="18" t="s">
        <v>61</v>
      </c>
      <c r="BV7" s="39" t="s">
        <v>61</v>
      </c>
      <c r="BW7" s="18" t="s">
        <v>61</v>
      </c>
      <c r="BX7" s="39" t="s">
        <v>61</v>
      </c>
      <c r="BY7" s="38" t="s">
        <v>61</v>
      </c>
      <c r="BZ7" s="18" t="s">
        <v>61</v>
      </c>
      <c r="CA7" s="39" t="s">
        <v>61</v>
      </c>
      <c r="CB7" s="40" t="s">
        <v>61</v>
      </c>
      <c r="CC7" s="41" t="s">
        <v>60</v>
      </c>
      <c r="CD7" s="42" t="s">
        <v>61</v>
      </c>
      <c r="CE7" s="43" t="s">
        <v>60</v>
      </c>
      <c r="CF7" s="43" t="s">
        <v>61</v>
      </c>
      <c r="CG7" s="42" t="s">
        <v>60</v>
      </c>
      <c r="CH7" s="42" t="s">
        <v>61</v>
      </c>
      <c r="CI7" s="43" t="s">
        <v>60</v>
      </c>
      <c r="CJ7" s="43" t="s">
        <v>61</v>
      </c>
      <c r="CK7" s="42" t="s">
        <v>60</v>
      </c>
      <c r="CL7" s="44" t="s">
        <v>61</v>
      </c>
    </row>
    <row r="8" spans="1:90" ht="87" x14ac:dyDescent="0.35">
      <c r="B8" s="1"/>
      <c r="C8" s="1" t="s">
        <v>62</v>
      </c>
      <c r="D8" s="45" t="s">
        <v>63</v>
      </c>
      <c r="E8" s="45" t="s">
        <v>64</v>
      </c>
      <c r="F8" s="46" t="s">
        <v>65</v>
      </c>
      <c r="G8" s="46" t="s">
        <v>66</v>
      </c>
      <c r="H8" s="45" t="s">
        <v>67</v>
      </c>
      <c r="I8" s="45" t="s">
        <v>68</v>
      </c>
      <c r="J8" s="47" t="s">
        <v>69</v>
      </c>
      <c r="K8" s="47" t="s">
        <v>70</v>
      </c>
      <c r="L8" s="45" t="s">
        <v>71</v>
      </c>
      <c r="M8" s="47" t="s">
        <v>72</v>
      </c>
      <c r="N8" s="48" t="s">
        <v>73</v>
      </c>
      <c r="O8" s="48" t="s">
        <v>74</v>
      </c>
      <c r="P8" s="49" t="s">
        <v>75</v>
      </c>
      <c r="Q8" s="49" t="s">
        <v>76</v>
      </c>
      <c r="R8" s="48" t="s">
        <v>77</v>
      </c>
      <c r="S8" s="48" t="s">
        <v>78</v>
      </c>
      <c r="T8" s="50" t="s">
        <v>79</v>
      </c>
      <c r="U8" s="50" t="s">
        <v>80</v>
      </c>
      <c r="V8" s="50" t="s">
        <v>81</v>
      </c>
      <c r="W8" s="50" t="s">
        <v>81</v>
      </c>
      <c r="X8" s="50" t="s">
        <v>82</v>
      </c>
      <c r="Y8" s="50" t="s">
        <v>82</v>
      </c>
      <c r="Z8" s="50" t="s">
        <v>83</v>
      </c>
      <c r="AA8" s="50" t="s">
        <v>83</v>
      </c>
      <c r="AB8" s="50" t="s">
        <v>84</v>
      </c>
      <c r="AC8" s="50" t="s">
        <v>84</v>
      </c>
      <c r="AD8" s="50" t="s">
        <v>85</v>
      </c>
      <c r="AE8" s="50" t="s">
        <v>85</v>
      </c>
      <c r="AF8" s="51" t="s">
        <v>86</v>
      </c>
      <c r="AG8" s="52" t="s">
        <v>87</v>
      </c>
      <c r="AH8" s="51" t="s">
        <v>88</v>
      </c>
      <c r="AI8" s="53" t="s">
        <v>89</v>
      </c>
      <c r="AJ8" s="53" t="s">
        <v>90</v>
      </c>
      <c r="AK8" s="54" t="s">
        <v>91</v>
      </c>
      <c r="AL8" s="54" t="s">
        <v>92</v>
      </c>
      <c r="AM8" s="53" t="s">
        <v>93</v>
      </c>
      <c r="AN8" s="53" t="s">
        <v>94</v>
      </c>
      <c r="AO8" s="54" t="s">
        <v>95</v>
      </c>
      <c r="AP8" s="54" t="s">
        <v>96</v>
      </c>
      <c r="AQ8" s="53" t="s">
        <v>97</v>
      </c>
      <c r="AR8" s="53" t="s">
        <v>98</v>
      </c>
      <c r="AS8" s="54" t="s">
        <v>99</v>
      </c>
      <c r="AT8" s="54" t="s">
        <v>100</v>
      </c>
      <c r="AU8" s="53" t="s">
        <v>101</v>
      </c>
      <c r="AV8" s="54" t="s">
        <v>102</v>
      </c>
      <c r="AW8" s="53" t="s">
        <v>103</v>
      </c>
      <c r="AX8" s="54" t="s">
        <v>104</v>
      </c>
      <c r="AY8" s="53" t="s">
        <v>105</v>
      </c>
      <c r="AZ8" s="54" t="s">
        <v>106</v>
      </c>
      <c r="BA8" s="55" t="s">
        <v>107</v>
      </c>
      <c r="BB8" s="55" t="s">
        <v>108</v>
      </c>
      <c r="BC8" s="56" t="s">
        <v>109</v>
      </c>
      <c r="BD8" s="56" t="s">
        <v>109</v>
      </c>
      <c r="BE8" s="56" t="s">
        <v>110</v>
      </c>
      <c r="BF8" s="56" t="s">
        <v>110</v>
      </c>
      <c r="BG8" s="56" t="s">
        <v>111</v>
      </c>
      <c r="BH8" s="56" t="s">
        <v>111</v>
      </c>
      <c r="BI8" s="56" t="s">
        <v>112</v>
      </c>
      <c r="BJ8" s="56" t="s">
        <v>112</v>
      </c>
      <c r="BK8" s="56" t="s">
        <v>113</v>
      </c>
      <c r="BL8" s="56" t="s">
        <v>113</v>
      </c>
      <c r="BM8" s="55" t="s">
        <v>114</v>
      </c>
      <c r="BN8" s="57" t="s">
        <v>115</v>
      </c>
      <c r="BO8" s="57" t="s">
        <v>116</v>
      </c>
      <c r="BP8" s="57" t="s">
        <v>117</v>
      </c>
      <c r="BQ8" s="57" t="s">
        <v>118</v>
      </c>
      <c r="BR8" s="57" t="s">
        <v>119</v>
      </c>
      <c r="BS8" s="58" t="s">
        <v>120</v>
      </c>
      <c r="BT8" s="55" t="s">
        <v>121</v>
      </c>
      <c r="BU8" s="57" t="s">
        <v>122</v>
      </c>
      <c r="BV8" s="57" t="s">
        <v>123</v>
      </c>
      <c r="BW8" s="57" t="s">
        <v>124</v>
      </c>
      <c r="BX8" s="57" t="s">
        <v>125</v>
      </c>
      <c r="BY8" s="55" t="s">
        <v>126</v>
      </c>
      <c r="BZ8" s="57" t="s">
        <v>127</v>
      </c>
      <c r="CA8" s="57" t="s">
        <v>128</v>
      </c>
      <c r="CB8" s="57" t="s">
        <v>129</v>
      </c>
      <c r="CC8" s="59" t="s">
        <v>130</v>
      </c>
      <c r="CD8" s="59" t="s">
        <v>131</v>
      </c>
      <c r="CE8" s="60" t="s">
        <v>132</v>
      </c>
      <c r="CF8" s="60" t="s">
        <v>133</v>
      </c>
      <c r="CG8" s="59" t="s">
        <v>134</v>
      </c>
      <c r="CH8" s="59" t="s">
        <v>135</v>
      </c>
      <c r="CI8" s="60" t="s">
        <v>136</v>
      </c>
      <c r="CJ8" s="60" t="s">
        <v>137</v>
      </c>
      <c r="CK8" s="59" t="s">
        <v>138</v>
      </c>
      <c r="CL8" s="59" t="s">
        <v>139</v>
      </c>
    </row>
    <row r="9" spans="1:90" ht="73.5" customHeight="1" x14ac:dyDescent="0.35">
      <c r="A9" t="s">
        <v>354</v>
      </c>
      <c r="B9" s="61"/>
      <c r="C9" s="61" t="s">
        <v>140</v>
      </c>
      <c r="D9" s="62" t="s">
        <v>141</v>
      </c>
      <c r="E9" s="62" t="s">
        <v>142</v>
      </c>
      <c r="F9" s="62" t="s">
        <v>143</v>
      </c>
      <c r="G9" s="62" t="s">
        <v>144</v>
      </c>
      <c r="H9" s="62" t="s">
        <v>145</v>
      </c>
      <c r="I9" s="62" t="s">
        <v>146</v>
      </c>
      <c r="J9" s="62" t="s">
        <v>147</v>
      </c>
      <c r="K9" s="62" t="s">
        <v>148</v>
      </c>
      <c r="L9" s="62" t="s">
        <v>149</v>
      </c>
      <c r="M9" s="62" t="s">
        <v>150</v>
      </c>
      <c r="N9" s="62" t="s">
        <v>151</v>
      </c>
      <c r="O9" s="62" t="s">
        <v>152</v>
      </c>
      <c r="P9" s="62" t="s">
        <v>153</v>
      </c>
      <c r="Q9" s="62" t="s">
        <v>154</v>
      </c>
      <c r="R9" s="62" t="s">
        <v>155</v>
      </c>
      <c r="S9" s="62" t="s">
        <v>156</v>
      </c>
      <c r="T9" s="62" t="s">
        <v>157</v>
      </c>
      <c r="U9" s="62" t="s">
        <v>158</v>
      </c>
      <c r="V9" s="62" t="s">
        <v>159</v>
      </c>
      <c r="W9" s="62" t="s">
        <v>160</v>
      </c>
      <c r="X9" s="62" t="s">
        <v>161</v>
      </c>
      <c r="Y9" s="62" t="s">
        <v>162</v>
      </c>
      <c r="Z9" s="62" t="s">
        <v>163</v>
      </c>
      <c r="AA9" s="62" t="s">
        <v>164</v>
      </c>
      <c r="AB9" s="62" t="s">
        <v>165</v>
      </c>
      <c r="AC9" s="62" t="s">
        <v>166</v>
      </c>
      <c r="AD9" s="62" t="s">
        <v>167</v>
      </c>
      <c r="AE9" s="62" t="s">
        <v>168</v>
      </c>
      <c r="AF9" s="62" t="s">
        <v>169</v>
      </c>
      <c r="AG9" s="62" t="s">
        <v>170</v>
      </c>
      <c r="AH9" s="62" t="s">
        <v>171</v>
      </c>
      <c r="AI9" s="62" t="s">
        <v>172</v>
      </c>
      <c r="AJ9" s="62" t="s">
        <v>173</v>
      </c>
      <c r="AK9" s="62" t="s">
        <v>174</v>
      </c>
      <c r="AL9" s="62" t="s">
        <v>175</v>
      </c>
      <c r="AM9" s="62" t="s">
        <v>176</v>
      </c>
      <c r="AN9" s="62" t="s">
        <v>177</v>
      </c>
      <c r="AO9" s="62" t="s">
        <v>178</v>
      </c>
      <c r="AP9" s="62" t="s">
        <v>179</v>
      </c>
      <c r="AQ9" s="62" t="s">
        <v>180</v>
      </c>
      <c r="AR9" s="62" t="s">
        <v>181</v>
      </c>
      <c r="AS9" s="62" t="s">
        <v>182</v>
      </c>
      <c r="AT9" s="62" t="s">
        <v>183</v>
      </c>
      <c r="AU9" s="62" t="s">
        <v>184</v>
      </c>
      <c r="AV9" s="62" t="s">
        <v>185</v>
      </c>
      <c r="AW9" s="62" t="s">
        <v>186</v>
      </c>
      <c r="AX9" s="62" t="s">
        <v>187</v>
      </c>
      <c r="AY9" s="62" t="s">
        <v>188</v>
      </c>
      <c r="AZ9" s="62" t="s">
        <v>189</v>
      </c>
      <c r="BA9" s="62" t="s">
        <v>190</v>
      </c>
      <c r="BB9" s="62" t="s">
        <v>191</v>
      </c>
      <c r="BC9" s="62" t="s">
        <v>192</v>
      </c>
      <c r="BD9" s="62" t="s">
        <v>193</v>
      </c>
      <c r="BE9" s="62" t="s">
        <v>194</v>
      </c>
      <c r="BF9" s="62" t="s">
        <v>195</v>
      </c>
      <c r="BG9" s="62" t="s">
        <v>196</v>
      </c>
      <c r="BH9" s="62" t="s">
        <v>197</v>
      </c>
      <c r="BI9" s="62" t="s">
        <v>198</v>
      </c>
      <c r="BJ9" s="62" t="s">
        <v>199</v>
      </c>
      <c r="BK9" s="62" t="s">
        <v>200</v>
      </c>
      <c r="BL9" s="62" t="s">
        <v>201</v>
      </c>
      <c r="BM9" s="62" t="s">
        <v>202</v>
      </c>
      <c r="BN9" s="62" t="s">
        <v>203</v>
      </c>
      <c r="BO9" s="62" t="s">
        <v>204</v>
      </c>
      <c r="BP9" s="62" t="s">
        <v>205</v>
      </c>
      <c r="BQ9" s="62" t="s">
        <v>206</v>
      </c>
      <c r="BR9" s="62" t="s">
        <v>207</v>
      </c>
      <c r="BS9" s="62" t="s">
        <v>208</v>
      </c>
      <c r="BT9" s="62" t="s">
        <v>209</v>
      </c>
      <c r="BU9" s="62" t="s">
        <v>210</v>
      </c>
      <c r="BV9" s="62" t="s">
        <v>211</v>
      </c>
      <c r="BW9" s="62" t="s">
        <v>212</v>
      </c>
      <c r="BX9" s="62" t="s">
        <v>213</v>
      </c>
      <c r="BY9" s="62" t="s">
        <v>214</v>
      </c>
      <c r="BZ9" s="62" t="s">
        <v>215</v>
      </c>
      <c r="CA9" s="62" t="s">
        <v>216</v>
      </c>
      <c r="CB9" s="62" t="s">
        <v>217</v>
      </c>
      <c r="CC9" s="62" t="s">
        <v>218</v>
      </c>
      <c r="CD9" s="62" t="s">
        <v>219</v>
      </c>
      <c r="CE9" s="62" t="s">
        <v>220</v>
      </c>
      <c r="CF9" s="62" t="s">
        <v>221</v>
      </c>
      <c r="CG9" s="62" t="s">
        <v>222</v>
      </c>
      <c r="CH9" s="62" t="s">
        <v>223</v>
      </c>
      <c r="CI9" s="62" t="s">
        <v>224</v>
      </c>
      <c r="CJ9" s="62" t="s">
        <v>225</v>
      </c>
      <c r="CK9" s="62" t="s">
        <v>226</v>
      </c>
      <c r="CL9" s="62" t="s">
        <v>227</v>
      </c>
    </row>
    <row r="10" spans="1:90" x14ac:dyDescent="0.35">
      <c r="A10" t="s">
        <v>352</v>
      </c>
      <c r="B10" s="63" t="s">
        <v>228</v>
      </c>
      <c r="C10" s="64" t="s">
        <v>229</v>
      </c>
      <c r="D10" s="65">
        <v>100</v>
      </c>
      <c r="E10" s="65">
        <v>71.895424836601308</v>
      </c>
      <c r="F10" s="65">
        <v>100</v>
      </c>
      <c r="G10" s="65">
        <v>65.359477124183016</v>
      </c>
      <c r="H10" s="65">
        <v>93.75</v>
      </c>
      <c r="I10" s="65">
        <v>53.333333333333329</v>
      </c>
      <c r="J10" s="65">
        <v>100</v>
      </c>
      <c r="K10" s="65">
        <v>64.583333333333329</v>
      </c>
      <c r="L10" s="65">
        <v>60.784313725490193</v>
      </c>
      <c r="M10" s="65">
        <v>61.80555555555555</v>
      </c>
      <c r="N10" s="65">
        <v>70.588235294117652</v>
      </c>
      <c r="O10" s="65">
        <v>25</v>
      </c>
      <c r="P10" s="65">
        <v>81.25</v>
      </c>
      <c r="Q10" s="65">
        <v>47.407407407407405</v>
      </c>
      <c r="R10" s="65">
        <v>58.82352941176471</v>
      </c>
      <c r="S10" s="65">
        <v>31.851851851851851</v>
      </c>
      <c r="T10" s="65">
        <v>44.511904761904759</v>
      </c>
      <c r="U10" s="65">
        <v>20.411625411625412</v>
      </c>
      <c r="V10" s="65">
        <v>43.75</v>
      </c>
      <c r="W10" s="65">
        <v>17.592592592592595</v>
      </c>
      <c r="X10" s="65">
        <v>7.1428571428571423</v>
      </c>
      <c r="Y10" s="65">
        <v>1.0101010101010093</v>
      </c>
      <c r="Z10" s="65">
        <v>46.666666666666664</v>
      </c>
      <c r="AA10" s="65">
        <v>33.333333333333329</v>
      </c>
      <c r="AB10" s="65">
        <v>56.25</v>
      </c>
      <c r="AC10" s="65">
        <v>23.931623931623928</v>
      </c>
      <c r="AD10" s="65">
        <v>68.75</v>
      </c>
      <c r="AE10" s="65">
        <v>26.19047619047619</v>
      </c>
      <c r="AF10" s="65">
        <v>37.777777777777779</v>
      </c>
      <c r="AG10" s="65">
        <v>53.59477124183006</v>
      </c>
      <c r="AH10" s="65">
        <v>52.941176470588232</v>
      </c>
      <c r="AI10" s="65">
        <v>100</v>
      </c>
      <c r="AJ10" s="65">
        <v>63.888888888888886</v>
      </c>
      <c r="AK10" s="65">
        <v>66.666666666666657</v>
      </c>
      <c r="AL10" s="65">
        <v>62.222222222222214</v>
      </c>
      <c r="AM10" s="65">
        <v>71.428571428571431</v>
      </c>
      <c r="AN10" s="65">
        <v>36.111111111111107</v>
      </c>
      <c r="AO10" s="65">
        <v>40</v>
      </c>
      <c r="AP10" s="65">
        <v>15.151515151515152</v>
      </c>
      <c r="AQ10" s="65">
        <v>88.235294117647058</v>
      </c>
      <c r="AR10" s="65">
        <v>35.947712418300654</v>
      </c>
      <c r="AS10" s="65">
        <v>40</v>
      </c>
      <c r="AT10" s="65">
        <v>16.666666666666664</v>
      </c>
      <c r="AU10" s="65">
        <v>64.052287581699346</v>
      </c>
      <c r="AV10" s="65">
        <v>46.405228758169933</v>
      </c>
      <c r="AW10" s="65">
        <v>44.444444444444443</v>
      </c>
      <c r="AX10" s="65">
        <v>56.349206349206341</v>
      </c>
      <c r="AY10" s="65">
        <v>47.222222222222221</v>
      </c>
      <c r="AZ10" s="65">
        <v>28.148148148148145</v>
      </c>
      <c r="BA10" s="65">
        <v>51.023809523809526</v>
      </c>
      <c r="BB10" s="65">
        <v>33.358974358974358</v>
      </c>
      <c r="BC10" s="65">
        <v>62.5</v>
      </c>
      <c r="BD10" s="65">
        <v>38.46153846153846</v>
      </c>
      <c r="BE10" s="65">
        <v>14.285714285714285</v>
      </c>
      <c r="BF10" s="65">
        <v>3.3333333333333339</v>
      </c>
      <c r="BG10" s="65">
        <v>53.333333333333336</v>
      </c>
      <c r="BH10" s="65">
        <v>47.222222222222221</v>
      </c>
      <c r="BI10" s="65">
        <v>68.75</v>
      </c>
      <c r="BJ10" s="65">
        <v>28.205128205128201</v>
      </c>
      <c r="BK10" s="65">
        <v>56.25</v>
      </c>
      <c r="BL10" s="65">
        <v>49.572649572649574</v>
      </c>
      <c r="BM10" s="65">
        <v>59.145299145299148</v>
      </c>
      <c r="BN10" s="65">
        <v>49.572649572649574</v>
      </c>
      <c r="BO10" s="65">
        <v>40.17094017094017</v>
      </c>
      <c r="BP10" s="65">
        <v>80.341880341880341</v>
      </c>
      <c r="BQ10" s="65">
        <v>80.341880341880341</v>
      </c>
      <c r="BR10" s="65">
        <v>45.299145299145295</v>
      </c>
      <c r="BS10" s="65">
        <v>46.527777777777779</v>
      </c>
      <c r="BT10" s="65">
        <v>36.557734204793029</v>
      </c>
      <c r="BU10" s="65">
        <v>37.777777777777779</v>
      </c>
      <c r="BV10" s="65">
        <v>27.407407407407408</v>
      </c>
      <c r="BW10" s="65">
        <v>57.516339869281047</v>
      </c>
      <c r="BX10" s="65">
        <v>23.52941176470588</v>
      </c>
      <c r="BY10" s="65">
        <v>75.381263616557732</v>
      </c>
      <c r="BZ10" s="65">
        <v>77.777777777777771</v>
      </c>
      <c r="CA10" s="65">
        <v>76.470588235294116</v>
      </c>
      <c r="CB10" s="65">
        <v>71.895424836601308</v>
      </c>
      <c r="CC10" s="65">
        <v>82.35294117647058</v>
      </c>
      <c r="CD10" s="65">
        <v>48.148148148148145</v>
      </c>
      <c r="CE10" s="65">
        <v>40</v>
      </c>
      <c r="CF10" s="65">
        <v>17.592592592592595</v>
      </c>
      <c r="CG10" s="65">
        <v>53.333333333333336</v>
      </c>
      <c r="CH10" s="65">
        <v>12.820512820512819</v>
      </c>
      <c r="CI10" s="65">
        <v>62.5</v>
      </c>
      <c r="CJ10" s="65">
        <v>19.841269841269838</v>
      </c>
      <c r="CK10" s="65">
        <v>88.235294117647058</v>
      </c>
      <c r="CL10" s="65">
        <v>36.805555555555557</v>
      </c>
    </row>
    <row r="11" spans="1:90" x14ac:dyDescent="0.35">
      <c r="A11" t="s">
        <v>352</v>
      </c>
      <c r="B11" s="63" t="s">
        <v>259</v>
      </c>
      <c r="C11" s="64" t="s">
        <v>302</v>
      </c>
      <c r="D11" s="65">
        <v>100</v>
      </c>
      <c r="E11" s="65">
        <v>77.037037037037038</v>
      </c>
      <c r="F11" s="65">
        <v>100</v>
      </c>
      <c r="G11" s="65">
        <v>78.518518518518519</v>
      </c>
      <c r="H11" s="65">
        <v>100</v>
      </c>
      <c r="I11" s="65">
        <v>45.185185185185183</v>
      </c>
      <c r="J11" s="65">
        <v>100</v>
      </c>
      <c r="K11" s="65">
        <v>69.629629629629633</v>
      </c>
      <c r="L11" s="65">
        <v>58.518518518518519</v>
      </c>
      <c r="M11" s="65">
        <v>62.962962962962962</v>
      </c>
      <c r="N11" s="65">
        <v>100</v>
      </c>
      <c r="O11" s="65">
        <v>43.703703703703702</v>
      </c>
      <c r="P11" s="65">
        <v>100</v>
      </c>
      <c r="Q11" s="65">
        <v>50.370370370370367</v>
      </c>
      <c r="R11" s="65">
        <v>100</v>
      </c>
      <c r="S11" s="65">
        <v>60</v>
      </c>
      <c r="T11" s="65">
        <v>65.333333333333329</v>
      </c>
      <c r="U11" s="65">
        <v>17.481481481481481</v>
      </c>
      <c r="V11" s="65">
        <v>100</v>
      </c>
      <c r="W11" s="65">
        <v>34.074074074074069</v>
      </c>
      <c r="X11" s="65">
        <v>33.333333333333329</v>
      </c>
      <c r="Y11" s="65">
        <v>11.111111111111111</v>
      </c>
      <c r="Z11" s="65">
        <v>73.333333333333329</v>
      </c>
      <c r="AA11" s="65">
        <v>14.814814814814817</v>
      </c>
      <c r="AB11" s="65">
        <v>40</v>
      </c>
      <c r="AC11" s="65">
        <v>10.37037037037037</v>
      </c>
      <c r="AD11" s="65">
        <v>80</v>
      </c>
      <c r="AE11" s="65">
        <v>17.037037037037035</v>
      </c>
      <c r="AF11" s="65">
        <v>60</v>
      </c>
      <c r="AG11" s="65">
        <v>69.629629629629633</v>
      </c>
      <c r="AH11" s="65">
        <v>61.111111111111107</v>
      </c>
      <c r="AI11" s="65">
        <v>100</v>
      </c>
      <c r="AJ11" s="65">
        <v>65.185185185185176</v>
      </c>
      <c r="AK11" s="65">
        <v>100</v>
      </c>
      <c r="AL11" s="65">
        <v>85.92592592592591</v>
      </c>
      <c r="AM11" s="65">
        <v>100</v>
      </c>
      <c r="AN11" s="65">
        <v>41.481481481481481</v>
      </c>
      <c r="AO11" s="65">
        <v>73.333333333333329</v>
      </c>
      <c r="AP11" s="65">
        <v>23.703703703703702</v>
      </c>
      <c r="AQ11" s="65">
        <v>100</v>
      </c>
      <c r="AR11" s="65">
        <v>53.333333333333329</v>
      </c>
      <c r="AS11" s="65">
        <v>33.333333333333329</v>
      </c>
      <c r="AT11" s="65">
        <v>8.8888888888888893</v>
      </c>
      <c r="AU11" s="65">
        <v>77.777777777777771</v>
      </c>
      <c r="AV11" s="65">
        <v>52.592592592592588</v>
      </c>
      <c r="AW11" s="65">
        <v>69.629629629629633</v>
      </c>
      <c r="AX11" s="65">
        <v>91.1111111111111</v>
      </c>
      <c r="AY11" s="65">
        <v>88.148148148148152</v>
      </c>
      <c r="AZ11" s="65">
        <v>10.37037037037037</v>
      </c>
      <c r="BA11" s="65">
        <v>90.476190476190482</v>
      </c>
      <c r="BB11" s="65">
        <v>46.962962962962962</v>
      </c>
      <c r="BC11" s="65">
        <v>92.857142857142861</v>
      </c>
      <c r="BD11" s="65">
        <v>37.037037037037031</v>
      </c>
      <c r="BE11" s="65">
        <v>73.333333333333329</v>
      </c>
      <c r="BF11" s="65">
        <v>19.999999999999996</v>
      </c>
      <c r="BG11" s="65">
        <v>93.333333333333329</v>
      </c>
      <c r="BH11" s="65">
        <v>49.629629629629626</v>
      </c>
      <c r="BI11" s="65">
        <v>92.857142857142861</v>
      </c>
      <c r="BJ11" s="65">
        <v>59.259259259259252</v>
      </c>
      <c r="BK11" s="65">
        <v>100</v>
      </c>
      <c r="BL11" s="65">
        <v>68.888888888888886</v>
      </c>
      <c r="BM11" s="65">
        <v>71.111111111111114</v>
      </c>
      <c r="BN11" s="65">
        <v>66.666666666666671</v>
      </c>
      <c r="BO11" s="65">
        <v>83.703703703703695</v>
      </c>
      <c r="BP11" s="65">
        <v>68.888888888888886</v>
      </c>
      <c r="BQ11" s="65">
        <v>91.851851851851848</v>
      </c>
      <c r="BR11" s="65">
        <v>44.444444444444443</v>
      </c>
      <c r="BS11" s="65">
        <v>48.148148148148145</v>
      </c>
      <c r="BT11" s="65">
        <v>23.333333333333332</v>
      </c>
      <c r="BU11" s="65">
        <v>8.1481481481481488</v>
      </c>
      <c r="BV11" s="65">
        <v>0</v>
      </c>
      <c r="BW11" s="65">
        <v>79.259259259259252</v>
      </c>
      <c r="BX11" s="65">
        <v>5.9259259259259265</v>
      </c>
      <c r="BY11" s="65">
        <v>46.913580246913575</v>
      </c>
      <c r="BZ11" s="65">
        <v>80.740740740740748</v>
      </c>
      <c r="CA11" s="65">
        <v>53.333333333333329</v>
      </c>
      <c r="CB11" s="65">
        <v>6.6666666666666679</v>
      </c>
      <c r="CC11" s="65">
        <v>100</v>
      </c>
      <c r="CD11" s="65">
        <v>70.370370370370367</v>
      </c>
      <c r="CE11" s="65">
        <v>40</v>
      </c>
      <c r="CF11" s="65">
        <v>8.8888888888888893</v>
      </c>
      <c r="CG11" s="65">
        <v>26.666666666666668</v>
      </c>
      <c r="CH11" s="65">
        <v>7.4074074074074083</v>
      </c>
      <c r="CI11" s="65">
        <v>100</v>
      </c>
      <c r="CJ11" s="65">
        <v>79.259259259259252</v>
      </c>
      <c r="CK11" s="65">
        <v>100</v>
      </c>
      <c r="CL11" s="65">
        <v>58.518518518518519</v>
      </c>
    </row>
    <row r="12" spans="1:90" x14ac:dyDescent="0.35">
      <c r="A12" t="s">
        <v>352</v>
      </c>
      <c r="B12" s="63" t="s">
        <v>228</v>
      </c>
      <c r="C12" s="64" t="s">
        <v>230</v>
      </c>
      <c r="D12" s="65">
        <v>94.444444444444443</v>
      </c>
      <c r="E12" s="65">
        <v>67.901234567901227</v>
      </c>
      <c r="F12" s="65">
        <v>94.444444444444443</v>
      </c>
      <c r="G12" s="65">
        <v>57.407407407407412</v>
      </c>
      <c r="H12" s="65">
        <v>88.888888888888886</v>
      </c>
      <c r="I12" s="65">
        <v>55.555555555555557</v>
      </c>
      <c r="J12" s="65">
        <v>66.666666666666657</v>
      </c>
      <c r="K12" s="65">
        <v>46.825396825396822</v>
      </c>
      <c r="L12" s="65">
        <v>71.929824561403507</v>
      </c>
      <c r="M12" s="65">
        <v>51.851851851851855</v>
      </c>
      <c r="N12" s="65">
        <v>55.555555555555557</v>
      </c>
      <c r="O12" s="65">
        <v>40.972222222222221</v>
      </c>
      <c r="P12" s="65">
        <v>70.588235294117652</v>
      </c>
      <c r="Q12" s="65">
        <v>54.814814814814817</v>
      </c>
      <c r="R12" s="65">
        <v>64.705882352941174</v>
      </c>
      <c r="S12" s="65">
        <v>42.962962962962955</v>
      </c>
      <c r="T12" s="65">
        <v>50.833333333333329</v>
      </c>
      <c r="U12" s="65">
        <v>35.158249158249156</v>
      </c>
      <c r="V12" s="65">
        <v>72.222222222222214</v>
      </c>
      <c r="W12" s="65">
        <v>42.962962962962955</v>
      </c>
      <c r="X12" s="65">
        <v>22.222222222222221</v>
      </c>
      <c r="Y12" s="65">
        <v>18.18181818181818</v>
      </c>
      <c r="Z12" s="65">
        <v>43.75</v>
      </c>
      <c r="AA12" s="65">
        <v>41.111111111111114</v>
      </c>
      <c r="AB12" s="65">
        <v>72.222222222222214</v>
      </c>
      <c r="AC12" s="65">
        <v>42.222222222222221</v>
      </c>
      <c r="AD12" s="65">
        <v>43.75</v>
      </c>
      <c r="AE12" s="65">
        <v>31.313131313131315</v>
      </c>
      <c r="AF12" s="65">
        <v>52.046783625730988</v>
      </c>
      <c r="AG12" s="65">
        <v>41.358024691358025</v>
      </c>
      <c r="AH12" s="65">
        <v>39.766081871345023</v>
      </c>
      <c r="AI12" s="65">
        <v>100</v>
      </c>
      <c r="AJ12" s="65">
        <v>57.89473684210526</v>
      </c>
      <c r="AK12" s="65">
        <v>61.111111111111114</v>
      </c>
      <c r="AL12" s="65">
        <v>40.972222222222221</v>
      </c>
      <c r="AM12" s="65">
        <v>94.444444444444443</v>
      </c>
      <c r="AN12" s="65">
        <v>50.980392156862742</v>
      </c>
      <c r="AO12" s="65">
        <v>43.75</v>
      </c>
      <c r="AP12" s="65">
        <v>25.925925925925927</v>
      </c>
      <c r="AQ12" s="65">
        <v>72.222222222222214</v>
      </c>
      <c r="AR12" s="65">
        <v>39.2156862745098</v>
      </c>
      <c r="AS12" s="65">
        <v>50</v>
      </c>
      <c r="AT12" s="65">
        <v>28.205128205128201</v>
      </c>
      <c r="AU12" s="65">
        <v>55.555555555555557</v>
      </c>
      <c r="AV12" s="65">
        <v>67.251461988304087</v>
      </c>
      <c r="AW12" s="65">
        <v>40.74074074074074</v>
      </c>
      <c r="AX12" s="65">
        <v>67.901234567901227</v>
      </c>
      <c r="AY12" s="65">
        <v>56.140350877192979</v>
      </c>
      <c r="AZ12" s="65">
        <v>42.10526315789474</v>
      </c>
      <c r="BA12" s="65">
        <v>49.184726522187823</v>
      </c>
      <c r="BB12" s="65">
        <v>36.941798941798936</v>
      </c>
      <c r="BC12" s="65">
        <v>63.157894736842103</v>
      </c>
      <c r="BD12" s="65">
        <v>40.476190476190482</v>
      </c>
      <c r="BE12" s="65">
        <v>22.222222222222221</v>
      </c>
      <c r="BF12" s="65">
        <v>23.333333333333332</v>
      </c>
      <c r="BG12" s="65">
        <v>44.444444444444443</v>
      </c>
      <c r="BH12" s="65">
        <v>45.370370370370367</v>
      </c>
      <c r="BI12" s="65">
        <v>63.157894736842103</v>
      </c>
      <c r="BJ12" s="65">
        <v>41.269841269841272</v>
      </c>
      <c r="BK12" s="65">
        <v>52.941176470588239</v>
      </c>
      <c r="BL12" s="65">
        <v>34.259259259259252</v>
      </c>
      <c r="BM12" s="65">
        <v>60.806864656193866</v>
      </c>
      <c r="BN12" s="65">
        <v>61.111111111111114</v>
      </c>
      <c r="BO12" s="65">
        <v>45.029239766081872</v>
      </c>
      <c r="BP12" s="65">
        <v>66.049382716049394</v>
      </c>
      <c r="BQ12" s="65">
        <v>69.753086419753089</v>
      </c>
      <c r="BR12" s="65">
        <v>62.091503267973856</v>
      </c>
      <c r="BS12" s="65">
        <v>50.292397660818708</v>
      </c>
      <c r="BT12" s="65">
        <v>47.076023391812868</v>
      </c>
      <c r="BU12" s="65">
        <v>48.538011695906427</v>
      </c>
      <c r="BV12" s="65">
        <v>38.596491228070178</v>
      </c>
      <c r="BW12" s="65">
        <v>53.801169590643269</v>
      </c>
      <c r="BX12" s="65">
        <v>47.368421052631582</v>
      </c>
      <c r="BY12" s="65">
        <v>76.803118908382075</v>
      </c>
      <c r="BZ12" s="65">
        <v>76.023391812865498</v>
      </c>
      <c r="CA12" s="65">
        <v>87.134502923976612</v>
      </c>
      <c r="CB12" s="65">
        <v>67.251461988304087</v>
      </c>
      <c r="CC12" s="65">
        <v>94.444444444444443</v>
      </c>
      <c r="CD12" s="65">
        <v>43.75</v>
      </c>
      <c r="CE12" s="65">
        <v>47.058823529411761</v>
      </c>
      <c r="CF12" s="65">
        <v>33.333333333333329</v>
      </c>
      <c r="CG12" s="65">
        <v>41.17647058823529</v>
      </c>
      <c r="CH12" s="65">
        <v>39.81481481481481</v>
      </c>
      <c r="CI12" s="65">
        <v>63.157894736842103</v>
      </c>
      <c r="CJ12" s="65">
        <v>35.042735042735046</v>
      </c>
      <c r="CK12" s="65">
        <v>78.94736842105263</v>
      </c>
      <c r="CL12" s="65">
        <v>32.716049382716051</v>
      </c>
    </row>
    <row r="13" spans="1:90" x14ac:dyDescent="0.35">
      <c r="B13" s="63" t="s">
        <v>228</v>
      </c>
      <c r="C13" s="64" t="s">
        <v>231</v>
      </c>
      <c r="D13" s="65">
        <v>81.818181818181827</v>
      </c>
      <c r="E13" s="65">
        <v>53.535353535353536</v>
      </c>
      <c r="F13" s="65">
        <v>75</v>
      </c>
      <c r="G13" s="65">
        <v>65.740740740740748</v>
      </c>
      <c r="H13" s="65">
        <v>81.818181818181827</v>
      </c>
      <c r="I13" s="65">
        <v>46.464646464646464</v>
      </c>
      <c r="J13" s="65">
        <v>72.727272727272734</v>
      </c>
      <c r="K13" s="65">
        <v>44.444444444444443</v>
      </c>
      <c r="L13" s="65">
        <v>58.333333333333329</v>
      </c>
      <c r="M13" s="65">
        <v>67.777777777777771</v>
      </c>
      <c r="N13" s="65">
        <v>35.714285714285715</v>
      </c>
      <c r="O13" s="65">
        <v>29.629629629629626</v>
      </c>
      <c r="P13" s="65">
        <v>91.666666666666657</v>
      </c>
      <c r="Q13" s="65">
        <v>52.136752136752136</v>
      </c>
      <c r="R13" s="65">
        <v>76.923076923076934</v>
      </c>
      <c r="S13" s="65">
        <v>60.185185185185183</v>
      </c>
      <c r="T13" s="65">
        <v>60</v>
      </c>
      <c r="U13" s="65">
        <v>52.982905982905983</v>
      </c>
      <c r="V13" s="65">
        <v>64.285714285714292</v>
      </c>
      <c r="W13" s="65">
        <v>60.683760683760681</v>
      </c>
      <c r="X13" s="65">
        <v>64.285714285714292</v>
      </c>
      <c r="Y13" s="65">
        <v>47.008547008547005</v>
      </c>
      <c r="Z13" s="65">
        <v>46.153846153846153</v>
      </c>
      <c r="AA13" s="65">
        <v>48.888888888888893</v>
      </c>
      <c r="AB13" s="65">
        <v>53.846153846153847</v>
      </c>
      <c r="AC13" s="65">
        <v>41.666666666666664</v>
      </c>
      <c r="AD13" s="65">
        <v>71.428571428571431</v>
      </c>
      <c r="AE13" s="65">
        <v>66.666666666666657</v>
      </c>
      <c r="AF13" s="65">
        <v>51.282051282051277</v>
      </c>
      <c r="AG13" s="65">
        <v>50.427350427350426</v>
      </c>
      <c r="AH13" s="65">
        <v>45.299145299145295</v>
      </c>
      <c r="AI13" s="65">
        <v>100</v>
      </c>
      <c r="AJ13" s="65">
        <v>70.940170940170944</v>
      </c>
      <c r="AK13" s="65">
        <v>81.818181818181827</v>
      </c>
      <c r="AL13" s="65">
        <v>55.555555555555557</v>
      </c>
      <c r="AM13" s="65">
        <v>66.666666666666657</v>
      </c>
      <c r="AN13" s="65">
        <v>52.222222222222221</v>
      </c>
      <c r="AO13" s="65">
        <v>9.0909090909090917</v>
      </c>
      <c r="AP13" s="65">
        <v>27.777777777777779</v>
      </c>
      <c r="AQ13" s="65">
        <v>80</v>
      </c>
      <c r="AR13" s="65">
        <v>49.382716049382715</v>
      </c>
      <c r="AS13" s="65">
        <v>46.153846153846153</v>
      </c>
      <c r="AT13" s="65">
        <v>31.111111111111107</v>
      </c>
      <c r="AU13" s="65">
        <v>55.555555555555557</v>
      </c>
      <c r="AV13" s="65">
        <v>62.393162393162385</v>
      </c>
      <c r="AW13" s="65">
        <v>42.735042735042732</v>
      </c>
      <c r="AX13" s="65">
        <v>62.037037037037031</v>
      </c>
      <c r="AY13" s="65">
        <v>64.957264957264954</v>
      </c>
      <c r="AZ13" s="65">
        <v>23.232323232323232</v>
      </c>
      <c r="BA13" s="65">
        <v>73.22011322011322</v>
      </c>
      <c r="BB13" s="65">
        <v>68.53142536475869</v>
      </c>
      <c r="BC13" s="65">
        <v>78.571428571428569</v>
      </c>
      <c r="BD13" s="65">
        <v>70</v>
      </c>
      <c r="BE13" s="65">
        <v>83.333333333333343</v>
      </c>
      <c r="BF13" s="65">
        <v>65.656565656565661</v>
      </c>
      <c r="BG13" s="65">
        <v>54.54545454545454</v>
      </c>
      <c r="BH13" s="65">
        <v>68.055555555555557</v>
      </c>
      <c r="BI13" s="65">
        <v>72.727272727272734</v>
      </c>
      <c r="BJ13" s="65">
        <v>64.197530864197532</v>
      </c>
      <c r="BK13" s="65">
        <v>76.923076923076934</v>
      </c>
      <c r="BL13" s="65">
        <v>74.747474747474755</v>
      </c>
      <c r="BM13" s="65">
        <v>90.805860805860803</v>
      </c>
      <c r="BN13" s="65">
        <v>91.269841269841265</v>
      </c>
      <c r="BO13" s="65">
        <v>88.888888888888886</v>
      </c>
      <c r="BP13" s="65">
        <v>92.857142857142861</v>
      </c>
      <c r="BQ13" s="65">
        <v>91.269841269841265</v>
      </c>
      <c r="BR13" s="65">
        <v>89.743589743589737</v>
      </c>
      <c r="BS13" s="65">
        <v>47.222222222222221</v>
      </c>
      <c r="BT13" s="65">
        <v>51.100427350427353</v>
      </c>
      <c r="BU13" s="65">
        <v>54.700854700854705</v>
      </c>
      <c r="BV13" s="65">
        <v>54.700854700854705</v>
      </c>
      <c r="BW13" s="65">
        <v>63.888888888888886</v>
      </c>
      <c r="BX13" s="65">
        <v>31.111111111111107</v>
      </c>
      <c r="BY13" s="65">
        <v>82.553249219915884</v>
      </c>
      <c r="BZ13" s="65">
        <v>84.126984126984127</v>
      </c>
      <c r="CA13" s="65">
        <v>81.481481481481481</v>
      </c>
      <c r="CB13" s="65">
        <v>82.051282051282058</v>
      </c>
      <c r="CC13" s="65">
        <v>92.307692307692307</v>
      </c>
      <c r="CD13" s="65">
        <v>51.851851851851855</v>
      </c>
      <c r="CE13" s="65">
        <v>41.666666666666671</v>
      </c>
      <c r="CF13" s="65">
        <v>38.095238095238095</v>
      </c>
      <c r="CG13" s="65">
        <v>30</v>
      </c>
      <c r="CH13" s="65">
        <v>27.777777777777779</v>
      </c>
      <c r="CI13" s="65">
        <v>41.666666666666671</v>
      </c>
      <c r="CJ13" s="65">
        <v>33.333333333333329</v>
      </c>
      <c r="CK13" s="65">
        <v>84.615384615384613</v>
      </c>
      <c r="CL13" s="65">
        <v>48.484848484848477</v>
      </c>
    </row>
    <row r="14" spans="1:90" x14ac:dyDescent="0.35">
      <c r="A14" t="s">
        <v>352</v>
      </c>
      <c r="B14" s="63" t="s">
        <v>232</v>
      </c>
      <c r="C14" s="64" t="s">
        <v>233</v>
      </c>
      <c r="D14" s="65">
        <v>100</v>
      </c>
      <c r="E14" s="65">
        <v>58.119658119658119</v>
      </c>
      <c r="F14" s="65">
        <v>100</v>
      </c>
      <c r="G14" s="65">
        <v>50</v>
      </c>
      <c r="H14" s="65">
        <v>84.615384615384613</v>
      </c>
      <c r="I14" s="65">
        <v>36.752136752136749</v>
      </c>
      <c r="J14" s="65">
        <v>23.076923076923077</v>
      </c>
      <c r="K14" s="65">
        <v>20.512820512820515</v>
      </c>
      <c r="L14" s="65">
        <v>34.18803418803418</v>
      </c>
      <c r="M14" s="65">
        <v>64.957264957264954</v>
      </c>
      <c r="N14" s="65">
        <v>0</v>
      </c>
      <c r="O14" s="65">
        <v>27.350427350427353</v>
      </c>
      <c r="P14" s="65">
        <v>69.230769230769226</v>
      </c>
      <c r="Q14" s="65">
        <v>41.880341880341881</v>
      </c>
      <c r="R14" s="65">
        <v>30.76923076923077</v>
      </c>
      <c r="S14" s="65">
        <v>27.350427350427353</v>
      </c>
      <c r="T14" s="65">
        <v>46.025641025641022</v>
      </c>
      <c r="U14" s="65">
        <v>30.256410256410255</v>
      </c>
      <c r="V14" s="65">
        <v>69.230769230769226</v>
      </c>
      <c r="W14" s="65">
        <v>38.46153846153846</v>
      </c>
      <c r="X14" s="65">
        <v>33.333333333333329</v>
      </c>
      <c r="Y14" s="65">
        <v>31.623931623931625</v>
      </c>
      <c r="Z14" s="65">
        <v>0</v>
      </c>
      <c r="AA14" s="65">
        <v>14.529914529914526</v>
      </c>
      <c r="AB14" s="65">
        <v>58.333333333333336</v>
      </c>
      <c r="AC14" s="65">
        <v>32.323232323232325</v>
      </c>
      <c r="AD14" s="65">
        <v>69.230769230769226</v>
      </c>
      <c r="AE14" s="65">
        <v>34.343434343434339</v>
      </c>
      <c r="AF14" s="65">
        <v>33.333333333333329</v>
      </c>
      <c r="AG14" s="65">
        <v>35.042735042735046</v>
      </c>
      <c r="AH14" s="65">
        <v>27.350427350427353</v>
      </c>
      <c r="AI14" s="65">
        <v>100</v>
      </c>
      <c r="AJ14" s="65">
        <v>76.92307692307692</v>
      </c>
      <c r="AK14" s="65">
        <v>53.846153846153847</v>
      </c>
      <c r="AL14" s="65">
        <v>29.914529914529915</v>
      </c>
      <c r="AM14" s="65">
        <v>23.076923076923077</v>
      </c>
      <c r="AN14" s="65">
        <v>32.478632478632477</v>
      </c>
      <c r="AO14" s="65">
        <v>23.076923076923077</v>
      </c>
      <c r="AP14" s="65">
        <v>30.769230769230766</v>
      </c>
      <c r="AQ14" s="65">
        <v>46.153846153846153</v>
      </c>
      <c r="AR14" s="65">
        <v>30.769230769230766</v>
      </c>
      <c r="AS14" s="65">
        <v>0</v>
      </c>
      <c r="AT14" s="65">
        <v>15.384615384615383</v>
      </c>
      <c r="AU14" s="65">
        <v>64.102564102564102</v>
      </c>
      <c r="AV14" s="65">
        <v>29.05982905982906</v>
      </c>
      <c r="AW14" s="65">
        <v>26.495726495726494</v>
      </c>
      <c r="AX14" s="65">
        <v>64.102564102564102</v>
      </c>
      <c r="AY14" s="65">
        <v>62.393162393162385</v>
      </c>
      <c r="AZ14" s="65">
        <v>63.247863247863251</v>
      </c>
      <c r="BA14" s="65">
        <v>56.666666666666671</v>
      </c>
      <c r="BB14" s="65">
        <v>41.367521367521363</v>
      </c>
      <c r="BC14" s="65">
        <v>100</v>
      </c>
      <c r="BD14" s="65">
        <v>60.683760683760681</v>
      </c>
      <c r="BE14" s="65">
        <v>38.461538461538467</v>
      </c>
      <c r="BF14" s="65">
        <v>35.897435897435898</v>
      </c>
      <c r="BG14" s="65">
        <v>23.076923076923077</v>
      </c>
      <c r="BH14" s="65">
        <v>29.05982905982906</v>
      </c>
      <c r="BI14" s="65">
        <v>38.461538461538467</v>
      </c>
      <c r="BJ14" s="65">
        <v>33.333333333333329</v>
      </c>
      <c r="BK14" s="65">
        <v>83.333333333333343</v>
      </c>
      <c r="BL14" s="65">
        <v>47.863247863247857</v>
      </c>
      <c r="BM14" s="65">
        <v>39.829059829059837</v>
      </c>
      <c r="BN14" s="65">
        <v>35.042735042735046</v>
      </c>
      <c r="BO14" s="65">
        <v>37.606837606837615</v>
      </c>
      <c r="BP14" s="65">
        <v>52.136752136752143</v>
      </c>
      <c r="BQ14" s="65">
        <v>28.205128205128204</v>
      </c>
      <c r="BR14" s="65">
        <v>46.15384615384616</v>
      </c>
      <c r="BS14" s="65">
        <v>15.384615384615383</v>
      </c>
      <c r="BT14" s="65">
        <v>45.940170940170944</v>
      </c>
      <c r="BU14" s="65">
        <v>47.008547008547005</v>
      </c>
      <c r="BV14" s="65">
        <v>31.623931623931625</v>
      </c>
      <c r="BW14" s="65">
        <v>52.991452991452988</v>
      </c>
      <c r="BX14" s="65">
        <v>52.136752136752136</v>
      </c>
      <c r="BY14" s="65">
        <v>60.13986013986014</v>
      </c>
      <c r="BZ14" s="65">
        <v>54.700854700854705</v>
      </c>
      <c r="CA14" s="65">
        <v>64.102564102564102</v>
      </c>
      <c r="CB14" s="65">
        <v>61.616161616161619</v>
      </c>
      <c r="CC14" s="65">
        <v>46.153846153846153</v>
      </c>
      <c r="CD14" s="65">
        <v>33.333333333333329</v>
      </c>
      <c r="CE14" s="65">
        <v>38.461538461538467</v>
      </c>
      <c r="CF14" s="65">
        <v>23.076923076923077</v>
      </c>
      <c r="CG14" s="65">
        <v>53.846153846153847</v>
      </c>
      <c r="CH14" s="65">
        <v>14.529914529914526</v>
      </c>
      <c r="CI14" s="65">
        <v>7.6923076923076925</v>
      </c>
      <c r="CJ14" s="65">
        <v>15.384615384615383</v>
      </c>
      <c r="CK14" s="65">
        <v>38.461538461538467</v>
      </c>
      <c r="CL14" s="65">
        <v>31.623931623931625</v>
      </c>
    </row>
    <row r="15" spans="1:90" x14ac:dyDescent="0.35">
      <c r="B15" s="63" t="s">
        <v>234</v>
      </c>
      <c r="C15" s="64" t="s">
        <v>235</v>
      </c>
      <c r="D15" s="65">
        <v>84.615384615384613</v>
      </c>
      <c r="E15" s="65">
        <v>53.703703703703695</v>
      </c>
      <c r="F15" s="65">
        <v>84.615384615384613</v>
      </c>
      <c r="G15" s="65">
        <v>50</v>
      </c>
      <c r="H15" s="65">
        <v>100</v>
      </c>
      <c r="I15" s="65">
        <v>52.136752136752136</v>
      </c>
      <c r="J15" s="65">
        <v>84.615384615384613</v>
      </c>
      <c r="K15" s="65">
        <v>50</v>
      </c>
      <c r="L15" s="65">
        <v>35.18518518518519</v>
      </c>
      <c r="M15" s="65">
        <v>46.153846153846153</v>
      </c>
      <c r="N15" s="65">
        <v>91.666666666666657</v>
      </c>
      <c r="O15" s="65">
        <v>46.464646464646464</v>
      </c>
      <c r="P15" s="65">
        <v>91.666666666666657</v>
      </c>
      <c r="Q15" s="65">
        <v>47.008547008547005</v>
      </c>
      <c r="R15" s="65">
        <v>92.307692307692307</v>
      </c>
      <c r="S15" s="65">
        <v>49.074074074074076</v>
      </c>
      <c r="T15" s="65">
        <v>85.897435897435898</v>
      </c>
      <c r="U15" s="65">
        <v>58.131313131313128</v>
      </c>
      <c r="V15" s="65">
        <v>92.307692307692307</v>
      </c>
      <c r="W15" s="65">
        <v>60.185185185185183</v>
      </c>
      <c r="X15" s="65">
        <v>84.615384615384613</v>
      </c>
      <c r="Y15" s="65">
        <v>56.56565656565656</v>
      </c>
      <c r="Z15" s="65">
        <v>76.923076923076934</v>
      </c>
      <c r="AA15" s="65">
        <v>50.505050505050505</v>
      </c>
      <c r="AB15" s="65">
        <v>83.333333333333343</v>
      </c>
      <c r="AC15" s="65">
        <v>58.585858585858581</v>
      </c>
      <c r="AD15" s="65">
        <v>92.307692307692307</v>
      </c>
      <c r="AE15" s="65">
        <v>64.81481481481481</v>
      </c>
      <c r="AF15" s="65">
        <v>49.572649572649574</v>
      </c>
      <c r="AG15" s="65">
        <v>46.153846153846153</v>
      </c>
      <c r="AH15" s="65">
        <v>47.863247863247857</v>
      </c>
      <c r="AI15" s="65">
        <v>84.615384615384613</v>
      </c>
      <c r="AJ15" s="65">
        <v>46.296296296296298</v>
      </c>
      <c r="AK15" s="65">
        <v>92.307692307692307</v>
      </c>
      <c r="AL15" s="65">
        <v>51.851851851851855</v>
      </c>
      <c r="AM15" s="65">
        <v>100</v>
      </c>
      <c r="AN15" s="65">
        <v>54.700854700854705</v>
      </c>
      <c r="AO15" s="65">
        <v>100</v>
      </c>
      <c r="AP15" s="65">
        <v>59.82905982905983</v>
      </c>
      <c r="AQ15" s="65">
        <v>92.307692307692307</v>
      </c>
      <c r="AR15" s="65">
        <v>48.717948717948723</v>
      </c>
      <c r="AS15" s="65">
        <v>76.923076923076934</v>
      </c>
      <c r="AT15" s="65">
        <v>47.474747474747467</v>
      </c>
      <c r="AU15" s="65">
        <v>45.299145299145295</v>
      </c>
      <c r="AV15" s="65">
        <v>47.008547008547005</v>
      </c>
      <c r="AW15" s="65">
        <v>50.427350427350426</v>
      </c>
      <c r="AX15" s="65">
        <v>58.119658119658119</v>
      </c>
      <c r="AY15" s="65">
        <v>55.555555555555557</v>
      </c>
      <c r="AZ15" s="65">
        <v>58.974358974358971</v>
      </c>
      <c r="BA15" s="65">
        <v>100</v>
      </c>
      <c r="BB15" s="65">
        <v>67.692307692307679</v>
      </c>
      <c r="BC15" s="65">
        <v>100</v>
      </c>
      <c r="BD15" s="65">
        <v>70.085470085470078</v>
      </c>
      <c r="BE15" s="65">
        <v>100</v>
      </c>
      <c r="BF15" s="65">
        <v>66.666666666666657</v>
      </c>
      <c r="BG15" s="65">
        <v>100</v>
      </c>
      <c r="BH15" s="65">
        <v>66.666666666666657</v>
      </c>
      <c r="BI15" s="65">
        <v>100</v>
      </c>
      <c r="BJ15" s="65">
        <v>65.81196581196582</v>
      </c>
      <c r="BK15" s="65">
        <v>100</v>
      </c>
      <c r="BL15" s="65">
        <v>69.230769230769226</v>
      </c>
      <c r="BM15" s="65">
        <v>85.641025641025649</v>
      </c>
      <c r="BN15" s="65">
        <v>84.615384615384613</v>
      </c>
      <c r="BO15" s="65">
        <v>90.598290598290603</v>
      </c>
      <c r="BP15" s="65">
        <v>91.452991452991455</v>
      </c>
      <c r="BQ15" s="65">
        <v>78.632478632478637</v>
      </c>
      <c r="BR15" s="65">
        <v>82.90598290598291</v>
      </c>
      <c r="BS15" s="65">
        <v>47.008547008547005</v>
      </c>
      <c r="BT15" s="65">
        <v>47.222222222222221</v>
      </c>
      <c r="BU15" s="65">
        <v>31.623931623931625</v>
      </c>
      <c r="BV15" s="65">
        <v>36.752136752136749</v>
      </c>
      <c r="BW15" s="65">
        <v>59.82905982905983</v>
      </c>
      <c r="BX15" s="65">
        <v>60.683760683760681</v>
      </c>
      <c r="BY15" s="65">
        <v>83.760683760683762</v>
      </c>
      <c r="BZ15" s="65">
        <v>89.743589743589737</v>
      </c>
      <c r="CA15" s="65">
        <v>84.615384615384613</v>
      </c>
      <c r="CB15" s="65">
        <v>76.92307692307692</v>
      </c>
      <c r="CC15" s="65">
        <v>84.615384615384613</v>
      </c>
      <c r="CD15" s="65">
        <v>45.370370370370367</v>
      </c>
      <c r="CE15" s="65">
        <v>76.923076923076934</v>
      </c>
      <c r="CF15" s="65">
        <v>44.444444444444443</v>
      </c>
      <c r="CG15" s="65">
        <v>76.923076923076934</v>
      </c>
      <c r="CH15" s="65">
        <v>39.393939393939398</v>
      </c>
      <c r="CI15" s="65">
        <v>100</v>
      </c>
      <c r="CJ15" s="65">
        <v>46.296296296296298</v>
      </c>
      <c r="CK15" s="65">
        <v>84.615384615384613</v>
      </c>
      <c r="CL15" s="65">
        <v>62.962962962962962</v>
      </c>
    </row>
    <row r="16" spans="1:90" x14ac:dyDescent="0.35">
      <c r="A16" t="s">
        <v>352</v>
      </c>
      <c r="B16" s="63" t="s">
        <v>234</v>
      </c>
      <c r="C16" s="64" t="s">
        <v>236</v>
      </c>
      <c r="D16" s="65">
        <v>100</v>
      </c>
      <c r="E16" s="65">
        <v>64.285714285714278</v>
      </c>
      <c r="F16" s="65">
        <v>78.571428571428569</v>
      </c>
      <c r="G16" s="65">
        <v>56.481481481481474</v>
      </c>
      <c r="H16" s="65">
        <v>78.571428571428569</v>
      </c>
      <c r="I16" s="65">
        <v>50.427350427350426</v>
      </c>
      <c r="J16" s="65">
        <v>85.714285714285708</v>
      </c>
      <c r="K16" s="65">
        <v>58.974358974358971</v>
      </c>
      <c r="L16" s="65">
        <v>79.365079365079353</v>
      </c>
      <c r="M16" s="65">
        <v>64.285714285714278</v>
      </c>
      <c r="N16" s="65">
        <v>71.428571428571431</v>
      </c>
      <c r="O16" s="65">
        <v>53.535353535353536</v>
      </c>
      <c r="P16" s="65">
        <v>100</v>
      </c>
      <c r="Q16" s="65">
        <v>48.412698412698404</v>
      </c>
      <c r="R16" s="65">
        <v>50</v>
      </c>
      <c r="S16" s="65">
        <v>18.888888888888889</v>
      </c>
      <c r="T16" s="65">
        <v>60</v>
      </c>
      <c r="U16" s="65">
        <v>49.824989824989828</v>
      </c>
      <c r="V16" s="65">
        <v>92.857142857142861</v>
      </c>
      <c r="W16" s="65">
        <v>58.119658119658119</v>
      </c>
      <c r="X16" s="65">
        <v>50</v>
      </c>
      <c r="Y16" s="65">
        <v>48.148148148148145</v>
      </c>
      <c r="Z16" s="65">
        <v>28.571428571428569</v>
      </c>
      <c r="AA16" s="65">
        <v>35.18518518518519</v>
      </c>
      <c r="AB16" s="65">
        <v>28.571428571428569</v>
      </c>
      <c r="AC16" s="65">
        <v>31.481481481481481</v>
      </c>
      <c r="AD16" s="65">
        <v>100</v>
      </c>
      <c r="AE16" s="65">
        <v>76.19047619047619</v>
      </c>
      <c r="AF16" s="65">
        <v>53.17460317460317</v>
      </c>
      <c r="AG16" s="65">
        <v>61.111111111111107</v>
      </c>
      <c r="AH16" s="65">
        <v>53.17460317460317</v>
      </c>
      <c r="AI16" s="65">
        <v>100</v>
      </c>
      <c r="AJ16" s="65">
        <v>70.634920634920633</v>
      </c>
      <c r="AK16" s="65">
        <v>100</v>
      </c>
      <c r="AL16" s="65">
        <v>77.777777777777771</v>
      </c>
      <c r="AM16" s="65">
        <v>85.714285714285708</v>
      </c>
      <c r="AN16" s="65">
        <v>58.974358974358971</v>
      </c>
      <c r="AO16" s="65">
        <v>64.285714285714292</v>
      </c>
      <c r="AP16" s="65">
        <v>56.666666666666657</v>
      </c>
      <c r="AQ16" s="65">
        <v>100</v>
      </c>
      <c r="AR16" s="65">
        <v>54.761904761904766</v>
      </c>
      <c r="AS16" s="65">
        <v>78.571428571428569</v>
      </c>
      <c r="AT16" s="65">
        <v>40.170940170940163</v>
      </c>
      <c r="AU16" s="65">
        <v>54.761904761904766</v>
      </c>
      <c r="AV16" s="65">
        <v>58.730158730158728</v>
      </c>
      <c r="AW16" s="65">
        <v>62.698412698412703</v>
      </c>
      <c r="AX16" s="65">
        <v>76.984126984126988</v>
      </c>
      <c r="AY16" s="65">
        <v>65.81196581196582</v>
      </c>
      <c r="AZ16" s="65">
        <v>65.873015873015873</v>
      </c>
      <c r="BA16" s="65">
        <v>60</v>
      </c>
      <c r="BB16" s="65">
        <v>40.267115600448932</v>
      </c>
      <c r="BC16" s="65">
        <v>78.571428571428569</v>
      </c>
      <c r="BD16" s="65">
        <v>43.434343434343432</v>
      </c>
      <c r="BE16" s="65">
        <v>50</v>
      </c>
      <c r="BF16" s="65">
        <v>34.444444444444436</v>
      </c>
      <c r="BG16" s="65">
        <v>42.857142857142854</v>
      </c>
      <c r="BH16" s="65">
        <v>30.864197530864196</v>
      </c>
      <c r="BI16" s="65">
        <v>42.857142857142854</v>
      </c>
      <c r="BJ16" s="65">
        <v>25.925925925925927</v>
      </c>
      <c r="BK16" s="65">
        <v>85.714285714285708</v>
      </c>
      <c r="BL16" s="65">
        <v>66.666666666666657</v>
      </c>
      <c r="BM16" s="65">
        <v>77.301587301587304</v>
      </c>
      <c r="BN16" s="65">
        <v>68.253968253968253</v>
      </c>
      <c r="BO16" s="65">
        <v>78.571428571428569</v>
      </c>
      <c r="BP16" s="65">
        <v>80.952380952380949</v>
      </c>
      <c r="BQ16" s="65">
        <v>79.365079365079367</v>
      </c>
      <c r="BR16" s="65">
        <v>79.365079365079367</v>
      </c>
      <c r="BS16" s="65">
        <v>54.761904761904766</v>
      </c>
      <c r="BT16" s="65">
        <v>57.341269841269835</v>
      </c>
      <c r="BU16" s="65">
        <v>49.206349206349209</v>
      </c>
      <c r="BV16" s="65">
        <v>43.650793650793652</v>
      </c>
      <c r="BW16" s="65">
        <v>66.666666666666657</v>
      </c>
      <c r="BX16" s="65">
        <v>69.841269841269835</v>
      </c>
      <c r="BY16" s="65">
        <v>80.687830687830683</v>
      </c>
      <c r="BZ16" s="65">
        <v>86.50793650793652</v>
      </c>
      <c r="CA16" s="65">
        <v>76.19047619047619</v>
      </c>
      <c r="CB16" s="65">
        <v>79.365079365079353</v>
      </c>
      <c r="CC16" s="65">
        <v>78.571428571428569</v>
      </c>
      <c r="CD16" s="65">
        <v>49.572649572649574</v>
      </c>
      <c r="CE16" s="65">
        <v>57.142857142857139</v>
      </c>
      <c r="CF16" s="65">
        <v>35.555555555555557</v>
      </c>
      <c r="CG16" s="65">
        <v>42.857142857142854</v>
      </c>
      <c r="CH16" s="65">
        <v>14.814814814814817</v>
      </c>
      <c r="CI16" s="65">
        <v>64.285714285714292</v>
      </c>
      <c r="CJ16" s="65">
        <v>31.313131313131315</v>
      </c>
      <c r="CK16" s="65">
        <v>92.857142857142861</v>
      </c>
      <c r="CL16" s="65">
        <v>40.476190476190482</v>
      </c>
    </row>
    <row r="17" spans="1:90" x14ac:dyDescent="0.35">
      <c r="A17" t="s">
        <v>352</v>
      </c>
      <c r="B17" s="63" t="s">
        <v>228</v>
      </c>
      <c r="C17" s="64" t="s">
        <v>237</v>
      </c>
      <c r="D17" s="65">
        <v>100</v>
      </c>
      <c r="E17" s="65">
        <v>64.444444444444443</v>
      </c>
      <c r="F17" s="65">
        <v>80</v>
      </c>
      <c r="G17" s="65">
        <v>62.037037037037031</v>
      </c>
      <c r="H17" s="65">
        <v>100</v>
      </c>
      <c r="I17" s="65">
        <v>41.481481481481481</v>
      </c>
      <c r="J17" s="65">
        <v>93.333333333333329</v>
      </c>
      <c r="K17" s="65">
        <v>39.25925925925926</v>
      </c>
      <c r="L17" s="65">
        <v>71.111111111111114</v>
      </c>
      <c r="M17" s="65">
        <v>55.555555555555557</v>
      </c>
      <c r="N17" s="65">
        <v>73.333333333333329</v>
      </c>
      <c r="O17" s="65">
        <v>28.571428571428573</v>
      </c>
      <c r="P17" s="65">
        <v>93.333333333333329</v>
      </c>
      <c r="Q17" s="65">
        <v>27.407407407407408</v>
      </c>
      <c r="R17" s="65">
        <v>57.142857142857139</v>
      </c>
      <c r="S17" s="65">
        <v>35.802469135802468</v>
      </c>
      <c r="T17" s="65">
        <v>58.666666666666671</v>
      </c>
      <c r="U17" s="65">
        <v>32.246913580246918</v>
      </c>
      <c r="V17" s="65">
        <v>53.333333333333336</v>
      </c>
      <c r="W17" s="65">
        <v>34.567901234567898</v>
      </c>
      <c r="X17" s="65">
        <v>26.666666666666668</v>
      </c>
      <c r="Y17" s="65">
        <v>23.456790123456791</v>
      </c>
      <c r="Z17" s="65">
        <v>40</v>
      </c>
      <c r="AA17" s="65">
        <v>35.802469135802468</v>
      </c>
      <c r="AB17" s="65">
        <v>86.666666666666671</v>
      </c>
      <c r="AC17" s="65">
        <v>36.296296296296298</v>
      </c>
      <c r="AD17" s="65">
        <v>86.666666666666671</v>
      </c>
      <c r="AE17" s="65">
        <v>31.111111111111107</v>
      </c>
      <c r="AF17" s="65">
        <v>38.518518518518519</v>
      </c>
      <c r="AG17" s="65">
        <v>47.407407407407405</v>
      </c>
      <c r="AH17" s="65">
        <v>42.222222222222221</v>
      </c>
      <c r="AI17" s="65">
        <v>100</v>
      </c>
      <c r="AJ17" s="65">
        <v>67.407407407407405</v>
      </c>
      <c r="AK17" s="65">
        <v>83.333333333333343</v>
      </c>
      <c r="AL17" s="65">
        <v>61.111111111111107</v>
      </c>
      <c r="AM17" s="65">
        <v>100</v>
      </c>
      <c r="AN17" s="65">
        <v>55.555555555555557</v>
      </c>
      <c r="AO17" s="65">
        <v>33.333333333333329</v>
      </c>
      <c r="AP17" s="65">
        <v>16.666666666666664</v>
      </c>
      <c r="AQ17" s="65">
        <v>86.666666666666671</v>
      </c>
      <c r="AR17" s="65">
        <v>44.444444444444443</v>
      </c>
      <c r="AS17" s="65">
        <v>33.333333333333329</v>
      </c>
      <c r="AT17" s="65">
        <v>19.999999999999996</v>
      </c>
      <c r="AU17" s="65">
        <v>55.555555555555557</v>
      </c>
      <c r="AV17" s="65">
        <v>51.851851851851855</v>
      </c>
      <c r="AW17" s="65">
        <v>39.25925925925926</v>
      </c>
      <c r="AX17" s="65">
        <v>45.925925925925931</v>
      </c>
      <c r="AY17" s="65">
        <v>60</v>
      </c>
      <c r="AZ17" s="65">
        <v>54.814814814814817</v>
      </c>
      <c r="BA17" s="65">
        <v>78.776556776556774</v>
      </c>
      <c r="BB17" s="65">
        <v>48.899470899470899</v>
      </c>
      <c r="BC17" s="65">
        <v>61.53846153846154</v>
      </c>
      <c r="BD17" s="65">
        <v>35.555555555555557</v>
      </c>
      <c r="BE17" s="65">
        <v>61.53846153846154</v>
      </c>
      <c r="BF17" s="65">
        <v>37.777777777777779</v>
      </c>
      <c r="BG17" s="65">
        <v>84.615384615384613</v>
      </c>
      <c r="BH17" s="65">
        <v>53.703703703703695</v>
      </c>
      <c r="BI17" s="65">
        <v>93.333333333333329</v>
      </c>
      <c r="BJ17" s="65">
        <v>61.904761904761898</v>
      </c>
      <c r="BK17" s="65">
        <v>92.857142857142861</v>
      </c>
      <c r="BL17" s="65">
        <v>55.555555555555557</v>
      </c>
      <c r="BM17" s="65">
        <v>88.888888888888886</v>
      </c>
      <c r="BN17" s="65">
        <v>77.777777777777771</v>
      </c>
      <c r="BO17" s="65">
        <v>78.518518518518519</v>
      </c>
      <c r="BP17" s="65">
        <v>94.81481481481481</v>
      </c>
      <c r="BQ17" s="65">
        <v>97.777777777777771</v>
      </c>
      <c r="BR17" s="65">
        <v>95.555555555555557</v>
      </c>
      <c r="BS17" s="65">
        <v>35.555555555555557</v>
      </c>
      <c r="BT17" s="65">
        <v>39.074074074074076</v>
      </c>
      <c r="BU17" s="65">
        <v>31.851851851851851</v>
      </c>
      <c r="BV17" s="65">
        <v>26.666666666666664</v>
      </c>
      <c r="BW17" s="65">
        <v>54.814814814814817</v>
      </c>
      <c r="BX17" s="65">
        <v>42.962962962962955</v>
      </c>
      <c r="BY17" s="65">
        <v>68.641975308641975</v>
      </c>
      <c r="BZ17" s="65">
        <v>74.074074074074076</v>
      </c>
      <c r="CA17" s="65">
        <v>68.888888888888886</v>
      </c>
      <c r="CB17" s="65">
        <v>62.962962962962962</v>
      </c>
      <c r="CC17" s="65">
        <v>100</v>
      </c>
      <c r="CD17" s="65">
        <v>53.333333333333329</v>
      </c>
      <c r="CE17" s="65">
        <v>33.333333333333329</v>
      </c>
      <c r="CF17" s="65">
        <v>25.925925925925927</v>
      </c>
      <c r="CG17" s="65">
        <v>28.571428571428569</v>
      </c>
      <c r="CH17" s="65">
        <v>16.666666666666664</v>
      </c>
      <c r="CI17" s="65">
        <v>86.666666666666671</v>
      </c>
      <c r="CJ17" s="65">
        <v>37.606837606837608</v>
      </c>
      <c r="CK17" s="65">
        <v>60</v>
      </c>
      <c r="CL17" s="65">
        <v>42.592592592592588</v>
      </c>
    </row>
    <row r="18" spans="1:90" x14ac:dyDescent="0.35">
      <c r="A18" t="s">
        <v>352</v>
      </c>
      <c r="B18" s="63" t="s">
        <v>238</v>
      </c>
      <c r="C18" s="64" t="s">
        <v>239</v>
      </c>
      <c r="D18" s="65">
        <v>100</v>
      </c>
      <c r="E18" s="65">
        <v>60.683760683760681</v>
      </c>
      <c r="F18" s="65">
        <v>100</v>
      </c>
      <c r="G18" s="65">
        <v>60.683760683760681</v>
      </c>
      <c r="H18" s="65">
        <v>100</v>
      </c>
      <c r="I18" s="65">
        <v>58.333333333333329</v>
      </c>
      <c r="J18" s="65">
        <v>70</v>
      </c>
      <c r="K18" s="65">
        <v>51.515151515151516</v>
      </c>
      <c r="L18" s="65">
        <v>48.412698412698404</v>
      </c>
      <c r="M18" s="65">
        <v>47.619047619047613</v>
      </c>
      <c r="N18" s="65">
        <v>100</v>
      </c>
      <c r="O18" s="65">
        <v>52.991452991452988</v>
      </c>
      <c r="P18" s="65">
        <v>90.909090909090907</v>
      </c>
      <c r="Q18" s="65">
        <v>46.464646464646464</v>
      </c>
      <c r="R18" s="65">
        <v>75</v>
      </c>
      <c r="S18" s="65">
        <v>45.55555555555555</v>
      </c>
      <c r="T18" s="65">
        <v>89.848484848484844</v>
      </c>
      <c r="U18" s="65">
        <v>47.777777777777779</v>
      </c>
      <c r="V18" s="65">
        <v>100</v>
      </c>
      <c r="W18" s="65">
        <v>51.587301587301589</v>
      </c>
      <c r="X18" s="65">
        <v>83.333333333333343</v>
      </c>
      <c r="Y18" s="65">
        <v>46.825396825396822</v>
      </c>
      <c r="Z18" s="65">
        <v>91.666666666666657</v>
      </c>
      <c r="AA18" s="65">
        <v>42.063492063492063</v>
      </c>
      <c r="AB18" s="65">
        <v>83.333333333333343</v>
      </c>
      <c r="AC18" s="65">
        <v>46.031746031746032</v>
      </c>
      <c r="AD18" s="65">
        <v>90.909090909090907</v>
      </c>
      <c r="AE18" s="65">
        <v>52.38095238095238</v>
      </c>
      <c r="AF18" s="65">
        <v>51.515151515151516</v>
      </c>
      <c r="AG18" s="65">
        <v>48.148148148148145</v>
      </c>
      <c r="AH18" s="65">
        <v>44.444444444444443</v>
      </c>
      <c r="AI18" s="65">
        <v>90.909090909090907</v>
      </c>
      <c r="AJ18" s="65">
        <v>54.166666666666664</v>
      </c>
      <c r="AK18" s="65">
        <v>83.333333333333343</v>
      </c>
      <c r="AL18" s="65">
        <v>48.888888888888893</v>
      </c>
      <c r="AM18" s="65">
        <v>92.307692307692307</v>
      </c>
      <c r="AN18" s="65">
        <v>60</v>
      </c>
      <c r="AO18" s="65">
        <v>80</v>
      </c>
      <c r="AP18" s="65">
        <v>55.555555555555557</v>
      </c>
      <c r="AQ18" s="65">
        <v>61.53846153846154</v>
      </c>
      <c r="AR18" s="65">
        <v>47.474747474747467</v>
      </c>
      <c r="AS18" s="65">
        <v>54.54545454545454</v>
      </c>
      <c r="AT18" s="65">
        <v>38.271604938271608</v>
      </c>
      <c r="AU18" s="65">
        <v>57.407407407407412</v>
      </c>
      <c r="AV18" s="65">
        <v>50.427350427350426</v>
      </c>
      <c r="AW18" s="65">
        <v>46.296296296296298</v>
      </c>
      <c r="AX18" s="65">
        <v>46.296296296296298</v>
      </c>
      <c r="AY18" s="65">
        <v>55.555555555555557</v>
      </c>
      <c r="AZ18" s="65">
        <v>61.111111111111107</v>
      </c>
      <c r="BA18" s="65">
        <v>94.696969696969703</v>
      </c>
      <c r="BB18" s="65">
        <v>52.777777777777771</v>
      </c>
      <c r="BC18" s="65">
        <v>91.666666666666657</v>
      </c>
      <c r="BD18" s="65">
        <v>62.962962962962962</v>
      </c>
      <c r="BE18" s="65">
        <v>90.909090909090907</v>
      </c>
      <c r="BF18" s="65">
        <v>56.481481481481474</v>
      </c>
      <c r="BG18" s="65">
        <v>100</v>
      </c>
      <c r="BH18" s="65">
        <v>50.925925925925924</v>
      </c>
      <c r="BI18" s="65">
        <v>90.909090909090907</v>
      </c>
      <c r="BJ18" s="65">
        <v>44.444444444444443</v>
      </c>
      <c r="BK18" s="65">
        <v>100</v>
      </c>
      <c r="BL18" s="65">
        <v>49.074074074074076</v>
      </c>
      <c r="BM18" s="65">
        <v>79.316239316239319</v>
      </c>
      <c r="BN18" s="65">
        <v>80.341880341880341</v>
      </c>
      <c r="BO18" s="65">
        <v>84.615384615384613</v>
      </c>
      <c r="BP18" s="65">
        <v>78.632478632478637</v>
      </c>
      <c r="BQ18" s="65">
        <v>79.487179487179489</v>
      </c>
      <c r="BR18" s="65">
        <v>73.504273504273499</v>
      </c>
      <c r="BS18" s="65">
        <v>45.454545454545453</v>
      </c>
      <c r="BT18" s="65">
        <v>40.491452991452995</v>
      </c>
      <c r="BU18" s="65">
        <v>35.042735042735046</v>
      </c>
      <c r="BV18" s="65">
        <v>18.803418803418804</v>
      </c>
      <c r="BW18" s="65">
        <v>47.008547008547005</v>
      </c>
      <c r="BX18" s="65">
        <v>61.111111111111107</v>
      </c>
      <c r="BY18" s="65">
        <v>73.21937321937321</v>
      </c>
      <c r="BZ18" s="65">
        <v>76.068376068376068</v>
      </c>
      <c r="CA18" s="65">
        <v>73.504273504273499</v>
      </c>
      <c r="CB18" s="65">
        <v>70.085470085470078</v>
      </c>
      <c r="CC18" s="65">
        <v>70</v>
      </c>
      <c r="CD18" s="65">
        <v>36.36363636363636</v>
      </c>
      <c r="CE18" s="65">
        <v>44.444444444444443</v>
      </c>
      <c r="CF18" s="65">
        <v>20.987654320987652</v>
      </c>
      <c r="CG18" s="65">
        <v>33.333333333333329</v>
      </c>
      <c r="CH18" s="65">
        <v>22.222222222222221</v>
      </c>
      <c r="CI18" s="65">
        <v>45.454545454545453</v>
      </c>
      <c r="CJ18" s="65">
        <v>50</v>
      </c>
      <c r="CK18" s="65">
        <v>80</v>
      </c>
      <c r="CL18" s="65">
        <v>43.434343434343432</v>
      </c>
    </row>
    <row r="19" spans="1:90" x14ac:dyDescent="0.35">
      <c r="B19" s="63" t="s">
        <v>234</v>
      </c>
      <c r="C19" s="64" t="s">
        <v>240</v>
      </c>
      <c r="D19" s="65">
        <v>77.777777777777786</v>
      </c>
      <c r="E19" s="65">
        <v>34.722222222222221</v>
      </c>
      <c r="F19" s="65">
        <v>55.555555555555557</v>
      </c>
      <c r="G19" s="65">
        <v>31.944444444444443</v>
      </c>
      <c r="H19" s="65">
        <v>66.666666666666657</v>
      </c>
      <c r="I19" s="65">
        <v>18.055555555555554</v>
      </c>
      <c r="J19" s="65">
        <v>44.444444444444443</v>
      </c>
      <c r="K19" s="65">
        <v>8.3333333333333321</v>
      </c>
      <c r="L19" s="65">
        <v>34.18803418803418</v>
      </c>
      <c r="M19" s="65">
        <v>57.575757575757571</v>
      </c>
      <c r="N19" s="65">
        <v>69.230769230769226</v>
      </c>
      <c r="O19" s="65">
        <v>33.333333333333329</v>
      </c>
      <c r="P19" s="65">
        <v>66.666666666666657</v>
      </c>
      <c r="Q19" s="65">
        <v>22.222222222222221</v>
      </c>
      <c r="R19" s="65">
        <v>92.307692307692307</v>
      </c>
      <c r="S19" s="65">
        <v>31.623931623931625</v>
      </c>
      <c r="T19" s="65">
        <v>68.333333333333329</v>
      </c>
      <c r="U19" s="65">
        <v>27.991452991452991</v>
      </c>
      <c r="V19" s="65">
        <v>100</v>
      </c>
      <c r="W19" s="65">
        <v>42.735042735042732</v>
      </c>
      <c r="X19" s="65">
        <v>50</v>
      </c>
      <c r="Y19" s="65">
        <v>15.740740740740739</v>
      </c>
      <c r="Z19" s="65">
        <v>50</v>
      </c>
      <c r="AA19" s="65">
        <v>19.444444444444443</v>
      </c>
      <c r="AB19" s="65">
        <v>66.666666666666657</v>
      </c>
      <c r="AC19" s="65">
        <v>26.851851851851848</v>
      </c>
      <c r="AD19" s="65">
        <v>75</v>
      </c>
      <c r="AE19" s="65">
        <v>35.18518518518519</v>
      </c>
      <c r="AF19" s="65">
        <v>40.404040404040408</v>
      </c>
      <c r="AG19" s="65">
        <v>50.505050505050505</v>
      </c>
      <c r="AH19" s="65">
        <v>54.545454545454547</v>
      </c>
      <c r="AI19" s="65">
        <v>100</v>
      </c>
      <c r="AJ19" s="65">
        <v>46.666666666666664</v>
      </c>
      <c r="AK19" s="65">
        <v>81.818181818181827</v>
      </c>
      <c r="AL19" s="65">
        <v>53.333333333333329</v>
      </c>
      <c r="AM19" s="65">
        <v>90.909090909090907</v>
      </c>
      <c r="AN19" s="65">
        <v>52.222222222222221</v>
      </c>
      <c r="AO19" s="65">
        <v>72.727272727272734</v>
      </c>
      <c r="AP19" s="65">
        <v>41.111111111111114</v>
      </c>
      <c r="AQ19" s="65">
        <v>36.363636363636367</v>
      </c>
      <c r="AR19" s="65">
        <v>23.333333333333332</v>
      </c>
      <c r="AS19" s="65">
        <v>50</v>
      </c>
      <c r="AT19" s="65">
        <v>30</v>
      </c>
      <c r="AU19" s="65">
        <v>62.962962962962962</v>
      </c>
      <c r="AV19" s="65">
        <v>38.46153846153846</v>
      </c>
      <c r="AW19" s="65">
        <v>31.746031746031747</v>
      </c>
      <c r="AX19" s="65">
        <v>23.809523809523807</v>
      </c>
      <c r="AY19" s="65">
        <v>30.158730158730158</v>
      </c>
      <c r="AZ19" s="65">
        <v>47.008547008547005</v>
      </c>
      <c r="BA19" s="65">
        <v>66.545454545454547</v>
      </c>
      <c r="BB19" s="65">
        <v>46.666666666666664</v>
      </c>
      <c r="BC19" s="65">
        <v>72.727272727272734</v>
      </c>
      <c r="BD19" s="65">
        <v>47.777777777777771</v>
      </c>
      <c r="BE19" s="65">
        <v>60</v>
      </c>
      <c r="BF19" s="65">
        <v>45.55555555555555</v>
      </c>
      <c r="BG19" s="65">
        <v>70</v>
      </c>
      <c r="BH19" s="65">
        <v>42.222222222222221</v>
      </c>
      <c r="BI19" s="65">
        <v>60</v>
      </c>
      <c r="BJ19" s="65">
        <v>41.111111111111114</v>
      </c>
      <c r="BK19" s="65">
        <v>70</v>
      </c>
      <c r="BL19" s="65">
        <v>56.666666666666657</v>
      </c>
      <c r="BM19" s="65">
        <v>90</v>
      </c>
      <c r="BN19" s="65">
        <v>83.333333333333343</v>
      </c>
      <c r="BO19" s="65">
        <v>93.518518518518519</v>
      </c>
      <c r="BP19" s="65">
        <v>87.037037037037038</v>
      </c>
      <c r="BQ19" s="65">
        <v>93.518518518518519</v>
      </c>
      <c r="BR19" s="65">
        <v>92.592592592592595</v>
      </c>
      <c r="BS19" s="65">
        <v>13.888888888888889</v>
      </c>
      <c r="BT19" s="65">
        <v>24.160561660561662</v>
      </c>
      <c r="BU19" s="65">
        <v>17.460317460317462</v>
      </c>
      <c r="BV19" s="65">
        <v>8.5470085470085451</v>
      </c>
      <c r="BW19" s="65">
        <v>23.015873015873016</v>
      </c>
      <c r="BX19" s="65">
        <v>47.619047619047613</v>
      </c>
      <c r="BY19" s="65">
        <v>65.343915343915342</v>
      </c>
      <c r="BZ19" s="65">
        <v>69.047619047619051</v>
      </c>
      <c r="CA19" s="65">
        <v>67.460317460317455</v>
      </c>
      <c r="CB19" s="65">
        <v>59.523809523809518</v>
      </c>
      <c r="CC19" s="65">
        <v>46.153846153846153</v>
      </c>
      <c r="CD19" s="65">
        <v>24.242424242424239</v>
      </c>
      <c r="CE19" s="65">
        <v>33.333333333333329</v>
      </c>
      <c r="CF19" s="65">
        <v>18.18181818181818</v>
      </c>
      <c r="CG19" s="65">
        <v>40</v>
      </c>
      <c r="CH19" s="65">
        <v>15.555555555555554</v>
      </c>
      <c r="CI19" s="65">
        <v>50</v>
      </c>
      <c r="CJ19" s="65">
        <v>26.262626262626263</v>
      </c>
      <c r="CK19" s="65">
        <v>92.307692307692307</v>
      </c>
      <c r="CL19" s="65">
        <v>39.81481481481481</v>
      </c>
    </row>
    <row r="20" spans="1:90" x14ac:dyDescent="0.35">
      <c r="A20" t="s">
        <v>352</v>
      </c>
      <c r="B20" s="63" t="s">
        <v>234</v>
      </c>
      <c r="C20" s="64" t="s">
        <v>241</v>
      </c>
      <c r="D20" s="65">
        <v>60</v>
      </c>
      <c r="E20" s="65">
        <v>20.74074074074074</v>
      </c>
      <c r="F20" s="65">
        <v>73.333333333333329</v>
      </c>
      <c r="G20" s="65">
        <v>34.074074074074069</v>
      </c>
      <c r="H20" s="65">
        <v>53.333333333333336</v>
      </c>
      <c r="I20" s="65">
        <v>19.999999999999996</v>
      </c>
      <c r="J20" s="65">
        <v>60</v>
      </c>
      <c r="K20" s="65">
        <v>31.111111111111107</v>
      </c>
      <c r="L20" s="65">
        <v>21.481481481481477</v>
      </c>
      <c r="M20" s="65">
        <v>26.984126984126981</v>
      </c>
      <c r="N20" s="65">
        <v>33.333333333333329</v>
      </c>
      <c r="O20" s="65">
        <v>11.904761904761907</v>
      </c>
      <c r="P20" s="65">
        <v>21.428571428571427</v>
      </c>
      <c r="Q20" s="65">
        <v>17.09401709401709</v>
      </c>
      <c r="R20" s="65">
        <v>60</v>
      </c>
      <c r="S20" s="65">
        <v>26.984126984126981</v>
      </c>
      <c r="T20" s="65">
        <v>55.238095238095227</v>
      </c>
      <c r="U20" s="65">
        <v>30.962962962962955</v>
      </c>
      <c r="V20" s="65">
        <v>66.666666666666657</v>
      </c>
      <c r="W20" s="65">
        <v>29.629629629629626</v>
      </c>
      <c r="X20" s="65">
        <v>42.857142857142854</v>
      </c>
      <c r="Y20" s="65">
        <v>25.185185185185183</v>
      </c>
      <c r="Z20" s="65">
        <v>26.666666666666668</v>
      </c>
      <c r="AA20" s="65">
        <v>20.74074074074074</v>
      </c>
      <c r="AB20" s="65">
        <v>73.333333333333329</v>
      </c>
      <c r="AC20" s="65">
        <v>40.74074074074074</v>
      </c>
      <c r="AD20" s="65">
        <v>66.666666666666657</v>
      </c>
      <c r="AE20" s="65">
        <v>38.518518518518519</v>
      </c>
      <c r="AF20" s="65">
        <v>25.185185185185183</v>
      </c>
      <c r="AG20" s="65">
        <v>25.185185185185183</v>
      </c>
      <c r="AH20" s="65">
        <v>33.333333333333329</v>
      </c>
      <c r="AI20" s="65">
        <v>100</v>
      </c>
      <c r="AJ20" s="65">
        <v>54.074074074074069</v>
      </c>
      <c r="AK20" s="65">
        <v>86.666666666666671</v>
      </c>
      <c r="AL20" s="65">
        <v>37.777777777777779</v>
      </c>
      <c r="AM20" s="65">
        <v>93.333333333333329</v>
      </c>
      <c r="AN20" s="65">
        <v>39.25925925925926</v>
      </c>
      <c r="AO20" s="65">
        <v>73.333333333333329</v>
      </c>
      <c r="AP20" s="65">
        <v>25.925925925925927</v>
      </c>
      <c r="AQ20" s="65">
        <v>78.571428571428569</v>
      </c>
      <c r="AR20" s="65">
        <v>30.158730158730158</v>
      </c>
      <c r="AS20" s="65">
        <v>40</v>
      </c>
      <c r="AT20" s="65">
        <v>23.015873015873016</v>
      </c>
      <c r="AU20" s="65">
        <v>23.703703703703702</v>
      </c>
      <c r="AV20" s="65">
        <v>37.037037037037031</v>
      </c>
      <c r="AW20" s="65">
        <v>22.222222222222221</v>
      </c>
      <c r="AX20" s="65">
        <v>8.8888888888888893</v>
      </c>
      <c r="AY20" s="65">
        <v>14.814814814814817</v>
      </c>
      <c r="AZ20" s="65">
        <v>28.888888888888889</v>
      </c>
      <c r="BA20" s="65">
        <v>74.666666666666657</v>
      </c>
      <c r="BB20" s="65">
        <v>46.518518518518519</v>
      </c>
      <c r="BC20" s="65">
        <v>80</v>
      </c>
      <c r="BD20" s="65">
        <v>46.666666666666664</v>
      </c>
      <c r="BE20" s="65">
        <v>66.666666666666657</v>
      </c>
      <c r="BF20" s="65">
        <v>47.407407407407405</v>
      </c>
      <c r="BG20" s="65">
        <v>73.333333333333329</v>
      </c>
      <c r="BH20" s="65">
        <v>37.037037037037031</v>
      </c>
      <c r="BI20" s="65">
        <v>80</v>
      </c>
      <c r="BJ20" s="65">
        <v>50.370370370370367</v>
      </c>
      <c r="BK20" s="65">
        <v>73.333333333333329</v>
      </c>
      <c r="BL20" s="65">
        <v>51.111111111111107</v>
      </c>
      <c r="BM20" s="65">
        <v>80.148148148148152</v>
      </c>
      <c r="BN20" s="65">
        <v>82.222222222222229</v>
      </c>
      <c r="BO20" s="65">
        <v>81.481481481481481</v>
      </c>
      <c r="BP20" s="65">
        <v>82.222222222222229</v>
      </c>
      <c r="BQ20" s="65">
        <v>80.740740740740733</v>
      </c>
      <c r="BR20" s="65">
        <v>74.074074074074076</v>
      </c>
      <c r="BS20" s="65">
        <v>17.592592592592595</v>
      </c>
      <c r="BT20" s="65">
        <v>14.404761904761905</v>
      </c>
      <c r="BU20" s="65">
        <v>9.6296296296296298</v>
      </c>
      <c r="BV20" s="65">
        <v>8.7301587301587311</v>
      </c>
      <c r="BW20" s="65">
        <v>14.814814814814817</v>
      </c>
      <c r="BX20" s="65">
        <v>24.444444444444446</v>
      </c>
      <c r="BY20" s="65">
        <v>61.481481481481488</v>
      </c>
      <c r="BZ20" s="65">
        <v>65.925925925925924</v>
      </c>
      <c r="CA20" s="65">
        <v>60</v>
      </c>
      <c r="CB20" s="65">
        <v>58.518518518518519</v>
      </c>
      <c r="CC20" s="65">
        <v>46.666666666666664</v>
      </c>
      <c r="CD20" s="65">
        <v>17.037037037037035</v>
      </c>
      <c r="CE20" s="65">
        <v>26.666666666666668</v>
      </c>
      <c r="CF20" s="65">
        <v>14.814814814814817</v>
      </c>
      <c r="CG20" s="65">
        <v>20</v>
      </c>
      <c r="CH20" s="65">
        <v>14.074074074074073</v>
      </c>
      <c r="CI20" s="65">
        <v>80</v>
      </c>
      <c r="CJ20" s="65">
        <v>22.962962962962965</v>
      </c>
      <c r="CK20" s="65">
        <v>66.666666666666657</v>
      </c>
      <c r="CL20" s="65">
        <v>33.333333333333329</v>
      </c>
    </row>
    <row r="21" spans="1:90" x14ac:dyDescent="0.35">
      <c r="B21" s="63" t="s">
        <v>232</v>
      </c>
      <c r="C21" s="64" t="s">
        <v>303</v>
      </c>
      <c r="D21" s="65">
        <v>90.909090909090907</v>
      </c>
      <c r="E21" s="65">
        <v>65.656565656565661</v>
      </c>
      <c r="F21" s="65">
        <v>83.333333333333343</v>
      </c>
      <c r="G21" s="65">
        <v>62.62626262626263</v>
      </c>
      <c r="H21" s="65">
        <v>83.333333333333343</v>
      </c>
      <c r="I21" s="65">
        <v>51.111111111111107</v>
      </c>
      <c r="J21" s="65">
        <v>63.636363636363633</v>
      </c>
      <c r="K21" s="65">
        <v>40.277777777777779</v>
      </c>
      <c r="L21" s="65">
        <v>71.604938271604937</v>
      </c>
      <c r="M21" s="65">
        <v>55.555555555555557</v>
      </c>
      <c r="N21" s="65">
        <v>75</v>
      </c>
      <c r="O21" s="65">
        <v>49.494949494949488</v>
      </c>
      <c r="P21" s="65">
        <v>90.909090909090907</v>
      </c>
      <c r="Q21" s="65">
        <v>55.555555555555557</v>
      </c>
      <c r="R21" s="65">
        <v>80</v>
      </c>
      <c r="S21" s="65">
        <v>45.679012345679006</v>
      </c>
      <c r="T21" s="65">
        <v>83.27272727272728</v>
      </c>
      <c r="U21" s="65">
        <v>66.297979797979792</v>
      </c>
      <c r="V21" s="65">
        <v>100</v>
      </c>
      <c r="W21" s="65">
        <v>65.656565656565661</v>
      </c>
      <c r="X21" s="65">
        <v>81.818181818181827</v>
      </c>
      <c r="Y21" s="65">
        <v>62.222222222222214</v>
      </c>
      <c r="Z21" s="65">
        <v>90.909090909090907</v>
      </c>
      <c r="AA21" s="65">
        <v>74.444444444444443</v>
      </c>
      <c r="AB21" s="65">
        <v>63.636363636363633</v>
      </c>
      <c r="AC21" s="65">
        <v>66.666666666666657</v>
      </c>
      <c r="AD21" s="65">
        <v>80</v>
      </c>
      <c r="AE21" s="65">
        <v>62.5</v>
      </c>
      <c r="AF21" s="65">
        <v>46.464646464646464</v>
      </c>
      <c r="AG21" s="65">
        <v>62.037037037037031</v>
      </c>
      <c r="AH21" s="65">
        <v>61.111111111111107</v>
      </c>
      <c r="AI21" s="65">
        <v>90.909090909090907</v>
      </c>
      <c r="AJ21" s="65">
        <v>62.62626262626263</v>
      </c>
      <c r="AK21" s="65">
        <v>75</v>
      </c>
      <c r="AL21" s="65">
        <v>55.555555555555557</v>
      </c>
      <c r="AM21" s="65">
        <v>72.727272727272734</v>
      </c>
      <c r="AN21" s="65">
        <v>54.320987654320987</v>
      </c>
      <c r="AO21" s="65">
        <v>72.727272727272734</v>
      </c>
      <c r="AP21" s="65">
        <v>54.166666666666664</v>
      </c>
      <c r="AQ21" s="65">
        <v>40</v>
      </c>
      <c r="AR21" s="65">
        <v>37.777777777777779</v>
      </c>
      <c r="AS21" s="65">
        <v>60</v>
      </c>
      <c r="AT21" s="65">
        <v>57.407407407407412</v>
      </c>
      <c r="AU21" s="65">
        <v>39.81481481481481</v>
      </c>
      <c r="AV21" s="65">
        <v>46.913580246913583</v>
      </c>
      <c r="AW21" s="65">
        <v>37.037037037037031</v>
      </c>
      <c r="AX21" s="65">
        <v>65.656565656565661</v>
      </c>
      <c r="AY21" s="65">
        <v>58.333333333333329</v>
      </c>
      <c r="AZ21" s="65">
        <v>57.407407407407412</v>
      </c>
      <c r="BA21" s="65">
        <v>88.545454545454547</v>
      </c>
      <c r="BB21" s="65">
        <v>65.343915343915342</v>
      </c>
      <c r="BC21" s="65">
        <v>100</v>
      </c>
      <c r="BD21" s="65">
        <v>68.888888888888886</v>
      </c>
      <c r="BE21" s="65">
        <v>81.818181818181827</v>
      </c>
      <c r="BF21" s="65">
        <v>62.962962962962962</v>
      </c>
      <c r="BG21" s="65">
        <v>90.909090909090907</v>
      </c>
      <c r="BH21" s="65">
        <v>70</v>
      </c>
      <c r="BI21" s="65">
        <v>70</v>
      </c>
      <c r="BJ21" s="65">
        <v>61.904761904761898</v>
      </c>
      <c r="BK21" s="65">
        <v>100</v>
      </c>
      <c r="BL21" s="65">
        <v>62.962962962962962</v>
      </c>
      <c r="BM21" s="65">
        <v>69.696969696969703</v>
      </c>
      <c r="BN21" s="65">
        <v>63.63636363636364</v>
      </c>
      <c r="BO21" s="65">
        <v>80.808080808080803</v>
      </c>
      <c r="BP21" s="65">
        <v>71.717171717171723</v>
      </c>
      <c r="BQ21" s="65">
        <v>66.666666666666671</v>
      </c>
      <c r="BR21" s="65">
        <v>65.656565656565661</v>
      </c>
      <c r="BS21" s="65">
        <v>31.111111111111107</v>
      </c>
      <c r="BT21" s="65">
        <v>54.166666666666664</v>
      </c>
      <c r="BU21" s="65">
        <v>54.629629629629633</v>
      </c>
      <c r="BV21" s="65">
        <v>51.851851851851855</v>
      </c>
      <c r="BW21" s="65">
        <v>56.481481481481474</v>
      </c>
      <c r="BX21" s="65">
        <v>53.703703703703695</v>
      </c>
      <c r="BY21" s="65">
        <v>65.740740740740748</v>
      </c>
      <c r="BZ21" s="65">
        <v>60.185185185185183</v>
      </c>
      <c r="CA21" s="65">
        <v>68.518518518518519</v>
      </c>
      <c r="CB21" s="65">
        <v>68.518518518518519</v>
      </c>
      <c r="CC21" s="65">
        <v>81.818181818181827</v>
      </c>
      <c r="CD21" s="65">
        <v>51.851851851851855</v>
      </c>
      <c r="CE21" s="65">
        <v>81.818181818181827</v>
      </c>
      <c r="CF21" s="65">
        <v>49.382716049382715</v>
      </c>
      <c r="CG21" s="65">
        <v>70</v>
      </c>
      <c r="CH21" s="65">
        <v>47.619047619047613</v>
      </c>
      <c r="CI21" s="65">
        <v>100</v>
      </c>
      <c r="CJ21" s="65">
        <v>49.382716049382715</v>
      </c>
      <c r="CK21" s="65">
        <v>45.454545454545453</v>
      </c>
      <c r="CL21" s="65">
        <v>53.703703703703695</v>
      </c>
    </row>
    <row r="22" spans="1:90" x14ac:dyDescent="0.35">
      <c r="A22" t="s">
        <v>352</v>
      </c>
      <c r="B22" s="63" t="s">
        <v>234</v>
      </c>
      <c r="C22" s="64" t="s">
        <v>242</v>
      </c>
      <c r="D22" s="65">
        <v>85.714285714285708</v>
      </c>
      <c r="E22" s="65">
        <v>61.538461538461533</v>
      </c>
      <c r="F22" s="65">
        <v>92.307692307692307</v>
      </c>
      <c r="G22" s="65">
        <v>44.444444444444443</v>
      </c>
      <c r="H22" s="65">
        <v>64.285714285714292</v>
      </c>
      <c r="I22" s="65">
        <v>52.777777777777779</v>
      </c>
      <c r="J22" s="65">
        <v>69.230769230769226</v>
      </c>
      <c r="K22" s="65">
        <v>35.555555555555557</v>
      </c>
      <c r="L22" s="65">
        <v>57.142857142857146</v>
      </c>
      <c r="M22" s="65">
        <v>35.042735042735046</v>
      </c>
      <c r="N22" s="65">
        <v>58.333333333333336</v>
      </c>
      <c r="O22" s="65">
        <v>32.323232323232325</v>
      </c>
      <c r="P22" s="65">
        <v>71.428571428571431</v>
      </c>
      <c r="Q22" s="65">
        <v>59.595959595959592</v>
      </c>
      <c r="R22" s="65">
        <v>100</v>
      </c>
      <c r="S22" s="65">
        <v>53.703703703703695</v>
      </c>
      <c r="T22" s="65">
        <v>91.748251748251761</v>
      </c>
      <c r="U22" s="65">
        <v>58.629629629629633</v>
      </c>
      <c r="V22" s="65">
        <v>100</v>
      </c>
      <c r="W22" s="65">
        <v>60.185185185185183</v>
      </c>
      <c r="X22" s="65">
        <v>100</v>
      </c>
      <c r="Y22" s="65">
        <v>57.407407407407412</v>
      </c>
      <c r="Z22" s="65">
        <v>81.818181818181827</v>
      </c>
      <c r="AA22" s="65">
        <v>47.777777777777771</v>
      </c>
      <c r="AB22" s="65">
        <v>76.923076923076934</v>
      </c>
      <c r="AC22" s="65">
        <v>61.111111111111107</v>
      </c>
      <c r="AD22" s="65">
        <v>100</v>
      </c>
      <c r="AE22" s="65">
        <v>66.666666666666657</v>
      </c>
      <c r="AF22" s="65">
        <v>47.008547008547005</v>
      </c>
      <c r="AG22" s="65">
        <v>54.700854700854705</v>
      </c>
      <c r="AH22" s="65">
        <v>64.102564102564102</v>
      </c>
      <c r="AI22" s="65">
        <v>100</v>
      </c>
      <c r="AJ22" s="65">
        <v>72.222222222222214</v>
      </c>
      <c r="AK22" s="65">
        <v>91.666666666666657</v>
      </c>
      <c r="AL22" s="65">
        <v>60.185185185185183</v>
      </c>
      <c r="AM22" s="65">
        <v>92.307692307692307</v>
      </c>
      <c r="AN22" s="65">
        <v>56.481481481481474</v>
      </c>
      <c r="AO22" s="65">
        <v>92.307692307692307</v>
      </c>
      <c r="AP22" s="65">
        <v>53.535353535353536</v>
      </c>
      <c r="AQ22" s="65">
        <v>75</v>
      </c>
      <c r="AR22" s="65">
        <v>55.555555555555557</v>
      </c>
      <c r="AS22" s="65">
        <v>63.636363636363633</v>
      </c>
      <c r="AT22" s="65">
        <v>44.444444444444443</v>
      </c>
      <c r="AU22" s="65">
        <v>53.968253968253961</v>
      </c>
      <c r="AV22" s="65">
        <v>36.507936507936506</v>
      </c>
      <c r="AW22" s="65">
        <v>31.623931623931625</v>
      </c>
      <c r="AX22" s="65">
        <v>26.984126984126981</v>
      </c>
      <c r="AY22" s="65">
        <v>47.008547008547005</v>
      </c>
      <c r="AZ22" s="65">
        <v>55.555555555555557</v>
      </c>
      <c r="BA22" s="65">
        <v>85.238095238095241</v>
      </c>
      <c r="BB22" s="65">
        <v>56.376956376956379</v>
      </c>
      <c r="BC22" s="65">
        <v>85.714285714285708</v>
      </c>
      <c r="BD22" s="65">
        <v>56.349206349206341</v>
      </c>
      <c r="BE22" s="65">
        <v>85.714285714285708</v>
      </c>
      <c r="BF22" s="65">
        <v>50.427350427350426</v>
      </c>
      <c r="BG22" s="65">
        <v>83.333333333333343</v>
      </c>
      <c r="BH22" s="65">
        <v>51.515151515151516</v>
      </c>
      <c r="BI22" s="65">
        <v>71.428571428571431</v>
      </c>
      <c r="BJ22" s="65">
        <v>54.545454545454547</v>
      </c>
      <c r="BK22" s="65">
        <v>100</v>
      </c>
      <c r="BL22" s="65">
        <v>69.047619047619051</v>
      </c>
      <c r="BM22" s="65">
        <v>70.023310023310017</v>
      </c>
      <c r="BN22" s="65">
        <v>67.521367521367523</v>
      </c>
      <c r="BO22" s="65">
        <v>75.213675213675216</v>
      </c>
      <c r="BP22" s="65">
        <v>75.757575757575765</v>
      </c>
      <c r="BQ22" s="65">
        <v>67.521367521367523</v>
      </c>
      <c r="BR22" s="65">
        <v>64.102564102564102</v>
      </c>
      <c r="BS22" s="65">
        <v>28.703703703703706</v>
      </c>
      <c r="BT22" s="65">
        <v>28.571428571428569</v>
      </c>
      <c r="BU22" s="65">
        <v>19.047619047619047</v>
      </c>
      <c r="BV22" s="65">
        <v>11.111111111111111</v>
      </c>
      <c r="BW22" s="65">
        <v>38.888888888888886</v>
      </c>
      <c r="BX22" s="65">
        <v>45.238095238095234</v>
      </c>
      <c r="BY22" s="65">
        <v>67.501017501017486</v>
      </c>
      <c r="BZ22" s="65">
        <v>79.487179487179475</v>
      </c>
      <c r="CA22" s="65">
        <v>66.666666666666657</v>
      </c>
      <c r="CB22" s="65">
        <v>56.349206349206341</v>
      </c>
      <c r="CC22" s="65">
        <v>61.53846153846154</v>
      </c>
      <c r="CD22" s="65">
        <v>30.303030303030301</v>
      </c>
      <c r="CE22" s="65">
        <v>9.0909090909090917</v>
      </c>
      <c r="CF22" s="65">
        <v>13.888888888888889</v>
      </c>
      <c r="CG22" s="65">
        <v>30</v>
      </c>
      <c r="CH22" s="65">
        <v>33.333333333333329</v>
      </c>
      <c r="CI22" s="65">
        <v>53.846153846153847</v>
      </c>
      <c r="CJ22" s="65">
        <v>34.444444444444436</v>
      </c>
      <c r="CK22" s="65">
        <v>64.285714285714292</v>
      </c>
      <c r="CL22" s="65">
        <v>45.370370370370367</v>
      </c>
    </row>
    <row r="23" spans="1:90" x14ac:dyDescent="0.35">
      <c r="A23" t="s">
        <v>352</v>
      </c>
      <c r="B23" s="63" t="s">
        <v>234</v>
      </c>
      <c r="C23" s="64" t="s">
        <v>243</v>
      </c>
      <c r="D23" s="65">
        <v>100</v>
      </c>
      <c r="E23" s="65">
        <v>80.555555555555557</v>
      </c>
      <c r="F23" s="65">
        <v>91.666666666666657</v>
      </c>
      <c r="G23" s="65">
        <v>68.518518518518519</v>
      </c>
      <c r="H23" s="65">
        <v>100</v>
      </c>
      <c r="I23" s="65">
        <v>70</v>
      </c>
      <c r="J23" s="65">
        <v>44.444444444444443</v>
      </c>
      <c r="K23" s="65">
        <v>53.703703703703695</v>
      </c>
      <c r="L23" s="65">
        <v>48.717948717948723</v>
      </c>
      <c r="M23" s="65">
        <v>46.913580246913583</v>
      </c>
      <c r="N23" s="65">
        <v>100</v>
      </c>
      <c r="O23" s="65">
        <v>37.962962962962962</v>
      </c>
      <c r="P23" s="65">
        <v>100</v>
      </c>
      <c r="Q23" s="65">
        <v>45.370370370370367</v>
      </c>
      <c r="R23" s="65">
        <v>100</v>
      </c>
      <c r="S23" s="65">
        <v>43.589743589743591</v>
      </c>
      <c r="T23" s="65">
        <v>84.848484848484844</v>
      </c>
      <c r="U23" s="65">
        <v>46.096650263316931</v>
      </c>
      <c r="V23" s="65">
        <v>100</v>
      </c>
      <c r="W23" s="65">
        <v>46.153846153846153</v>
      </c>
      <c r="X23" s="65">
        <v>77.777777777777786</v>
      </c>
      <c r="Y23" s="65">
        <v>40.277777777777779</v>
      </c>
      <c r="Z23" s="65">
        <v>66.666666666666657</v>
      </c>
      <c r="AA23" s="65">
        <v>38.888888888888886</v>
      </c>
      <c r="AB23" s="65">
        <v>88.888888888888886</v>
      </c>
      <c r="AC23" s="65">
        <v>39.506172839506171</v>
      </c>
      <c r="AD23" s="65">
        <v>90.909090909090907</v>
      </c>
      <c r="AE23" s="65">
        <v>65.656565656565661</v>
      </c>
      <c r="AF23" s="65">
        <v>44.444444444444443</v>
      </c>
      <c r="AG23" s="65">
        <v>64.444444444444443</v>
      </c>
      <c r="AH23" s="65">
        <v>62.62626262626263</v>
      </c>
      <c r="AI23" s="65">
        <v>100</v>
      </c>
      <c r="AJ23" s="65">
        <v>71.604938271604937</v>
      </c>
      <c r="AK23" s="65">
        <v>100</v>
      </c>
      <c r="AL23" s="65">
        <v>72.222222222222214</v>
      </c>
      <c r="AM23" s="65">
        <v>100</v>
      </c>
      <c r="AN23" s="65">
        <v>70.707070707070699</v>
      </c>
      <c r="AO23" s="65">
        <v>88.888888888888886</v>
      </c>
      <c r="AP23" s="65">
        <v>40.74074074074074</v>
      </c>
      <c r="AQ23" s="65">
        <v>100</v>
      </c>
      <c r="AR23" s="65">
        <v>41.111111111111114</v>
      </c>
      <c r="AS23" s="65">
        <v>57.142857142857139</v>
      </c>
      <c r="AT23" s="65">
        <v>19.999999999999996</v>
      </c>
      <c r="AU23" s="65">
        <v>50</v>
      </c>
      <c r="AV23" s="65">
        <v>46.666666666666664</v>
      </c>
      <c r="AW23" s="65">
        <v>39.393939393939398</v>
      </c>
      <c r="AX23" s="65">
        <v>18.055555555555554</v>
      </c>
      <c r="AY23" s="65">
        <v>28.28282828282828</v>
      </c>
      <c r="AZ23" s="65">
        <v>48.484848484848477</v>
      </c>
      <c r="BA23" s="65">
        <v>90.5</v>
      </c>
      <c r="BB23" s="65">
        <v>61.358024691358025</v>
      </c>
      <c r="BC23" s="65">
        <v>90</v>
      </c>
      <c r="BD23" s="65">
        <v>53.086419753086417</v>
      </c>
      <c r="BE23" s="65">
        <v>75</v>
      </c>
      <c r="BF23" s="65">
        <v>70.370370370370367</v>
      </c>
      <c r="BG23" s="65">
        <v>100</v>
      </c>
      <c r="BH23" s="65">
        <v>55.555555555555557</v>
      </c>
      <c r="BI23" s="65">
        <v>87.5</v>
      </c>
      <c r="BJ23" s="65">
        <v>61.111111111111107</v>
      </c>
      <c r="BK23" s="65">
        <v>100</v>
      </c>
      <c r="BL23" s="65">
        <v>66.666666666666657</v>
      </c>
      <c r="BM23" s="65">
        <v>76.168350168350173</v>
      </c>
      <c r="BN23" s="65">
        <v>57.407407407407412</v>
      </c>
      <c r="BO23" s="65">
        <v>80</v>
      </c>
      <c r="BP23" s="65">
        <v>83.838383838383834</v>
      </c>
      <c r="BQ23" s="65">
        <v>79.797979797979792</v>
      </c>
      <c r="BR23" s="65">
        <v>79.797979797979792</v>
      </c>
      <c r="BS23" s="65">
        <v>27.272727272727273</v>
      </c>
      <c r="BT23" s="65">
        <v>25.694444444444443</v>
      </c>
      <c r="BU23" s="65">
        <v>8.8888888888888893</v>
      </c>
      <c r="BV23" s="65">
        <v>7.7777777777777768</v>
      </c>
      <c r="BW23" s="65">
        <v>35.18518518518519</v>
      </c>
      <c r="BX23" s="65">
        <v>50.925925925925924</v>
      </c>
      <c r="BY23" s="65">
        <v>73.148148148148152</v>
      </c>
      <c r="BZ23" s="65">
        <v>75.925925925925924</v>
      </c>
      <c r="CA23" s="65">
        <v>73.148148148148138</v>
      </c>
      <c r="CB23" s="65">
        <v>70.370370370370367</v>
      </c>
      <c r="CC23" s="65">
        <v>75</v>
      </c>
      <c r="CD23" s="65">
        <v>42.857142857142854</v>
      </c>
      <c r="CE23" s="65">
        <v>22.222222222222221</v>
      </c>
      <c r="CF23" s="65" t="s">
        <v>244</v>
      </c>
      <c r="CG23" s="65">
        <v>16.666666666666664</v>
      </c>
      <c r="CH23" s="65" t="s">
        <v>244</v>
      </c>
      <c r="CI23" s="65">
        <v>60</v>
      </c>
      <c r="CJ23" s="65">
        <v>26.984126984126981</v>
      </c>
      <c r="CK23" s="65">
        <v>77.777777777777786</v>
      </c>
      <c r="CL23" s="65">
        <v>40.74074074074074</v>
      </c>
    </row>
    <row r="24" spans="1:90" x14ac:dyDescent="0.35">
      <c r="A24" t="s">
        <v>352</v>
      </c>
      <c r="B24" s="63" t="s">
        <v>232</v>
      </c>
      <c r="C24" s="64" t="s">
        <v>304</v>
      </c>
      <c r="D24" s="65">
        <v>61.53846153846154</v>
      </c>
      <c r="E24" s="65">
        <v>43.518518518518519</v>
      </c>
      <c r="F24" s="65">
        <v>75</v>
      </c>
      <c r="G24" s="65">
        <v>50.505050505050505</v>
      </c>
      <c r="H24" s="65">
        <v>66.666666666666657</v>
      </c>
      <c r="I24" s="65">
        <v>49.494949494949488</v>
      </c>
      <c r="J24" s="65">
        <v>58.333333333333336</v>
      </c>
      <c r="K24" s="65">
        <v>42.424242424242422</v>
      </c>
      <c r="L24" s="65">
        <v>48.412698412698404</v>
      </c>
      <c r="M24" s="65">
        <v>68.253968253968253</v>
      </c>
      <c r="N24" s="65">
        <v>35.714285714285715</v>
      </c>
      <c r="O24" s="65">
        <v>15.384615384615383</v>
      </c>
      <c r="P24" s="65">
        <v>71.428571428571431</v>
      </c>
      <c r="Q24" s="65">
        <v>26.984126984126981</v>
      </c>
      <c r="R24" s="65">
        <v>85.714285714285708</v>
      </c>
      <c r="S24" s="65">
        <v>40.476190476190482</v>
      </c>
      <c r="T24" s="65">
        <v>57.142857142857146</v>
      </c>
      <c r="U24" s="65">
        <v>27.875457875457876</v>
      </c>
      <c r="V24" s="65">
        <v>71.428571428571431</v>
      </c>
      <c r="W24" s="65">
        <v>32.539682539682538</v>
      </c>
      <c r="X24" s="65">
        <v>50</v>
      </c>
      <c r="Y24" s="65">
        <v>24.786324786324787</v>
      </c>
      <c r="Z24" s="65">
        <v>50</v>
      </c>
      <c r="AA24" s="65">
        <v>29.05982905982906</v>
      </c>
      <c r="AB24" s="65">
        <v>57.142857142857139</v>
      </c>
      <c r="AC24" s="65">
        <v>19.658119658119656</v>
      </c>
      <c r="AD24" s="65">
        <v>57.142857142857139</v>
      </c>
      <c r="AE24" s="65">
        <v>33.333333333333329</v>
      </c>
      <c r="AF24" s="65">
        <v>39.316239316239312</v>
      </c>
      <c r="AG24" s="65">
        <v>55.555555555555557</v>
      </c>
      <c r="AH24" s="65">
        <v>49.572649572649574</v>
      </c>
      <c r="AI24" s="65">
        <v>85.714285714285708</v>
      </c>
      <c r="AJ24" s="65">
        <v>53.84615384615384</v>
      </c>
      <c r="AK24" s="65">
        <v>66.666666666666657</v>
      </c>
      <c r="AL24" s="65">
        <v>37.037037037037031</v>
      </c>
      <c r="AM24" s="65">
        <v>78.571428571428569</v>
      </c>
      <c r="AN24" s="65">
        <v>34.126984126984119</v>
      </c>
      <c r="AO24" s="65">
        <v>53.846153846153847</v>
      </c>
      <c r="AP24" s="65">
        <v>25.641025641025639</v>
      </c>
      <c r="AQ24" s="65">
        <v>78.571428571428569</v>
      </c>
      <c r="AR24" s="65">
        <v>36.507936507936506</v>
      </c>
      <c r="AS24" s="65">
        <v>50</v>
      </c>
      <c r="AT24" s="65">
        <v>23.931623931623928</v>
      </c>
      <c r="AU24" s="65">
        <v>68.253968253968253</v>
      </c>
      <c r="AV24" s="65">
        <v>53.17460317460317</v>
      </c>
      <c r="AW24" s="65">
        <v>38.095238095238095</v>
      </c>
      <c r="AX24" s="65">
        <v>62.62626262626263</v>
      </c>
      <c r="AY24" s="65">
        <v>57.936507936507937</v>
      </c>
      <c r="AZ24" s="65">
        <v>55.555555555555557</v>
      </c>
      <c r="BA24" s="65">
        <v>80.128205128205124</v>
      </c>
      <c r="BB24" s="65">
        <v>55.925925925925924</v>
      </c>
      <c r="BC24" s="65">
        <v>92.307692307692307</v>
      </c>
      <c r="BD24" s="65">
        <v>62.393162393162385</v>
      </c>
      <c r="BE24" s="65">
        <v>66.666666666666657</v>
      </c>
      <c r="BF24" s="65">
        <v>47.222222222222221</v>
      </c>
      <c r="BG24" s="65">
        <v>66.666666666666657</v>
      </c>
      <c r="BH24" s="65">
        <v>51.851851851851855</v>
      </c>
      <c r="BI24" s="65">
        <v>75</v>
      </c>
      <c r="BJ24" s="65">
        <v>47.222222222222221</v>
      </c>
      <c r="BK24" s="65">
        <v>100</v>
      </c>
      <c r="BL24" s="65">
        <v>70.940170940170944</v>
      </c>
      <c r="BM24" s="65">
        <v>62.478632478632484</v>
      </c>
      <c r="BN24" s="65">
        <v>56.349206349206348</v>
      </c>
      <c r="BO24" s="65">
        <v>70.085470085470092</v>
      </c>
      <c r="BP24" s="65">
        <v>76.19047619047619</v>
      </c>
      <c r="BQ24" s="65">
        <v>70.085470085470092</v>
      </c>
      <c r="BR24" s="65">
        <v>39.682539682539684</v>
      </c>
      <c r="BS24" s="65">
        <v>36.752136752136749</v>
      </c>
      <c r="BT24" s="65">
        <v>50.396825396825392</v>
      </c>
      <c r="BU24" s="65">
        <v>61.111111111111107</v>
      </c>
      <c r="BV24" s="65">
        <v>23.809523809523807</v>
      </c>
      <c r="BW24" s="65">
        <v>63.492063492063494</v>
      </c>
      <c r="BX24" s="65">
        <v>53.17460317460317</v>
      </c>
      <c r="BY24" s="65">
        <v>76.19047619047619</v>
      </c>
      <c r="BZ24" s="65">
        <v>80.158730158730151</v>
      </c>
      <c r="CA24" s="65">
        <v>77.777777777777771</v>
      </c>
      <c r="CB24" s="65">
        <v>70.634920634920633</v>
      </c>
      <c r="CC24" s="65">
        <v>71.428571428571431</v>
      </c>
      <c r="CD24" s="65">
        <v>35.042735042735046</v>
      </c>
      <c r="CE24" s="65">
        <v>42.857142857142854</v>
      </c>
      <c r="CF24" s="65">
        <v>23.076923076923077</v>
      </c>
      <c r="CG24" s="65">
        <v>30.76923076923077</v>
      </c>
      <c r="CH24" s="65">
        <v>18.18181818181818</v>
      </c>
      <c r="CI24" s="65">
        <v>42.857142857142854</v>
      </c>
      <c r="CJ24" s="65">
        <v>23.931623931623928</v>
      </c>
      <c r="CK24" s="65">
        <v>50</v>
      </c>
      <c r="CL24" s="65">
        <v>33.333333333333329</v>
      </c>
    </row>
    <row r="25" spans="1:90" x14ac:dyDescent="0.35">
      <c r="A25" t="s">
        <v>352</v>
      </c>
      <c r="B25" s="63" t="s">
        <v>234</v>
      </c>
      <c r="C25" s="64" t="s">
        <v>245</v>
      </c>
      <c r="D25" s="65">
        <v>100</v>
      </c>
      <c r="E25" s="65">
        <v>76.666666666666671</v>
      </c>
      <c r="F25" s="65">
        <v>80</v>
      </c>
      <c r="G25" s="65">
        <v>48.888888888888893</v>
      </c>
      <c r="H25" s="65">
        <v>90</v>
      </c>
      <c r="I25" s="65">
        <v>57.777777777777779</v>
      </c>
      <c r="J25" s="65">
        <v>90</v>
      </c>
      <c r="K25" s="65">
        <v>47.777777777777771</v>
      </c>
      <c r="L25" s="65">
        <v>51.851851851851855</v>
      </c>
      <c r="M25" s="65">
        <v>36.111111111111107</v>
      </c>
      <c r="N25" s="65">
        <v>60</v>
      </c>
      <c r="O25" s="65">
        <v>28.888888888888889</v>
      </c>
      <c r="P25" s="65">
        <v>80</v>
      </c>
      <c r="Q25" s="65">
        <v>41.111111111111114</v>
      </c>
      <c r="R25" s="65">
        <v>50</v>
      </c>
      <c r="S25" s="65">
        <v>16.666666666666664</v>
      </c>
      <c r="T25" s="65">
        <v>55.333333333333329</v>
      </c>
      <c r="U25" s="65">
        <v>25.975308641975307</v>
      </c>
      <c r="V25" s="65">
        <v>80</v>
      </c>
      <c r="W25" s="65">
        <v>35.555555555555557</v>
      </c>
      <c r="X25" s="65">
        <v>66.666666666666657</v>
      </c>
      <c r="Y25" s="65">
        <v>32.098765432098766</v>
      </c>
      <c r="Z25" s="65">
        <v>20</v>
      </c>
      <c r="AA25" s="65">
        <v>11.111111111111111</v>
      </c>
      <c r="AB25" s="65">
        <v>40</v>
      </c>
      <c r="AC25" s="65">
        <v>16.666666666666664</v>
      </c>
      <c r="AD25" s="65">
        <v>70</v>
      </c>
      <c r="AE25" s="65">
        <v>34.444444444444436</v>
      </c>
      <c r="AF25" s="65">
        <v>28.888888888888889</v>
      </c>
      <c r="AG25" s="65">
        <v>62.222222222222214</v>
      </c>
      <c r="AH25" s="65">
        <v>54.44444444444445</v>
      </c>
      <c r="AI25" s="65">
        <v>100</v>
      </c>
      <c r="AJ25" s="65">
        <v>68.888888888888886</v>
      </c>
      <c r="AK25" s="65">
        <v>90</v>
      </c>
      <c r="AL25" s="65">
        <v>63.333333333333336</v>
      </c>
      <c r="AM25" s="65">
        <v>90</v>
      </c>
      <c r="AN25" s="65">
        <v>61.111111111111107</v>
      </c>
      <c r="AO25" s="65">
        <v>88.888888888888886</v>
      </c>
      <c r="AP25" s="65">
        <v>38.271604938271608</v>
      </c>
      <c r="AQ25" s="65">
        <v>50</v>
      </c>
      <c r="AR25" s="65">
        <v>23.333333333333332</v>
      </c>
      <c r="AS25" s="65">
        <v>10</v>
      </c>
      <c r="AT25" s="65">
        <v>6.6666666666666679</v>
      </c>
      <c r="AU25" s="65">
        <v>76.666666666666671</v>
      </c>
      <c r="AV25" s="65">
        <v>34.444444444444436</v>
      </c>
      <c r="AW25" s="65">
        <v>44.444444444444443</v>
      </c>
      <c r="AX25" s="65">
        <v>62.962962962962962</v>
      </c>
      <c r="AY25" s="65">
        <v>47.777777777777771</v>
      </c>
      <c r="AZ25" s="65">
        <v>64.444444444444443</v>
      </c>
      <c r="BA25" s="65">
        <v>59.555555555555557</v>
      </c>
      <c r="BB25" s="65">
        <v>31.876543209876541</v>
      </c>
      <c r="BC25" s="65">
        <v>90</v>
      </c>
      <c r="BD25" s="65">
        <v>48.888888888888893</v>
      </c>
      <c r="BE25" s="65">
        <v>44.444444444444443</v>
      </c>
      <c r="BF25" s="65">
        <v>20.987654320987652</v>
      </c>
      <c r="BG25" s="65">
        <v>60</v>
      </c>
      <c r="BH25" s="65">
        <v>28.888888888888889</v>
      </c>
      <c r="BI25" s="65">
        <v>33.333333333333329</v>
      </c>
      <c r="BJ25" s="65">
        <v>17.283950617283949</v>
      </c>
      <c r="BK25" s="65">
        <v>70</v>
      </c>
      <c r="BL25" s="65">
        <v>43.333333333333336</v>
      </c>
      <c r="BM25" s="65">
        <v>67.061728395061721</v>
      </c>
      <c r="BN25" s="65">
        <v>40</v>
      </c>
      <c r="BO25" s="65">
        <v>71.111111111111114</v>
      </c>
      <c r="BP25" s="65">
        <v>75.555555555555557</v>
      </c>
      <c r="BQ25" s="65">
        <v>62.222222222222221</v>
      </c>
      <c r="BR25" s="65">
        <v>86.419753086419746</v>
      </c>
      <c r="BS25" s="65">
        <v>35.802469135802468</v>
      </c>
      <c r="BT25" s="65">
        <v>41.388888888888886</v>
      </c>
      <c r="BU25" s="65">
        <v>28.888888888888889</v>
      </c>
      <c r="BV25" s="65">
        <v>19.999999999999996</v>
      </c>
      <c r="BW25" s="65">
        <v>51.111111111111107</v>
      </c>
      <c r="BX25" s="65">
        <v>65.555555555555557</v>
      </c>
      <c r="BY25" s="65">
        <v>75.925925925925924</v>
      </c>
      <c r="BZ25" s="65">
        <v>88.888888888888886</v>
      </c>
      <c r="CA25" s="65">
        <v>66.666666666666657</v>
      </c>
      <c r="CB25" s="65">
        <v>72.222222222222214</v>
      </c>
      <c r="CC25" s="65">
        <v>60</v>
      </c>
      <c r="CD25" s="65">
        <v>25.555555555555554</v>
      </c>
      <c r="CE25" s="65">
        <v>20</v>
      </c>
      <c r="CF25" s="65">
        <v>2.2222222222222214</v>
      </c>
      <c r="CG25" s="65">
        <v>22.222222222222221</v>
      </c>
      <c r="CH25" s="65">
        <v>2.469135802469137</v>
      </c>
      <c r="CI25" s="65">
        <v>60</v>
      </c>
      <c r="CJ25" s="65">
        <v>15.555555555555554</v>
      </c>
      <c r="CK25" s="65">
        <v>60</v>
      </c>
      <c r="CL25" s="65">
        <v>25.555555555555554</v>
      </c>
    </row>
    <row r="26" spans="1:90" x14ac:dyDescent="0.35">
      <c r="A26" t="s">
        <v>352</v>
      </c>
      <c r="B26" s="63" t="s">
        <v>246</v>
      </c>
      <c r="C26" s="64" t="s">
        <v>247</v>
      </c>
      <c r="D26" s="65">
        <v>100</v>
      </c>
      <c r="E26" s="65">
        <v>72.727272727272734</v>
      </c>
      <c r="F26" s="65">
        <v>81.818181818181827</v>
      </c>
      <c r="G26" s="65">
        <v>75.308641975308632</v>
      </c>
      <c r="H26" s="65">
        <v>72.727272727272734</v>
      </c>
      <c r="I26" s="65">
        <v>51.851851851851855</v>
      </c>
      <c r="J26" s="65">
        <v>27.27272727272727</v>
      </c>
      <c r="K26" s="65">
        <v>33.333333333333329</v>
      </c>
      <c r="L26" s="65">
        <v>73.148148148148138</v>
      </c>
      <c r="M26" s="65">
        <v>50.925925925925924</v>
      </c>
      <c r="N26" s="65">
        <v>75</v>
      </c>
      <c r="O26" s="65">
        <v>34.567901234567898</v>
      </c>
      <c r="P26" s="65">
        <v>100</v>
      </c>
      <c r="Q26" s="65">
        <v>55.555555555555557</v>
      </c>
      <c r="R26" s="65">
        <v>54.54545454545454</v>
      </c>
      <c r="S26" s="65">
        <v>35.555555555555557</v>
      </c>
      <c r="T26" s="65">
        <v>38.787878787878782</v>
      </c>
      <c r="U26" s="65">
        <v>27.594356261022927</v>
      </c>
      <c r="V26" s="65">
        <v>33.333333333333329</v>
      </c>
      <c r="W26" s="65">
        <v>39.999999999999993</v>
      </c>
      <c r="X26" s="65">
        <v>33.333333333333329</v>
      </c>
      <c r="Y26" s="65">
        <v>25.396825396825395</v>
      </c>
      <c r="Z26" s="65">
        <v>66.666666666666657</v>
      </c>
      <c r="AA26" s="65">
        <v>43.20987654320988</v>
      </c>
      <c r="AB26" s="65">
        <v>33.333333333333329</v>
      </c>
      <c r="AC26" s="65">
        <v>16.666666666666664</v>
      </c>
      <c r="AD26" s="65">
        <v>27.27272727272727</v>
      </c>
      <c r="AE26" s="65">
        <v>12.698412698412698</v>
      </c>
      <c r="AF26" s="65">
        <v>66.666666666666657</v>
      </c>
      <c r="AG26" s="65">
        <v>62.962962962962962</v>
      </c>
      <c r="AH26" s="65">
        <v>44.444444444444443</v>
      </c>
      <c r="AI26" s="65">
        <v>100</v>
      </c>
      <c r="AJ26" s="65">
        <v>66.666666666666657</v>
      </c>
      <c r="AK26" s="65">
        <v>58.333333333333336</v>
      </c>
      <c r="AL26" s="65">
        <v>58.333333333333329</v>
      </c>
      <c r="AM26" s="65">
        <v>91.666666666666657</v>
      </c>
      <c r="AN26" s="65">
        <v>60.606060606060602</v>
      </c>
      <c r="AO26" s="65">
        <v>25</v>
      </c>
      <c r="AP26" s="65">
        <v>22.222222222222221</v>
      </c>
      <c r="AQ26" s="65">
        <v>27.27272727272727</v>
      </c>
      <c r="AR26" s="65">
        <v>17.777777777777779</v>
      </c>
      <c r="AS26" s="65">
        <v>58.333333333333336</v>
      </c>
      <c r="AT26" s="65">
        <v>44.444444444444443</v>
      </c>
      <c r="AU26" s="65">
        <v>63.888888888888886</v>
      </c>
      <c r="AV26" s="65">
        <v>68.518518518518519</v>
      </c>
      <c r="AW26" s="65">
        <v>72.222222222222214</v>
      </c>
      <c r="AX26" s="65">
        <v>42.222222222222221</v>
      </c>
      <c r="AY26" s="65">
        <v>83.333333333333329</v>
      </c>
      <c r="AZ26" s="65">
        <v>63.888888888888886</v>
      </c>
      <c r="BA26" s="65">
        <v>25.212121212121211</v>
      </c>
      <c r="BB26" s="65">
        <v>36.507936507936506</v>
      </c>
      <c r="BC26" s="65">
        <v>33.333333333333329</v>
      </c>
      <c r="BD26" s="65">
        <v>53.968253968253961</v>
      </c>
      <c r="BE26" s="65">
        <v>20</v>
      </c>
      <c r="BF26" s="65">
        <v>33.333333333333329</v>
      </c>
      <c r="BG26" s="65">
        <v>27.27272727272727</v>
      </c>
      <c r="BH26" s="65">
        <v>36.507936507936506</v>
      </c>
      <c r="BI26" s="65">
        <v>27.27272727272727</v>
      </c>
      <c r="BJ26" s="65">
        <v>36.507936507936506</v>
      </c>
      <c r="BK26" s="65">
        <v>18.181818181818183</v>
      </c>
      <c r="BL26" s="65">
        <v>22.222222222222221</v>
      </c>
      <c r="BM26" s="65">
        <v>63.797979797979792</v>
      </c>
      <c r="BN26" s="65">
        <v>71.717171717171723</v>
      </c>
      <c r="BO26" s="65">
        <v>42.222222222222221</v>
      </c>
      <c r="BP26" s="65">
        <v>78.787878787878782</v>
      </c>
      <c r="BQ26" s="65">
        <v>77.777777777777771</v>
      </c>
      <c r="BR26" s="65">
        <v>48.484848484848484</v>
      </c>
      <c r="BS26" s="65">
        <v>30.555555555555554</v>
      </c>
      <c r="BT26" s="65">
        <v>40.993265993265993</v>
      </c>
      <c r="BU26" s="65">
        <v>17.171717171717169</v>
      </c>
      <c r="BV26" s="65">
        <v>6.0606060606060597</v>
      </c>
      <c r="BW26" s="65">
        <v>80.555555555555557</v>
      </c>
      <c r="BX26" s="65">
        <v>60.185185185185183</v>
      </c>
      <c r="BY26" s="65">
        <v>77.777777777777771</v>
      </c>
      <c r="BZ26" s="65">
        <v>71.296296296296291</v>
      </c>
      <c r="CA26" s="65">
        <v>87.037037037037038</v>
      </c>
      <c r="CB26" s="65">
        <v>75</v>
      </c>
      <c r="CC26" s="65">
        <v>75</v>
      </c>
      <c r="CD26" s="65">
        <v>47.474747474747467</v>
      </c>
      <c r="CE26" s="65">
        <v>72.727272727272734</v>
      </c>
      <c r="CF26" s="65">
        <v>33.333333333333329</v>
      </c>
      <c r="CG26" s="65">
        <v>41.666666666666671</v>
      </c>
      <c r="CH26" s="65">
        <v>30.158730158730158</v>
      </c>
      <c r="CI26" s="65">
        <v>50</v>
      </c>
      <c r="CJ26" s="65">
        <v>30.158730158730158</v>
      </c>
      <c r="CK26" s="65">
        <v>75</v>
      </c>
      <c r="CL26" s="65">
        <v>34.343434343434339</v>
      </c>
    </row>
    <row r="27" spans="1:90" x14ac:dyDescent="0.35">
      <c r="A27" t="s">
        <v>352</v>
      </c>
      <c r="B27" s="63" t="s">
        <v>232</v>
      </c>
      <c r="C27" s="64" t="s">
        <v>305</v>
      </c>
      <c r="D27" s="65">
        <v>76.923076923076934</v>
      </c>
      <c r="E27" s="65">
        <v>59.259259259259252</v>
      </c>
      <c r="F27" s="65">
        <v>75</v>
      </c>
      <c r="G27" s="65">
        <v>54.629629629629633</v>
      </c>
      <c r="H27" s="65">
        <v>58.333333333333336</v>
      </c>
      <c r="I27" s="65">
        <v>37.37373737373737</v>
      </c>
      <c r="J27" s="65">
        <v>33.333333333333329</v>
      </c>
      <c r="K27" s="65">
        <v>26.666666666666664</v>
      </c>
      <c r="L27" s="65">
        <v>67.777777777777771</v>
      </c>
      <c r="M27" s="65">
        <v>62.62626262626263</v>
      </c>
      <c r="N27" s="65">
        <v>18.181818181818183</v>
      </c>
      <c r="O27" s="65">
        <v>15.87301587301587</v>
      </c>
      <c r="P27" s="65">
        <v>84.615384615384613</v>
      </c>
      <c r="Q27" s="65">
        <v>60.185185185185183</v>
      </c>
      <c r="R27" s="65">
        <v>75</v>
      </c>
      <c r="S27" s="65">
        <v>52.222222222222221</v>
      </c>
      <c r="T27" s="65">
        <v>78.216783216783227</v>
      </c>
      <c r="U27" s="65">
        <v>56.413105413105406</v>
      </c>
      <c r="V27" s="65">
        <v>100</v>
      </c>
      <c r="W27" s="65">
        <v>58.974358974358971</v>
      </c>
      <c r="X27" s="65">
        <v>75</v>
      </c>
      <c r="Y27" s="65">
        <v>55.555555555555557</v>
      </c>
      <c r="Z27" s="65">
        <v>54.54545454545454</v>
      </c>
      <c r="AA27" s="65">
        <v>46.666666666666664</v>
      </c>
      <c r="AB27" s="65">
        <v>69.230769230769226</v>
      </c>
      <c r="AC27" s="65">
        <v>49.074074074074076</v>
      </c>
      <c r="AD27" s="65">
        <v>92.307692307692307</v>
      </c>
      <c r="AE27" s="65">
        <v>71.794871794871796</v>
      </c>
      <c r="AF27" s="65">
        <v>60.683760683760681</v>
      </c>
      <c r="AG27" s="65">
        <v>63.247863247863251</v>
      </c>
      <c r="AH27" s="65">
        <v>60.683760683760681</v>
      </c>
      <c r="AI27" s="65">
        <v>100</v>
      </c>
      <c r="AJ27" s="65">
        <v>77.777777777777771</v>
      </c>
      <c r="AK27" s="65">
        <v>77.777777777777786</v>
      </c>
      <c r="AL27" s="65">
        <v>67.901234567901227</v>
      </c>
      <c r="AM27" s="65">
        <v>100</v>
      </c>
      <c r="AN27" s="65">
        <v>70.940170940170944</v>
      </c>
      <c r="AO27" s="65">
        <v>25</v>
      </c>
      <c r="AP27" s="65">
        <v>12.222222222222223</v>
      </c>
      <c r="AQ27" s="65">
        <v>83.333333333333343</v>
      </c>
      <c r="AR27" s="65">
        <v>62.037037037037031</v>
      </c>
      <c r="AS27" s="65">
        <v>90</v>
      </c>
      <c r="AT27" s="65">
        <v>71.111111111111114</v>
      </c>
      <c r="AU27" s="65">
        <v>67.521367521367509</v>
      </c>
      <c r="AV27" s="65">
        <v>52.136752136752136</v>
      </c>
      <c r="AW27" s="65">
        <v>63.247863247863251</v>
      </c>
      <c r="AX27" s="65">
        <v>76.92307692307692</v>
      </c>
      <c r="AY27" s="65">
        <v>66.666666666666657</v>
      </c>
      <c r="AZ27" s="65">
        <v>47.474747474747467</v>
      </c>
      <c r="BA27" s="65">
        <v>78.648018648018635</v>
      </c>
      <c r="BB27" s="65">
        <v>70.378917378917365</v>
      </c>
      <c r="BC27" s="65">
        <v>84.615384615384613</v>
      </c>
      <c r="BD27" s="65">
        <v>71.296296296296291</v>
      </c>
      <c r="BE27" s="65">
        <v>72.727272727272734</v>
      </c>
      <c r="BF27" s="65">
        <v>70</v>
      </c>
      <c r="BG27" s="65">
        <v>66.666666666666657</v>
      </c>
      <c r="BH27" s="65">
        <v>61.111111111111107</v>
      </c>
      <c r="BI27" s="65">
        <v>69.230769230769226</v>
      </c>
      <c r="BJ27" s="65">
        <v>70</v>
      </c>
      <c r="BK27" s="65">
        <v>100</v>
      </c>
      <c r="BL27" s="65">
        <v>79.487179487179475</v>
      </c>
      <c r="BM27" s="65">
        <v>67.820512820512818</v>
      </c>
      <c r="BN27" s="65">
        <v>64.957264957264954</v>
      </c>
      <c r="BO27" s="65">
        <v>67.592592592592595</v>
      </c>
      <c r="BP27" s="65">
        <v>74.074074074074076</v>
      </c>
      <c r="BQ27" s="65">
        <v>64.957264957264954</v>
      </c>
      <c r="BR27" s="65">
        <v>67.521367521367523</v>
      </c>
      <c r="BS27" s="65">
        <v>42.222222222222221</v>
      </c>
      <c r="BT27" s="65">
        <v>59.18803418803418</v>
      </c>
      <c r="BU27" s="65">
        <v>74.358974358974365</v>
      </c>
      <c r="BV27" s="65">
        <v>47.008547008547005</v>
      </c>
      <c r="BW27" s="65">
        <v>72.649572649572647</v>
      </c>
      <c r="BX27" s="65">
        <v>42.735042735042732</v>
      </c>
      <c r="BY27" s="65">
        <v>82.621082621082621</v>
      </c>
      <c r="BZ27" s="65">
        <v>82.051282051282058</v>
      </c>
      <c r="CA27" s="65">
        <v>82.90598290598291</v>
      </c>
      <c r="CB27" s="65">
        <v>82.90598290598291</v>
      </c>
      <c r="CC27" s="65">
        <v>75</v>
      </c>
      <c r="CD27" s="65">
        <v>52.777777777777779</v>
      </c>
      <c r="CE27" s="65">
        <v>66.666666666666657</v>
      </c>
      <c r="CF27" s="65">
        <v>52.777777777777779</v>
      </c>
      <c r="CG27" s="65">
        <v>70</v>
      </c>
      <c r="CH27" s="65">
        <v>54.166666666666664</v>
      </c>
      <c r="CI27" s="65">
        <v>81.818181818181827</v>
      </c>
      <c r="CJ27" s="65">
        <v>52.525252525252526</v>
      </c>
      <c r="CK27" s="65">
        <v>81.818181818181827</v>
      </c>
      <c r="CL27" s="65">
        <v>63.63636363636364</v>
      </c>
    </row>
    <row r="28" spans="1:90" x14ac:dyDescent="0.35">
      <c r="A28" t="s">
        <v>352</v>
      </c>
      <c r="B28" s="63" t="s">
        <v>238</v>
      </c>
      <c r="C28" s="64" t="s">
        <v>248</v>
      </c>
      <c r="D28" s="65">
        <v>66.666666666666657</v>
      </c>
      <c r="E28" s="65">
        <v>37.777777777777779</v>
      </c>
      <c r="F28" s="65">
        <v>60</v>
      </c>
      <c r="G28" s="65">
        <v>26.984126984126981</v>
      </c>
      <c r="H28" s="65">
        <v>66.666666666666657</v>
      </c>
      <c r="I28" s="65">
        <v>36.111111111111107</v>
      </c>
      <c r="J28" s="65">
        <v>78.571428571428569</v>
      </c>
      <c r="K28" s="65">
        <v>40.170940170940163</v>
      </c>
      <c r="L28" s="65">
        <v>24.603174603174605</v>
      </c>
      <c r="M28" s="65">
        <v>15.384615384615383</v>
      </c>
      <c r="N28" s="65">
        <v>38.461538461538467</v>
      </c>
      <c r="O28" s="65">
        <v>20.202020202020204</v>
      </c>
      <c r="P28" s="65">
        <v>40</v>
      </c>
      <c r="Q28" s="65">
        <v>21.367521367521366</v>
      </c>
      <c r="R28" s="65">
        <v>42.857142857142854</v>
      </c>
      <c r="S28" s="65">
        <v>25.396825396825395</v>
      </c>
      <c r="T28" s="65">
        <v>38.571428571428569</v>
      </c>
      <c r="U28" s="65">
        <v>22.792886126219457</v>
      </c>
      <c r="V28" s="65">
        <v>35.714285714285715</v>
      </c>
      <c r="W28" s="65">
        <v>17.948717948717949</v>
      </c>
      <c r="X28" s="65">
        <v>21.428571428571427</v>
      </c>
      <c r="Y28" s="65">
        <v>12.121212121212119</v>
      </c>
      <c r="Z28" s="65">
        <v>21.428571428571427</v>
      </c>
      <c r="AA28" s="65">
        <v>8.6419753086419746</v>
      </c>
      <c r="AB28" s="65">
        <v>42.857142857142854</v>
      </c>
      <c r="AC28" s="65">
        <v>25.252525252525253</v>
      </c>
      <c r="AD28" s="65">
        <v>71.428571428571431</v>
      </c>
      <c r="AE28" s="65">
        <v>50</v>
      </c>
      <c r="AF28" s="65">
        <v>37.777777777777779</v>
      </c>
      <c r="AG28" s="65">
        <v>18.253968253968253</v>
      </c>
      <c r="AH28" s="65">
        <v>23.076923076923077</v>
      </c>
      <c r="AI28" s="65">
        <v>46.666666666666664</v>
      </c>
      <c r="AJ28" s="65">
        <v>37.301587301587297</v>
      </c>
      <c r="AK28" s="65">
        <v>26.666666666666668</v>
      </c>
      <c r="AL28" s="65">
        <v>21.296296296296294</v>
      </c>
      <c r="AM28" s="65">
        <v>40</v>
      </c>
      <c r="AN28" s="65">
        <v>24.603174603174605</v>
      </c>
      <c r="AO28" s="65">
        <v>7.1428571428571423</v>
      </c>
      <c r="AP28" s="65">
        <v>9.4017094017094021</v>
      </c>
      <c r="AQ28" s="65">
        <v>26.666666666666668</v>
      </c>
      <c r="AR28" s="65">
        <v>21.428571428571427</v>
      </c>
      <c r="AS28" s="65">
        <v>35.714285714285715</v>
      </c>
      <c r="AT28" s="65">
        <v>29.629629629629626</v>
      </c>
      <c r="AU28" s="65">
        <v>32.592592592592588</v>
      </c>
      <c r="AV28" s="65">
        <v>29.629629629629626</v>
      </c>
      <c r="AW28" s="65">
        <v>31.111111111111107</v>
      </c>
      <c r="AX28" s="65">
        <v>26.666666666666664</v>
      </c>
      <c r="AY28" s="65">
        <v>18.518518518518515</v>
      </c>
      <c r="AZ28" s="65">
        <v>17.777777777777779</v>
      </c>
      <c r="BA28" s="65">
        <v>81.868131868131883</v>
      </c>
      <c r="BB28" s="65">
        <v>67.928774928774928</v>
      </c>
      <c r="BC28" s="65">
        <v>85.714285714285708</v>
      </c>
      <c r="BD28" s="65">
        <v>66.666666666666657</v>
      </c>
      <c r="BE28" s="65">
        <v>84.615384615384613</v>
      </c>
      <c r="BF28" s="65">
        <v>59.82905982905983</v>
      </c>
      <c r="BG28" s="65">
        <v>69.230769230769226</v>
      </c>
      <c r="BH28" s="65">
        <v>67.777777777777771</v>
      </c>
      <c r="BI28" s="65">
        <v>76.923076923076934</v>
      </c>
      <c r="BJ28" s="65">
        <v>63.888888888888886</v>
      </c>
      <c r="BK28" s="65">
        <v>92.857142857142861</v>
      </c>
      <c r="BL28" s="65">
        <v>81.481481481481481</v>
      </c>
      <c r="BM28" s="65">
        <v>77.948717948717956</v>
      </c>
      <c r="BN28" s="65">
        <v>76.068376068376068</v>
      </c>
      <c r="BO28" s="65">
        <v>76.068376068376068</v>
      </c>
      <c r="BP28" s="65">
        <v>81.196581196581192</v>
      </c>
      <c r="BQ28" s="65">
        <v>81.196581196581192</v>
      </c>
      <c r="BR28" s="65">
        <v>75.213675213675216</v>
      </c>
      <c r="BS28" s="65">
        <v>17.948717948717949</v>
      </c>
      <c r="BT28" s="65">
        <v>19.841269841269842</v>
      </c>
      <c r="BU28" s="65">
        <v>15.87301587301587</v>
      </c>
      <c r="BV28" s="65">
        <v>11.904761904761907</v>
      </c>
      <c r="BW28" s="65">
        <v>28.571428571428573</v>
      </c>
      <c r="BX28" s="65">
        <v>23.015873015873016</v>
      </c>
      <c r="BY28" s="65">
        <v>70.899470899470884</v>
      </c>
      <c r="BZ28" s="65">
        <v>69.047619047619051</v>
      </c>
      <c r="CA28" s="65">
        <v>64.285714285714278</v>
      </c>
      <c r="CB28" s="65">
        <v>79.365079365079353</v>
      </c>
      <c r="CC28" s="65">
        <v>53.333333333333336</v>
      </c>
      <c r="CD28" s="65">
        <v>27.407407407407408</v>
      </c>
      <c r="CE28" s="65">
        <v>20</v>
      </c>
      <c r="CF28" s="65">
        <v>17.777777777777779</v>
      </c>
      <c r="CG28" s="65">
        <v>20</v>
      </c>
      <c r="CH28" s="65">
        <v>10.317460317460318</v>
      </c>
      <c r="CI28" s="65">
        <v>40</v>
      </c>
      <c r="CJ28" s="65">
        <v>20.634920634920636</v>
      </c>
      <c r="CK28" s="65">
        <v>60</v>
      </c>
      <c r="CL28" s="65">
        <v>27.407407407407408</v>
      </c>
    </row>
    <row r="29" spans="1:90" x14ac:dyDescent="0.35">
      <c r="A29" t="s">
        <v>352</v>
      </c>
      <c r="B29" s="63" t="s">
        <v>238</v>
      </c>
      <c r="C29" s="64" t="s">
        <v>249</v>
      </c>
      <c r="D29" s="65">
        <v>92.307692307692307</v>
      </c>
      <c r="E29" s="65">
        <v>80.555555555555557</v>
      </c>
      <c r="F29" s="65">
        <v>100</v>
      </c>
      <c r="G29" s="65">
        <v>64.102564102564102</v>
      </c>
      <c r="H29" s="65">
        <v>84.615384615384613</v>
      </c>
      <c r="I29" s="65">
        <v>80.555555555555557</v>
      </c>
      <c r="J29" s="65">
        <v>91.666666666666657</v>
      </c>
      <c r="K29" s="65">
        <v>71.717171717171709</v>
      </c>
      <c r="L29" s="65">
        <v>70.085470085470078</v>
      </c>
      <c r="M29" s="65">
        <v>55.555555555555557</v>
      </c>
      <c r="N29" s="65">
        <v>76.923076923076934</v>
      </c>
      <c r="O29" s="65">
        <v>58.888888888888886</v>
      </c>
      <c r="P29" s="65">
        <v>78.571428571428569</v>
      </c>
      <c r="Q29" s="65">
        <v>37.962962962962962</v>
      </c>
      <c r="R29" s="65">
        <v>71.428571428571431</v>
      </c>
      <c r="S29" s="65">
        <v>63.333333333333336</v>
      </c>
      <c r="T29" s="65">
        <v>76.743256743256751</v>
      </c>
      <c r="U29" s="65">
        <v>65.996632996632997</v>
      </c>
      <c r="V29" s="65">
        <v>85.714285714285708</v>
      </c>
      <c r="W29" s="65">
        <v>70.370370370370367</v>
      </c>
      <c r="X29" s="65">
        <v>53.846153846153847</v>
      </c>
      <c r="Y29" s="65">
        <v>63.888888888888886</v>
      </c>
      <c r="Z29" s="65">
        <v>71.428571428571431</v>
      </c>
      <c r="AA29" s="65">
        <v>57.575757575757571</v>
      </c>
      <c r="AB29" s="65">
        <v>90.909090909090907</v>
      </c>
      <c r="AC29" s="65">
        <v>67.777777777777771</v>
      </c>
      <c r="AD29" s="65">
        <v>81.818181818181827</v>
      </c>
      <c r="AE29" s="65">
        <v>70.370370370370367</v>
      </c>
      <c r="AF29" s="65">
        <v>57.936507936507937</v>
      </c>
      <c r="AG29" s="65">
        <v>62.698412698412703</v>
      </c>
      <c r="AH29" s="65">
        <v>52.38095238095238</v>
      </c>
      <c r="AI29" s="65">
        <v>100</v>
      </c>
      <c r="AJ29" s="65">
        <v>61.538461538461533</v>
      </c>
      <c r="AK29" s="65">
        <v>83.333333333333343</v>
      </c>
      <c r="AL29" s="65">
        <v>72.727272727272734</v>
      </c>
      <c r="AM29" s="65">
        <v>84.615384615384613</v>
      </c>
      <c r="AN29" s="65">
        <v>62.62626262626263</v>
      </c>
      <c r="AO29" s="65">
        <v>63.636363636363633</v>
      </c>
      <c r="AP29" s="65">
        <v>47.619047619047613</v>
      </c>
      <c r="AQ29" s="65">
        <v>78.571428571428569</v>
      </c>
      <c r="AR29" s="65">
        <v>55.555555555555557</v>
      </c>
      <c r="AS29" s="65">
        <v>57.142857142857139</v>
      </c>
      <c r="AT29" s="65">
        <v>55.555555555555557</v>
      </c>
      <c r="AU29" s="65">
        <v>65.873015873015873</v>
      </c>
      <c r="AV29" s="65">
        <v>54.700854700854705</v>
      </c>
      <c r="AW29" s="65">
        <v>53.17460317460317</v>
      </c>
      <c r="AX29" s="65">
        <v>68.518518518518519</v>
      </c>
      <c r="AY29" s="65">
        <v>42.857142857142854</v>
      </c>
      <c r="AZ29" s="65">
        <v>48.412698412698404</v>
      </c>
      <c r="BA29" s="65">
        <v>84.358974358974365</v>
      </c>
      <c r="BB29" s="65">
        <v>66.666666666666657</v>
      </c>
      <c r="BC29" s="65">
        <v>84.615384615384613</v>
      </c>
      <c r="BD29" s="65">
        <v>70.707070707070699</v>
      </c>
      <c r="BE29" s="65">
        <v>84.615384615384613</v>
      </c>
      <c r="BF29" s="65">
        <v>62.62626262626263</v>
      </c>
      <c r="BG29" s="65">
        <v>76.923076923076934</v>
      </c>
      <c r="BH29" s="65">
        <v>65.555555555555557</v>
      </c>
      <c r="BI29" s="65">
        <v>83.333333333333343</v>
      </c>
      <c r="BJ29" s="65">
        <v>67.777777777777771</v>
      </c>
      <c r="BK29" s="65">
        <v>92.307692307692307</v>
      </c>
      <c r="BL29" s="65">
        <v>66.666666666666657</v>
      </c>
      <c r="BM29" s="65">
        <v>80.720390720390725</v>
      </c>
      <c r="BN29" s="65">
        <v>74.603174603174608</v>
      </c>
      <c r="BO29" s="65">
        <v>71.428571428571431</v>
      </c>
      <c r="BP29" s="65">
        <v>86.507936507936506</v>
      </c>
      <c r="BQ29" s="65">
        <v>83.760683760683762</v>
      </c>
      <c r="BR29" s="65">
        <v>87.301587301587304</v>
      </c>
      <c r="BS29" s="65">
        <v>65.740740740740748</v>
      </c>
      <c r="BT29" s="65">
        <v>35.714285714285708</v>
      </c>
      <c r="BU29" s="65">
        <v>23.809523809523807</v>
      </c>
      <c r="BV29" s="65">
        <v>19.841269841269838</v>
      </c>
      <c r="BW29" s="65">
        <v>39.682539682539677</v>
      </c>
      <c r="BX29" s="65">
        <v>59.523809523809518</v>
      </c>
      <c r="BY29" s="65">
        <v>78.042328042328037</v>
      </c>
      <c r="BZ29" s="65">
        <v>76.19047619047619</v>
      </c>
      <c r="CA29" s="65">
        <v>78.571428571428569</v>
      </c>
      <c r="CB29" s="65">
        <v>79.365079365079353</v>
      </c>
      <c r="CC29" s="65">
        <v>58.333333333333336</v>
      </c>
      <c r="CD29" s="65">
        <v>47.619047619047613</v>
      </c>
      <c r="CE29" s="65">
        <v>84.615384615384613</v>
      </c>
      <c r="CF29" s="65">
        <v>43.434343434343432</v>
      </c>
      <c r="CG29" s="65">
        <v>69.230769230769226</v>
      </c>
      <c r="CH29" s="65">
        <v>39.506172839506171</v>
      </c>
      <c r="CI29" s="65">
        <v>100</v>
      </c>
      <c r="CJ29" s="65">
        <v>42.857142857142854</v>
      </c>
      <c r="CK29" s="65">
        <v>61.53846153846154</v>
      </c>
      <c r="CL29" s="65">
        <v>44.444444444444443</v>
      </c>
    </row>
    <row r="30" spans="1:90" x14ac:dyDescent="0.35">
      <c r="A30" t="s">
        <v>352</v>
      </c>
      <c r="B30" s="63" t="s">
        <v>238</v>
      </c>
      <c r="C30" s="64" t="s">
        <v>250</v>
      </c>
      <c r="D30" s="65">
        <v>83.333333333333343</v>
      </c>
      <c r="E30" s="65">
        <v>70.085470085470078</v>
      </c>
      <c r="F30" s="65">
        <v>91.666666666666657</v>
      </c>
      <c r="G30" s="65">
        <v>63.247863247863251</v>
      </c>
      <c r="H30" s="65">
        <v>91.666666666666657</v>
      </c>
      <c r="I30" s="65">
        <v>57.264957264957268</v>
      </c>
      <c r="J30" s="65">
        <v>81.818181818181827</v>
      </c>
      <c r="K30" s="65">
        <v>43.20987654320988</v>
      </c>
      <c r="L30" s="65">
        <v>51.111111111111107</v>
      </c>
      <c r="M30" s="65">
        <v>34.444444444444436</v>
      </c>
      <c r="N30" s="65">
        <v>92.857142857142861</v>
      </c>
      <c r="O30" s="65">
        <v>64.285714285714278</v>
      </c>
      <c r="P30" s="65">
        <v>84.615384615384613</v>
      </c>
      <c r="Q30" s="65">
        <v>58.119658119658119</v>
      </c>
      <c r="R30" s="65">
        <v>85.714285714285708</v>
      </c>
      <c r="S30" s="65">
        <v>52.136752136752136</v>
      </c>
      <c r="T30" s="65">
        <v>72.637362637362628</v>
      </c>
      <c r="U30" s="65">
        <v>51.70940170940171</v>
      </c>
      <c r="V30" s="65">
        <v>100</v>
      </c>
      <c r="W30" s="65">
        <v>58.974358974358971</v>
      </c>
      <c r="X30" s="65">
        <v>78.571428571428569</v>
      </c>
      <c r="Y30" s="65">
        <v>49.572649572649574</v>
      </c>
      <c r="Z30" s="65">
        <v>46.153846153846153</v>
      </c>
      <c r="AA30" s="65">
        <v>25</v>
      </c>
      <c r="AB30" s="65">
        <v>69.230769230769226</v>
      </c>
      <c r="AC30" s="65">
        <v>50.925925925925924</v>
      </c>
      <c r="AD30" s="65">
        <v>69.230769230769226</v>
      </c>
      <c r="AE30" s="65">
        <v>74.074074074074076</v>
      </c>
      <c r="AF30" s="65">
        <v>65.079365079365076</v>
      </c>
      <c r="AG30" s="65">
        <v>53.17460317460317</v>
      </c>
      <c r="AH30" s="65">
        <v>57.264957264957268</v>
      </c>
      <c r="AI30" s="65">
        <v>100</v>
      </c>
      <c r="AJ30" s="65">
        <v>73.504273504273499</v>
      </c>
      <c r="AK30" s="65">
        <v>100</v>
      </c>
      <c r="AL30" s="65">
        <v>67.676767676767668</v>
      </c>
      <c r="AM30" s="65">
        <v>92.307692307692307</v>
      </c>
      <c r="AN30" s="65">
        <v>49.572649572649574</v>
      </c>
      <c r="AO30" s="65">
        <v>75</v>
      </c>
      <c r="AP30" s="65">
        <v>33.333333333333329</v>
      </c>
      <c r="AQ30" s="65">
        <v>85.714285714285708</v>
      </c>
      <c r="AR30" s="65">
        <v>56.410256410256402</v>
      </c>
      <c r="AS30" s="65">
        <v>46.153846153846153</v>
      </c>
      <c r="AT30" s="65">
        <v>34.567901234567898</v>
      </c>
      <c r="AU30" s="65">
        <v>53.17460317460317</v>
      </c>
      <c r="AV30" s="65">
        <v>53.17460317460317</v>
      </c>
      <c r="AW30" s="65">
        <v>51.587301587301589</v>
      </c>
      <c r="AX30" s="65">
        <v>75.213675213675216</v>
      </c>
      <c r="AY30" s="65">
        <v>49.206349206349209</v>
      </c>
      <c r="AZ30" s="65">
        <v>69.841269841269835</v>
      </c>
      <c r="BA30" s="65">
        <v>91.515151515151501</v>
      </c>
      <c r="BB30" s="65">
        <v>68.006993006993</v>
      </c>
      <c r="BC30" s="65">
        <v>100</v>
      </c>
      <c r="BD30" s="65">
        <v>64.81481481481481</v>
      </c>
      <c r="BE30" s="65">
        <v>100</v>
      </c>
      <c r="BF30" s="65">
        <v>69.444444444444443</v>
      </c>
      <c r="BG30" s="65">
        <v>66.666666666666657</v>
      </c>
      <c r="BH30" s="65">
        <v>62.962962962962962</v>
      </c>
      <c r="BI30" s="65">
        <v>90.909090909090907</v>
      </c>
      <c r="BJ30" s="65">
        <v>61.616161616161619</v>
      </c>
      <c r="BK30" s="65">
        <v>100</v>
      </c>
      <c r="BL30" s="65">
        <v>81.196581196581207</v>
      </c>
      <c r="BM30" s="65">
        <v>82.454212454212453</v>
      </c>
      <c r="BN30" s="65">
        <v>76.984126984126988</v>
      </c>
      <c r="BO30" s="65">
        <v>82.539682539682531</v>
      </c>
      <c r="BP30" s="65">
        <v>87.179487179487182</v>
      </c>
      <c r="BQ30" s="65">
        <v>84.615384615384613</v>
      </c>
      <c r="BR30" s="65">
        <v>80.952380952380949</v>
      </c>
      <c r="BS30" s="65">
        <v>48.148148148148145</v>
      </c>
      <c r="BT30" s="65">
        <v>45.039682539682538</v>
      </c>
      <c r="BU30" s="65">
        <v>38.888888888888886</v>
      </c>
      <c r="BV30" s="65">
        <v>27.777777777777779</v>
      </c>
      <c r="BW30" s="65">
        <v>52.38095238095238</v>
      </c>
      <c r="BX30" s="65">
        <v>61.111111111111107</v>
      </c>
      <c r="BY30" s="65">
        <v>85.449735449735456</v>
      </c>
      <c r="BZ30" s="65">
        <v>88.095238095238102</v>
      </c>
      <c r="CA30" s="65">
        <v>87.301587301587304</v>
      </c>
      <c r="CB30" s="65">
        <v>80.952380952380963</v>
      </c>
      <c r="CC30" s="65">
        <v>76.923076923076934</v>
      </c>
      <c r="CD30" s="65">
        <v>58.585858585858581</v>
      </c>
      <c r="CE30" s="65">
        <v>30.76923076923077</v>
      </c>
      <c r="CF30" s="65">
        <v>39.393939393939398</v>
      </c>
      <c r="CG30" s="65">
        <v>23.076923076923077</v>
      </c>
      <c r="CH30" s="65">
        <v>36.36363636363636</v>
      </c>
      <c r="CI30" s="65">
        <v>71.428571428571431</v>
      </c>
      <c r="CJ30" s="65">
        <v>33.333333333333329</v>
      </c>
      <c r="CK30" s="65">
        <v>100</v>
      </c>
      <c r="CL30" s="65">
        <v>62.698412698412703</v>
      </c>
    </row>
    <row r="31" spans="1:90" x14ac:dyDescent="0.35">
      <c r="A31" t="s">
        <v>352</v>
      </c>
      <c r="B31" s="63" t="s">
        <v>259</v>
      </c>
      <c r="C31" s="64" t="s">
        <v>306</v>
      </c>
      <c r="D31" s="65">
        <v>87.5</v>
      </c>
      <c r="E31" s="65">
        <v>57.936507936507937</v>
      </c>
      <c r="F31" s="65">
        <v>87.5</v>
      </c>
      <c r="G31" s="65">
        <v>48.412698412698404</v>
      </c>
      <c r="H31" s="65">
        <v>25</v>
      </c>
      <c r="I31" s="65">
        <v>64.444444444444443</v>
      </c>
      <c r="J31" s="65">
        <v>43.75</v>
      </c>
      <c r="K31" s="65">
        <v>40.277777777777779</v>
      </c>
      <c r="L31" s="65">
        <v>22.962962962962965</v>
      </c>
      <c r="M31" s="65">
        <v>22.222222222222221</v>
      </c>
      <c r="N31" s="65">
        <v>68.75</v>
      </c>
      <c r="O31" s="65">
        <v>32.407407407407405</v>
      </c>
      <c r="P31" s="65">
        <v>56.25</v>
      </c>
      <c r="Q31" s="65">
        <v>19.999999999999996</v>
      </c>
      <c r="R31" s="65">
        <v>25</v>
      </c>
      <c r="S31" s="65">
        <v>37.777777777777779</v>
      </c>
      <c r="T31" s="65">
        <v>55.083333333333336</v>
      </c>
      <c r="U31" s="65">
        <v>46.567360109026779</v>
      </c>
      <c r="V31" s="65">
        <v>68.75</v>
      </c>
      <c r="W31" s="65">
        <v>43.434343434343432</v>
      </c>
      <c r="X31" s="65">
        <v>13.333333333333334</v>
      </c>
      <c r="Y31" s="65" t="s">
        <v>244</v>
      </c>
      <c r="Z31" s="65">
        <v>46.666666666666664</v>
      </c>
      <c r="AA31" s="65">
        <v>40.277777777777779</v>
      </c>
      <c r="AB31" s="65">
        <v>53.333333333333336</v>
      </c>
      <c r="AC31" s="65">
        <v>38.271604938271608</v>
      </c>
      <c r="AD31" s="65">
        <v>93.333333333333329</v>
      </c>
      <c r="AE31" s="65">
        <v>64.285714285714278</v>
      </c>
      <c r="AF31" s="65">
        <v>30.555555555555554</v>
      </c>
      <c r="AG31" s="65">
        <v>16.296296296296298</v>
      </c>
      <c r="AH31" s="65">
        <v>22.962962962962965</v>
      </c>
      <c r="AI31" s="65">
        <v>80</v>
      </c>
      <c r="AJ31" s="65">
        <v>45.370370370370367</v>
      </c>
      <c r="AK31" s="65">
        <v>75</v>
      </c>
      <c r="AL31" s="65">
        <v>47.008547008547005</v>
      </c>
      <c r="AM31" s="65">
        <v>31.25</v>
      </c>
      <c r="AN31" s="65">
        <v>37.037037037037031</v>
      </c>
      <c r="AO31" s="65">
        <v>40</v>
      </c>
      <c r="AP31" s="65">
        <v>38.095238095238095</v>
      </c>
      <c r="AQ31" s="65">
        <v>33.333333333333329</v>
      </c>
      <c r="AR31" s="65">
        <v>37.037037037037031</v>
      </c>
      <c r="AS31" s="65">
        <v>18.75</v>
      </c>
      <c r="AT31" s="65" t="s">
        <v>244</v>
      </c>
      <c r="AU31" s="65">
        <v>38.194444444444443</v>
      </c>
      <c r="AV31" s="65">
        <v>22.222222222222221</v>
      </c>
      <c r="AW31" s="65">
        <v>17.037037037037035</v>
      </c>
      <c r="AX31" s="65">
        <v>39.25925925925926</v>
      </c>
      <c r="AY31" s="65">
        <v>43.055555555555557</v>
      </c>
      <c r="AZ31" s="65">
        <v>29.861111111111111</v>
      </c>
      <c r="BA31" s="65">
        <v>64.166666666666657</v>
      </c>
      <c r="BB31" s="65">
        <v>35.319735819735818</v>
      </c>
      <c r="BC31" s="65">
        <v>75</v>
      </c>
      <c r="BD31" s="65">
        <v>31.623931623931625</v>
      </c>
      <c r="BE31" s="65">
        <v>43.75</v>
      </c>
      <c r="BF31" s="65">
        <v>25</v>
      </c>
      <c r="BG31" s="65">
        <v>68.75</v>
      </c>
      <c r="BH31" s="65">
        <v>36.36363636363636</v>
      </c>
      <c r="BI31" s="65">
        <v>40</v>
      </c>
      <c r="BJ31" s="65">
        <v>45.833333333333329</v>
      </c>
      <c r="BK31" s="65">
        <v>93.333333333333329</v>
      </c>
      <c r="BL31" s="65">
        <v>37.777777777777779</v>
      </c>
      <c r="BM31" s="65">
        <v>68.412698412698418</v>
      </c>
      <c r="BN31" s="65">
        <v>61.904761904761905</v>
      </c>
      <c r="BO31" s="65">
        <v>74.603174603174608</v>
      </c>
      <c r="BP31" s="65">
        <v>73.015873015873012</v>
      </c>
      <c r="BQ31" s="65">
        <v>80.158730158730165</v>
      </c>
      <c r="BR31" s="65">
        <v>52.380952380952387</v>
      </c>
      <c r="BS31" s="65">
        <v>31.25</v>
      </c>
      <c r="BT31" s="65">
        <v>32.291666666666664</v>
      </c>
      <c r="BU31" s="65">
        <v>34.722222222222221</v>
      </c>
      <c r="BV31" s="65">
        <v>11.805555555555555</v>
      </c>
      <c r="BW31" s="65">
        <v>53.472222222222221</v>
      </c>
      <c r="BX31" s="65">
        <v>29.166666666666664</v>
      </c>
      <c r="BY31" s="65">
        <v>45.601851851851848</v>
      </c>
      <c r="BZ31" s="65">
        <v>61.111111111111107</v>
      </c>
      <c r="CA31" s="65">
        <v>49.305555555555557</v>
      </c>
      <c r="CB31" s="65">
        <v>26.388888888888889</v>
      </c>
      <c r="CC31" s="65">
        <v>31.25</v>
      </c>
      <c r="CD31" s="65">
        <v>27.777777777777779</v>
      </c>
      <c r="CE31" s="65">
        <v>12.5</v>
      </c>
      <c r="CF31" s="65" t="s">
        <v>244</v>
      </c>
      <c r="CG31" s="65">
        <v>20</v>
      </c>
      <c r="CH31" s="65" t="s">
        <v>244</v>
      </c>
      <c r="CI31" s="65">
        <v>40</v>
      </c>
      <c r="CJ31" s="65">
        <v>23.809523809523807</v>
      </c>
      <c r="CK31" s="65">
        <v>18.75</v>
      </c>
      <c r="CL31" s="65" t="s">
        <v>244</v>
      </c>
    </row>
    <row r="32" spans="1:90" x14ac:dyDescent="0.35">
      <c r="A32" t="s">
        <v>352</v>
      </c>
      <c r="B32" s="63" t="s">
        <v>238</v>
      </c>
      <c r="C32" s="64" t="s">
        <v>251</v>
      </c>
      <c r="D32" s="65">
        <v>100</v>
      </c>
      <c r="E32" s="65">
        <v>85.714285714285708</v>
      </c>
      <c r="F32" s="65">
        <v>100</v>
      </c>
      <c r="G32" s="65">
        <v>78.571428571428569</v>
      </c>
      <c r="H32" s="65">
        <v>100</v>
      </c>
      <c r="I32" s="65">
        <v>73.015873015873012</v>
      </c>
      <c r="J32" s="65">
        <v>85.714285714285708</v>
      </c>
      <c r="K32" s="65">
        <v>67.521367521367509</v>
      </c>
      <c r="L32" s="65">
        <v>82.90598290598291</v>
      </c>
      <c r="M32" s="65">
        <v>77.777777777777771</v>
      </c>
      <c r="N32" s="65">
        <v>92.857142857142861</v>
      </c>
      <c r="O32" s="65">
        <v>64.102564102564102</v>
      </c>
      <c r="P32" s="65">
        <v>100</v>
      </c>
      <c r="Q32" s="65">
        <v>69.047619047619051</v>
      </c>
      <c r="R32" s="65">
        <v>100</v>
      </c>
      <c r="S32" s="65">
        <v>63.492063492063494</v>
      </c>
      <c r="T32" s="65">
        <v>92.417582417582409</v>
      </c>
      <c r="U32" s="65">
        <v>74.786324786324784</v>
      </c>
      <c r="V32" s="65">
        <v>100</v>
      </c>
      <c r="W32" s="65">
        <v>76.19047619047619</v>
      </c>
      <c r="X32" s="65">
        <v>84.615384615384613</v>
      </c>
      <c r="Y32" s="65">
        <v>73.504273504273499</v>
      </c>
      <c r="Z32" s="65">
        <v>84.615384615384613</v>
      </c>
      <c r="AA32" s="65">
        <v>67.521367521367509</v>
      </c>
      <c r="AB32" s="65">
        <v>100</v>
      </c>
      <c r="AC32" s="65">
        <v>73.80952380952381</v>
      </c>
      <c r="AD32" s="65">
        <v>92.857142857142861</v>
      </c>
      <c r="AE32" s="65">
        <v>82.90598290598291</v>
      </c>
      <c r="AF32" s="65">
        <v>74.603174603174608</v>
      </c>
      <c r="AG32" s="65">
        <v>77.777777777777771</v>
      </c>
      <c r="AH32" s="65">
        <v>68.253968253968253</v>
      </c>
      <c r="AI32" s="65">
        <v>100</v>
      </c>
      <c r="AJ32" s="65">
        <v>83.333333333333329</v>
      </c>
      <c r="AK32" s="65">
        <v>100</v>
      </c>
      <c r="AL32" s="65">
        <v>80.158730158730151</v>
      </c>
      <c r="AM32" s="65">
        <v>100</v>
      </c>
      <c r="AN32" s="65">
        <v>73.80952380952381</v>
      </c>
      <c r="AO32" s="65">
        <v>84.615384615384613</v>
      </c>
      <c r="AP32" s="65">
        <v>61.538461538461533</v>
      </c>
      <c r="AQ32" s="65">
        <v>100</v>
      </c>
      <c r="AR32" s="65">
        <v>64.285714285714278</v>
      </c>
      <c r="AS32" s="65">
        <v>91.666666666666657</v>
      </c>
      <c r="AT32" s="65">
        <v>70.707070707070699</v>
      </c>
      <c r="AU32" s="65">
        <v>74.603174603174608</v>
      </c>
      <c r="AV32" s="65">
        <v>57.936507936507937</v>
      </c>
      <c r="AW32" s="65">
        <v>62.698412698412703</v>
      </c>
      <c r="AX32" s="65">
        <v>84.126984126984127</v>
      </c>
      <c r="AY32" s="65">
        <v>69.047619047619051</v>
      </c>
      <c r="AZ32" s="65">
        <v>79.365079365079353</v>
      </c>
      <c r="BA32" s="65">
        <v>95.128205128205124</v>
      </c>
      <c r="BB32" s="65">
        <v>87.096052096052091</v>
      </c>
      <c r="BC32" s="65">
        <v>100</v>
      </c>
      <c r="BD32" s="65">
        <v>88.095238095238102</v>
      </c>
      <c r="BE32" s="65">
        <v>91.666666666666657</v>
      </c>
      <c r="BF32" s="65">
        <v>89.814814814814824</v>
      </c>
      <c r="BG32" s="65">
        <v>91.666666666666657</v>
      </c>
      <c r="BH32" s="65">
        <v>84.615384615384613</v>
      </c>
      <c r="BI32" s="65">
        <v>100</v>
      </c>
      <c r="BJ32" s="65">
        <v>84.92063492063491</v>
      </c>
      <c r="BK32" s="65">
        <v>92.307692307692307</v>
      </c>
      <c r="BL32" s="65">
        <v>88.034188034188034</v>
      </c>
      <c r="BM32" s="65">
        <v>75.152625152625149</v>
      </c>
      <c r="BN32" s="65">
        <v>64.285714285714278</v>
      </c>
      <c r="BO32" s="65">
        <v>78.571428571428569</v>
      </c>
      <c r="BP32" s="65">
        <v>82.90598290598291</v>
      </c>
      <c r="BQ32" s="65">
        <v>77.777777777777771</v>
      </c>
      <c r="BR32" s="65">
        <v>72.222222222222229</v>
      </c>
      <c r="BS32" s="65">
        <v>52.38095238095238</v>
      </c>
      <c r="BT32" s="65">
        <v>54.365079365079367</v>
      </c>
      <c r="BU32" s="65">
        <v>46.031746031746032</v>
      </c>
      <c r="BV32" s="65">
        <v>38.095238095238095</v>
      </c>
      <c r="BW32" s="65">
        <v>60.317460317460316</v>
      </c>
      <c r="BX32" s="65">
        <v>73.015873015873012</v>
      </c>
      <c r="BY32" s="65">
        <v>86.24338624338624</v>
      </c>
      <c r="BZ32" s="65">
        <v>93.650793650793645</v>
      </c>
      <c r="CA32" s="65">
        <v>84.126984126984127</v>
      </c>
      <c r="CB32" s="65">
        <v>80.952380952380963</v>
      </c>
      <c r="CC32" s="65">
        <v>100</v>
      </c>
      <c r="CD32" s="65">
        <v>71.794871794871796</v>
      </c>
      <c r="CE32" s="65">
        <v>81.818181818181827</v>
      </c>
      <c r="CF32" s="65">
        <v>57.777777777777779</v>
      </c>
      <c r="CG32" s="65">
        <v>60</v>
      </c>
      <c r="CH32" s="65">
        <v>43.055555555555557</v>
      </c>
      <c r="CI32" s="65">
        <v>100</v>
      </c>
      <c r="CJ32" s="65">
        <v>60.317460317460316</v>
      </c>
      <c r="CK32" s="65">
        <v>100</v>
      </c>
      <c r="CL32" s="65">
        <v>62.698412698412703</v>
      </c>
    </row>
    <row r="33" spans="1:90" x14ac:dyDescent="0.35">
      <c r="A33" t="s">
        <v>352</v>
      </c>
      <c r="B33" s="63" t="s">
        <v>232</v>
      </c>
      <c r="C33" s="64" t="s">
        <v>307</v>
      </c>
      <c r="D33" s="65">
        <v>75</v>
      </c>
      <c r="E33" s="65">
        <v>54.629629629629633</v>
      </c>
      <c r="F33" s="65">
        <v>75</v>
      </c>
      <c r="G33" s="65">
        <v>50.925925925925924</v>
      </c>
      <c r="H33" s="65">
        <v>58.333333333333336</v>
      </c>
      <c r="I33" s="65">
        <v>29.292929292929291</v>
      </c>
      <c r="J33" s="65">
        <v>75</v>
      </c>
      <c r="K33" s="65">
        <v>57.575757575757571</v>
      </c>
      <c r="L33" s="65">
        <v>41.666666666666664</v>
      </c>
      <c r="M33" s="65">
        <v>58.333333333333329</v>
      </c>
      <c r="N33" s="65">
        <v>25</v>
      </c>
      <c r="O33" s="65">
        <v>18.18181818181818</v>
      </c>
      <c r="P33" s="65">
        <v>16.666666666666664</v>
      </c>
      <c r="Q33" s="65">
        <v>22.222222222222221</v>
      </c>
      <c r="R33" s="65">
        <v>50</v>
      </c>
      <c r="S33" s="65">
        <v>37.037037037037031</v>
      </c>
      <c r="T33" s="65">
        <v>66.666666666666657</v>
      </c>
      <c r="U33" s="65">
        <v>39.191919191919183</v>
      </c>
      <c r="V33" s="65">
        <v>66.666666666666657</v>
      </c>
      <c r="W33" s="65">
        <v>37.962962962962962</v>
      </c>
      <c r="X33" s="65">
        <v>66.666666666666657</v>
      </c>
      <c r="Y33" s="65">
        <v>44.444444444444443</v>
      </c>
      <c r="Z33" s="65">
        <v>50</v>
      </c>
      <c r="AA33" s="65">
        <v>35.353535353535349</v>
      </c>
      <c r="AB33" s="65">
        <v>66.666666666666657</v>
      </c>
      <c r="AC33" s="65">
        <v>28.703703703703706</v>
      </c>
      <c r="AD33" s="65">
        <v>83.333333333333343</v>
      </c>
      <c r="AE33" s="65">
        <v>49.494949494949488</v>
      </c>
      <c r="AF33" s="65">
        <v>41.666666666666664</v>
      </c>
      <c r="AG33" s="65">
        <v>47.222222222222221</v>
      </c>
      <c r="AH33" s="65">
        <v>39.81481481481481</v>
      </c>
      <c r="AI33" s="65">
        <v>80</v>
      </c>
      <c r="AJ33" s="65">
        <v>45.454545454545453</v>
      </c>
      <c r="AK33" s="65">
        <v>63.636363636363633</v>
      </c>
      <c r="AL33" s="65">
        <v>34.444444444444436</v>
      </c>
      <c r="AM33" s="65">
        <v>33.333333333333329</v>
      </c>
      <c r="AN33" s="65">
        <v>14.141414141414144</v>
      </c>
      <c r="AO33" s="65">
        <v>50</v>
      </c>
      <c r="AP33" s="65">
        <v>37.37373737373737</v>
      </c>
      <c r="AQ33" s="65">
        <v>50</v>
      </c>
      <c r="AR33" s="65">
        <v>21.212121212121211</v>
      </c>
      <c r="AS33" s="65">
        <v>66.666666666666657</v>
      </c>
      <c r="AT33" s="65">
        <v>30</v>
      </c>
      <c r="AU33" s="65">
        <v>60.185185185185183</v>
      </c>
      <c r="AV33" s="65">
        <v>31.313131313131315</v>
      </c>
      <c r="AW33" s="65">
        <v>28.703703703703706</v>
      </c>
      <c r="AX33" s="65">
        <v>65.740740740740748</v>
      </c>
      <c r="AY33" s="65">
        <v>40.74074074074074</v>
      </c>
      <c r="AZ33" s="65">
        <v>32.407407407407405</v>
      </c>
      <c r="BA33" s="65">
        <v>81.666666666666671</v>
      </c>
      <c r="BB33" s="65">
        <v>55.575757575757564</v>
      </c>
      <c r="BC33" s="65">
        <v>83.333333333333343</v>
      </c>
      <c r="BD33" s="65">
        <v>56.666666666666657</v>
      </c>
      <c r="BE33" s="65">
        <v>83.333333333333343</v>
      </c>
      <c r="BF33" s="65">
        <v>59.595959595959592</v>
      </c>
      <c r="BG33" s="65">
        <v>83.333333333333343</v>
      </c>
      <c r="BH33" s="65">
        <v>59.595959595959592</v>
      </c>
      <c r="BI33" s="65">
        <v>66.666666666666657</v>
      </c>
      <c r="BJ33" s="65">
        <v>36.36363636363636</v>
      </c>
      <c r="BK33" s="65">
        <v>91.666666666666657</v>
      </c>
      <c r="BL33" s="65">
        <v>65.656565656565661</v>
      </c>
      <c r="BM33" s="65">
        <v>55.555555555555557</v>
      </c>
      <c r="BN33" s="65">
        <v>40.740740740740748</v>
      </c>
      <c r="BO33" s="65">
        <v>60.18518518518519</v>
      </c>
      <c r="BP33" s="65">
        <v>62.037037037037038</v>
      </c>
      <c r="BQ33" s="65">
        <v>62.962962962962969</v>
      </c>
      <c r="BR33" s="65">
        <v>51.851851851851855</v>
      </c>
      <c r="BS33" s="65">
        <v>40.74074074074074</v>
      </c>
      <c r="BT33" s="65">
        <v>36.384680134680131</v>
      </c>
      <c r="BU33" s="65">
        <v>38.888888888888886</v>
      </c>
      <c r="BV33" s="65">
        <v>32.407407407407405</v>
      </c>
      <c r="BW33" s="65">
        <v>38.888888888888886</v>
      </c>
      <c r="BX33" s="65">
        <v>35.353535353535349</v>
      </c>
      <c r="BY33" s="65">
        <v>70.370370370370367</v>
      </c>
      <c r="BZ33" s="65">
        <v>71.296296296296291</v>
      </c>
      <c r="CA33" s="65">
        <v>70.370370370370367</v>
      </c>
      <c r="CB33" s="65">
        <v>69.444444444444443</v>
      </c>
      <c r="CC33" s="65">
        <v>58.333333333333336</v>
      </c>
      <c r="CD33" s="65">
        <v>31.481481481481481</v>
      </c>
      <c r="CE33" s="65">
        <v>0</v>
      </c>
      <c r="CF33" s="65">
        <v>10.101010101010102</v>
      </c>
      <c r="CG33" s="65">
        <v>16.666666666666664</v>
      </c>
      <c r="CH33" s="65">
        <v>21.212121212121211</v>
      </c>
      <c r="CI33" s="65">
        <v>25</v>
      </c>
      <c r="CJ33" s="65">
        <v>13.13131313131313</v>
      </c>
      <c r="CK33" s="65">
        <v>25</v>
      </c>
      <c r="CL33" s="65">
        <v>19.19191919191919</v>
      </c>
    </row>
    <row r="34" spans="1:90" x14ac:dyDescent="0.35">
      <c r="B34" s="63" t="s">
        <v>234</v>
      </c>
      <c r="C34" s="64" t="s">
        <v>252</v>
      </c>
      <c r="D34" s="65">
        <v>93.333333333333329</v>
      </c>
      <c r="E34" s="65">
        <v>58.518518518518519</v>
      </c>
      <c r="F34" s="65">
        <v>93.333333333333329</v>
      </c>
      <c r="G34" s="65">
        <v>49.629629629629626</v>
      </c>
      <c r="H34" s="65">
        <v>100</v>
      </c>
      <c r="I34" s="65">
        <v>69.841269841269835</v>
      </c>
      <c r="J34" s="65">
        <v>76.923076923076934</v>
      </c>
      <c r="K34" s="65">
        <v>46.153846153846153</v>
      </c>
      <c r="L34" s="65">
        <v>43.650793650793652</v>
      </c>
      <c r="M34" s="65">
        <v>62.037037037037031</v>
      </c>
      <c r="N34" s="65">
        <v>72.727272727272734</v>
      </c>
      <c r="O34" s="65">
        <v>16.161616161616163</v>
      </c>
      <c r="P34" s="65">
        <v>78.571428571428569</v>
      </c>
      <c r="Q34" s="65">
        <v>63.63636363636364</v>
      </c>
      <c r="R34" s="65">
        <v>92.857142857142861</v>
      </c>
      <c r="S34" s="65">
        <v>69.444444444444443</v>
      </c>
      <c r="T34" s="65">
        <v>87.032967032967036</v>
      </c>
      <c r="U34" s="65">
        <v>48.792022792022792</v>
      </c>
      <c r="V34" s="65">
        <v>100</v>
      </c>
      <c r="W34" s="65">
        <v>48.888888888888893</v>
      </c>
      <c r="X34" s="65">
        <v>71.428571428571431</v>
      </c>
      <c r="Y34" s="65">
        <v>37.777777777777779</v>
      </c>
      <c r="Z34" s="65">
        <v>71.428571428571431</v>
      </c>
      <c r="AA34" s="65">
        <v>43.589743589743591</v>
      </c>
      <c r="AB34" s="65">
        <v>100</v>
      </c>
      <c r="AC34" s="65">
        <v>63.703703703703702</v>
      </c>
      <c r="AD34" s="65">
        <v>92.307692307692307</v>
      </c>
      <c r="AE34" s="65">
        <v>50</v>
      </c>
      <c r="AF34" s="65">
        <v>64.285714285714278</v>
      </c>
      <c r="AG34" s="65">
        <v>59.523809523809518</v>
      </c>
      <c r="AH34" s="65">
        <v>58.518518518518519</v>
      </c>
      <c r="AI34" s="65">
        <v>100</v>
      </c>
      <c r="AJ34" s="65">
        <v>63.247863247863251</v>
      </c>
      <c r="AK34" s="65">
        <v>86.666666666666671</v>
      </c>
      <c r="AL34" s="65">
        <v>59.523809523809518</v>
      </c>
      <c r="AM34" s="65">
        <v>93.333333333333329</v>
      </c>
      <c r="AN34" s="65">
        <v>53.17460317460317</v>
      </c>
      <c r="AO34" s="65">
        <v>100</v>
      </c>
      <c r="AP34" s="65">
        <v>50.370370370370367</v>
      </c>
      <c r="AQ34" s="65">
        <v>93.333333333333329</v>
      </c>
      <c r="AR34" s="65">
        <v>56.296296296296291</v>
      </c>
      <c r="AS34" s="65">
        <v>71.428571428571431</v>
      </c>
      <c r="AT34" s="65">
        <v>34.126984126984119</v>
      </c>
      <c r="AU34" s="65">
        <v>36.296296296296298</v>
      </c>
      <c r="AV34" s="65">
        <v>47.407407407407405</v>
      </c>
      <c r="AW34" s="65">
        <v>56.296296296296291</v>
      </c>
      <c r="AX34" s="65">
        <v>60</v>
      </c>
      <c r="AY34" s="65">
        <v>62.222222222222214</v>
      </c>
      <c r="AZ34" s="65">
        <v>61.481481481481481</v>
      </c>
      <c r="BA34" s="65">
        <v>89.860805860805868</v>
      </c>
      <c r="BB34" s="65">
        <v>60.169312169312164</v>
      </c>
      <c r="BC34" s="65">
        <v>93.333333333333329</v>
      </c>
      <c r="BD34" s="65">
        <v>70.370370370370367</v>
      </c>
      <c r="BE34" s="65">
        <v>85.714285714285708</v>
      </c>
      <c r="BF34" s="65">
        <v>62.222222222222214</v>
      </c>
      <c r="BG34" s="65">
        <v>84.615384615384613</v>
      </c>
      <c r="BH34" s="65">
        <v>49.206349206349209</v>
      </c>
      <c r="BI34" s="65">
        <v>93.333333333333329</v>
      </c>
      <c r="BJ34" s="65">
        <v>57.142857142857146</v>
      </c>
      <c r="BK34" s="65">
        <v>92.307692307692307</v>
      </c>
      <c r="BL34" s="65">
        <v>61.904761904761898</v>
      </c>
      <c r="BM34" s="65">
        <v>87.043549043549049</v>
      </c>
      <c r="BN34" s="65">
        <v>88.095238095238088</v>
      </c>
      <c r="BO34" s="65">
        <v>86.507936507936506</v>
      </c>
      <c r="BP34" s="65">
        <v>81.196581196581192</v>
      </c>
      <c r="BQ34" s="65">
        <v>88.148148148148152</v>
      </c>
      <c r="BR34" s="65">
        <v>91.269841269841265</v>
      </c>
      <c r="BS34" s="65">
        <v>51.851851851851855</v>
      </c>
      <c r="BT34" s="65">
        <v>45</v>
      </c>
      <c r="BU34" s="65">
        <v>39.999999999999993</v>
      </c>
      <c r="BV34" s="65">
        <v>20.74074074074074</v>
      </c>
      <c r="BW34" s="65">
        <v>58.518518518518519</v>
      </c>
      <c r="BX34" s="65">
        <v>60.74074074074074</v>
      </c>
      <c r="BY34" s="65">
        <v>75.061728395061735</v>
      </c>
      <c r="BZ34" s="65">
        <v>77.777777777777771</v>
      </c>
      <c r="CA34" s="65">
        <v>76.296296296296291</v>
      </c>
      <c r="CB34" s="65">
        <v>71.111111111111114</v>
      </c>
      <c r="CC34" s="65">
        <v>71.428571428571431</v>
      </c>
      <c r="CD34" s="65">
        <v>42.063492063492063</v>
      </c>
      <c r="CE34" s="65">
        <v>30.76923076923077</v>
      </c>
      <c r="CF34" s="65">
        <v>21.367521367521366</v>
      </c>
      <c r="CG34" s="65">
        <v>61.53846153846154</v>
      </c>
      <c r="CH34" s="65">
        <v>30.769230769230766</v>
      </c>
      <c r="CI34" s="65">
        <v>73.333333333333329</v>
      </c>
      <c r="CJ34" s="65">
        <v>26.666666666666664</v>
      </c>
      <c r="CK34" s="65">
        <v>80</v>
      </c>
      <c r="CL34" s="65">
        <v>54.074074074074069</v>
      </c>
    </row>
    <row r="35" spans="1:90" x14ac:dyDescent="0.35">
      <c r="A35" t="s">
        <v>352</v>
      </c>
      <c r="B35" s="63" t="s">
        <v>234</v>
      </c>
      <c r="C35" s="64" t="s">
        <v>253</v>
      </c>
      <c r="D35" s="65">
        <v>78.571428571428569</v>
      </c>
      <c r="E35" s="65">
        <v>82.828282828282838</v>
      </c>
      <c r="F35" s="65">
        <v>92.857142857142861</v>
      </c>
      <c r="G35" s="65">
        <v>82.051282051282058</v>
      </c>
      <c r="H35" s="65">
        <v>92.857142857142861</v>
      </c>
      <c r="I35" s="65">
        <v>64.957264957264954</v>
      </c>
      <c r="J35" s="65">
        <v>85.714285714285708</v>
      </c>
      <c r="K35" s="65">
        <v>73.148148148148138</v>
      </c>
      <c r="L35" s="65">
        <v>80.952380952380963</v>
      </c>
      <c r="M35" s="65">
        <v>41.269841269841272</v>
      </c>
      <c r="N35" s="65">
        <v>50</v>
      </c>
      <c r="O35" s="65">
        <v>92.063492063492063</v>
      </c>
      <c r="P35" s="65">
        <v>100</v>
      </c>
      <c r="Q35" s="65">
        <v>92.063492063492063</v>
      </c>
      <c r="R35" s="65">
        <v>92.857142857142861</v>
      </c>
      <c r="S35" s="65">
        <v>86.324786324786331</v>
      </c>
      <c r="T35" s="65">
        <v>77.142857142857139</v>
      </c>
      <c r="U35" s="65">
        <v>72.842490842490832</v>
      </c>
      <c r="V35" s="65">
        <v>92.857142857142861</v>
      </c>
      <c r="W35" s="65">
        <v>81.196581196581207</v>
      </c>
      <c r="X35" s="65">
        <v>85.714285714285708</v>
      </c>
      <c r="Y35" s="65">
        <v>75.925925925925924</v>
      </c>
      <c r="Z35" s="65">
        <v>50</v>
      </c>
      <c r="AA35" s="65">
        <v>39.682539682539677</v>
      </c>
      <c r="AB35" s="65">
        <v>71.428571428571431</v>
      </c>
      <c r="AC35" s="65">
        <v>76.666666666666671</v>
      </c>
      <c r="AD35" s="65">
        <v>85.714285714285708</v>
      </c>
      <c r="AE35" s="65">
        <v>90.740740740740733</v>
      </c>
      <c r="AF35" s="65">
        <v>73.015873015873012</v>
      </c>
      <c r="AG35" s="65">
        <v>65.873015873015873</v>
      </c>
      <c r="AH35" s="65">
        <v>72.222222222222214</v>
      </c>
      <c r="AI35" s="65">
        <v>85.714285714285708</v>
      </c>
      <c r="AJ35" s="65">
        <v>85.185185185185176</v>
      </c>
      <c r="AK35" s="65">
        <v>92.857142857142861</v>
      </c>
      <c r="AL35" s="65">
        <v>85.470085470085465</v>
      </c>
      <c r="AM35" s="65">
        <v>92.857142857142861</v>
      </c>
      <c r="AN35" s="65">
        <v>77.777777777777771</v>
      </c>
      <c r="AO35" s="65">
        <v>42.857142857142854</v>
      </c>
      <c r="AP35" s="65">
        <v>66.666666666666657</v>
      </c>
      <c r="AQ35" s="65">
        <v>92.857142857142861</v>
      </c>
      <c r="AR35" s="65">
        <v>82.051282051282058</v>
      </c>
      <c r="AS35" s="65">
        <v>85.714285714285708</v>
      </c>
      <c r="AT35" s="65">
        <v>78.703703703703709</v>
      </c>
      <c r="AU35" s="65">
        <v>86.50793650793652</v>
      </c>
      <c r="AV35" s="65">
        <v>61.904761904761898</v>
      </c>
      <c r="AW35" s="65">
        <v>53.17460317460317</v>
      </c>
      <c r="AX35" s="65">
        <v>45.238095238095234</v>
      </c>
      <c r="AY35" s="65">
        <v>82.539682539682545</v>
      </c>
      <c r="AZ35" s="65">
        <v>84.92063492063491</v>
      </c>
      <c r="BA35" s="65">
        <v>75.714285714285708</v>
      </c>
      <c r="BB35" s="65">
        <v>68.320512820512818</v>
      </c>
      <c r="BC35" s="65">
        <v>85.714285714285708</v>
      </c>
      <c r="BD35" s="65">
        <v>69.444444444444443</v>
      </c>
      <c r="BE35" s="65">
        <v>71.428571428571431</v>
      </c>
      <c r="BF35" s="65">
        <v>66.666666666666657</v>
      </c>
      <c r="BG35" s="65">
        <v>57.142857142857139</v>
      </c>
      <c r="BH35" s="65">
        <v>51.388888888888886</v>
      </c>
      <c r="BI35" s="65">
        <v>71.428571428571431</v>
      </c>
      <c r="BJ35" s="65">
        <v>67.777777777777771</v>
      </c>
      <c r="BK35" s="65">
        <v>92.857142857142861</v>
      </c>
      <c r="BL35" s="65">
        <v>86.324786324786331</v>
      </c>
      <c r="BM35" s="65">
        <v>96.825396825396822</v>
      </c>
      <c r="BN35" s="65">
        <v>96.031746031746025</v>
      </c>
      <c r="BO35" s="65">
        <v>96.825396825396822</v>
      </c>
      <c r="BP35" s="65">
        <v>94.444444444444443</v>
      </c>
      <c r="BQ35" s="65">
        <v>98.412698412698418</v>
      </c>
      <c r="BR35" s="65">
        <v>98.412698412698418</v>
      </c>
      <c r="BS35" s="65">
        <v>42.857142857142854</v>
      </c>
      <c r="BT35" s="65">
        <v>65.476190476190482</v>
      </c>
      <c r="BU35" s="65">
        <v>49.206349206349209</v>
      </c>
      <c r="BV35" s="65">
        <v>24.603174603174605</v>
      </c>
      <c r="BW35" s="65">
        <v>93.650793650793645</v>
      </c>
      <c r="BX35" s="65">
        <v>94.444444444444443</v>
      </c>
      <c r="BY35" s="65">
        <v>92.328042328042329</v>
      </c>
      <c r="BZ35" s="65">
        <v>94.444444444444443</v>
      </c>
      <c r="CA35" s="65">
        <v>90.476190476190467</v>
      </c>
      <c r="CB35" s="65">
        <v>92.063492063492063</v>
      </c>
      <c r="CC35" s="65">
        <v>57.142857142857139</v>
      </c>
      <c r="CD35" s="65">
        <v>77.777777777777771</v>
      </c>
      <c r="CE35" s="65">
        <v>28.571428571428569</v>
      </c>
      <c r="CF35" s="65" t="s">
        <v>244</v>
      </c>
      <c r="CG35" s="65">
        <v>35.714285714285715</v>
      </c>
      <c r="CH35" s="65">
        <v>44.444444444444443</v>
      </c>
      <c r="CI35" s="65">
        <v>78.571428571428569</v>
      </c>
      <c r="CJ35" s="65">
        <v>66.666666666666657</v>
      </c>
      <c r="CK35" s="65">
        <v>92.857142857142861</v>
      </c>
      <c r="CL35" s="65">
        <v>89.743589743589737</v>
      </c>
    </row>
    <row r="36" spans="1:90" x14ac:dyDescent="0.35">
      <c r="A36" t="s">
        <v>352</v>
      </c>
      <c r="B36" s="63" t="s">
        <v>232</v>
      </c>
      <c r="C36" s="64" t="s">
        <v>254</v>
      </c>
      <c r="D36" s="65">
        <v>75</v>
      </c>
      <c r="E36" s="65">
        <v>56.481481481481474</v>
      </c>
      <c r="F36" s="65">
        <v>100</v>
      </c>
      <c r="G36" s="65">
        <v>61.111111111111107</v>
      </c>
      <c r="H36" s="65">
        <v>66.666666666666657</v>
      </c>
      <c r="I36" s="65">
        <v>35.18518518518519</v>
      </c>
      <c r="J36" s="65">
        <v>54.54545454545454</v>
      </c>
      <c r="K36" s="65">
        <v>35.353535353535349</v>
      </c>
      <c r="L36" s="65">
        <v>58.585858585858581</v>
      </c>
      <c r="M36" s="65">
        <v>44.444444444444443</v>
      </c>
      <c r="N36" s="65">
        <v>45.454545454545453</v>
      </c>
      <c r="O36" s="65">
        <v>21.212121212121211</v>
      </c>
      <c r="P36" s="65">
        <v>100</v>
      </c>
      <c r="Q36" s="65">
        <v>49.494949494949488</v>
      </c>
      <c r="R36" s="65">
        <v>90.909090909090907</v>
      </c>
      <c r="S36" s="65">
        <v>45.454545454545453</v>
      </c>
      <c r="T36" s="65">
        <v>59.545454545454547</v>
      </c>
      <c r="U36" s="65">
        <v>31.46464646464646</v>
      </c>
      <c r="V36" s="65">
        <v>91.666666666666657</v>
      </c>
      <c r="W36" s="65">
        <v>45.454545454545453</v>
      </c>
      <c r="X36" s="65">
        <v>45.454545454545453</v>
      </c>
      <c r="Y36" s="65">
        <v>22.222222222222221</v>
      </c>
      <c r="Z36" s="65">
        <v>58.333333333333336</v>
      </c>
      <c r="AA36" s="65">
        <v>29.629629629629626</v>
      </c>
      <c r="AB36" s="65">
        <v>27.27272727272727</v>
      </c>
      <c r="AC36" s="65">
        <v>9.0909090909090899</v>
      </c>
      <c r="AD36" s="65">
        <v>75</v>
      </c>
      <c r="AE36" s="65">
        <v>50.925925925925924</v>
      </c>
      <c r="AF36" s="65">
        <v>42.592592592592588</v>
      </c>
      <c r="AG36" s="65">
        <v>49.074074074074076</v>
      </c>
      <c r="AH36" s="65">
        <v>43.518518518518519</v>
      </c>
      <c r="AI36" s="65">
        <v>91.666666666666657</v>
      </c>
      <c r="AJ36" s="65">
        <v>56.481481481481474</v>
      </c>
      <c r="AK36" s="65">
        <v>83.333333333333343</v>
      </c>
      <c r="AL36" s="65">
        <v>47.222222222222221</v>
      </c>
      <c r="AM36" s="65">
        <v>91.666666666666657</v>
      </c>
      <c r="AN36" s="65">
        <v>68.518518518518519</v>
      </c>
      <c r="AO36" s="65">
        <v>66.666666666666657</v>
      </c>
      <c r="AP36" s="65">
        <v>32.407407407407405</v>
      </c>
      <c r="AQ36" s="65">
        <v>66.666666666666657</v>
      </c>
      <c r="AR36" s="65">
        <v>28.703703703703706</v>
      </c>
      <c r="AS36" s="65">
        <v>40</v>
      </c>
      <c r="AT36" s="65">
        <v>15.555555555555554</v>
      </c>
      <c r="AU36" s="65">
        <v>53.703703703703695</v>
      </c>
      <c r="AV36" s="65">
        <v>37.037037037037031</v>
      </c>
      <c r="AW36" s="65">
        <v>37.962962962962962</v>
      </c>
      <c r="AX36" s="65">
        <v>66.666666666666657</v>
      </c>
      <c r="AY36" s="65">
        <v>23.611111111111111</v>
      </c>
      <c r="AZ36" s="65">
        <v>43.518518518518519</v>
      </c>
      <c r="BA36" s="65">
        <v>53.333333333333329</v>
      </c>
      <c r="BB36" s="65">
        <v>29.25925925925926</v>
      </c>
      <c r="BC36" s="65">
        <v>66.666666666666657</v>
      </c>
      <c r="BD36" s="65">
        <v>37.962962962962962</v>
      </c>
      <c r="BE36" s="65">
        <v>33.333333333333329</v>
      </c>
      <c r="BF36" s="65">
        <v>18.518518518518515</v>
      </c>
      <c r="BG36" s="65">
        <v>41.666666666666671</v>
      </c>
      <c r="BH36" s="65">
        <v>21.296296296296294</v>
      </c>
      <c r="BI36" s="65">
        <v>50</v>
      </c>
      <c r="BJ36" s="65">
        <v>19.444444444444443</v>
      </c>
      <c r="BK36" s="65">
        <v>75</v>
      </c>
      <c r="BL36" s="65">
        <v>49.074074074074076</v>
      </c>
      <c r="BM36" s="65">
        <v>82.424242424242422</v>
      </c>
      <c r="BN36" s="65">
        <v>77.777777777777771</v>
      </c>
      <c r="BO36" s="65">
        <v>90.909090909090907</v>
      </c>
      <c r="BP36" s="65">
        <v>82.828282828282823</v>
      </c>
      <c r="BQ36" s="65">
        <v>81.818181818181813</v>
      </c>
      <c r="BR36" s="65">
        <v>78.787878787878782</v>
      </c>
      <c r="BS36" s="65">
        <v>35.18518518518519</v>
      </c>
      <c r="BT36" s="65">
        <v>23.569023569023567</v>
      </c>
      <c r="BU36" s="65">
        <v>23.148148148148149</v>
      </c>
      <c r="BV36" s="65">
        <v>12.96296296296296</v>
      </c>
      <c r="BW36" s="65">
        <v>20.202020202020204</v>
      </c>
      <c r="BX36" s="65">
        <v>37.962962962962962</v>
      </c>
      <c r="BY36" s="65">
        <v>71.604938271604951</v>
      </c>
      <c r="BZ36" s="65">
        <v>75</v>
      </c>
      <c r="CA36" s="65">
        <v>70.370370370370367</v>
      </c>
      <c r="CB36" s="65">
        <v>69.444444444444443</v>
      </c>
      <c r="CC36" s="65">
        <v>45.454545454545453</v>
      </c>
      <c r="CD36" s="65">
        <v>17.592592592592595</v>
      </c>
      <c r="CE36" s="65">
        <v>20</v>
      </c>
      <c r="CF36" s="65">
        <v>8.0808080808080813</v>
      </c>
      <c r="CG36" s="65">
        <v>30</v>
      </c>
      <c r="CH36" s="65">
        <v>9.0909090909090899</v>
      </c>
      <c r="CI36" s="65">
        <v>40</v>
      </c>
      <c r="CJ36" s="65">
        <v>16.666666666666664</v>
      </c>
      <c r="CK36" s="65">
        <v>50</v>
      </c>
      <c r="CL36" s="65">
        <v>28.703703703703706</v>
      </c>
    </row>
    <row r="37" spans="1:90" x14ac:dyDescent="0.35">
      <c r="A37" t="s">
        <v>352</v>
      </c>
      <c r="B37" s="63" t="s">
        <v>232</v>
      </c>
      <c r="C37" s="64" t="s">
        <v>255</v>
      </c>
      <c r="D37" s="65">
        <v>33.333333333333329</v>
      </c>
      <c r="E37" s="65">
        <v>20.37037037037037</v>
      </c>
      <c r="F37" s="65">
        <v>90.909090909090907</v>
      </c>
      <c r="G37" s="65">
        <v>58.585858585858581</v>
      </c>
      <c r="H37" s="65">
        <v>72.727272727272734</v>
      </c>
      <c r="I37" s="65">
        <v>51.515151515151516</v>
      </c>
      <c r="J37" s="65">
        <v>45.454545454545453</v>
      </c>
      <c r="K37" s="65">
        <v>38.383838383838381</v>
      </c>
      <c r="L37" s="65">
        <v>25.925925925925927</v>
      </c>
      <c r="M37" s="65">
        <v>50.925925925925924</v>
      </c>
      <c r="N37" s="65">
        <v>27.27272727272727</v>
      </c>
      <c r="O37" s="65">
        <v>13.333333333333336</v>
      </c>
      <c r="P37" s="65">
        <v>50</v>
      </c>
      <c r="Q37" s="65">
        <v>36.36363636363636</v>
      </c>
      <c r="R37" s="65">
        <v>66.666666666666657</v>
      </c>
      <c r="S37" s="65">
        <v>47.222222222222221</v>
      </c>
      <c r="T37" s="65">
        <v>65</v>
      </c>
      <c r="U37" s="65">
        <v>51.481481481481481</v>
      </c>
      <c r="V37" s="65">
        <v>75</v>
      </c>
      <c r="W37" s="65">
        <v>48.148148148148145</v>
      </c>
      <c r="X37" s="65">
        <v>58.333333333333336</v>
      </c>
      <c r="Y37" s="65">
        <v>50</v>
      </c>
      <c r="Z37" s="65">
        <v>25</v>
      </c>
      <c r="AA37" s="65">
        <v>22.222222222222221</v>
      </c>
      <c r="AB37" s="65">
        <v>83.333333333333343</v>
      </c>
      <c r="AC37" s="65">
        <v>66.666666666666657</v>
      </c>
      <c r="AD37" s="65">
        <v>83.333333333333343</v>
      </c>
      <c r="AE37" s="65">
        <v>70.370370370370367</v>
      </c>
      <c r="AF37" s="65">
        <v>61.111111111111107</v>
      </c>
      <c r="AG37" s="65">
        <v>62.037037037037031</v>
      </c>
      <c r="AH37" s="65">
        <v>59.259259259259252</v>
      </c>
      <c r="AI37" s="65">
        <v>100</v>
      </c>
      <c r="AJ37" s="65">
        <v>85.185185185185176</v>
      </c>
      <c r="AK37" s="65">
        <v>75</v>
      </c>
      <c r="AL37" s="65">
        <v>65.656565656565661</v>
      </c>
      <c r="AM37" s="65">
        <v>83.333333333333343</v>
      </c>
      <c r="AN37" s="65">
        <v>62.962962962962962</v>
      </c>
      <c r="AO37" s="65">
        <v>16.666666666666664</v>
      </c>
      <c r="AP37" s="65">
        <v>16.666666666666664</v>
      </c>
      <c r="AQ37" s="65">
        <v>66.666666666666657</v>
      </c>
      <c r="AR37" s="65">
        <v>48.148148148148145</v>
      </c>
      <c r="AS37" s="65">
        <v>58.333333333333336</v>
      </c>
      <c r="AT37" s="65">
        <v>47.474747474747467</v>
      </c>
      <c r="AU37" s="65">
        <v>62.037037037037031</v>
      </c>
      <c r="AV37" s="65">
        <v>58.333333333333329</v>
      </c>
      <c r="AW37" s="65">
        <v>44.444444444444443</v>
      </c>
      <c r="AX37" s="65">
        <v>87.962962962962948</v>
      </c>
      <c r="AY37" s="65">
        <v>86.111111111111114</v>
      </c>
      <c r="AZ37" s="65">
        <v>73.148148148148138</v>
      </c>
      <c r="BA37" s="65">
        <v>85</v>
      </c>
      <c r="BB37" s="65">
        <v>64.764309764309772</v>
      </c>
      <c r="BC37" s="65">
        <v>100</v>
      </c>
      <c r="BD37" s="65">
        <v>76.851851851851848</v>
      </c>
      <c r="BE37" s="65">
        <v>100</v>
      </c>
      <c r="BF37" s="65">
        <v>72.222222222222214</v>
      </c>
      <c r="BG37" s="65">
        <v>25</v>
      </c>
      <c r="BH37" s="65">
        <v>19.19191919191919</v>
      </c>
      <c r="BI37" s="65">
        <v>100</v>
      </c>
      <c r="BJ37" s="65">
        <v>74.074074074074076</v>
      </c>
      <c r="BK37" s="65">
        <v>100</v>
      </c>
      <c r="BL37" s="65">
        <v>81.481481481481481</v>
      </c>
      <c r="BM37" s="65">
        <v>80.404040404040401</v>
      </c>
      <c r="BN37" s="65">
        <v>83.838383838383834</v>
      </c>
      <c r="BO37" s="65">
        <v>81.818181818181813</v>
      </c>
      <c r="BP37" s="65">
        <v>78.787878787878782</v>
      </c>
      <c r="BQ37" s="65">
        <v>77.777777777777771</v>
      </c>
      <c r="BR37" s="65">
        <v>79.797979797979792</v>
      </c>
      <c r="BS37" s="65">
        <v>32.222222222222221</v>
      </c>
      <c r="BT37" s="65">
        <v>59.027777777777771</v>
      </c>
      <c r="BU37" s="65">
        <v>66.666666666666657</v>
      </c>
      <c r="BV37" s="65">
        <v>38.888888888888886</v>
      </c>
      <c r="BW37" s="65">
        <v>74.074074074074076</v>
      </c>
      <c r="BX37" s="65">
        <v>56.481481481481474</v>
      </c>
      <c r="BY37" s="65">
        <v>86.419753086419746</v>
      </c>
      <c r="BZ37" s="65">
        <v>86.111111111111114</v>
      </c>
      <c r="CA37" s="65">
        <v>87.962962962962948</v>
      </c>
      <c r="CB37" s="65">
        <v>85.185185185185176</v>
      </c>
      <c r="CC37" s="65">
        <v>75</v>
      </c>
      <c r="CD37" s="65">
        <v>64.646464646464651</v>
      </c>
      <c r="CE37" s="65">
        <v>33.333333333333329</v>
      </c>
      <c r="CF37" s="65">
        <v>35.555555555555557</v>
      </c>
      <c r="CG37" s="65">
        <v>45.454545454545453</v>
      </c>
      <c r="CH37" s="65">
        <v>36.36363636363636</v>
      </c>
      <c r="CI37" s="65">
        <v>41.666666666666671</v>
      </c>
      <c r="CJ37" s="65">
        <v>44.444444444444443</v>
      </c>
      <c r="CK37" s="65">
        <v>75</v>
      </c>
      <c r="CL37" s="65">
        <v>49.074074074074076</v>
      </c>
    </row>
    <row r="38" spans="1:90" x14ac:dyDescent="0.35">
      <c r="A38" t="s">
        <v>352</v>
      </c>
      <c r="B38" s="63" t="s">
        <v>228</v>
      </c>
      <c r="C38" s="64" t="s">
        <v>256</v>
      </c>
      <c r="D38" s="65">
        <v>91.666666666666657</v>
      </c>
      <c r="E38" s="65">
        <v>72.727272727272734</v>
      </c>
      <c r="F38" s="65">
        <v>75</v>
      </c>
      <c r="G38" s="65">
        <v>65.555555555555557</v>
      </c>
      <c r="H38" s="65">
        <v>72.727272727272734</v>
      </c>
      <c r="I38" s="65">
        <v>56.79012345679012</v>
      </c>
      <c r="J38" s="65">
        <v>81.818181818181827</v>
      </c>
      <c r="K38" s="65">
        <v>55.555555555555557</v>
      </c>
      <c r="L38" s="65">
        <v>83.333333333333329</v>
      </c>
      <c r="M38" s="65">
        <v>80.808080808080817</v>
      </c>
      <c r="N38" s="65">
        <v>50</v>
      </c>
      <c r="O38" s="65">
        <v>38.888888888888886</v>
      </c>
      <c r="P38" s="65">
        <v>91.666666666666657</v>
      </c>
      <c r="Q38" s="65">
        <v>50.505050505050505</v>
      </c>
      <c r="R38" s="65">
        <v>58.333333333333336</v>
      </c>
      <c r="S38" s="65">
        <v>54.44444444444445</v>
      </c>
      <c r="T38" s="65">
        <v>52.272727272727273</v>
      </c>
      <c r="U38" s="65">
        <v>47.394179894179892</v>
      </c>
      <c r="V38" s="65">
        <v>50</v>
      </c>
      <c r="W38" s="65">
        <v>46.913580246913583</v>
      </c>
      <c r="X38" s="65">
        <v>45.454545454545453</v>
      </c>
      <c r="Y38" s="65">
        <v>28.571428571428573</v>
      </c>
      <c r="Z38" s="65">
        <v>45.454545454545453</v>
      </c>
      <c r="AA38" s="65">
        <v>52.38095238095238</v>
      </c>
      <c r="AB38" s="65">
        <v>45.454545454545453</v>
      </c>
      <c r="AC38" s="65">
        <v>48.611111111111107</v>
      </c>
      <c r="AD38" s="65">
        <v>75</v>
      </c>
      <c r="AE38" s="65">
        <v>60.493827160493829</v>
      </c>
      <c r="AF38" s="65">
        <v>52.777777777777779</v>
      </c>
      <c r="AG38" s="65">
        <v>61.111111111111107</v>
      </c>
      <c r="AH38" s="65">
        <v>51.851851851851855</v>
      </c>
      <c r="AI38" s="65">
        <v>100</v>
      </c>
      <c r="AJ38" s="65">
        <v>53.535353535353536</v>
      </c>
      <c r="AK38" s="65">
        <v>81.818181818181827</v>
      </c>
      <c r="AL38" s="65">
        <v>60.606060606060602</v>
      </c>
      <c r="AM38" s="65">
        <v>90.909090909090907</v>
      </c>
      <c r="AN38" s="65">
        <v>55.555555555555557</v>
      </c>
      <c r="AO38" s="65">
        <v>36.363636363636367</v>
      </c>
      <c r="AP38" s="65">
        <v>41.269841269841272</v>
      </c>
      <c r="AQ38" s="65">
        <v>90.909090909090907</v>
      </c>
      <c r="AR38" s="65">
        <v>50.505050505050505</v>
      </c>
      <c r="AS38" s="65">
        <v>45.454545454545453</v>
      </c>
      <c r="AT38" s="65">
        <v>41.269841269841272</v>
      </c>
      <c r="AU38" s="65">
        <v>57.407407407407412</v>
      </c>
      <c r="AV38" s="65">
        <v>62.962962962962962</v>
      </c>
      <c r="AW38" s="65">
        <v>50</v>
      </c>
      <c r="AX38" s="65">
        <v>77.777777777777771</v>
      </c>
      <c r="AY38" s="65">
        <v>66.666666666666657</v>
      </c>
      <c r="AZ38" s="65">
        <v>9.7222222222222214</v>
      </c>
      <c r="BA38" s="65">
        <v>50</v>
      </c>
      <c r="BB38" s="65">
        <v>46.402116402116398</v>
      </c>
      <c r="BC38" s="65">
        <v>50</v>
      </c>
      <c r="BD38" s="65">
        <v>50</v>
      </c>
      <c r="BE38" s="65">
        <v>40</v>
      </c>
      <c r="BF38" s="65">
        <v>41.269841269841272</v>
      </c>
      <c r="BG38" s="65">
        <v>60</v>
      </c>
      <c r="BH38" s="65">
        <v>50</v>
      </c>
      <c r="BI38" s="65">
        <v>20</v>
      </c>
      <c r="BJ38" s="65">
        <v>38.888888888888886</v>
      </c>
      <c r="BK38" s="65">
        <v>80</v>
      </c>
      <c r="BL38" s="65">
        <v>51.851851851851855</v>
      </c>
      <c r="BM38" s="65">
        <v>69.777777777777771</v>
      </c>
      <c r="BN38" s="65">
        <v>67.777777777777771</v>
      </c>
      <c r="BO38" s="65">
        <v>58.888888888888886</v>
      </c>
      <c r="BP38" s="65">
        <v>77.777777777777771</v>
      </c>
      <c r="BQ38" s="65">
        <v>75.555555555555557</v>
      </c>
      <c r="BR38" s="65">
        <v>68.888888888888886</v>
      </c>
      <c r="BS38" s="65">
        <v>57.575757575757571</v>
      </c>
      <c r="BT38" s="65">
        <v>60.51136363636364</v>
      </c>
      <c r="BU38" s="65">
        <v>84.848484848484844</v>
      </c>
      <c r="BV38" s="65">
        <v>64.646464646464651</v>
      </c>
      <c r="BW38" s="65">
        <v>82.828282828282838</v>
      </c>
      <c r="BX38" s="65">
        <v>9.7222222222222214</v>
      </c>
      <c r="BY38" s="65">
        <v>71.380471380471377</v>
      </c>
      <c r="BZ38" s="65">
        <v>89.89898989898991</v>
      </c>
      <c r="CA38" s="65">
        <v>86.868686868686865</v>
      </c>
      <c r="CB38" s="65">
        <v>37.37373737373737</v>
      </c>
      <c r="CC38" s="65">
        <v>90.909090909090907</v>
      </c>
      <c r="CD38" s="65">
        <v>62.222222222222214</v>
      </c>
      <c r="CE38" s="65">
        <v>30</v>
      </c>
      <c r="CF38" s="65">
        <v>34.920634920634924</v>
      </c>
      <c r="CG38" s="65">
        <v>40</v>
      </c>
      <c r="CH38" s="65">
        <v>33.333333333333329</v>
      </c>
      <c r="CI38" s="65">
        <v>50</v>
      </c>
      <c r="CJ38" s="65">
        <v>39.682539682539677</v>
      </c>
      <c r="CK38" s="65">
        <v>60</v>
      </c>
      <c r="CL38" s="65">
        <v>45.679012345679006</v>
      </c>
    </row>
    <row r="39" spans="1:90" x14ac:dyDescent="0.35">
      <c r="A39" t="s">
        <v>352</v>
      </c>
      <c r="B39" s="63" t="s">
        <v>246</v>
      </c>
      <c r="C39" s="64" t="s">
        <v>257</v>
      </c>
      <c r="D39" s="65">
        <v>100</v>
      </c>
      <c r="E39" s="65">
        <v>63.888888888888886</v>
      </c>
      <c r="F39" s="65">
        <v>90.909090909090907</v>
      </c>
      <c r="G39" s="65">
        <v>67.676767676767668</v>
      </c>
      <c r="H39" s="65">
        <v>80</v>
      </c>
      <c r="I39" s="65">
        <v>56.79012345679012</v>
      </c>
      <c r="J39" s="65">
        <v>90</v>
      </c>
      <c r="K39" s="65">
        <v>56.666666666666657</v>
      </c>
      <c r="L39" s="65">
        <v>64.444444444444443</v>
      </c>
      <c r="M39" s="65">
        <v>71.111111111111114</v>
      </c>
      <c r="N39" s="65">
        <v>9.0909090909090917</v>
      </c>
      <c r="O39" s="65" t="s">
        <v>244</v>
      </c>
      <c r="P39" s="65">
        <v>72.727272727272734</v>
      </c>
      <c r="Q39" s="65">
        <v>50</v>
      </c>
      <c r="R39" s="65">
        <v>70</v>
      </c>
      <c r="S39" s="65">
        <v>65.432098765432102</v>
      </c>
      <c r="T39" s="65">
        <v>44.121212121212125</v>
      </c>
      <c r="U39" s="65">
        <v>61.640211640211632</v>
      </c>
      <c r="V39" s="65">
        <v>27.27272727272727</v>
      </c>
      <c r="W39" s="65">
        <v>53.703703703703695</v>
      </c>
      <c r="X39" s="65">
        <v>22.222222222222221</v>
      </c>
      <c r="Y39" s="65">
        <v>53.703703703703695</v>
      </c>
      <c r="Z39" s="65">
        <v>60</v>
      </c>
      <c r="AA39" s="65">
        <v>60.317460317460316</v>
      </c>
      <c r="AB39" s="65">
        <v>55.555555555555557</v>
      </c>
      <c r="AC39" s="65">
        <v>68.253968253968253</v>
      </c>
      <c r="AD39" s="65">
        <v>55.555555555555557</v>
      </c>
      <c r="AE39" s="65">
        <v>72.222222222222214</v>
      </c>
      <c r="AF39" s="65">
        <v>43.333333333333336</v>
      </c>
      <c r="AG39" s="65">
        <v>43.333333333333336</v>
      </c>
      <c r="AH39" s="65">
        <v>51.851851851851855</v>
      </c>
      <c r="AI39" s="65">
        <v>70</v>
      </c>
      <c r="AJ39" s="65">
        <v>66.666666666666657</v>
      </c>
      <c r="AK39" s="65">
        <v>80</v>
      </c>
      <c r="AL39" s="65">
        <v>71.604938271604937</v>
      </c>
      <c r="AM39" s="65">
        <v>70</v>
      </c>
      <c r="AN39" s="65">
        <v>59.722222222222221</v>
      </c>
      <c r="AO39" s="65">
        <v>70</v>
      </c>
      <c r="AP39" s="65">
        <v>52.38095238095238</v>
      </c>
      <c r="AQ39" s="65">
        <v>42.857142857142854</v>
      </c>
      <c r="AR39" s="65">
        <v>49.206349206349209</v>
      </c>
      <c r="AS39" s="65">
        <v>25</v>
      </c>
      <c r="AT39" s="65">
        <v>42.222222222222221</v>
      </c>
      <c r="AU39" s="65">
        <v>55.555555555555557</v>
      </c>
      <c r="AV39" s="65">
        <v>48.148148148148145</v>
      </c>
      <c r="AW39" s="65">
        <v>52.222222222222221</v>
      </c>
      <c r="AX39" s="65">
        <v>54.320987654320987</v>
      </c>
      <c r="AY39" s="65">
        <v>69.696969696969688</v>
      </c>
      <c r="AZ39" s="65">
        <v>46.913580246913583</v>
      </c>
      <c r="BA39" s="65">
        <v>52.525252525252519</v>
      </c>
      <c r="BB39" s="65">
        <v>56.719576719576722</v>
      </c>
      <c r="BC39" s="65">
        <v>54.54545454545454</v>
      </c>
      <c r="BD39" s="65">
        <v>44.444444444444443</v>
      </c>
      <c r="BE39" s="65">
        <v>54.54545454545454</v>
      </c>
      <c r="BF39" s="65">
        <v>55.555555555555557</v>
      </c>
      <c r="BG39" s="65">
        <v>45.454545454545453</v>
      </c>
      <c r="BH39" s="65">
        <v>55.555555555555557</v>
      </c>
      <c r="BI39" s="65">
        <v>44.444444444444443</v>
      </c>
      <c r="BJ39" s="65">
        <v>74.074074074074076</v>
      </c>
      <c r="BK39" s="65">
        <v>63.636363636363633</v>
      </c>
      <c r="BL39" s="65">
        <v>53.968253968253961</v>
      </c>
      <c r="BM39" s="65">
        <v>80.738496071829402</v>
      </c>
      <c r="BN39" s="65">
        <v>82.828282828282823</v>
      </c>
      <c r="BO39" s="65">
        <v>92.222222222222229</v>
      </c>
      <c r="BP39" s="65">
        <v>88.888888888888886</v>
      </c>
      <c r="BQ39" s="65">
        <v>75.308641975308646</v>
      </c>
      <c r="BR39" s="65">
        <v>64.444444444444443</v>
      </c>
      <c r="BS39" s="65">
        <v>49.074074074074076</v>
      </c>
      <c r="BT39" s="65">
        <v>44.189113355780016</v>
      </c>
      <c r="BU39" s="65">
        <v>44.444444444444443</v>
      </c>
      <c r="BV39" s="65">
        <v>26.262626262626263</v>
      </c>
      <c r="BW39" s="65">
        <v>56.666666666666657</v>
      </c>
      <c r="BX39" s="65">
        <v>49.382716049382715</v>
      </c>
      <c r="BY39" s="65">
        <v>66.049382716049379</v>
      </c>
      <c r="BZ39" s="65">
        <v>62.037037037037031</v>
      </c>
      <c r="CA39" s="65">
        <v>73.148148148148138</v>
      </c>
      <c r="CB39" s="65">
        <v>62.962962962962962</v>
      </c>
      <c r="CC39" s="65">
        <v>30</v>
      </c>
      <c r="CD39" s="65">
        <v>44.444444444444443</v>
      </c>
      <c r="CE39" s="65">
        <v>72.727272727272734</v>
      </c>
      <c r="CF39" s="65">
        <v>60.317460317460316</v>
      </c>
      <c r="CG39" s="65">
        <v>66.666666666666657</v>
      </c>
      <c r="CH39" s="65">
        <v>57.407407407407412</v>
      </c>
      <c r="CI39" s="65">
        <v>50</v>
      </c>
      <c r="CJ39" s="65">
        <v>58.730158730158728</v>
      </c>
      <c r="CK39" s="65">
        <v>63.636363636363633</v>
      </c>
      <c r="CL39" s="65">
        <v>50</v>
      </c>
    </row>
    <row r="40" spans="1:90" x14ac:dyDescent="0.35">
      <c r="A40" t="s">
        <v>352</v>
      </c>
      <c r="B40" s="63" t="s">
        <v>232</v>
      </c>
      <c r="C40" s="64" t="s">
        <v>308</v>
      </c>
      <c r="D40" s="65">
        <v>100</v>
      </c>
      <c r="E40" s="65">
        <v>74.074074074074076</v>
      </c>
      <c r="F40" s="65">
        <v>100</v>
      </c>
      <c r="G40" s="65">
        <v>73.333333333333329</v>
      </c>
      <c r="H40" s="65">
        <v>92.857142857142861</v>
      </c>
      <c r="I40" s="65">
        <v>68.376068376068375</v>
      </c>
      <c r="J40" s="65">
        <v>100</v>
      </c>
      <c r="K40" s="65">
        <v>65.925925925925924</v>
      </c>
      <c r="L40" s="65">
        <v>82.051282051282058</v>
      </c>
      <c r="M40" s="65">
        <v>73.80952380952381</v>
      </c>
      <c r="N40" s="65">
        <v>53.846153846153847</v>
      </c>
      <c r="O40" s="65">
        <v>65.277777777777771</v>
      </c>
      <c r="P40" s="65">
        <v>93.333333333333329</v>
      </c>
      <c r="Q40" s="65">
        <v>73.504273504273499</v>
      </c>
      <c r="R40" s="65">
        <v>92.857142857142861</v>
      </c>
      <c r="S40" s="65">
        <v>65.079365079365076</v>
      </c>
      <c r="T40" s="65" t="s">
        <v>244</v>
      </c>
      <c r="U40" s="65">
        <v>50.732082732082731</v>
      </c>
      <c r="V40" s="65" t="s">
        <v>244</v>
      </c>
      <c r="W40" s="65">
        <v>57.777777777777779</v>
      </c>
      <c r="X40" s="65" t="s">
        <v>244</v>
      </c>
      <c r="Y40" s="65">
        <v>48.484848484848477</v>
      </c>
      <c r="Z40" s="65" t="s">
        <v>244</v>
      </c>
      <c r="AA40" s="65">
        <v>42.424242424242422</v>
      </c>
      <c r="AB40" s="65" t="s">
        <v>244</v>
      </c>
      <c r="AC40" s="65">
        <v>30.158730158730158</v>
      </c>
      <c r="AD40" s="65" t="s">
        <v>244</v>
      </c>
      <c r="AE40" s="65">
        <v>74.81481481481481</v>
      </c>
      <c r="AF40" s="65">
        <v>65.925925925925924</v>
      </c>
      <c r="AG40" s="65">
        <v>61.111111111111107</v>
      </c>
      <c r="AH40" s="65">
        <v>62.698412698412703</v>
      </c>
      <c r="AI40" s="65">
        <v>100</v>
      </c>
      <c r="AJ40" s="65">
        <v>75.396825396825392</v>
      </c>
      <c r="AK40" s="65">
        <v>81.818181818181827</v>
      </c>
      <c r="AL40" s="65">
        <v>62.962962962962962</v>
      </c>
      <c r="AM40" s="65">
        <v>71.428571428571431</v>
      </c>
      <c r="AN40" s="65">
        <v>58.585858585858581</v>
      </c>
      <c r="AO40" s="65">
        <v>45.454545454545453</v>
      </c>
      <c r="AP40" s="65">
        <v>48.148148148148145</v>
      </c>
      <c r="AQ40" s="65">
        <v>66.666666666666657</v>
      </c>
      <c r="AR40" s="65">
        <v>54.545454545454547</v>
      </c>
      <c r="AS40" s="65">
        <v>23.076923076923077</v>
      </c>
      <c r="AT40" s="65" t="s">
        <v>244</v>
      </c>
      <c r="AU40" s="65">
        <v>65.185185185185176</v>
      </c>
      <c r="AV40" s="65">
        <v>57.777777777777779</v>
      </c>
      <c r="AW40" s="65">
        <v>52.592592592592588</v>
      </c>
      <c r="AX40" s="65">
        <v>75.213675213675216</v>
      </c>
      <c r="AY40" s="65">
        <v>40.170940170940163</v>
      </c>
      <c r="AZ40" s="65">
        <v>29.05982905982906</v>
      </c>
      <c r="BA40" s="65" t="s">
        <v>244</v>
      </c>
      <c r="BB40" s="65">
        <v>49.663817663817653</v>
      </c>
      <c r="BC40" s="65" t="s">
        <v>244</v>
      </c>
      <c r="BD40" s="65">
        <v>52.592592592592588</v>
      </c>
      <c r="BE40" s="65" t="s">
        <v>244</v>
      </c>
      <c r="BF40" s="65">
        <v>45.185185185185183</v>
      </c>
      <c r="BG40" s="65" t="s">
        <v>244</v>
      </c>
      <c r="BH40" s="65">
        <v>45.925925925925931</v>
      </c>
      <c r="BI40" s="65" t="s">
        <v>244</v>
      </c>
      <c r="BJ40" s="65">
        <v>40.170940170940163</v>
      </c>
      <c r="BK40" s="65" t="s">
        <v>244</v>
      </c>
      <c r="BL40" s="65">
        <v>64.444444444444443</v>
      </c>
      <c r="BM40" s="65">
        <v>72.96866096866097</v>
      </c>
      <c r="BN40" s="65">
        <v>58.518518518518519</v>
      </c>
      <c r="BO40" s="65">
        <v>85.18518518518519</v>
      </c>
      <c r="BP40" s="65">
        <v>79.259259259259267</v>
      </c>
      <c r="BQ40" s="65">
        <v>75.213675213675216</v>
      </c>
      <c r="BR40" s="65">
        <v>66.666666666666671</v>
      </c>
      <c r="BS40" s="65">
        <v>28.888888888888889</v>
      </c>
      <c r="BT40" s="65">
        <v>47.5</v>
      </c>
      <c r="BU40" s="65">
        <v>51.111111111111107</v>
      </c>
      <c r="BV40" s="65">
        <v>38.095238095238095</v>
      </c>
      <c r="BW40" s="65">
        <v>54.761904761904766</v>
      </c>
      <c r="BX40" s="65">
        <v>46.031746031746032</v>
      </c>
      <c r="BY40" s="65">
        <v>88.8888888888889</v>
      </c>
      <c r="BZ40" s="65">
        <v>92.592592592592595</v>
      </c>
      <c r="CA40" s="65">
        <v>86.666666666666671</v>
      </c>
      <c r="CB40" s="65">
        <v>87.407407407407405</v>
      </c>
      <c r="CC40" s="65">
        <v>78.571428571428569</v>
      </c>
      <c r="CD40" s="65">
        <v>57.575757575757571</v>
      </c>
      <c r="CE40" s="65">
        <v>57.142857142857139</v>
      </c>
      <c r="CF40" s="65">
        <v>45.679012345679006</v>
      </c>
      <c r="CG40" s="65">
        <v>44.444444444444443</v>
      </c>
      <c r="CH40" s="65">
        <v>44.444444444444443</v>
      </c>
      <c r="CI40" s="65">
        <v>66.666666666666657</v>
      </c>
      <c r="CJ40" s="65">
        <v>53.535353535353536</v>
      </c>
      <c r="CK40" s="65">
        <v>85.714285714285708</v>
      </c>
      <c r="CL40" s="65">
        <v>58.974358974358971</v>
      </c>
    </row>
    <row r="41" spans="1:90" x14ac:dyDescent="0.35">
      <c r="A41" t="s">
        <v>352</v>
      </c>
      <c r="B41" s="63" t="s">
        <v>246</v>
      </c>
      <c r="C41" s="64" t="s">
        <v>309</v>
      </c>
      <c r="D41" s="65">
        <v>93.75</v>
      </c>
      <c r="E41" s="65">
        <v>78.518518518518519</v>
      </c>
      <c r="F41" s="65">
        <v>93.75</v>
      </c>
      <c r="G41" s="65">
        <v>65.925925925925924</v>
      </c>
      <c r="H41" s="65">
        <v>86.666666666666671</v>
      </c>
      <c r="I41" s="65">
        <v>54.074074074074069</v>
      </c>
      <c r="J41" s="65">
        <v>87.5</v>
      </c>
      <c r="K41" s="65">
        <v>63.194444444444443</v>
      </c>
      <c r="L41" s="65">
        <v>68.888888888888886</v>
      </c>
      <c r="M41" s="65">
        <v>67.407407407407405</v>
      </c>
      <c r="N41" s="65">
        <v>57.142857142857139</v>
      </c>
      <c r="O41" s="65">
        <v>38.888888888888886</v>
      </c>
      <c r="P41" s="65">
        <v>100</v>
      </c>
      <c r="Q41" s="65">
        <v>64.444444444444443</v>
      </c>
      <c r="R41" s="65">
        <v>86.666666666666671</v>
      </c>
      <c r="S41" s="65">
        <v>54.074074074074069</v>
      </c>
      <c r="T41" s="65">
        <v>69.25</v>
      </c>
      <c r="U41" s="65">
        <v>51.206349206349202</v>
      </c>
      <c r="V41" s="65">
        <v>62.5</v>
      </c>
      <c r="W41" s="65">
        <v>46.031746031746032</v>
      </c>
      <c r="X41" s="65">
        <v>46.666666666666664</v>
      </c>
      <c r="Y41" s="65">
        <v>32.222222222222221</v>
      </c>
      <c r="Z41" s="65">
        <v>62.5</v>
      </c>
      <c r="AA41" s="65">
        <v>42.857142857142854</v>
      </c>
      <c r="AB41" s="65">
        <v>93.333333333333329</v>
      </c>
      <c r="AC41" s="65">
        <v>69.841269841269835</v>
      </c>
      <c r="AD41" s="65">
        <v>81.25</v>
      </c>
      <c r="AE41" s="65">
        <v>65.079365079365076</v>
      </c>
      <c r="AF41" s="65">
        <v>68.75</v>
      </c>
      <c r="AG41" s="65">
        <v>72.916666666666657</v>
      </c>
      <c r="AH41" s="65">
        <v>68.888888888888886</v>
      </c>
      <c r="AI41" s="65">
        <v>100</v>
      </c>
      <c r="AJ41" s="65">
        <v>75</v>
      </c>
      <c r="AK41" s="65">
        <v>75</v>
      </c>
      <c r="AL41" s="65">
        <v>71.111111111111114</v>
      </c>
      <c r="AM41" s="65">
        <v>93.333333333333329</v>
      </c>
      <c r="AN41" s="65">
        <v>73.80952380952381</v>
      </c>
      <c r="AO41" s="65">
        <v>66.666666666666657</v>
      </c>
      <c r="AP41" s="65">
        <v>56.481481481481474</v>
      </c>
      <c r="AQ41" s="65">
        <v>93.75</v>
      </c>
      <c r="AR41" s="65">
        <v>65.925925925925924</v>
      </c>
      <c r="AS41" s="65">
        <v>71.428571428571431</v>
      </c>
      <c r="AT41" s="65">
        <v>54.700854700854705</v>
      </c>
      <c r="AU41" s="65">
        <v>66.666666666666657</v>
      </c>
      <c r="AV41" s="65">
        <v>74.305555555555557</v>
      </c>
      <c r="AW41" s="65">
        <v>67.361111111111114</v>
      </c>
      <c r="AX41" s="65">
        <v>70.833333333333329</v>
      </c>
      <c r="AY41" s="65">
        <v>74.305555555555557</v>
      </c>
      <c r="AZ41" s="65">
        <v>66.666666666666657</v>
      </c>
      <c r="BA41" s="65">
        <v>61.147435897435898</v>
      </c>
      <c r="BB41" s="65">
        <v>55.948717948717942</v>
      </c>
      <c r="BC41" s="65">
        <v>56.25</v>
      </c>
      <c r="BD41" s="65">
        <v>56.410256410256402</v>
      </c>
      <c r="BE41" s="65">
        <v>46.153846153846153</v>
      </c>
      <c r="BF41" s="65">
        <v>45.55555555555555</v>
      </c>
      <c r="BG41" s="65">
        <v>50</v>
      </c>
      <c r="BH41" s="65">
        <v>41.666666666666664</v>
      </c>
      <c r="BI41" s="65">
        <v>80</v>
      </c>
      <c r="BJ41" s="65">
        <v>71.296296296296291</v>
      </c>
      <c r="BK41" s="65">
        <v>73.333333333333329</v>
      </c>
      <c r="BL41" s="65">
        <v>64.81481481481481</v>
      </c>
      <c r="BM41" s="65">
        <v>67.181522181522183</v>
      </c>
      <c r="BN41" s="65">
        <v>58.974358974358971</v>
      </c>
      <c r="BO41" s="65">
        <v>45.370370370370367</v>
      </c>
      <c r="BP41" s="65">
        <v>84.126984126984127</v>
      </c>
      <c r="BQ41" s="65">
        <v>83.333333333333343</v>
      </c>
      <c r="BR41" s="65">
        <v>64.102564102564102</v>
      </c>
      <c r="BS41" s="65">
        <v>42.857142857142854</v>
      </c>
      <c r="BT41" s="65">
        <v>55.283119658119659</v>
      </c>
      <c r="BU41" s="65">
        <v>48.888888888888893</v>
      </c>
      <c r="BV41" s="65">
        <v>23.076923076923077</v>
      </c>
      <c r="BW41" s="65">
        <v>84.722222222222214</v>
      </c>
      <c r="BX41" s="65">
        <v>64.444444444444443</v>
      </c>
      <c r="BY41" s="65">
        <v>89.783950617283949</v>
      </c>
      <c r="BZ41" s="65">
        <v>90.972222222222214</v>
      </c>
      <c r="CA41" s="65">
        <v>90.972222222222214</v>
      </c>
      <c r="CB41" s="65">
        <v>87.407407407407405</v>
      </c>
      <c r="CC41" s="65">
        <v>86.666666666666671</v>
      </c>
      <c r="CD41" s="65">
        <v>58.974358974358971</v>
      </c>
      <c r="CE41" s="65">
        <v>50</v>
      </c>
      <c r="CF41" s="65">
        <v>37.37373737373737</v>
      </c>
      <c r="CG41" s="65">
        <v>53.846153846153847</v>
      </c>
      <c r="CH41" s="65">
        <v>45.454545454545453</v>
      </c>
      <c r="CI41" s="65">
        <v>86.666666666666671</v>
      </c>
      <c r="CJ41" s="65">
        <v>56.349206349206341</v>
      </c>
      <c r="CK41" s="65">
        <v>80</v>
      </c>
      <c r="CL41" s="65">
        <v>69.230769230769226</v>
      </c>
    </row>
    <row r="42" spans="1:90" x14ac:dyDescent="0.35">
      <c r="A42" t="s">
        <v>352</v>
      </c>
      <c r="B42" s="63" t="s">
        <v>259</v>
      </c>
      <c r="C42" s="64" t="s">
        <v>310</v>
      </c>
      <c r="D42" s="65">
        <v>92.307692307692307</v>
      </c>
      <c r="E42" s="65">
        <v>66.239316239316238</v>
      </c>
      <c r="F42" s="65">
        <v>84.615384615384613</v>
      </c>
      <c r="G42" s="65">
        <v>51.282051282051277</v>
      </c>
      <c r="H42" s="65">
        <v>76.923076923076934</v>
      </c>
      <c r="I42" s="65">
        <v>41.025641025641029</v>
      </c>
      <c r="J42" s="65">
        <v>50</v>
      </c>
      <c r="K42" s="65">
        <v>40.404040404040408</v>
      </c>
      <c r="L42" s="65">
        <v>44.444444444444443</v>
      </c>
      <c r="M42" s="65">
        <v>42.129629629629633</v>
      </c>
      <c r="N42" s="65">
        <v>53.846153846153847</v>
      </c>
      <c r="O42" s="65">
        <v>45.454545454545453</v>
      </c>
      <c r="P42" s="65">
        <v>76.923076923076934</v>
      </c>
      <c r="Q42" s="65">
        <v>52.136752136752136</v>
      </c>
      <c r="R42" s="65">
        <v>84.615384615384613</v>
      </c>
      <c r="S42" s="65">
        <v>55.555555555555557</v>
      </c>
      <c r="T42" s="65">
        <v>76.666666666666657</v>
      </c>
      <c r="U42" s="65">
        <v>53.78658378658379</v>
      </c>
      <c r="V42" s="65">
        <v>92.307692307692307</v>
      </c>
      <c r="W42" s="65">
        <v>63.247863247863251</v>
      </c>
      <c r="X42" s="65">
        <v>30.76923076923077</v>
      </c>
      <c r="Y42" s="65">
        <v>43.434343434343432</v>
      </c>
      <c r="Z42" s="65">
        <v>84.615384615384613</v>
      </c>
      <c r="AA42" s="65">
        <v>45.299145299145295</v>
      </c>
      <c r="AB42" s="65">
        <v>83.333333333333343</v>
      </c>
      <c r="AC42" s="65">
        <v>53.703703703703695</v>
      </c>
      <c r="AD42" s="65">
        <v>92.307692307692307</v>
      </c>
      <c r="AE42" s="65">
        <v>63.247863247863251</v>
      </c>
      <c r="AF42" s="65">
        <v>51.388888888888886</v>
      </c>
      <c r="AG42" s="65">
        <v>53.84615384615384</v>
      </c>
      <c r="AH42" s="65">
        <v>43.162393162393165</v>
      </c>
      <c r="AI42" s="65">
        <v>100</v>
      </c>
      <c r="AJ42" s="65">
        <v>59.82905982905983</v>
      </c>
      <c r="AK42" s="65">
        <v>100</v>
      </c>
      <c r="AL42" s="65">
        <v>54.44444444444445</v>
      </c>
      <c r="AM42" s="65">
        <v>92.307692307692307</v>
      </c>
      <c r="AN42" s="65">
        <v>55.555555555555557</v>
      </c>
      <c r="AO42" s="65">
        <v>23.076923076923077</v>
      </c>
      <c r="AP42" s="65">
        <v>29.292929292929291</v>
      </c>
      <c r="AQ42" s="65">
        <v>66.666666666666657</v>
      </c>
      <c r="AR42" s="65">
        <v>40.277777777777779</v>
      </c>
      <c r="AS42" s="65">
        <v>27.27272727272727</v>
      </c>
      <c r="AT42" s="65">
        <v>36.111111111111107</v>
      </c>
      <c r="AU42" s="65">
        <v>59.82905982905983</v>
      </c>
      <c r="AV42" s="65">
        <v>35.18518518518519</v>
      </c>
      <c r="AW42" s="65">
        <v>27.777777777777779</v>
      </c>
      <c r="AX42" s="65">
        <v>65.740740740740748</v>
      </c>
      <c r="AY42" s="65">
        <v>84.615384615384613</v>
      </c>
      <c r="AZ42" s="65">
        <v>18.518518518518515</v>
      </c>
      <c r="BA42" s="65">
        <v>78.846153846153854</v>
      </c>
      <c r="BB42" s="65">
        <v>58.068376068376061</v>
      </c>
      <c r="BC42" s="65">
        <v>84.615384615384613</v>
      </c>
      <c r="BD42" s="65">
        <v>60.683760683760681</v>
      </c>
      <c r="BE42" s="65">
        <v>58.333333333333336</v>
      </c>
      <c r="BF42" s="65">
        <v>60</v>
      </c>
      <c r="BG42" s="65">
        <v>84.615384615384613</v>
      </c>
      <c r="BH42" s="65">
        <v>52.991452991452988</v>
      </c>
      <c r="BI42" s="65">
        <v>83.333333333333343</v>
      </c>
      <c r="BJ42" s="65">
        <v>56.481481481481474</v>
      </c>
      <c r="BK42" s="65">
        <v>83.333333333333343</v>
      </c>
      <c r="BL42" s="65">
        <v>60.185185185185183</v>
      </c>
      <c r="BM42" s="65">
        <v>73.696969696969703</v>
      </c>
      <c r="BN42" s="65">
        <v>72.72727272727272</v>
      </c>
      <c r="BO42" s="65">
        <v>77.777777777777771</v>
      </c>
      <c r="BP42" s="65">
        <v>75.555555555555557</v>
      </c>
      <c r="BQ42" s="65">
        <v>76.767676767676761</v>
      </c>
      <c r="BR42" s="65">
        <v>65.656565656565661</v>
      </c>
      <c r="BS42" s="65">
        <v>20.37037037037037</v>
      </c>
      <c r="BT42" s="65">
        <v>37.019230769230766</v>
      </c>
      <c r="BU42" s="65">
        <v>38.46153846153846</v>
      </c>
      <c r="BV42" s="65">
        <v>23.148148148148149</v>
      </c>
      <c r="BW42" s="65">
        <v>84.615384615384613</v>
      </c>
      <c r="BX42" s="65">
        <v>1.8518518518518525</v>
      </c>
      <c r="BY42" s="65">
        <v>48.836657169990502</v>
      </c>
      <c r="BZ42" s="65">
        <v>71.296296296296291</v>
      </c>
      <c r="CA42" s="65">
        <v>60.683760683760681</v>
      </c>
      <c r="CB42" s="65">
        <v>14.529914529914526</v>
      </c>
      <c r="CC42" s="65">
        <v>84.615384615384613</v>
      </c>
      <c r="CD42" s="65">
        <v>54.700854700854705</v>
      </c>
      <c r="CE42" s="65">
        <v>45.454545454545453</v>
      </c>
      <c r="CF42" s="65">
        <v>42.424242424242422</v>
      </c>
      <c r="CG42" s="65">
        <v>40</v>
      </c>
      <c r="CH42" s="65">
        <v>42.222222222222221</v>
      </c>
      <c r="CI42" s="65">
        <v>84.615384615384613</v>
      </c>
      <c r="CJ42" s="65">
        <v>47.008547008547005</v>
      </c>
      <c r="CK42" s="65">
        <v>75</v>
      </c>
      <c r="CL42" s="65">
        <v>50</v>
      </c>
    </row>
    <row r="43" spans="1:90" x14ac:dyDescent="0.35">
      <c r="A43" t="s">
        <v>352</v>
      </c>
      <c r="B43" s="63" t="s">
        <v>238</v>
      </c>
      <c r="C43" s="64" t="s">
        <v>258</v>
      </c>
      <c r="D43" s="65">
        <v>100</v>
      </c>
      <c r="E43" s="65">
        <v>79.487179487179475</v>
      </c>
      <c r="F43" s="65">
        <v>92.307692307692307</v>
      </c>
      <c r="G43" s="65">
        <v>71.296296296296291</v>
      </c>
      <c r="H43" s="65">
        <v>100</v>
      </c>
      <c r="I43" s="65">
        <v>77.777777777777771</v>
      </c>
      <c r="J43" s="65">
        <v>100</v>
      </c>
      <c r="K43" s="65">
        <v>67.521367521367509</v>
      </c>
      <c r="L43" s="65">
        <v>67.521367521367509</v>
      </c>
      <c r="M43" s="65">
        <v>66.666666666666657</v>
      </c>
      <c r="N43" s="65">
        <v>84.615384615384613</v>
      </c>
      <c r="O43" s="65">
        <v>59.595959595959592</v>
      </c>
      <c r="P43" s="65">
        <v>100</v>
      </c>
      <c r="Q43" s="65">
        <v>59.82905982905983</v>
      </c>
      <c r="R43" s="65">
        <v>92.307692307692307</v>
      </c>
      <c r="S43" s="65">
        <v>55.555555555555557</v>
      </c>
      <c r="T43" s="65">
        <v>90.641025641025635</v>
      </c>
      <c r="U43" s="65">
        <v>66.043771043771045</v>
      </c>
      <c r="V43" s="65">
        <v>84.615384615384613</v>
      </c>
      <c r="W43" s="65">
        <v>73.737373737373744</v>
      </c>
      <c r="X43" s="65">
        <v>92.307692307692307</v>
      </c>
      <c r="Y43" s="65">
        <v>63.888888888888886</v>
      </c>
      <c r="Z43" s="65">
        <v>84.615384615384613</v>
      </c>
      <c r="AA43" s="65">
        <v>64.646464646464651</v>
      </c>
      <c r="AB43" s="65">
        <v>91.666666666666657</v>
      </c>
      <c r="AC43" s="65">
        <v>57.575757575757571</v>
      </c>
      <c r="AD43" s="65">
        <v>100</v>
      </c>
      <c r="AE43" s="65">
        <v>70.370370370370367</v>
      </c>
      <c r="AF43" s="65">
        <v>62.393162393162385</v>
      </c>
      <c r="AG43" s="65">
        <v>74.358974358974365</v>
      </c>
      <c r="AH43" s="65">
        <v>72.649572649572647</v>
      </c>
      <c r="AI43" s="65">
        <v>100</v>
      </c>
      <c r="AJ43" s="65">
        <v>71.717171717171709</v>
      </c>
      <c r="AK43" s="65">
        <v>84.615384615384613</v>
      </c>
      <c r="AL43" s="65">
        <v>61.616161616161619</v>
      </c>
      <c r="AM43" s="65">
        <v>84.615384615384613</v>
      </c>
      <c r="AN43" s="65">
        <v>57.575757575757571</v>
      </c>
      <c r="AO43" s="65">
        <v>76.923076923076934</v>
      </c>
      <c r="AP43" s="65">
        <v>44.444444444444443</v>
      </c>
      <c r="AQ43" s="65">
        <v>100</v>
      </c>
      <c r="AR43" s="65">
        <v>49.572649572649574</v>
      </c>
      <c r="AS43" s="65">
        <v>63.636363636363633</v>
      </c>
      <c r="AT43" s="65">
        <v>44.444444444444443</v>
      </c>
      <c r="AU43" s="65">
        <v>72.222222222222214</v>
      </c>
      <c r="AV43" s="65">
        <v>62.962962962962962</v>
      </c>
      <c r="AW43" s="65">
        <v>62.962962962962962</v>
      </c>
      <c r="AX43" s="65">
        <v>75</v>
      </c>
      <c r="AY43" s="65">
        <v>58.974358974358971</v>
      </c>
      <c r="AZ43" s="65">
        <v>60.683760683760681</v>
      </c>
      <c r="BA43" s="65">
        <v>89.230769230769226</v>
      </c>
      <c r="BB43" s="65">
        <v>77.474747474747474</v>
      </c>
      <c r="BC43" s="65">
        <v>92.307692307692307</v>
      </c>
      <c r="BD43" s="65">
        <v>77.777777777777771</v>
      </c>
      <c r="BE43" s="65">
        <v>92.307692307692307</v>
      </c>
      <c r="BF43" s="65">
        <v>79.629629629629619</v>
      </c>
      <c r="BG43" s="65">
        <v>84.615384615384613</v>
      </c>
      <c r="BH43" s="65">
        <v>83.838383838383834</v>
      </c>
      <c r="BI43" s="65">
        <v>84.615384615384613</v>
      </c>
      <c r="BJ43" s="65">
        <v>64.646464646464651</v>
      </c>
      <c r="BK43" s="65">
        <v>92.307692307692307</v>
      </c>
      <c r="BL43" s="65">
        <v>81.481481481481481</v>
      </c>
      <c r="BM43" s="65">
        <v>73.939393939393938</v>
      </c>
      <c r="BN43" s="65">
        <v>54.545454545454547</v>
      </c>
      <c r="BO43" s="65">
        <v>74.74747474747474</v>
      </c>
      <c r="BP43" s="65">
        <v>81.818181818181813</v>
      </c>
      <c r="BQ43" s="65">
        <v>75.757575757575765</v>
      </c>
      <c r="BR43" s="65">
        <v>82.828282828282823</v>
      </c>
      <c r="BS43" s="65">
        <v>37.037037037037031</v>
      </c>
      <c r="BT43" s="65">
        <v>55.98290598290599</v>
      </c>
      <c r="BU43" s="65">
        <v>46.153846153846153</v>
      </c>
      <c r="BV43" s="65">
        <v>38.46153846153846</v>
      </c>
      <c r="BW43" s="65">
        <v>64.102564102564102</v>
      </c>
      <c r="BX43" s="65">
        <v>75.213675213675216</v>
      </c>
      <c r="BY43" s="65">
        <v>85.470085470085465</v>
      </c>
      <c r="BZ43" s="65">
        <v>86.324786324786331</v>
      </c>
      <c r="CA43" s="65">
        <v>85.470085470085465</v>
      </c>
      <c r="CB43" s="65">
        <v>84.615384615384613</v>
      </c>
      <c r="CC43" s="65">
        <v>92.307692307692307</v>
      </c>
      <c r="CD43" s="65">
        <v>62.962962962962962</v>
      </c>
      <c r="CE43" s="65">
        <v>66.666666666666657</v>
      </c>
      <c r="CF43" s="65">
        <v>50</v>
      </c>
      <c r="CG43" s="65">
        <v>58.333333333333336</v>
      </c>
      <c r="CH43" s="65">
        <v>38.095238095238095</v>
      </c>
      <c r="CI43" s="65">
        <v>100</v>
      </c>
      <c r="CJ43" s="65">
        <v>51.282051282051277</v>
      </c>
      <c r="CK43" s="65">
        <v>92.307692307692307</v>
      </c>
      <c r="CL43" s="65">
        <v>56.481481481481474</v>
      </c>
    </row>
    <row r="44" spans="1:90" x14ac:dyDescent="0.35">
      <c r="A44" t="s">
        <v>352</v>
      </c>
      <c r="B44" s="63" t="s">
        <v>259</v>
      </c>
      <c r="C44" s="64" t="s">
        <v>260</v>
      </c>
      <c r="D44" s="65">
        <v>35.294117647058826</v>
      </c>
      <c r="E44" s="65">
        <v>35.416666666666664</v>
      </c>
      <c r="F44" s="65">
        <v>61.111111111111114</v>
      </c>
      <c r="G44" s="65">
        <v>38.194444444444443</v>
      </c>
      <c r="H44" s="65">
        <v>29.411764705882355</v>
      </c>
      <c r="I44" s="65">
        <v>23.809523809523807</v>
      </c>
      <c r="J44" s="65">
        <v>47.058823529411761</v>
      </c>
      <c r="K44" s="65">
        <v>34.920634920634924</v>
      </c>
      <c r="L44" s="65">
        <v>35.18518518518519</v>
      </c>
      <c r="M44" s="65">
        <v>37.037037037037031</v>
      </c>
      <c r="N44" s="65">
        <v>50</v>
      </c>
      <c r="O44" s="65">
        <v>42.592592592592588</v>
      </c>
      <c r="P44" s="65">
        <v>72.222222222222214</v>
      </c>
      <c r="Q44" s="65">
        <v>46.825396825396822</v>
      </c>
      <c r="R44" s="65">
        <v>68.421052631578945</v>
      </c>
      <c r="S44" s="65">
        <v>31.944444444444443</v>
      </c>
      <c r="T44" s="65">
        <v>63.239766081871345</v>
      </c>
      <c r="U44" s="65">
        <v>37.175229741019209</v>
      </c>
      <c r="V44" s="65">
        <v>72.222222222222214</v>
      </c>
      <c r="W44" s="65">
        <v>43.055555555555557</v>
      </c>
      <c r="X44" s="65">
        <v>53.333333333333336</v>
      </c>
      <c r="Y44" s="65">
        <v>37.301587301587297</v>
      </c>
      <c r="Z44" s="65">
        <v>68.421052631578945</v>
      </c>
      <c r="AA44" s="65">
        <v>29.82456140350877</v>
      </c>
      <c r="AB44" s="65">
        <v>50</v>
      </c>
      <c r="AC44" s="65">
        <v>29.166666666666664</v>
      </c>
      <c r="AD44" s="65">
        <v>72.222222222222214</v>
      </c>
      <c r="AE44" s="65">
        <v>46.527777777777779</v>
      </c>
      <c r="AF44" s="65">
        <v>43.20987654320988</v>
      </c>
      <c r="AG44" s="65">
        <v>46.913580246913583</v>
      </c>
      <c r="AH44" s="65">
        <v>41.358024691358025</v>
      </c>
      <c r="AI44" s="65">
        <v>84.210526315789465</v>
      </c>
      <c r="AJ44" s="65">
        <v>51.234567901234563</v>
      </c>
      <c r="AK44" s="65">
        <v>83.333333333333343</v>
      </c>
      <c r="AL44" s="65">
        <v>52.941176470588232</v>
      </c>
      <c r="AM44" s="65">
        <v>73.68421052631578</v>
      </c>
      <c r="AN44" s="65">
        <v>40.522875816993469</v>
      </c>
      <c r="AO44" s="65">
        <v>50</v>
      </c>
      <c r="AP44" s="65">
        <v>27.777777777777779</v>
      </c>
      <c r="AQ44" s="65">
        <v>77.777777777777786</v>
      </c>
      <c r="AR44" s="65">
        <v>40.277777777777779</v>
      </c>
      <c r="AS44" s="65">
        <v>25</v>
      </c>
      <c r="AT44" s="65">
        <v>22.222222222222221</v>
      </c>
      <c r="AU44" s="65">
        <v>57.89473684210526</v>
      </c>
      <c r="AV44" s="65">
        <v>54.385964912280699</v>
      </c>
      <c r="AW44" s="65">
        <v>42.10526315789474</v>
      </c>
      <c r="AX44" s="65">
        <v>59.064327485380119</v>
      </c>
      <c r="AY44" s="65">
        <v>74.853801169590639</v>
      </c>
      <c r="AZ44" s="65">
        <v>47.712418300653589</v>
      </c>
      <c r="BA44" s="65">
        <v>60.832473340213276</v>
      </c>
      <c r="BB44" s="65">
        <v>46.478871890636597</v>
      </c>
      <c r="BC44" s="65">
        <v>66.666666666666657</v>
      </c>
      <c r="BD44" s="65">
        <v>45.925925925925931</v>
      </c>
      <c r="BE44" s="65">
        <v>36.84210526315789</v>
      </c>
      <c r="BF44" s="65">
        <v>41.269841269841272</v>
      </c>
      <c r="BG44" s="65">
        <v>64.705882352941174</v>
      </c>
      <c r="BH44" s="65">
        <v>45.299145299145295</v>
      </c>
      <c r="BI44" s="65">
        <v>47.058823529411761</v>
      </c>
      <c r="BJ44" s="65">
        <v>38.46153846153846</v>
      </c>
      <c r="BK44" s="65">
        <v>88.888888888888886</v>
      </c>
      <c r="BL44" s="65">
        <v>61.437908496732021</v>
      </c>
      <c r="BM44" s="65">
        <v>68.141534391534393</v>
      </c>
      <c r="BN44" s="65">
        <v>59.25925925925926</v>
      </c>
      <c r="BO44" s="65">
        <v>69.047619047619051</v>
      </c>
      <c r="BP44" s="65">
        <v>73.611111111111114</v>
      </c>
      <c r="BQ44" s="65">
        <v>71.428571428571431</v>
      </c>
      <c r="BR44" s="65">
        <v>67.361111111111114</v>
      </c>
      <c r="BS44" s="65">
        <v>19.883040935672511</v>
      </c>
      <c r="BT44" s="65">
        <v>41.853476283300843</v>
      </c>
      <c r="BU44" s="65">
        <v>39.766081871345023</v>
      </c>
      <c r="BV44" s="65">
        <v>29.629629629629626</v>
      </c>
      <c r="BW44" s="65">
        <v>69.005847953216374</v>
      </c>
      <c r="BX44" s="65">
        <v>29.012345679012345</v>
      </c>
      <c r="BY44" s="65">
        <v>60.396361273554248</v>
      </c>
      <c r="BZ44" s="65">
        <v>67.251461988304087</v>
      </c>
      <c r="CA44" s="65">
        <v>60.23391812865497</v>
      </c>
      <c r="CB44" s="65">
        <v>53.703703703703695</v>
      </c>
      <c r="CC44" s="65">
        <v>73.68421052631578</v>
      </c>
      <c r="CD44" s="65">
        <v>50</v>
      </c>
      <c r="CE44" s="65">
        <v>41.17647058823529</v>
      </c>
      <c r="CF44" s="65">
        <v>31.111111111111107</v>
      </c>
      <c r="CG44" s="65">
        <v>29.411764705882355</v>
      </c>
      <c r="CH44" s="65">
        <v>25.641025641025639</v>
      </c>
      <c r="CI44" s="65">
        <v>35.294117647058826</v>
      </c>
      <c r="CJ44" s="65">
        <v>23.703703703703702</v>
      </c>
      <c r="CK44" s="65">
        <v>84.210526315789465</v>
      </c>
      <c r="CL44" s="65">
        <v>43.137254901960787</v>
      </c>
    </row>
    <row r="45" spans="1:90" x14ac:dyDescent="0.35">
      <c r="B45" s="63" t="s">
        <v>228</v>
      </c>
      <c r="C45" s="64" t="s">
        <v>261</v>
      </c>
      <c r="D45" s="65">
        <v>90.909090909090907</v>
      </c>
      <c r="E45" s="65">
        <v>60.606060606060602</v>
      </c>
      <c r="F45" s="65">
        <v>36.363636363636367</v>
      </c>
      <c r="G45" s="65">
        <v>42.424242424242422</v>
      </c>
      <c r="H45" s="65">
        <v>72.727272727272734</v>
      </c>
      <c r="I45" s="65">
        <v>44.444444444444443</v>
      </c>
      <c r="J45" s="65">
        <v>40</v>
      </c>
      <c r="K45" s="65">
        <v>45.454545454545453</v>
      </c>
      <c r="L45" s="65">
        <v>77.777777777777771</v>
      </c>
      <c r="M45" s="65">
        <v>59.259259259259252</v>
      </c>
      <c r="N45" s="65">
        <v>33.333333333333329</v>
      </c>
      <c r="O45" s="65">
        <v>18.518518518518515</v>
      </c>
      <c r="P45" s="65">
        <v>80</v>
      </c>
      <c r="Q45" s="65">
        <v>51.111111111111107</v>
      </c>
      <c r="R45" s="65">
        <v>10</v>
      </c>
      <c r="S45" s="65">
        <v>22.222222222222221</v>
      </c>
      <c r="T45" s="65">
        <v>36.161616161616166</v>
      </c>
      <c r="U45" s="65">
        <v>24.909090909090914</v>
      </c>
      <c r="V45" s="65">
        <v>36.363636363636367</v>
      </c>
      <c r="W45" s="65">
        <v>32.323232323232325</v>
      </c>
      <c r="X45" s="65">
        <v>20</v>
      </c>
      <c r="Y45" s="65">
        <v>18.888888888888889</v>
      </c>
      <c r="Z45" s="65">
        <v>30</v>
      </c>
      <c r="AA45" s="65">
        <v>25.555555555555554</v>
      </c>
      <c r="AB45" s="65">
        <v>50</v>
      </c>
      <c r="AC45" s="65">
        <v>21.111111111111111</v>
      </c>
      <c r="AD45" s="65">
        <v>44.444444444444443</v>
      </c>
      <c r="AE45" s="65">
        <v>26.666666666666664</v>
      </c>
      <c r="AF45" s="65">
        <v>45.454545454545453</v>
      </c>
      <c r="AG45" s="65">
        <v>55.555555555555557</v>
      </c>
      <c r="AH45" s="65">
        <v>61.616161616161619</v>
      </c>
      <c r="AI45" s="65">
        <v>100</v>
      </c>
      <c r="AJ45" s="65">
        <v>85.555555555555543</v>
      </c>
      <c r="AK45" s="65">
        <v>80</v>
      </c>
      <c r="AL45" s="65">
        <v>67.777777777777771</v>
      </c>
      <c r="AM45" s="65">
        <v>44.444444444444443</v>
      </c>
      <c r="AN45" s="65">
        <v>30</v>
      </c>
      <c r="AO45" s="65">
        <v>33.333333333333329</v>
      </c>
      <c r="AP45" s="65">
        <v>22.222222222222221</v>
      </c>
      <c r="AQ45" s="65">
        <v>30</v>
      </c>
      <c r="AR45" s="65">
        <v>22.222222222222221</v>
      </c>
      <c r="AS45" s="65">
        <v>20</v>
      </c>
      <c r="AT45" s="65">
        <v>14.444444444444441</v>
      </c>
      <c r="AU45" s="65">
        <v>74.444444444444443</v>
      </c>
      <c r="AV45" s="65">
        <v>56.79012345679012</v>
      </c>
      <c r="AW45" s="65">
        <v>46.464646464646464</v>
      </c>
      <c r="AX45" s="65">
        <v>61.111111111111107</v>
      </c>
      <c r="AY45" s="65">
        <v>60.493827160493829</v>
      </c>
      <c r="AZ45" s="65">
        <v>59.259259259259252</v>
      </c>
      <c r="BA45" s="65">
        <v>98</v>
      </c>
      <c r="BB45" s="65">
        <v>70.592592592592581</v>
      </c>
      <c r="BC45" s="65">
        <v>100</v>
      </c>
      <c r="BD45" s="65">
        <v>67.777777777777771</v>
      </c>
      <c r="BE45" s="65">
        <v>100</v>
      </c>
      <c r="BF45" s="65">
        <v>68.888888888888886</v>
      </c>
      <c r="BG45" s="65">
        <v>100</v>
      </c>
      <c r="BH45" s="65">
        <v>76.666666666666671</v>
      </c>
      <c r="BI45" s="65">
        <v>90</v>
      </c>
      <c r="BJ45" s="65">
        <v>65.555555555555557</v>
      </c>
      <c r="BK45" s="65">
        <v>100</v>
      </c>
      <c r="BL45" s="65">
        <v>74.074074074074076</v>
      </c>
      <c r="BM45" s="65">
        <v>86.592592592592595</v>
      </c>
      <c r="BN45" s="65">
        <v>77.777777777777771</v>
      </c>
      <c r="BO45" s="65">
        <v>68.888888888888886</v>
      </c>
      <c r="BP45" s="65">
        <v>93.333333333333329</v>
      </c>
      <c r="BQ45" s="65">
        <v>96.666666666666671</v>
      </c>
      <c r="BR45" s="65">
        <v>96.296296296296291</v>
      </c>
      <c r="BS45" s="65">
        <v>29.629629629629626</v>
      </c>
      <c r="BT45" s="65">
        <v>48.73737373737373</v>
      </c>
      <c r="BU45" s="65">
        <v>60.606060606060602</v>
      </c>
      <c r="BV45" s="65">
        <v>19.19191919191919</v>
      </c>
      <c r="BW45" s="65">
        <v>57.575757575757571</v>
      </c>
      <c r="BX45" s="65">
        <v>57.575757575757571</v>
      </c>
      <c r="BY45" s="65">
        <v>77.441077441077439</v>
      </c>
      <c r="BZ45" s="65">
        <v>77.777777777777771</v>
      </c>
      <c r="CA45" s="65">
        <v>77.777777777777771</v>
      </c>
      <c r="CB45" s="65">
        <v>76.767676767676761</v>
      </c>
      <c r="CC45" s="65">
        <v>63.636363636363633</v>
      </c>
      <c r="CD45" s="65">
        <v>37.37373737373737</v>
      </c>
      <c r="CE45" s="65">
        <v>40</v>
      </c>
      <c r="CF45" s="65">
        <v>16.666666666666664</v>
      </c>
      <c r="CG45" s="65">
        <v>37.5</v>
      </c>
      <c r="CH45" s="65">
        <v>26.388888888888889</v>
      </c>
      <c r="CI45" s="65">
        <v>40</v>
      </c>
      <c r="CJ45" s="65">
        <v>26.666666666666664</v>
      </c>
      <c r="CK45" s="65">
        <v>20</v>
      </c>
      <c r="CL45" s="65">
        <v>11.111111111111111</v>
      </c>
    </row>
    <row r="46" spans="1:90" x14ac:dyDescent="0.35">
      <c r="A46" t="s">
        <v>352</v>
      </c>
      <c r="B46" s="63" t="s">
        <v>238</v>
      </c>
      <c r="C46" s="64" t="s">
        <v>262</v>
      </c>
      <c r="D46" s="65">
        <v>100</v>
      </c>
      <c r="E46" s="65">
        <v>49.074074074074076</v>
      </c>
      <c r="F46" s="65">
        <v>100</v>
      </c>
      <c r="G46" s="65">
        <v>63.888888888888886</v>
      </c>
      <c r="H46" s="65">
        <v>75</v>
      </c>
      <c r="I46" s="65">
        <v>45.454545454545453</v>
      </c>
      <c r="J46" s="65">
        <v>100</v>
      </c>
      <c r="K46" s="65">
        <v>52.777777777777779</v>
      </c>
      <c r="L46" s="65">
        <v>67.592592592592581</v>
      </c>
      <c r="M46" s="65">
        <v>53.703703703703695</v>
      </c>
      <c r="N46" s="65">
        <v>93.333333333333329</v>
      </c>
      <c r="O46" s="65">
        <v>81.481481481481481</v>
      </c>
      <c r="P46" s="65">
        <v>92.857142857142861</v>
      </c>
      <c r="Q46" s="65">
        <v>55.555555555555557</v>
      </c>
      <c r="R46" s="65">
        <v>100</v>
      </c>
      <c r="S46" s="65">
        <v>68.888888888888886</v>
      </c>
      <c r="T46" s="65">
        <v>78</v>
      </c>
      <c r="U46" s="65">
        <v>63.693121693121704</v>
      </c>
      <c r="V46" s="65">
        <v>93.333333333333329</v>
      </c>
      <c r="W46" s="65">
        <v>68.888888888888886</v>
      </c>
      <c r="X46" s="65">
        <v>93.333333333333329</v>
      </c>
      <c r="Y46" s="65">
        <v>72.592592592592595</v>
      </c>
      <c r="Z46" s="65">
        <v>53.333333333333336</v>
      </c>
      <c r="AA46" s="65">
        <v>44.444444444444443</v>
      </c>
      <c r="AB46" s="65">
        <v>57.142857142857139</v>
      </c>
      <c r="AC46" s="65">
        <v>44.444444444444443</v>
      </c>
      <c r="AD46" s="65">
        <v>92.857142857142861</v>
      </c>
      <c r="AE46" s="65">
        <v>88.095238095238102</v>
      </c>
      <c r="AF46" s="65">
        <v>71.851851851851848</v>
      </c>
      <c r="AG46" s="65">
        <v>69.629629629629633</v>
      </c>
      <c r="AH46" s="65">
        <v>60</v>
      </c>
      <c r="AI46" s="65">
        <v>100</v>
      </c>
      <c r="AJ46" s="65">
        <v>82.962962962962962</v>
      </c>
      <c r="AK46" s="65">
        <v>100</v>
      </c>
      <c r="AL46" s="65">
        <v>69.629629629629633</v>
      </c>
      <c r="AM46" s="65">
        <v>80</v>
      </c>
      <c r="AN46" s="65">
        <v>60.74074074074074</v>
      </c>
      <c r="AO46" s="65">
        <v>80</v>
      </c>
      <c r="AP46" s="65">
        <v>62.222222222222214</v>
      </c>
      <c r="AQ46" s="65">
        <v>86.666666666666671</v>
      </c>
      <c r="AR46" s="65">
        <v>54.074074074074069</v>
      </c>
      <c r="AS46" s="65">
        <v>76.923076923076934</v>
      </c>
      <c r="AT46" s="65">
        <v>56.410256410256402</v>
      </c>
      <c r="AU46" s="65">
        <v>71.111111111111114</v>
      </c>
      <c r="AV46" s="65">
        <v>68.148148148148152</v>
      </c>
      <c r="AW46" s="65">
        <v>53.333333333333329</v>
      </c>
      <c r="AX46" s="65">
        <v>74.074074074074076</v>
      </c>
      <c r="AY46" s="65">
        <v>57.037037037037038</v>
      </c>
      <c r="AZ46" s="65">
        <v>56.296296296296291</v>
      </c>
      <c r="BA46" s="65">
        <v>83.714285714285708</v>
      </c>
      <c r="BB46" s="65">
        <v>70.762718762718762</v>
      </c>
      <c r="BC46" s="65">
        <v>100</v>
      </c>
      <c r="BD46" s="65">
        <v>71.851851851851848</v>
      </c>
      <c r="BE46" s="65">
        <v>80</v>
      </c>
      <c r="BF46" s="65">
        <v>73.015873015873012</v>
      </c>
      <c r="BG46" s="65">
        <v>66.666666666666657</v>
      </c>
      <c r="BH46" s="65">
        <v>51.851851851851855</v>
      </c>
      <c r="BI46" s="65">
        <v>78.571428571428569</v>
      </c>
      <c r="BJ46" s="65">
        <v>72.649572649572647</v>
      </c>
      <c r="BK46" s="65">
        <v>93.333333333333329</v>
      </c>
      <c r="BL46" s="65">
        <v>84.444444444444443</v>
      </c>
      <c r="BM46" s="65">
        <v>83.703703703703695</v>
      </c>
      <c r="BN46" s="65">
        <v>73.333333333333343</v>
      </c>
      <c r="BO46" s="65">
        <v>82.222222222222229</v>
      </c>
      <c r="BP46" s="65">
        <v>90.370370370370367</v>
      </c>
      <c r="BQ46" s="65">
        <v>78.518518518518519</v>
      </c>
      <c r="BR46" s="65">
        <v>94.074074074074076</v>
      </c>
      <c r="BS46" s="65">
        <v>31.313131313131315</v>
      </c>
      <c r="BT46" s="65">
        <v>55.185185185185176</v>
      </c>
      <c r="BU46" s="65">
        <v>57.037037037037038</v>
      </c>
      <c r="BV46" s="65">
        <v>34.814814814814817</v>
      </c>
      <c r="BW46" s="65">
        <v>63.703703703703702</v>
      </c>
      <c r="BX46" s="65">
        <v>65.185185185185176</v>
      </c>
      <c r="BY46" s="65">
        <v>86.666666666666671</v>
      </c>
      <c r="BZ46" s="65">
        <v>86.666666666666671</v>
      </c>
      <c r="CA46" s="65">
        <v>85.92592592592591</v>
      </c>
      <c r="CB46" s="65">
        <v>87.407407407407405</v>
      </c>
      <c r="CC46" s="65">
        <v>86.666666666666671</v>
      </c>
      <c r="CD46" s="65">
        <v>67.407407407407405</v>
      </c>
      <c r="CE46" s="65">
        <v>21.428571428571427</v>
      </c>
      <c r="CF46" s="65">
        <v>36.507936507936506</v>
      </c>
      <c r="CG46" s="65">
        <v>42.857142857142854</v>
      </c>
      <c r="CH46" s="65">
        <v>34.920634920634924</v>
      </c>
      <c r="CI46" s="65">
        <v>73.333333333333329</v>
      </c>
      <c r="CJ46" s="65">
        <v>61.481481481481481</v>
      </c>
      <c r="CK46" s="65">
        <v>73.333333333333329</v>
      </c>
      <c r="CL46" s="65">
        <v>45.925925925925931</v>
      </c>
    </row>
    <row r="47" spans="1:90" x14ac:dyDescent="0.35">
      <c r="A47" t="s">
        <v>352</v>
      </c>
      <c r="B47" s="63" t="s">
        <v>238</v>
      </c>
      <c r="C47" s="64" t="s">
        <v>263</v>
      </c>
      <c r="D47" s="65">
        <v>77.777777777777786</v>
      </c>
      <c r="E47" s="65">
        <v>48.765432098765437</v>
      </c>
      <c r="F47" s="65">
        <v>88.235294117647058</v>
      </c>
      <c r="G47" s="65">
        <v>66.049382716049379</v>
      </c>
      <c r="H47" s="65">
        <v>87.5</v>
      </c>
      <c r="I47" s="65">
        <v>63.492063492063494</v>
      </c>
      <c r="J47" s="65">
        <v>87.5</v>
      </c>
      <c r="K47" s="65">
        <v>63.194444444444443</v>
      </c>
      <c r="L47" s="65">
        <v>71.604938271604937</v>
      </c>
      <c r="M47" s="65">
        <v>66.666666666666657</v>
      </c>
      <c r="N47" s="65">
        <v>64.705882352941174</v>
      </c>
      <c r="O47" s="65">
        <v>34.722222222222221</v>
      </c>
      <c r="P47" s="65">
        <v>82.35294117647058</v>
      </c>
      <c r="Q47" s="65">
        <v>54.248366013071902</v>
      </c>
      <c r="R47" s="65">
        <v>61.111111111111114</v>
      </c>
      <c r="S47" s="65">
        <v>42.361111111111107</v>
      </c>
      <c r="T47" s="65">
        <v>67.867647058823536</v>
      </c>
      <c r="U47" s="65">
        <v>48.85955493308434</v>
      </c>
      <c r="V47" s="65">
        <v>66.666666666666657</v>
      </c>
      <c r="W47" s="65">
        <v>45.098039215686271</v>
      </c>
      <c r="X47" s="65">
        <v>70.588235294117652</v>
      </c>
      <c r="Y47" s="65">
        <v>49.305555555555557</v>
      </c>
      <c r="Z47" s="65">
        <v>62.5</v>
      </c>
      <c r="AA47" s="65">
        <v>44.444444444444443</v>
      </c>
      <c r="AB47" s="65">
        <v>56.25</v>
      </c>
      <c r="AC47" s="65">
        <v>37.301587301587297</v>
      </c>
      <c r="AD47" s="65">
        <v>83.333333333333343</v>
      </c>
      <c r="AE47" s="65">
        <v>68.148148148148152</v>
      </c>
      <c r="AF47" s="65">
        <v>53.703703703703695</v>
      </c>
      <c r="AG47" s="65">
        <v>56.79012345679012</v>
      </c>
      <c r="AH47" s="65">
        <v>54.320987654320987</v>
      </c>
      <c r="AI47" s="65">
        <v>88.235294117647058</v>
      </c>
      <c r="AJ47" s="65">
        <v>65.359477124183016</v>
      </c>
      <c r="AK47" s="65">
        <v>43.75</v>
      </c>
      <c r="AL47" s="65">
        <v>30.555555555555554</v>
      </c>
      <c r="AM47" s="65">
        <v>68.75</v>
      </c>
      <c r="AN47" s="65">
        <v>44.444444444444443</v>
      </c>
      <c r="AO47" s="65">
        <v>58.82352941176471</v>
      </c>
      <c r="AP47" s="65">
        <v>29.861111111111111</v>
      </c>
      <c r="AQ47" s="65">
        <v>64.705882352941174</v>
      </c>
      <c r="AR47" s="65">
        <v>35.416666666666664</v>
      </c>
      <c r="AS47" s="65">
        <v>43.75</v>
      </c>
      <c r="AT47" s="65">
        <v>19.841269841269838</v>
      </c>
      <c r="AU47" s="65">
        <v>50</v>
      </c>
      <c r="AV47" s="65">
        <v>25.308641975308639</v>
      </c>
      <c r="AW47" s="65">
        <v>34.567901234567898</v>
      </c>
      <c r="AX47" s="65">
        <v>53.703703703703695</v>
      </c>
      <c r="AY47" s="65">
        <v>33.950617283950614</v>
      </c>
      <c r="AZ47" s="65">
        <v>41.358024691358025</v>
      </c>
      <c r="BA47" s="65">
        <v>64.150326797385617</v>
      </c>
      <c r="BB47" s="65">
        <v>35.590014923348257</v>
      </c>
      <c r="BC47" s="65">
        <v>72.222222222222214</v>
      </c>
      <c r="BD47" s="65">
        <v>36.419753086419753</v>
      </c>
      <c r="BE47" s="65">
        <v>64.705882352941174</v>
      </c>
      <c r="BF47" s="65">
        <v>34.814814814814817</v>
      </c>
      <c r="BG47" s="65">
        <v>58.82352941176471</v>
      </c>
      <c r="BH47" s="65">
        <v>34.920634920634924</v>
      </c>
      <c r="BI47" s="65">
        <v>43.75</v>
      </c>
      <c r="BJ47" s="65">
        <v>27.350427350427353</v>
      </c>
      <c r="BK47" s="65">
        <v>81.25</v>
      </c>
      <c r="BL47" s="65">
        <v>44.444444444444443</v>
      </c>
      <c r="BM47" s="65">
        <v>78.271604938271608</v>
      </c>
      <c r="BN47" s="65">
        <v>73.456790123456784</v>
      </c>
      <c r="BO47" s="65">
        <v>83.950617283950621</v>
      </c>
      <c r="BP47" s="65">
        <v>80.246913580246911</v>
      </c>
      <c r="BQ47" s="65">
        <v>77.777777777777771</v>
      </c>
      <c r="BR47" s="65">
        <v>75.925925925925924</v>
      </c>
      <c r="BS47" s="65">
        <v>47.53086419753086</v>
      </c>
      <c r="BT47" s="65">
        <v>30.401234567901234</v>
      </c>
      <c r="BU47" s="65">
        <v>23.456790123456791</v>
      </c>
      <c r="BV47" s="65">
        <v>18.518518518518515</v>
      </c>
      <c r="BW47" s="65">
        <v>34.567901234567898</v>
      </c>
      <c r="BX47" s="65">
        <v>45.061728395061728</v>
      </c>
      <c r="BY47" s="65">
        <v>64.609053497942384</v>
      </c>
      <c r="BZ47" s="65">
        <v>73.456790123456784</v>
      </c>
      <c r="CA47" s="65">
        <v>62.34567901234567</v>
      </c>
      <c r="CB47" s="65">
        <v>58.02469135802469</v>
      </c>
      <c r="CC47" s="65">
        <v>58.82352941176471</v>
      </c>
      <c r="CD47" s="65">
        <v>34.814814814814817</v>
      </c>
      <c r="CE47" s="65">
        <v>27.777777777777779</v>
      </c>
      <c r="CF47" s="65">
        <v>15.555555555555554</v>
      </c>
      <c r="CG47" s="65">
        <v>35.294117647058826</v>
      </c>
      <c r="CH47" s="65">
        <v>17.777777777777779</v>
      </c>
      <c r="CI47" s="65">
        <v>38.888888888888893</v>
      </c>
      <c r="CJ47" s="65">
        <v>18.055555555555554</v>
      </c>
      <c r="CK47" s="65">
        <v>66.666666666666657</v>
      </c>
      <c r="CL47" s="65">
        <v>36.601307189542482</v>
      </c>
    </row>
    <row r="48" spans="1:90" x14ac:dyDescent="0.35">
      <c r="A48" t="s">
        <v>352</v>
      </c>
      <c r="B48" s="63" t="s">
        <v>234</v>
      </c>
      <c r="C48" s="64" t="s">
        <v>264</v>
      </c>
      <c r="D48" s="65">
        <v>100</v>
      </c>
      <c r="E48" s="65">
        <v>74.358974358974365</v>
      </c>
      <c r="F48" s="65">
        <v>100</v>
      </c>
      <c r="G48" s="65">
        <v>68.253968253968253</v>
      </c>
      <c r="H48" s="65">
        <v>100</v>
      </c>
      <c r="I48" s="65">
        <v>58.730158730158728</v>
      </c>
      <c r="J48" s="65">
        <v>92.857142857142861</v>
      </c>
      <c r="K48" s="65">
        <v>55.555555555555557</v>
      </c>
      <c r="L48" s="65">
        <v>38.888888888888886</v>
      </c>
      <c r="M48" s="65">
        <v>29.292929292929291</v>
      </c>
      <c r="N48" s="65">
        <v>92.857142857142861</v>
      </c>
      <c r="O48" s="65">
        <v>50.793650793650791</v>
      </c>
      <c r="P48" s="65">
        <v>92.307692307692307</v>
      </c>
      <c r="Q48" s="65">
        <v>43.589743589743591</v>
      </c>
      <c r="R48" s="65">
        <v>86.666666666666671</v>
      </c>
      <c r="S48" s="65">
        <v>50.427350427350426</v>
      </c>
      <c r="T48" s="65">
        <v>55.818181818181813</v>
      </c>
      <c r="U48" s="65">
        <v>32.24466891133558</v>
      </c>
      <c r="V48" s="65">
        <v>100</v>
      </c>
      <c r="W48" s="65">
        <v>61.111111111111107</v>
      </c>
      <c r="X48" s="65">
        <v>45.454545454545453</v>
      </c>
      <c r="Y48" s="65">
        <v>23.232323232323232</v>
      </c>
      <c r="Z48" s="65">
        <v>50</v>
      </c>
      <c r="AA48" s="65">
        <v>30.864197530864196</v>
      </c>
      <c r="AB48" s="65">
        <v>20</v>
      </c>
      <c r="AC48" s="65">
        <v>8.6419753086419746</v>
      </c>
      <c r="AD48" s="65">
        <v>63.636363636363633</v>
      </c>
      <c r="AE48" s="65">
        <v>37.37373737373737</v>
      </c>
      <c r="AF48" s="65">
        <v>57.777777777777779</v>
      </c>
      <c r="AG48" s="65">
        <v>72.592592592592595</v>
      </c>
      <c r="AH48" s="65">
        <v>72.592592592592595</v>
      </c>
      <c r="AI48" s="65">
        <v>100</v>
      </c>
      <c r="AJ48" s="65">
        <v>68.376068376068375</v>
      </c>
      <c r="AK48" s="65">
        <v>92.857142857142861</v>
      </c>
      <c r="AL48" s="65">
        <v>67.460317460317455</v>
      </c>
      <c r="AM48" s="65">
        <v>100</v>
      </c>
      <c r="AN48" s="65">
        <v>71.111111111111114</v>
      </c>
      <c r="AO48" s="65">
        <v>76.923076923076934</v>
      </c>
      <c r="AP48" s="65">
        <v>54.629629629629633</v>
      </c>
      <c r="AQ48" s="65">
        <v>92.307692307692307</v>
      </c>
      <c r="AR48" s="65">
        <v>45.299145299145295</v>
      </c>
      <c r="AS48" s="65">
        <v>30.76923076923077</v>
      </c>
      <c r="AT48" s="65">
        <v>24.074074074074073</v>
      </c>
      <c r="AU48" s="65">
        <v>60</v>
      </c>
      <c r="AV48" s="65">
        <v>51.111111111111107</v>
      </c>
      <c r="AW48" s="65">
        <v>43.703703703703702</v>
      </c>
      <c r="AX48" s="65">
        <v>60.185185185185183</v>
      </c>
      <c r="AY48" s="65">
        <v>54.814814814814817</v>
      </c>
      <c r="AZ48" s="65">
        <v>55.555555555555557</v>
      </c>
      <c r="BA48" s="65">
        <v>73.888888888888886</v>
      </c>
      <c r="BB48" s="65">
        <v>45.057239057239066</v>
      </c>
      <c r="BC48" s="65">
        <v>91.666666666666657</v>
      </c>
      <c r="BD48" s="65">
        <v>51.851851851851855</v>
      </c>
      <c r="BE48" s="65">
        <v>63.636363636363633</v>
      </c>
      <c r="BF48" s="65">
        <v>37.37373737373737</v>
      </c>
      <c r="BG48" s="65">
        <v>77.777777777777786</v>
      </c>
      <c r="BH48" s="65">
        <v>52.222222222222221</v>
      </c>
      <c r="BI48" s="65">
        <v>54.54545454545454</v>
      </c>
      <c r="BJ48" s="65">
        <v>31.313131313131315</v>
      </c>
      <c r="BK48" s="65">
        <v>81.818181818181827</v>
      </c>
      <c r="BL48" s="65">
        <v>52.525252525252526</v>
      </c>
      <c r="BM48" s="65">
        <v>65.631528964862298</v>
      </c>
      <c r="BN48" s="65">
        <v>65.81196581196582</v>
      </c>
      <c r="BO48" s="65">
        <v>72.222222222222229</v>
      </c>
      <c r="BP48" s="65">
        <v>69.696969696969703</v>
      </c>
      <c r="BQ48" s="65">
        <v>63.63636363636364</v>
      </c>
      <c r="BR48" s="65">
        <v>56.79012345679012</v>
      </c>
      <c r="BS48" s="65">
        <v>60.317460317460316</v>
      </c>
      <c r="BT48" s="65">
        <v>39.93386243386243</v>
      </c>
      <c r="BU48" s="65">
        <v>31.746031746031747</v>
      </c>
      <c r="BV48" s="65">
        <v>19.841269841269838</v>
      </c>
      <c r="BW48" s="65">
        <v>48.888888888888893</v>
      </c>
      <c r="BX48" s="65">
        <v>59.259259259259252</v>
      </c>
      <c r="BY48" s="65">
        <v>71.851851851851848</v>
      </c>
      <c r="BZ48" s="65">
        <v>71.851851851851848</v>
      </c>
      <c r="CA48" s="65">
        <v>69.629629629629633</v>
      </c>
      <c r="CB48" s="65">
        <v>74.074074074074076</v>
      </c>
      <c r="CC48" s="65">
        <v>71.428571428571431</v>
      </c>
      <c r="CD48" s="65">
        <v>31.623931623931625</v>
      </c>
      <c r="CE48" s="65">
        <v>9.0909090909090917</v>
      </c>
      <c r="CF48" s="65">
        <v>21.212121212121211</v>
      </c>
      <c r="CG48" s="65">
        <v>20</v>
      </c>
      <c r="CH48" s="65">
        <v>21.212121212121211</v>
      </c>
      <c r="CI48" s="65">
        <v>69.230769230769226</v>
      </c>
      <c r="CJ48" s="65">
        <v>24.786324786324787</v>
      </c>
      <c r="CK48" s="65">
        <v>100</v>
      </c>
      <c r="CL48" s="65">
        <v>52.525252525252526</v>
      </c>
    </row>
    <row r="49" spans="1:90" x14ac:dyDescent="0.35">
      <c r="A49" t="s">
        <v>352</v>
      </c>
      <c r="B49" s="63" t="s">
        <v>238</v>
      </c>
      <c r="C49" s="64" t="s">
        <v>265</v>
      </c>
      <c r="D49" s="65">
        <v>100</v>
      </c>
      <c r="E49" s="65">
        <v>71.111111111111114</v>
      </c>
      <c r="F49" s="65">
        <v>100</v>
      </c>
      <c r="G49" s="65">
        <v>75.925925925925924</v>
      </c>
      <c r="H49" s="65">
        <v>91.666666666666657</v>
      </c>
      <c r="I49" s="65">
        <v>71.794871794871796</v>
      </c>
      <c r="J49" s="65">
        <v>100</v>
      </c>
      <c r="K49" s="65">
        <v>66.666666666666657</v>
      </c>
      <c r="L49" s="65">
        <v>88.888888888888886</v>
      </c>
      <c r="M49" s="65">
        <v>58.333333333333329</v>
      </c>
      <c r="N49" s="65">
        <v>92.307692307692307</v>
      </c>
      <c r="O49" s="65">
        <v>49.572649572649574</v>
      </c>
      <c r="P49" s="65">
        <v>100</v>
      </c>
      <c r="Q49" s="65">
        <v>61.111111111111107</v>
      </c>
      <c r="R49" s="65">
        <v>100</v>
      </c>
      <c r="S49" s="65">
        <v>69.230769230769226</v>
      </c>
      <c r="T49" s="65">
        <v>89.230769230769226</v>
      </c>
      <c r="U49" s="65">
        <v>65.817145817145814</v>
      </c>
      <c r="V49" s="65">
        <v>100</v>
      </c>
      <c r="W49" s="65">
        <v>64.957264957264954</v>
      </c>
      <c r="X49" s="65">
        <v>84.615384615384613</v>
      </c>
      <c r="Y49" s="65">
        <v>57.575757575757571</v>
      </c>
      <c r="Z49" s="65">
        <v>69.230769230769226</v>
      </c>
      <c r="AA49" s="65">
        <v>52.777777777777779</v>
      </c>
      <c r="AB49" s="65">
        <v>92.307692307692307</v>
      </c>
      <c r="AC49" s="65">
        <v>65.81196581196582</v>
      </c>
      <c r="AD49" s="65">
        <v>100</v>
      </c>
      <c r="AE49" s="65">
        <v>87.962962962962948</v>
      </c>
      <c r="AF49" s="65">
        <v>54.700854700854705</v>
      </c>
      <c r="AG49" s="65">
        <v>66.666666666666657</v>
      </c>
      <c r="AH49" s="65">
        <v>60.683760683760681</v>
      </c>
      <c r="AI49" s="65">
        <v>100</v>
      </c>
      <c r="AJ49" s="65">
        <v>83.760683760683762</v>
      </c>
      <c r="AK49" s="65">
        <v>100</v>
      </c>
      <c r="AL49" s="65">
        <v>85.470085470085465</v>
      </c>
      <c r="AM49" s="65">
        <v>92.307692307692307</v>
      </c>
      <c r="AN49" s="65">
        <v>59.259259259259252</v>
      </c>
      <c r="AO49" s="65">
        <v>83.333333333333343</v>
      </c>
      <c r="AP49" s="65">
        <v>56.56565656565656</v>
      </c>
      <c r="AQ49" s="65">
        <v>92.307692307692307</v>
      </c>
      <c r="AR49" s="65">
        <v>61.616161616161619</v>
      </c>
      <c r="AS49" s="65">
        <v>72.727272727272734</v>
      </c>
      <c r="AT49" s="65">
        <v>59.259259259259252</v>
      </c>
      <c r="AU49" s="65">
        <v>77.777777777777771</v>
      </c>
      <c r="AV49" s="65">
        <v>57.264957264957268</v>
      </c>
      <c r="AW49" s="65">
        <v>48.717948717948723</v>
      </c>
      <c r="AX49" s="65">
        <v>84.615384615384613</v>
      </c>
      <c r="AY49" s="65">
        <v>62.393162393162385</v>
      </c>
      <c r="AZ49" s="65">
        <v>65.81196581196582</v>
      </c>
      <c r="BA49" s="65">
        <v>93.846153846153854</v>
      </c>
      <c r="BB49" s="65">
        <v>75.598290598290603</v>
      </c>
      <c r="BC49" s="65">
        <v>100</v>
      </c>
      <c r="BD49" s="65">
        <v>81.196581196581207</v>
      </c>
      <c r="BE49" s="65">
        <v>92.307692307692307</v>
      </c>
      <c r="BF49" s="65">
        <v>75</v>
      </c>
      <c r="BG49" s="65">
        <v>76.923076923076934</v>
      </c>
      <c r="BH49" s="65">
        <v>66.666666666666657</v>
      </c>
      <c r="BI49" s="65">
        <v>100</v>
      </c>
      <c r="BJ49" s="65">
        <v>72.222222222222214</v>
      </c>
      <c r="BK49" s="65">
        <v>100</v>
      </c>
      <c r="BL49" s="65">
        <v>82.90598290598291</v>
      </c>
      <c r="BM49" s="65">
        <v>72.578347578347575</v>
      </c>
      <c r="BN49" s="65">
        <v>58.119658119658119</v>
      </c>
      <c r="BO49" s="65">
        <v>69.230769230769226</v>
      </c>
      <c r="BP49" s="65">
        <v>84.259259259259267</v>
      </c>
      <c r="BQ49" s="65">
        <v>76.068376068376068</v>
      </c>
      <c r="BR49" s="65">
        <v>75.213675213675216</v>
      </c>
      <c r="BS49" s="65">
        <v>68.376068376068375</v>
      </c>
      <c r="BT49" s="65">
        <v>50.427350427350426</v>
      </c>
      <c r="BU49" s="65">
        <v>57.264957264957268</v>
      </c>
      <c r="BV49" s="65">
        <v>29.914529914529915</v>
      </c>
      <c r="BW49" s="65">
        <v>42.735042735042732</v>
      </c>
      <c r="BX49" s="65">
        <v>71.794871794871796</v>
      </c>
      <c r="BY49" s="65">
        <v>81.196581196581192</v>
      </c>
      <c r="BZ49" s="65">
        <v>84.615384615384613</v>
      </c>
      <c r="CA49" s="65">
        <v>74.358974358974365</v>
      </c>
      <c r="CB49" s="65">
        <v>84.615384615384613</v>
      </c>
      <c r="CC49" s="65">
        <v>91.666666666666657</v>
      </c>
      <c r="CD49" s="65">
        <v>63.333333333333336</v>
      </c>
      <c r="CE49" s="65">
        <v>81.818181818181827</v>
      </c>
      <c r="CF49" s="65">
        <v>50</v>
      </c>
      <c r="CG49" s="65">
        <v>72.727272727272734</v>
      </c>
      <c r="CH49" s="65">
        <v>40.277777777777779</v>
      </c>
      <c r="CI49" s="65">
        <v>90.909090909090907</v>
      </c>
      <c r="CJ49" s="65">
        <v>41.880341880341881</v>
      </c>
      <c r="CK49" s="65">
        <v>91.666666666666657</v>
      </c>
      <c r="CL49" s="65">
        <v>55.555555555555557</v>
      </c>
    </row>
    <row r="50" spans="1:90" x14ac:dyDescent="0.35">
      <c r="A50" t="s">
        <v>352</v>
      </c>
      <c r="B50" s="63" t="s">
        <v>228</v>
      </c>
      <c r="C50" s="64" t="s">
        <v>311</v>
      </c>
      <c r="D50" s="65">
        <v>63.636363636363633</v>
      </c>
      <c r="E50" s="65">
        <v>47.777777777777771</v>
      </c>
      <c r="F50" s="65">
        <v>81.818181818181827</v>
      </c>
      <c r="G50" s="65">
        <v>57.777777777777779</v>
      </c>
      <c r="H50" s="65">
        <v>81.818181818181827</v>
      </c>
      <c r="I50" s="65">
        <v>49.494949494949488</v>
      </c>
      <c r="J50" s="65">
        <v>60</v>
      </c>
      <c r="K50" s="65">
        <v>40.74074074074074</v>
      </c>
      <c r="L50" s="65">
        <v>72.839506172839506</v>
      </c>
      <c r="M50" s="65">
        <v>46.296296296296298</v>
      </c>
      <c r="N50" s="65">
        <v>37.5</v>
      </c>
      <c r="O50" s="65">
        <v>31.111111111111107</v>
      </c>
      <c r="P50" s="65">
        <v>90</v>
      </c>
      <c r="Q50" s="65">
        <v>58.333333333333329</v>
      </c>
      <c r="R50" s="65">
        <v>66.666666666666657</v>
      </c>
      <c r="S50" s="65">
        <v>55.555555555555557</v>
      </c>
      <c r="T50" s="65">
        <v>60.292207792207797</v>
      </c>
      <c r="U50" s="65">
        <v>49.147560258671376</v>
      </c>
      <c r="V50" s="65">
        <v>81.818181818181827</v>
      </c>
      <c r="W50" s="65">
        <v>28.39506172839506</v>
      </c>
      <c r="X50" s="65">
        <v>42.857142857142854</v>
      </c>
      <c r="Y50" s="65" t="s">
        <v>244</v>
      </c>
      <c r="Z50" s="65">
        <v>87.5</v>
      </c>
      <c r="AA50" s="65">
        <v>63.492063492063494</v>
      </c>
      <c r="AB50" s="65">
        <v>14.285714285714285</v>
      </c>
      <c r="AC50" s="65" t="s">
        <v>244</v>
      </c>
      <c r="AD50" s="65">
        <v>75</v>
      </c>
      <c r="AE50" s="65">
        <v>55.555555555555557</v>
      </c>
      <c r="AF50" s="65">
        <v>77.777777777777771</v>
      </c>
      <c r="AG50" s="65">
        <v>69.135802469135797</v>
      </c>
      <c r="AH50" s="65">
        <v>68.055555555555557</v>
      </c>
      <c r="AI50" s="65">
        <v>70</v>
      </c>
      <c r="AJ50" s="65">
        <v>66.666666666666657</v>
      </c>
      <c r="AK50" s="65">
        <v>62.5</v>
      </c>
      <c r="AL50" s="65">
        <v>48.611111111111107</v>
      </c>
      <c r="AM50" s="65">
        <v>50</v>
      </c>
      <c r="AN50" s="65">
        <v>55.555555555555557</v>
      </c>
      <c r="AO50" s="65">
        <v>16.666666666666664</v>
      </c>
      <c r="AP50" s="65" t="s">
        <v>244</v>
      </c>
      <c r="AQ50" s="65">
        <v>33.333333333333329</v>
      </c>
      <c r="AR50" s="65">
        <v>38.888888888888886</v>
      </c>
      <c r="AS50" s="65">
        <v>14.285714285714285</v>
      </c>
      <c r="AT50" s="65" t="s">
        <v>244</v>
      </c>
      <c r="AU50" s="65">
        <v>57.777777777777779</v>
      </c>
      <c r="AV50" s="65">
        <v>57.777777777777779</v>
      </c>
      <c r="AW50" s="65">
        <v>65.555555555555557</v>
      </c>
      <c r="AX50" s="65">
        <v>73.015873015873012</v>
      </c>
      <c r="AY50" s="65">
        <v>82.716049382716051</v>
      </c>
      <c r="AZ50" s="65">
        <v>60.317460317460316</v>
      </c>
      <c r="BA50" s="65">
        <v>30.952380952380953</v>
      </c>
      <c r="BB50" s="65">
        <v>30.864197530864192</v>
      </c>
      <c r="BC50" s="65">
        <v>28.571428571428569</v>
      </c>
      <c r="BD50" s="65">
        <v>31.111111111111107</v>
      </c>
      <c r="BE50" s="65">
        <v>28.571428571428569</v>
      </c>
      <c r="BF50" s="65">
        <v>24.444444444444446</v>
      </c>
      <c r="BG50" s="65">
        <v>50</v>
      </c>
      <c r="BH50" s="65">
        <v>37.037037037037031</v>
      </c>
      <c r="BI50" s="65">
        <v>14.285714285714285</v>
      </c>
      <c r="BJ50" s="65" t="s">
        <v>244</v>
      </c>
      <c r="BK50" s="65">
        <v>33.333333333333329</v>
      </c>
      <c r="BL50" s="65" t="s">
        <v>244</v>
      </c>
      <c r="BM50" s="65">
        <v>68.862514029180701</v>
      </c>
      <c r="BN50" s="65">
        <v>58.024691358024697</v>
      </c>
      <c r="BO50" s="65">
        <v>36.666666666666664</v>
      </c>
      <c r="BP50" s="65">
        <v>78.787878787878782</v>
      </c>
      <c r="BQ50" s="65">
        <v>94.444444444444443</v>
      </c>
      <c r="BR50" s="65">
        <v>76.388888888888886</v>
      </c>
      <c r="BS50" s="65">
        <v>58.888888888888886</v>
      </c>
      <c r="BT50" s="65">
        <v>37.5</v>
      </c>
      <c r="BU50" s="65">
        <v>31.111111111111107</v>
      </c>
      <c r="BV50" s="65">
        <v>22.222222222222221</v>
      </c>
      <c r="BW50" s="65">
        <v>57.777777777777779</v>
      </c>
      <c r="BX50" s="65">
        <v>38.888888888888886</v>
      </c>
      <c r="BY50" s="65">
        <v>79.797979797979792</v>
      </c>
      <c r="BZ50" s="65">
        <v>81.818181818181813</v>
      </c>
      <c r="CA50" s="65">
        <v>81.818181818181813</v>
      </c>
      <c r="CB50" s="65">
        <v>75.757575757575751</v>
      </c>
      <c r="CC50" s="65">
        <v>55.555555555555557</v>
      </c>
      <c r="CD50" s="65">
        <v>48.611111111111107</v>
      </c>
      <c r="CE50" s="65">
        <v>33.333333333333329</v>
      </c>
      <c r="CF50" s="65">
        <v>38.888888888888886</v>
      </c>
      <c r="CG50" s="65">
        <v>33.333333333333329</v>
      </c>
      <c r="CH50" s="65">
        <v>35.555555555555557</v>
      </c>
      <c r="CI50" s="65">
        <v>62.5</v>
      </c>
      <c r="CJ50" s="65">
        <v>57.142857142857146</v>
      </c>
      <c r="CK50" s="65">
        <v>63.636363636363633</v>
      </c>
      <c r="CL50" s="65">
        <v>50.617283950617278</v>
      </c>
    </row>
    <row r="51" spans="1:90" x14ac:dyDescent="0.35">
      <c r="A51" t="s">
        <v>352</v>
      </c>
      <c r="B51" s="63" t="s">
        <v>234</v>
      </c>
      <c r="C51" s="64" t="s">
        <v>266</v>
      </c>
      <c r="D51" s="65">
        <v>100</v>
      </c>
      <c r="E51" s="65">
        <v>81.481481481481481</v>
      </c>
      <c r="F51" s="65">
        <v>100</v>
      </c>
      <c r="G51" s="65">
        <v>78.703703703703709</v>
      </c>
      <c r="H51" s="65">
        <v>100</v>
      </c>
      <c r="I51" s="65">
        <v>63.888888888888886</v>
      </c>
      <c r="J51" s="65">
        <v>92.307692307692307</v>
      </c>
      <c r="K51" s="65">
        <v>55.555555555555557</v>
      </c>
      <c r="L51" s="65">
        <v>34.18803418803418</v>
      </c>
      <c r="M51" s="65">
        <v>64.102564102564102</v>
      </c>
      <c r="N51" s="65">
        <v>83.333333333333343</v>
      </c>
      <c r="O51" s="65">
        <v>38.383838383838381</v>
      </c>
      <c r="P51" s="65">
        <v>84.615384615384613</v>
      </c>
      <c r="Q51" s="65">
        <v>51.851851851851855</v>
      </c>
      <c r="R51" s="65">
        <v>100</v>
      </c>
      <c r="S51" s="65">
        <v>62.62626262626263</v>
      </c>
      <c r="T51" s="65">
        <v>67.435897435897431</v>
      </c>
      <c r="U51" s="65">
        <v>50.3991193991194</v>
      </c>
      <c r="V51" s="65">
        <v>84.615384615384613</v>
      </c>
      <c r="W51" s="65">
        <v>57.264957264957268</v>
      </c>
      <c r="X51" s="65">
        <v>69.230769230769226</v>
      </c>
      <c r="Y51" s="65">
        <v>46.296296296296298</v>
      </c>
      <c r="Z51" s="65">
        <v>58.333333333333336</v>
      </c>
      <c r="AA51" s="65">
        <v>41.666666666666664</v>
      </c>
      <c r="AB51" s="65">
        <v>58.333333333333336</v>
      </c>
      <c r="AC51" s="65">
        <v>52.222222222222221</v>
      </c>
      <c r="AD51" s="65">
        <v>66.666666666666657</v>
      </c>
      <c r="AE51" s="65">
        <v>54.545454545454547</v>
      </c>
      <c r="AF51" s="65">
        <v>57.575757575757571</v>
      </c>
      <c r="AG51" s="65">
        <v>62.393162393162385</v>
      </c>
      <c r="AH51" s="65">
        <v>68.518518518518519</v>
      </c>
      <c r="AI51" s="65">
        <v>100</v>
      </c>
      <c r="AJ51" s="65">
        <v>75.213675213675216</v>
      </c>
      <c r="AK51" s="65">
        <v>100</v>
      </c>
      <c r="AL51" s="65">
        <v>77.777777777777771</v>
      </c>
      <c r="AM51" s="65">
        <v>100</v>
      </c>
      <c r="AN51" s="65">
        <v>75</v>
      </c>
      <c r="AO51" s="65">
        <v>91.666666666666657</v>
      </c>
      <c r="AP51" s="65">
        <v>63.888888888888886</v>
      </c>
      <c r="AQ51" s="65">
        <v>91.666666666666657</v>
      </c>
      <c r="AR51" s="65">
        <v>57.407407407407412</v>
      </c>
      <c r="AS51" s="65">
        <v>66.666666666666657</v>
      </c>
      <c r="AT51" s="65">
        <v>49.382716049382715</v>
      </c>
      <c r="AU51" s="65">
        <v>76.068376068376068</v>
      </c>
      <c r="AV51" s="65">
        <v>56.410256410256402</v>
      </c>
      <c r="AW51" s="65">
        <v>47.008547008547005</v>
      </c>
      <c r="AX51" s="65">
        <v>65.740740740740748</v>
      </c>
      <c r="AY51" s="65">
        <v>60.256410256410255</v>
      </c>
      <c r="AZ51" s="65">
        <v>61.965811965811959</v>
      </c>
      <c r="BA51" s="65">
        <v>93.777777777777786</v>
      </c>
      <c r="BB51" s="65">
        <v>64.781144781144775</v>
      </c>
      <c r="BC51" s="65">
        <v>100</v>
      </c>
      <c r="BD51" s="65">
        <v>74.747474747474755</v>
      </c>
      <c r="BE51" s="65">
        <v>90</v>
      </c>
      <c r="BF51" s="65">
        <v>61.728395061728392</v>
      </c>
      <c r="BG51" s="65">
        <v>90</v>
      </c>
      <c r="BH51" s="65">
        <v>55.555555555555557</v>
      </c>
      <c r="BI51" s="65">
        <v>88.888888888888886</v>
      </c>
      <c r="BJ51" s="65">
        <v>64.197530864197532</v>
      </c>
      <c r="BK51" s="65">
        <v>100</v>
      </c>
      <c r="BL51" s="65">
        <v>67.676767676767668</v>
      </c>
      <c r="BM51" s="65">
        <v>74.848484848484844</v>
      </c>
      <c r="BN51" s="65">
        <v>74.74747474747474</v>
      </c>
      <c r="BO51" s="65">
        <v>76.767676767676761</v>
      </c>
      <c r="BP51" s="65">
        <v>76.767676767676761</v>
      </c>
      <c r="BQ51" s="65">
        <v>72.222222222222229</v>
      </c>
      <c r="BR51" s="65">
        <v>73.73737373737373</v>
      </c>
      <c r="BS51" s="65">
        <v>64.81481481481481</v>
      </c>
      <c r="BT51" s="65">
        <v>46.148989898989896</v>
      </c>
      <c r="BU51" s="65">
        <v>34.567901234567898</v>
      </c>
      <c r="BV51" s="65">
        <v>17.283950617283949</v>
      </c>
      <c r="BW51" s="65">
        <v>62.037037037037031</v>
      </c>
      <c r="BX51" s="65">
        <v>70.707070707070699</v>
      </c>
      <c r="BY51" s="65">
        <v>84.259259259259252</v>
      </c>
      <c r="BZ51" s="65">
        <v>88.888888888888886</v>
      </c>
      <c r="CA51" s="65">
        <v>85.185185185185176</v>
      </c>
      <c r="CB51" s="65">
        <v>78.703703703703709</v>
      </c>
      <c r="CC51" s="65">
        <v>90.909090909090907</v>
      </c>
      <c r="CD51" s="65">
        <v>60.493827160493829</v>
      </c>
      <c r="CE51" s="65">
        <v>66.666666666666657</v>
      </c>
      <c r="CF51" s="65">
        <v>32.098765432098766</v>
      </c>
      <c r="CG51" s="65">
        <v>66.666666666666657</v>
      </c>
      <c r="CH51" s="65">
        <v>36.507936507936506</v>
      </c>
      <c r="CI51" s="65">
        <v>90.909090909090907</v>
      </c>
      <c r="CJ51" s="65">
        <v>42.222222222222221</v>
      </c>
      <c r="CK51" s="65">
        <v>100</v>
      </c>
      <c r="CL51" s="65">
        <v>65.656565656565661</v>
      </c>
    </row>
    <row r="52" spans="1:90" x14ac:dyDescent="0.35">
      <c r="A52" t="s">
        <v>352</v>
      </c>
      <c r="B52" s="63" t="s">
        <v>234</v>
      </c>
      <c r="C52" s="64" t="s">
        <v>267</v>
      </c>
      <c r="D52" s="65">
        <v>100</v>
      </c>
      <c r="E52" s="65">
        <v>76.19047619047619</v>
      </c>
      <c r="F52" s="65">
        <v>100</v>
      </c>
      <c r="G52" s="65">
        <v>66.666666666666657</v>
      </c>
      <c r="H52" s="65">
        <v>100</v>
      </c>
      <c r="I52" s="65">
        <v>61.616161616161619</v>
      </c>
      <c r="J52" s="65">
        <v>71.428571428571431</v>
      </c>
      <c r="K52" s="65">
        <v>40.170940170940163</v>
      </c>
      <c r="L52" s="65">
        <v>44.047619047619051</v>
      </c>
      <c r="M52" s="65">
        <v>64.285714285714278</v>
      </c>
      <c r="N52" s="65">
        <v>64.285714285714292</v>
      </c>
      <c r="O52" s="65">
        <v>32.222222222222221</v>
      </c>
      <c r="P52" s="65">
        <v>53.846153846153847</v>
      </c>
      <c r="Q52" s="65">
        <v>35.555555555555557</v>
      </c>
      <c r="R52" s="65">
        <v>85.714285714285708</v>
      </c>
      <c r="S52" s="65">
        <v>43.518518518518519</v>
      </c>
      <c r="T52" s="65">
        <v>56.813186813186817</v>
      </c>
      <c r="U52" s="65">
        <v>26.913580246913579</v>
      </c>
      <c r="V52" s="65">
        <v>53.846153846153847</v>
      </c>
      <c r="W52" s="65">
        <v>29.629629629629626</v>
      </c>
      <c r="X52" s="65">
        <v>23.076923076923077</v>
      </c>
      <c r="Y52" s="65">
        <v>16.049382716049383</v>
      </c>
      <c r="Z52" s="65">
        <v>64.285714285714292</v>
      </c>
      <c r="AA52" s="65">
        <v>30.303030303030301</v>
      </c>
      <c r="AB52" s="65">
        <v>64.285714285714292</v>
      </c>
      <c r="AC52" s="65">
        <v>30.303030303030301</v>
      </c>
      <c r="AD52" s="65">
        <v>78.571428571428569</v>
      </c>
      <c r="AE52" s="65">
        <v>28.28282828282828</v>
      </c>
      <c r="AF52" s="65">
        <v>34.18803418803418</v>
      </c>
      <c r="AG52" s="65">
        <v>46.031746031746032</v>
      </c>
      <c r="AH52" s="65">
        <v>40.873015873015873</v>
      </c>
      <c r="AI52" s="65">
        <v>92.857142857142861</v>
      </c>
      <c r="AJ52" s="65">
        <v>49.537037037037031</v>
      </c>
      <c r="AK52" s="65">
        <v>90.909090909090907</v>
      </c>
      <c r="AL52" s="65">
        <v>59.259259259259252</v>
      </c>
      <c r="AM52" s="65">
        <v>100</v>
      </c>
      <c r="AN52" s="65">
        <v>53.703703703703695</v>
      </c>
      <c r="AO52" s="65">
        <v>76.923076923076934</v>
      </c>
      <c r="AP52" s="65">
        <v>28.28282828282828</v>
      </c>
      <c r="AQ52" s="65">
        <v>46.153846153846153</v>
      </c>
      <c r="AR52" s="65">
        <v>11.111111111111111</v>
      </c>
      <c r="AS52" s="65">
        <v>23.076923076923077</v>
      </c>
      <c r="AT52" s="65">
        <v>14.444444444444441</v>
      </c>
      <c r="AU52" s="65">
        <v>56.349206349206341</v>
      </c>
      <c r="AV52" s="65">
        <v>35.714285714285715</v>
      </c>
      <c r="AW52" s="65">
        <v>29.487179487179485</v>
      </c>
      <c r="AX52" s="65">
        <v>32.098765432098766</v>
      </c>
      <c r="AY52" s="65">
        <v>50.396825396825392</v>
      </c>
      <c r="AZ52" s="65">
        <v>50.793650793650791</v>
      </c>
      <c r="BA52" s="65">
        <v>50</v>
      </c>
      <c r="BB52" s="65">
        <v>34.484848484848484</v>
      </c>
      <c r="BC52" s="65">
        <v>50</v>
      </c>
      <c r="BD52" s="65">
        <v>31.111111111111107</v>
      </c>
      <c r="BE52" s="65">
        <v>42.857142857142854</v>
      </c>
      <c r="BF52" s="65">
        <v>23.333333333333332</v>
      </c>
      <c r="BG52" s="65">
        <v>50</v>
      </c>
      <c r="BH52" s="65">
        <v>44.444444444444443</v>
      </c>
      <c r="BI52" s="65">
        <v>42.857142857142854</v>
      </c>
      <c r="BJ52" s="65">
        <v>31.111111111111107</v>
      </c>
      <c r="BK52" s="65">
        <v>64.285714285714292</v>
      </c>
      <c r="BL52" s="65">
        <v>42.424242424242422</v>
      </c>
      <c r="BM52" s="65">
        <v>65.384615384615387</v>
      </c>
      <c r="BN52" s="65">
        <v>58.119658119658119</v>
      </c>
      <c r="BO52" s="65">
        <v>58.547008547008545</v>
      </c>
      <c r="BP52" s="65">
        <v>67.521367521367523</v>
      </c>
      <c r="BQ52" s="65">
        <v>67.521367521367523</v>
      </c>
      <c r="BR52" s="65">
        <v>75.213675213675216</v>
      </c>
      <c r="BS52" s="65">
        <v>8.7301587301587311</v>
      </c>
      <c r="BT52" s="65">
        <v>24.152236652236653</v>
      </c>
      <c r="BU52" s="65">
        <v>12.121212121212119</v>
      </c>
      <c r="BV52" s="65">
        <v>9.0909090909090899</v>
      </c>
      <c r="BW52" s="65">
        <v>34.920634920634924</v>
      </c>
      <c r="BX52" s="65">
        <v>40.476190476190482</v>
      </c>
      <c r="BY52" s="65">
        <v>66.534391534391531</v>
      </c>
      <c r="BZ52" s="65">
        <v>57.936507936507937</v>
      </c>
      <c r="CA52" s="65">
        <v>74.603174603174608</v>
      </c>
      <c r="CB52" s="65">
        <v>67.063492063492063</v>
      </c>
      <c r="CC52" s="65">
        <v>57.142857142857139</v>
      </c>
      <c r="CD52" s="65">
        <v>24.242424242424239</v>
      </c>
      <c r="CE52" s="65">
        <v>50</v>
      </c>
      <c r="CF52" s="65">
        <v>13.333333333333336</v>
      </c>
      <c r="CG52" s="65">
        <v>36.363636363636367</v>
      </c>
      <c r="CH52" s="65">
        <v>22.222222222222221</v>
      </c>
      <c r="CI52" s="65">
        <v>15.384615384615385</v>
      </c>
      <c r="CJ52" s="65">
        <v>4.4444444444444429</v>
      </c>
      <c r="CK52" s="65">
        <v>64.285714285714292</v>
      </c>
      <c r="CL52" s="65">
        <v>31.481481481481481</v>
      </c>
    </row>
    <row r="53" spans="1:90" x14ac:dyDescent="0.35">
      <c r="A53" t="s">
        <v>352</v>
      </c>
      <c r="B53" s="63" t="s">
        <v>232</v>
      </c>
      <c r="C53" s="64" t="s">
        <v>312</v>
      </c>
      <c r="D53" s="65">
        <v>100</v>
      </c>
      <c r="E53" s="65">
        <v>81.481481481481481</v>
      </c>
      <c r="F53" s="65">
        <v>100</v>
      </c>
      <c r="G53" s="65">
        <v>70.370370370370367</v>
      </c>
      <c r="H53" s="65">
        <v>64.285714285714292</v>
      </c>
      <c r="I53" s="65">
        <v>48.148148148148145</v>
      </c>
      <c r="J53" s="65">
        <v>57.142857142857139</v>
      </c>
      <c r="K53" s="65">
        <v>47.474747474747467</v>
      </c>
      <c r="L53" s="65">
        <v>67.460317460317455</v>
      </c>
      <c r="M53" s="65">
        <v>64.285714285714278</v>
      </c>
      <c r="N53" s="65">
        <v>100</v>
      </c>
      <c r="O53" s="65">
        <v>42.592592592592588</v>
      </c>
      <c r="P53" s="65">
        <v>84.615384615384613</v>
      </c>
      <c r="Q53" s="65">
        <v>54.27350427350428</v>
      </c>
      <c r="R53" s="65">
        <v>75</v>
      </c>
      <c r="S53" s="65">
        <v>59.444444444444436</v>
      </c>
      <c r="T53" s="65">
        <v>81.428571428571431</v>
      </c>
      <c r="U53" s="65">
        <v>60.980186480186475</v>
      </c>
      <c r="V53" s="65">
        <v>100</v>
      </c>
      <c r="W53" s="65">
        <v>65.555555555555557</v>
      </c>
      <c r="X53" s="65">
        <v>85.714285714285708</v>
      </c>
      <c r="Y53" s="65">
        <v>68.055555555555557</v>
      </c>
      <c r="Z53" s="65">
        <v>71.428571428571431</v>
      </c>
      <c r="AA53" s="65">
        <v>62.121212121212118</v>
      </c>
      <c r="AB53" s="65">
        <v>71.428571428571431</v>
      </c>
      <c r="AC53" s="65">
        <v>54.040404040404034</v>
      </c>
      <c r="AD53" s="65">
        <v>78.571428571428569</v>
      </c>
      <c r="AE53" s="65">
        <v>55.128205128205131</v>
      </c>
      <c r="AF53" s="65">
        <v>55.925925925925924</v>
      </c>
      <c r="AG53" s="65">
        <v>67.777777777777771</v>
      </c>
      <c r="AH53" s="65">
        <v>51.984126984126988</v>
      </c>
      <c r="AI53" s="65">
        <v>100</v>
      </c>
      <c r="AJ53" s="65">
        <v>71.031746031746039</v>
      </c>
      <c r="AK53" s="65">
        <v>91.666666666666657</v>
      </c>
      <c r="AL53" s="65">
        <v>58.080808080808083</v>
      </c>
      <c r="AM53" s="65">
        <v>100</v>
      </c>
      <c r="AN53" s="65">
        <v>57.407407407407412</v>
      </c>
      <c r="AO53" s="65">
        <v>38.461538461538467</v>
      </c>
      <c r="AP53" s="65">
        <v>42.361111111111107</v>
      </c>
      <c r="AQ53" s="65">
        <v>75</v>
      </c>
      <c r="AR53" s="65">
        <v>44.999999999999993</v>
      </c>
      <c r="AS53" s="65">
        <v>83.333333333333343</v>
      </c>
      <c r="AT53" s="65">
        <v>44.949494949494955</v>
      </c>
      <c r="AU53" s="65">
        <v>54.365079365079367</v>
      </c>
      <c r="AV53" s="65">
        <v>55.128205128205131</v>
      </c>
      <c r="AW53" s="65">
        <v>52.564102564102562</v>
      </c>
      <c r="AX53" s="65">
        <v>72.61904761904762</v>
      </c>
      <c r="AY53" s="65">
        <v>68.650793650793645</v>
      </c>
      <c r="AZ53" s="65">
        <v>63.425925925925924</v>
      </c>
      <c r="BA53" s="65">
        <v>81.62370962370963</v>
      </c>
      <c r="BB53" s="65">
        <v>59.25925925925926</v>
      </c>
      <c r="BC53" s="65">
        <v>93.333333333333329</v>
      </c>
      <c r="BD53" s="65">
        <v>62.301587301587297</v>
      </c>
      <c r="BE53" s="65">
        <v>81.818181818181827</v>
      </c>
      <c r="BF53" s="65">
        <v>63.425925925925924</v>
      </c>
      <c r="BG53" s="65">
        <v>85.714285714285708</v>
      </c>
      <c r="BH53" s="65">
        <v>60.648148148148145</v>
      </c>
      <c r="BI53" s="65">
        <v>61.53846153846154</v>
      </c>
      <c r="BJ53" s="65">
        <v>50</v>
      </c>
      <c r="BK53" s="65">
        <v>85.714285714285708</v>
      </c>
      <c r="BL53" s="65">
        <v>59.920634920634924</v>
      </c>
      <c r="BM53" s="65">
        <v>52.094017094017104</v>
      </c>
      <c r="BN53" s="65">
        <v>43.589743589743598</v>
      </c>
      <c r="BO53" s="65">
        <v>58.119658119658119</v>
      </c>
      <c r="BP53" s="65">
        <v>63.888888888888893</v>
      </c>
      <c r="BQ53" s="65">
        <v>47.008547008547012</v>
      </c>
      <c r="BR53" s="65">
        <v>47.863247863247864</v>
      </c>
      <c r="BS53" s="65">
        <v>53.418803418803414</v>
      </c>
      <c r="BT53" s="65">
        <v>63.438644688644686</v>
      </c>
      <c r="BU53" s="65">
        <v>73.412698412698404</v>
      </c>
      <c r="BV53" s="65">
        <v>52.564102564102562</v>
      </c>
      <c r="BW53" s="65">
        <v>69.444444444444443</v>
      </c>
      <c r="BX53" s="65">
        <v>58.333333333333329</v>
      </c>
      <c r="BY53" s="65">
        <v>79.232804232804227</v>
      </c>
      <c r="BZ53" s="65">
        <v>85.317460317460316</v>
      </c>
      <c r="CA53" s="65">
        <v>79.761904761904759</v>
      </c>
      <c r="CB53" s="65">
        <v>72.61904761904762</v>
      </c>
      <c r="CC53" s="65">
        <v>92.857142857142861</v>
      </c>
      <c r="CD53" s="65">
        <v>59.82905982905983</v>
      </c>
      <c r="CE53" s="65">
        <v>57.142857142857139</v>
      </c>
      <c r="CF53" s="65">
        <v>27.222222222222225</v>
      </c>
      <c r="CG53" s="65">
        <v>35.714285714285715</v>
      </c>
      <c r="CH53" s="65">
        <v>31.666666666666668</v>
      </c>
      <c r="CI53" s="65">
        <v>69.230769230769226</v>
      </c>
      <c r="CJ53" s="65">
        <v>35.858585858585862</v>
      </c>
      <c r="CK53" s="65">
        <v>42.857142857142854</v>
      </c>
      <c r="CL53" s="65">
        <v>15.432098765432098</v>
      </c>
    </row>
    <row r="54" spans="1:90" x14ac:dyDescent="0.35">
      <c r="A54" t="s">
        <v>352</v>
      </c>
      <c r="B54" s="63" t="s">
        <v>259</v>
      </c>
      <c r="C54" s="64" t="s">
        <v>313</v>
      </c>
      <c r="D54" s="65">
        <v>100</v>
      </c>
      <c r="E54" s="65">
        <v>58.119658119658119</v>
      </c>
      <c r="F54" s="65">
        <v>100</v>
      </c>
      <c r="G54" s="65">
        <v>80.341880341880326</v>
      </c>
      <c r="H54" s="65">
        <v>100</v>
      </c>
      <c r="I54" s="65">
        <v>29.914529914529915</v>
      </c>
      <c r="J54" s="65">
        <v>100</v>
      </c>
      <c r="K54" s="65">
        <v>23.076923076923077</v>
      </c>
      <c r="L54" s="65">
        <v>35.042735042735046</v>
      </c>
      <c r="M54" s="65" t="s">
        <v>244</v>
      </c>
      <c r="N54" s="65">
        <v>0</v>
      </c>
      <c r="O54" s="65" t="s">
        <v>244</v>
      </c>
      <c r="P54" s="65">
        <v>7.6923076923076925</v>
      </c>
      <c r="Q54" s="65" t="s">
        <v>244</v>
      </c>
      <c r="R54" s="65">
        <v>15.384615384615385</v>
      </c>
      <c r="S54" s="65">
        <v>11.111111111111111</v>
      </c>
      <c r="T54" s="65" t="s">
        <v>244</v>
      </c>
      <c r="U54" s="65">
        <v>54.700854700854698</v>
      </c>
      <c r="V54" s="65" t="s">
        <v>244</v>
      </c>
      <c r="W54" s="65">
        <v>73.504273504273499</v>
      </c>
      <c r="X54" s="65" t="s">
        <v>244</v>
      </c>
      <c r="Y54" s="65">
        <v>0</v>
      </c>
      <c r="Z54" s="65" t="s">
        <v>244</v>
      </c>
      <c r="AA54" s="65">
        <v>61.538461538461533</v>
      </c>
      <c r="AB54" s="65" t="s">
        <v>244</v>
      </c>
      <c r="AC54" s="65">
        <v>61.538461538461533</v>
      </c>
      <c r="AD54" s="65" t="s">
        <v>244</v>
      </c>
      <c r="AE54" s="65">
        <v>76.92307692307692</v>
      </c>
      <c r="AF54" s="65">
        <v>51.282051282051277</v>
      </c>
      <c r="AG54" s="65">
        <v>52.136752136752136</v>
      </c>
      <c r="AH54" s="65">
        <v>36.752136752136749</v>
      </c>
      <c r="AI54" s="65">
        <v>100</v>
      </c>
      <c r="AJ54" s="65">
        <v>46.296296296296298</v>
      </c>
      <c r="AK54" s="65">
        <v>15.384615384615385</v>
      </c>
      <c r="AL54" s="65" t="s">
        <v>244</v>
      </c>
      <c r="AM54" s="65">
        <v>7.6923076923076925</v>
      </c>
      <c r="AN54" s="65" t="s">
        <v>244</v>
      </c>
      <c r="AO54" s="65">
        <v>7.6923076923076925</v>
      </c>
      <c r="AP54" s="65" t="s">
        <v>244</v>
      </c>
      <c r="AQ54" s="65">
        <v>15.384615384615385</v>
      </c>
      <c r="AR54" s="65" t="s">
        <v>244</v>
      </c>
      <c r="AS54" s="65">
        <v>0</v>
      </c>
      <c r="AT54" s="65" t="s">
        <v>244</v>
      </c>
      <c r="AU54" s="65">
        <v>64.957264957264954</v>
      </c>
      <c r="AV54" s="65">
        <v>46.153846153846153</v>
      </c>
      <c r="AW54" s="65">
        <v>47.222222222222221</v>
      </c>
      <c r="AX54" s="65">
        <v>80.341880341880326</v>
      </c>
      <c r="AY54" s="65">
        <v>71.794871794871796</v>
      </c>
      <c r="AZ54" s="65">
        <v>0</v>
      </c>
      <c r="BA54" s="65" t="s">
        <v>244</v>
      </c>
      <c r="BB54" s="65">
        <v>56.324786324786317</v>
      </c>
      <c r="BC54" s="65" t="s">
        <v>244</v>
      </c>
      <c r="BD54" s="65">
        <v>73.504273504273499</v>
      </c>
      <c r="BE54" s="65" t="s">
        <v>244</v>
      </c>
      <c r="BF54" s="65">
        <v>16.666666666666664</v>
      </c>
      <c r="BG54" s="65" t="s">
        <v>244</v>
      </c>
      <c r="BH54" s="65">
        <v>61.538461538461533</v>
      </c>
      <c r="BI54" s="65" t="s">
        <v>244</v>
      </c>
      <c r="BJ54" s="65">
        <v>64.102564102564102</v>
      </c>
      <c r="BK54" s="65" t="s">
        <v>244</v>
      </c>
      <c r="BL54" s="65">
        <v>65.81196581196582</v>
      </c>
      <c r="BM54" s="65">
        <v>74.871794871794876</v>
      </c>
      <c r="BN54" s="65">
        <v>75.213675213675216</v>
      </c>
      <c r="BO54" s="65">
        <v>86.324786324786317</v>
      </c>
      <c r="BP54" s="65">
        <v>67.521367521367523</v>
      </c>
      <c r="BQ54" s="65">
        <v>75.213675213675216</v>
      </c>
      <c r="BR54" s="65">
        <v>70.085470085470092</v>
      </c>
      <c r="BS54" s="65">
        <v>1.7094017094017082</v>
      </c>
      <c r="BT54" s="65">
        <v>44.658119658119659</v>
      </c>
      <c r="BU54" s="65">
        <v>57.264957264957268</v>
      </c>
      <c r="BV54" s="65">
        <v>41.880341880341881</v>
      </c>
      <c r="BW54" s="65">
        <v>78.632478632478623</v>
      </c>
      <c r="BX54" s="65">
        <v>0.85470085470085411</v>
      </c>
      <c r="BY54" s="65">
        <v>34.188034188034187</v>
      </c>
      <c r="BZ54" s="65">
        <v>59.82905982905983</v>
      </c>
      <c r="CA54" s="65">
        <v>41.025641025641029</v>
      </c>
      <c r="CB54" s="65">
        <v>1.7094017094017082</v>
      </c>
      <c r="CC54" s="65">
        <v>7.6923076923076925</v>
      </c>
      <c r="CD54" s="65" t="s">
        <v>244</v>
      </c>
      <c r="CE54" s="65">
        <v>0</v>
      </c>
      <c r="CF54" s="65" t="s">
        <v>244</v>
      </c>
      <c r="CG54" s="65">
        <v>7.6923076923076925</v>
      </c>
      <c r="CH54" s="65" t="s">
        <v>244</v>
      </c>
      <c r="CI54" s="65">
        <v>100</v>
      </c>
      <c r="CJ54" s="65">
        <v>31.481481481481481</v>
      </c>
      <c r="CK54" s="65">
        <v>7.6923076923076925</v>
      </c>
      <c r="CL54" s="65" t="s">
        <v>244</v>
      </c>
    </row>
    <row r="55" spans="1:90" x14ac:dyDescent="0.35">
      <c r="A55" t="s">
        <v>352</v>
      </c>
      <c r="B55" s="63" t="s">
        <v>228</v>
      </c>
      <c r="C55" s="64" t="s">
        <v>268</v>
      </c>
      <c r="D55" s="65">
        <v>100</v>
      </c>
      <c r="E55" s="65">
        <v>77.037037037037038</v>
      </c>
      <c r="F55" s="65">
        <v>100</v>
      </c>
      <c r="G55" s="65">
        <v>72.592592592592595</v>
      </c>
      <c r="H55" s="65">
        <v>100</v>
      </c>
      <c r="I55" s="65">
        <v>64.444444444444443</v>
      </c>
      <c r="J55" s="65">
        <v>100</v>
      </c>
      <c r="K55" s="65">
        <v>62.222222222222214</v>
      </c>
      <c r="L55" s="65">
        <v>62.222222222222214</v>
      </c>
      <c r="M55" s="65">
        <v>61.481481481481481</v>
      </c>
      <c r="N55" s="65">
        <v>92.857142857142861</v>
      </c>
      <c r="O55" s="65">
        <v>53.968253968253961</v>
      </c>
      <c r="P55" s="65">
        <v>100</v>
      </c>
      <c r="Q55" s="65">
        <v>51.111111111111107</v>
      </c>
      <c r="R55" s="65">
        <v>100</v>
      </c>
      <c r="S55" s="65">
        <v>55.555555555555557</v>
      </c>
      <c r="T55" s="65">
        <v>90.095238095238102</v>
      </c>
      <c r="U55" s="65">
        <v>56.251526251526251</v>
      </c>
      <c r="V55" s="65">
        <v>93.333333333333329</v>
      </c>
      <c r="W55" s="65">
        <v>57.142857142857146</v>
      </c>
      <c r="X55" s="65">
        <v>92.857142857142861</v>
      </c>
      <c r="Y55" s="65">
        <v>54.761904761904766</v>
      </c>
      <c r="Z55" s="65">
        <v>92.857142857142861</v>
      </c>
      <c r="AA55" s="65">
        <v>53.968253968253961</v>
      </c>
      <c r="AB55" s="65">
        <v>78.571428571428569</v>
      </c>
      <c r="AC55" s="65">
        <v>51.282051282051277</v>
      </c>
      <c r="AD55" s="65">
        <v>92.857142857142861</v>
      </c>
      <c r="AE55" s="65">
        <v>64.102564102564102</v>
      </c>
      <c r="AF55" s="65">
        <v>61.481481481481481</v>
      </c>
      <c r="AG55" s="65">
        <v>62.222222222222214</v>
      </c>
      <c r="AH55" s="65">
        <v>64.444444444444443</v>
      </c>
      <c r="AI55" s="65">
        <v>100</v>
      </c>
      <c r="AJ55" s="65">
        <v>64.285714285714278</v>
      </c>
      <c r="AK55" s="65">
        <v>100</v>
      </c>
      <c r="AL55" s="65">
        <v>66.666666666666657</v>
      </c>
      <c r="AM55" s="65">
        <v>100</v>
      </c>
      <c r="AN55" s="65">
        <v>54.814814814814817</v>
      </c>
      <c r="AO55" s="65">
        <v>80</v>
      </c>
      <c r="AP55" s="65">
        <v>54.700854700854705</v>
      </c>
      <c r="AQ55" s="65">
        <v>92.857142857142861</v>
      </c>
      <c r="AR55" s="65">
        <v>50</v>
      </c>
      <c r="AS55" s="65">
        <v>71.428571428571431</v>
      </c>
      <c r="AT55" s="65">
        <v>57.575757575757571</v>
      </c>
      <c r="AU55" s="65">
        <v>54.814814814814817</v>
      </c>
      <c r="AV55" s="65">
        <v>66.666666666666657</v>
      </c>
      <c r="AW55" s="65">
        <v>52.592592592592588</v>
      </c>
      <c r="AX55" s="65">
        <v>43.703703703703702</v>
      </c>
      <c r="AY55" s="65">
        <v>74.81481481481481</v>
      </c>
      <c r="AZ55" s="65">
        <v>56.666666666666657</v>
      </c>
      <c r="BA55" s="65">
        <v>80.476190476190482</v>
      </c>
      <c r="BB55" s="65">
        <v>68.005698005697994</v>
      </c>
      <c r="BC55" s="65">
        <v>86.666666666666671</v>
      </c>
      <c r="BD55" s="65">
        <v>67.521367521367509</v>
      </c>
      <c r="BE55" s="65">
        <v>80</v>
      </c>
      <c r="BF55" s="65">
        <v>64.957264957264954</v>
      </c>
      <c r="BG55" s="65">
        <v>71.428571428571431</v>
      </c>
      <c r="BH55" s="65">
        <v>64.81481481481481</v>
      </c>
      <c r="BI55" s="65">
        <v>78.571428571428569</v>
      </c>
      <c r="BJ55" s="65">
        <v>70.940170940170944</v>
      </c>
      <c r="BK55" s="65">
        <v>85.714285714285708</v>
      </c>
      <c r="BL55" s="65">
        <v>71.794871794871796</v>
      </c>
      <c r="BM55" s="65">
        <v>57.435897435897438</v>
      </c>
      <c r="BN55" s="65">
        <v>60.683760683760688</v>
      </c>
      <c r="BO55" s="65">
        <v>64.957264957264954</v>
      </c>
      <c r="BP55" s="65">
        <v>56.410256410256409</v>
      </c>
      <c r="BQ55" s="65">
        <v>56.410256410256409</v>
      </c>
      <c r="BR55" s="65">
        <v>48.717948717948723</v>
      </c>
      <c r="BS55" s="65">
        <v>50.793650793650791</v>
      </c>
      <c r="BT55" s="65">
        <v>48.611111111111107</v>
      </c>
      <c r="BU55" s="65">
        <v>30.158730158730158</v>
      </c>
      <c r="BV55" s="65">
        <v>16.666666666666664</v>
      </c>
      <c r="BW55" s="65">
        <v>81.746031746031747</v>
      </c>
      <c r="BX55" s="65">
        <v>65.873015873015873</v>
      </c>
      <c r="BY55" s="65">
        <v>78.835978835978835</v>
      </c>
      <c r="BZ55" s="65">
        <v>87.301587301587304</v>
      </c>
      <c r="CA55" s="65">
        <v>79.365079365079353</v>
      </c>
      <c r="CB55" s="65">
        <v>69.841269841269835</v>
      </c>
      <c r="CC55" s="65">
        <v>93.333333333333329</v>
      </c>
      <c r="CD55" s="65">
        <v>47.619047619047613</v>
      </c>
      <c r="CE55" s="65">
        <v>78.571428571428569</v>
      </c>
      <c r="CF55" s="65">
        <v>58.585858585858581</v>
      </c>
      <c r="CG55" s="65">
        <v>71.428571428571431</v>
      </c>
      <c r="CH55" s="65">
        <v>55.555555555555557</v>
      </c>
      <c r="CI55" s="65">
        <v>93.333333333333329</v>
      </c>
      <c r="CJ55" s="65">
        <v>57.142857142857146</v>
      </c>
      <c r="CK55" s="65">
        <v>100</v>
      </c>
      <c r="CL55" s="65">
        <v>53.333333333333329</v>
      </c>
    </row>
    <row r="56" spans="1:90" x14ac:dyDescent="0.35">
      <c r="A56" t="s">
        <v>352</v>
      </c>
      <c r="B56" s="63" t="s">
        <v>246</v>
      </c>
      <c r="C56" s="64" t="s">
        <v>314</v>
      </c>
      <c r="D56" s="65">
        <v>78.94736842105263</v>
      </c>
      <c r="E56" s="65">
        <v>52.65700483091787</v>
      </c>
      <c r="F56" s="65">
        <v>85.714285714285708</v>
      </c>
      <c r="G56" s="65">
        <v>50</v>
      </c>
      <c r="H56" s="65">
        <v>72.727272727272734</v>
      </c>
      <c r="I56" s="65">
        <v>45.893719806763279</v>
      </c>
      <c r="J56" s="65">
        <v>65</v>
      </c>
      <c r="K56" s="65">
        <v>42.328042328042322</v>
      </c>
      <c r="L56" s="65">
        <v>30.80808080808081</v>
      </c>
      <c r="M56" s="65">
        <v>62.34567901234567</v>
      </c>
      <c r="N56" s="65">
        <v>45</v>
      </c>
      <c r="O56" s="65">
        <v>32.804232804232804</v>
      </c>
      <c r="P56" s="65">
        <v>72.727272727272734</v>
      </c>
      <c r="Q56" s="65">
        <v>50.666666666666657</v>
      </c>
      <c r="R56" s="65">
        <v>89.473684210526315</v>
      </c>
      <c r="S56" s="65">
        <v>46.376811594202898</v>
      </c>
      <c r="T56" s="65">
        <v>48.102766798418969</v>
      </c>
      <c r="U56" s="65">
        <v>46.203703703703709</v>
      </c>
      <c r="V56" s="65">
        <v>60.869565217391312</v>
      </c>
      <c r="W56" s="65">
        <v>46.666666666666664</v>
      </c>
      <c r="X56" s="65">
        <v>47.826086956521742</v>
      </c>
      <c r="Y56" s="65">
        <v>36.805555555555557</v>
      </c>
      <c r="Z56" s="65">
        <v>54.54545454545454</v>
      </c>
      <c r="AA56" s="65">
        <v>44.444444444444443</v>
      </c>
      <c r="AB56" s="65">
        <v>22.727272727272727</v>
      </c>
      <c r="AC56" s="65">
        <v>38.518518518518519</v>
      </c>
      <c r="AD56" s="65">
        <v>54.54545454545454</v>
      </c>
      <c r="AE56" s="65">
        <v>64.583333333333329</v>
      </c>
      <c r="AF56" s="65">
        <v>59.090909090909093</v>
      </c>
      <c r="AG56" s="65">
        <v>53.140096618357482</v>
      </c>
      <c r="AH56" s="65">
        <v>53.140096618357482</v>
      </c>
      <c r="AI56" s="65">
        <v>78.94736842105263</v>
      </c>
      <c r="AJ56" s="65">
        <v>64.021164021164012</v>
      </c>
      <c r="AK56" s="65">
        <v>60</v>
      </c>
      <c r="AL56" s="65">
        <v>45.454545454545453</v>
      </c>
      <c r="AM56" s="65">
        <v>88.888888888888886</v>
      </c>
      <c r="AN56" s="65">
        <v>58.201058201058203</v>
      </c>
      <c r="AO56" s="65">
        <v>29.411764705882355</v>
      </c>
      <c r="AP56" s="65">
        <v>33.950617283950614</v>
      </c>
      <c r="AQ56" s="65">
        <v>80</v>
      </c>
      <c r="AR56" s="65">
        <v>45.454545454545453</v>
      </c>
      <c r="AS56" s="65">
        <v>63.157894736842103</v>
      </c>
      <c r="AT56" s="65">
        <v>44.999999999999993</v>
      </c>
      <c r="AU56" s="65">
        <v>49.074074074074076</v>
      </c>
      <c r="AV56" s="65">
        <v>58.333333333333329</v>
      </c>
      <c r="AW56" s="65">
        <v>42.129629629629633</v>
      </c>
      <c r="AX56" s="65">
        <v>59.259259259259252</v>
      </c>
      <c r="AY56" s="65">
        <v>63.888888888888886</v>
      </c>
      <c r="AZ56" s="65">
        <v>46.944444444444436</v>
      </c>
      <c r="BA56" s="65">
        <v>45.590643274853804</v>
      </c>
      <c r="BB56" s="65">
        <v>39.074074074074076</v>
      </c>
      <c r="BC56" s="65">
        <v>45</v>
      </c>
      <c r="BD56" s="65">
        <v>31.481481481481481</v>
      </c>
      <c r="BE56" s="65">
        <v>40</v>
      </c>
      <c r="BF56" s="65">
        <v>32.777777777777779</v>
      </c>
      <c r="BG56" s="65">
        <v>61.111111111111114</v>
      </c>
      <c r="BH56" s="65">
        <v>44.999999999999993</v>
      </c>
      <c r="BI56" s="65">
        <v>45</v>
      </c>
      <c r="BJ56" s="65">
        <v>38.888888888888886</v>
      </c>
      <c r="BK56" s="65">
        <v>36.84210526315789</v>
      </c>
      <c r="BL56" s="65">
        <v>47.222222222222221</v>
      </c>
      <c r="BM56" s="65">
        <v>63.093719806763282</v>
      </c>
      <c r="BN56" s="65">
        <v>59.111111111111114</v>
      </c>
      <c r="BO56" s="65">
        <v>54.666666666666664</v>
      </c>
      <c r="BP56" s="65">
        <v>77.777777777777771</v>
      </c>
      <c r="BQ56" s="65">
        <v>72.463768115942031</v>
      </c>
      <c r="BR56" s="65">
        <v>51.449275362318836</v>
      </c>
      <c r="BS56" s="65">
        <v>42.929292929292927</v>
      </c>
      <c r="BT56" s="65">
        <v>32.43045843045843</v>
      </c>
      <c r="BU56" s="65">
        <v>33.333333333333329</v>
      </c>
      <c r="BV56" s="65">
        <v>13.636363636363633</v>
      </c>
      <c r="BW56" s="65">
        <v>64.529914529914521</v>
      </c>
      <c r="BX56" s="65">
        <v>18.222222222222221</v>
      </c>
      <c r="BY56" s="65">
        <v>73.789173789173788</v>
      </c>
      <c r="BZ56" s="65">
        <v>77.350427350427353</v>
      </c>
      <c r="CA56" s="65">
        <v>83.333333333333329</v>
      </c>
      <c r="CB56" s="65">
        <v>60.683760683760681</v>
      </c>
      <c r="CC56" s="65">
        <v>77.777777777777786</v>
      </c>
      <c r="CD56" s="65">
        <v>42.777777777777771</v>
      </c>
      <c r="CE56" s="65">
        <v>40</v>
      </c>
      <c r="CF56" s="65">
        <v>36.601307189542482</v>
      </c>
      <c r="CG56" s="65">
        <v>40</v>
      </c>
      <c r="CH56" s="65">
        <v>44.444444444444443</v>
      </c>
      <c r="CI56" s="65">
        <v>55.000000000000007</v>
      </c>
      <c r="CJ56" s="65">
        <v>39.393939393939398</v>
      </c>
      <c r="CK56" s="65">
        <v>76.19047619047619</v>
      </c>
      <c r="CL56" s="65">
        <v>38.624338624338627</v>
      </c>
    </row>
    <row r="57" spans="1:90" x14ac:dyDescent="0.35">
      <c r="A57" t="s">
        <v>352</v>
      </c>
      <c r="B57" s="63" t="s">
        <v>234</v>
      </c>
      <c r="C57" s="64" t="s">
        <v>269</v>
      </c>
      <c r="D57" s="65">
        <v>100</v>
      </c>
      <c r="E57" s="65">
        <v>67.676767676767668</v>
      </c>
      <c r="F57" s="65">
        <v>100</v>
      </c>
      <c r="G57" s="65">
        <v>70.085470085470078</v>
      </c>
      <c r="H57" s="65">
        <v>76.923076923076934</v>
      </c>
      <c r="I57" s="65">
        <v>49.145299145299148</v>
      </c>
      <c r="J57" s="65">
        <v>72.727272727272734</v>
      </c>
      <c r="K57" s="65">
        <v>48.484848484848477</v>
      </c>
      <c r="L57" s="65">
        <v>67.592592592592581</v>
      </c>
      <c r="M57" s="65">
        <v>57.870370370370367</v>
      </c>
      <c r="N57" s="65">
        <v>58.333333333333336</v>
      </c>
      <c r="O57" s="65">
        <v>33.333333333333329</v>
      </c>
      <c r="P57" s="65">
        <v>92.307692307692307</v>
      </c>
      <c r="Q57" s="65">
        <v>53.84615384615384</v>
      </c>
      <c r="R57" s="65">
        <v>92.307692307692307</v>
      </c>
      <c r="S57" s="65">
        <v>49.074074074074076</v>
      </c>
      <c r="T57" s="65">
        <v>74.615384615384613</v>
      </c>
      <c r="U57" s="65">
        <v>49.228395061728399</v>
      </c>
      <c r="V57" s="65">
        <v>100</v>
      </c>
      <c r="W57" s="65">
        <v>61.574074074074076</v>
      </c>
      <c r="X57" s="65">
        <v>66.666666666666657</v>
      </c>
      <c r="Y57" s="65">
        <v>56.79012345679012</v>
      </c>
      <c r="Z57" s="65">
        <v>38.461538461538467</v>
      </c>
      <c r="AA57" s="65">
        <v>25</v>
      </c>
      <c r="AB57" s="65">
        <v>84.615384615384613</v>
      </c>
      <c r="AC57" s="65">
        <v>45.370370370370367</v>
      </c>
      <c r="AD57" s="65">
        <v>83.333333333333343</v>
      </c>
      <c r="AE57" s="65">
        <v>57.407407407407412</v>
      </c>
      <c r="AF57" s="65">
        <v>60.185185185185183</v>
      </c>
      <c r="AG57" s="65">
        <v>50</v>
      </c>
      <c r="AH57" s="65">
        <v>54.166666666666664</v>
      </c>
      <c r="AI57" s="65">
        <v>100</v>
      </c>
      <c r="AJ57" s="65">
        <v>75.462962962962962</v>
      </c>
      <c r="AK57" s="65">
        <v>91.666666666666657</v>
      </c>
      <c r="AL57" s="65">
        <v>65.656565656565661</v>
      </c>
      <c r="AM57" s="65">
        <v>92.307692307692307</v>
      </c>
      <c r="AN57" s="65">
        <v>58.333333333333329</v>
      </c>
      <c r="AO57" s="65">
        <v>45.454545454545453</v>
      </c>
      <c r="AP57" s="65">
        <v>23.456790123456791</v>
      </c>
      <c r="AQ57" s="65">
        <v>91.666666666666657</v>
      </c>
      <c r="AR57" s="65">
        <v>40.74074074074074</v>
      </c>
      <c r="AS57" s="65">
        <v>30</v>
      </c>
      <c r="AT57" s="65">
        <v>29.629629629629626</v>
      </c>
      <c r="AU57" s="65">
        <v>61.111111111111107</v>
      </c>
      <c r="AV57" s="65">
        <v>44.444444444444443</v>
      </c>
      <c r="AW57" s="65">
        <v>46.581196581196579</v>
      </c>
      <c r="AX57" s="65">
        <v>70</v>
      </c>
      <c r="AY57" s="65">
        <v>48.717948717948723</v>
      </c>
      <c r="AZ57" s="65">
        <v>48.148148148148145</v>
      </c>
      <c r="BA57" s="65">
        <v>96.181818181818173</v>
      </c>
      <c r="BB57" s="65">
        <v>71.901234567901241</v>
      </c>
      <c r="BC57" s="65">
        <v>100</v>
      </c>
      <c r="BD57" s="65">
        <v>72.222222222222214</v>
      </c>
      <c r="BE57" s="65">
        <v>100</v>
      </c>
      <c r="BF57" s="65">
        <v>73.333333333333329</v>
      </c>
      <c r="BG57" s="65">
        <v>90.909090909090907</v>
      </c>
      <c r="BH57" s="65">
        <v>71.604938271604937</v>
      </c>
      <c r="BI57" s="65">
        <v>90</v>
      </c>
      <c r="BJ57" s="65">
        <v>67.901234567901227</v>
      </c>
      <c r="BK57" s="65">
        <v>100</v>
      </c>
      <c r="BL57" s="65">
        <v>74.444444444444443</v>
      </c>
      <c r="BM57" s="65">
        <v>75.033670033670035</v>
      </c>
      <c r="BN57" s="65">
        <v>61.111111111111114</v>
      </c>
      <c r="BO57" s="65">
        <v>75.925925925925924</v>
      </c>
      <c r="BP57" s="65">
        <v>75.757575757575765</v>
      </c>
      <c r="BQ57" s="65">
        <v>81.818181818181813</v>
      </c>
      <c r="BR57" s="65">
        <v>80.555555555555557</v>
      </c>
      <c r="BS57" s="65">
        <v>50.854700854700852</v>
      </c>
      <c r="BT57" s="65">
        <v>34.998219373219371</v>
      </c>
      <c r="BU57" s="65">
        <v>23.611111111111111</v>
      </c>
      <c r="BV57" s="65">
        <v>12.96296296296296</v>
      </c>
      <c r="BW57" s="65">
        <v>47.863247863247857</v>
      </c>
      <c r="BX57" s="65">
        <v>55.555555555555557</v>
      </c>
      <c r="BY57" s="65">
        <v>82.193732193732203</v>
      </c>
      <c r="BZ57" s="65">
        <v>84.18803418803418</v>
      </c>
      <c r="CA57" s="65">
        <v>81.623931623931625</v>
      </c>
      <c r="CB57" s="65">
        <v>80.769230769230774</v>
      </c>
      <c r="CC57" s="65">
        <v>63.636363636363633</v>
      </c>
      <c r="CD57" s="65">
        <v>38.888888888888886</v>
      </c>
      <c r="CE57" s="65">
        <v>50</v>
      </c>
      <c r="CF57" s="65">
        <v>42.222222222222221</v>
      </c>
      <c r="CG57" s="65">
        <v>61.53846153846154</v>
      </c>
      <c r="CH57" s="65">
        <v>60.555555555555557</v>
      </c>
      <c r="CI57" s="65">
        <v>91.666666666666657</v>
      </c>
      <c r="CJ57" s="65">
        <v>58.333333333333329</v>
      </c>
      <c r="CK57" s="65">
        <v>84.615384615384613</v>
      </c>
      <c r="CL57" s="65">
        <v>55.555555555555557</v>
      </c>
    </row>
    <row r="58" spans="1:90" x14ac:dyDescent="0.35">
      <c r="A58" t="s">
        <v>352</v>
      </c>
      <c r="B58" s="63" t="s">
        <v>228</v>
      </c>
      <c r="C58" s="64" t="s">
        <v>270</v>
      </c>
      <c r="D58" s="65">
        <v>100</v>
      </c>
      <c r="E58" s="65">
        <v>69.444444444444443</v>
      </c>
      <c r="F58" s="65">
        <v>100</v>
      </c>
      <c r="G58" s="65">
        <v>64.81481481481481</v>
      </c>
      <c r="H58" s="65">
        <v>100</v>
      </c>
      <c r="I58" s="65">
        <v>58.333333333333329</v>
      </c>
      <c r="J58" s="65">
        <v>81.818181818181827</v>
      </c>
      <c r="K58" s="65">
        <v>42.424242424242422</v>
      </c>
      <c r="L58" s="65">
        <v>66.666666666666657</v>
      </c>
      <c r="M58" s="65">
        <v>47.474747474747467</v>
      </c>
      <c r="N58" s="65">
        <v>70</v>
      </c>
      <c r="O58" s="65">
        <v>37.5</v>
      </c>
      <c r="P58" s="65">
        <v>81.818181818181827</v>
      </c>
      <c r="Q58" s="65">
        <v>33.333333333333329</v>
      </c>
      <c r="R58" s="65">
        <v>100</v>
      </c>
      <c r="S58" s="65">
        <v>42.592592592592588</v>
      </c>
      <c r="T58" s="65">
        <v>52.12121212121211</v>
      </c>
      <c r="U58" s="65">
        <v>35.296296296296291</v>
      </c>
      <c r="V58" s="65">
        <v>66.666666666666657</v>
      </c>
      <c r="W58" s="65">
        <v>38.888888888888886</v>
      </c>
      <c r="X58" s="65">
        <v>27.27272727272727</v>
      </c>
      <c r="Y58" s="65">
        <v>15.555555555555554</v>
      </c>
      <c r="Z58" s="65">
        <v>45.454545454545453</v>
      </c>
      <c r="AA58" s="65">
        <v>42.592592592592588</v>
      </c>
      <c r="AB58" s="65">
        <v>66.666666666666657</v>
      </c>
      <c r="AC58" s="65">
        <v>37.777777777777779</v>
      </c>
      <c r="AD58" s="65">
        <v>54.54545454545454</v>
      </c>
      <c r="AE58" s="65">
        <v>41.666666666666664</v>
      </c>
      <c r="AF58" s="65">
        <v>33.333333333333329</v>
      </c>
      <c r="AG58" s="65">
        <v>55.555555555555557</v>
      </c>
      <c r="AH58" s="65">
        <v>60.185185185185183</v>
      </c>
      <c r="AI58" s="65">
        <v>91.666666666666657</v>
      </c>
      <c r="AJ58" s="65">
        <v>55.555555555555557</v>
      </c>
      <c r="AK58" s="65">
        <v>81.818181818181827</v>
      </c>
      <c r="AL58" s="65">
        <v>43.333333333333336</v>
      </c>
      <c r="AM58" s="65">
        <v>90.909090909090907</v>
      </c>
      <c r="AN58" s="65">
        <v>45.454545454545453</v>
      </c>
      <c r="AO58" s="65">
        <v>27.27272727272727</v>
      </c>
      <c r="AP58" s="65">
        <v>27.777777777777779</v>
      </c>
      <c r="AQ58" s="65">
        <v>54.54545454545454</v>
      </c>
      <c r="AR58" s="65">
        <v>33.333333333333329</v>
      </c>
      <c r="AS58" s="65">
        <v>60</v>
      </c>
      <c r="AT58" s="65">
        <v>26.984126984126981</v>
      </c>
      <c r="AU58" s="65">
        <v>53.703703703703695</v>
      </c>
      <c r="AV58" s="65">
        <v>41.666666666666664</v>
      </c>
      <c r="AW58" s="65">
        <v>43.518518518518519</v>
      </c>
      <c r="AX58" s="65">
        <v>64.81481481481481</v>
      </c>
      <c r="AY58" s="65">
        <v>39.393939393939398</v>
      </c>
      <c r="AZ58" s="65">
        <v>40.404040404040408</v>
      </c>
      <c r="BA58" s="65">
        <v>74.36363636363636</v>
      </c>
      <c r="BB58" s="65">
        <v>36.502244668911331</v>
      </c>
      <c r="BC58" s="65">
        <v>80</v>
      </c>
      <c r="BD58" s="65">
        <v>42.222222222222221</v>
      </c>
      <c r="BE58" s="65">
        <v>70</v>
      </c>
      <c r="BF58" s="65">
        <v>28.39506172839506</v>
      </c>
      <c r="BG58" s="65">
        <v>60</v>
      </c>
      <c r="BH58" s="65">
        <v>34.722222222222221</v>
      </c>
      <c r="BI58" s="65">
        <v>81.818181818181827</v>
      </c>
      <c r="BJ58" s="65">
        <v>39.393939393939398</v>
      </c>
      <c r="BK58" s="65">
        <v>80</v>
      </c>
      <c r="BL58" s="65">
        <v>37.777777777777779</v>
      </c>
      <c r="BM58" s="65">
        <v>69.309764309764319</v>
      </c>
      <c r="BN58" s="65">
        <v>62.037037037037038</v>
      </c>
      <c r="BO58" s="65">
        <v>58.333333333333336</v>
      </c>
      <c r="BP58" s="65">
        <v>75.757575757575765</v>
      </c>
      <c r="BQ58" s="65">
        <v>78.703703703703709</v>
      </c>
      <c r="BR58" s="65">
        <v>71.717171717171723</v>
      </c>
      <c r="BS58" s="65">
        <v>38.383838383838381</v>
      </c>
      <c r="BT58" s="65">
        <v>32.975589225589225</v>
      </c>
      <c r="BU58" s="65">
        <v>21.296296296296294</v>
      </c>
      <c r="BV58" s="65">
        <v>16.161616161616163</v>
      </c>
      <c r="BW58" s="65">
        <v>49.074074074074076</v>
      </c>
      <c r="BX58" s="65">
        <v>45.370370370370367</v>
      </c>
      <c r="BY58" s="65">
        <v>76.543209876543202</v>
      </c>
      <c r="BZ58" s="65">
        <v>75</v>
      </c>
      <c r="CA58" s="65">
        <v>78.703703703703709</v>
      </c>
      <c r="CB58" s="65">
        <v>75.925925925925924</v>
      </c>
      <c r="CC58" s="65">
        <v>66.666666666666657</v>
      </c>
      <c r="CD58" s="65">
        <v>33.333333333333329</v>
      </c>
      <c r="CE58" s="65">
        <v>9.0909090909090917</v>
      </c>
      <c r="CF58" s="65" t="s">
        <v>244</v>
      </c>
      <c r="CG58" s="65">
        <v>36.363636363636367</v>
      </c>
      <c r="CH58" s="65">
        <v>22.222222222222221</v>
      </c>
      <c r="CI58" s="65">
        <v>50</v>
      </c>
      <c r="CJ58" s="65">
        <v>23.809523809523807</v>
      </c>
      <c r="CK58" s="65">
        <v>63.636363636363633</v>
      </c>
      <c r="CL58" s="65">
        <v>33.333333333333329</v>
      </c>
    </row>
    <row r="59" spans="1:90" x14ac:dyDescent="0.35">
      <c r="A59" t="s">
        <v>352</v>
      </c>
      <c r="B59" s="63" t="s">
        <v>238</v>
      </c>
      <c r="C59" s="64" t="s">
        <v>315</v>
      </c>
      <c r="D59" s="65">
        <v>73.333333333333329</v>
      </c>
      <c r="E59" s="65">
        <v>45.185185185185183</v>
      </c>
      <c r="F59" s="65">
        <v>85.714285714285708</v>
      </c>
      <c r="G59" s="65">
        <v>54.761904761904766</v>
      </c>
      <c r="H59" s="65">
        <v>64.285714285714292</v>
      </c>
      <c r="I59" s="65">
        <v>37.301587301587297</v>
      </c>
      <c r="J59" s="65">
        <v>58.333333333333336</v>
      </c>
      <c r="K59" s="65">
        <v>35.897435897435898</v>
      </c>
      <c r="L59" s="65">
        <v>59.523809523809518</v>
      </c>
      <c r="M59" s="65">
        <v>50</v>
      </c>
      <c r="N59" s="65">
        <v>14.285714285714285</v>
      </c>
      <c r="O59" s="65">
        <v>13.492063492063494</v>
      </c>
      <c r="P59" s="65">
        <v>86.666666666666671</v>
      </c>
      <c r="Q59" s="65">
        <v>46.666666666666664</v>
      </c>
      <c r="R59" s="65">
        <v>80</v>
      </c>
      <c r="S59" s="65">
        <v>41.481481481481481</v>
      </c>
      <c r="T59" s="65">
        <v>61.948717948717956</v>
      </c>
      <c r="U59" s="65">
        <v>41.888888888888886</v>
      </c>
      <c r="V59" s="65">
        <v>100</v>
      </c>
      <c r="W59" s="65">
        <v>68.148148148148152</v>
      </c>
      <c r="X59" s="65">
        <v>46.153846153846153</v>
      </c>
      <c r="Y59" s="65">
        <v>37.962962962962962</v>
      </c>
      <c r="Z59" s="65">
        <v>38.461538461538467</v>
      </c>
      <c r="AA59" s="65">
        <v>28.703703703703706</v>
      </c>
      <c r="AB59" s="65">
        <v>38.461538461538467</v>
      </c>
      <c r="AC59" s="65">
        <v>25</v>
      </c>
      <c r="AD59" s="65">
        <v>86.666666666666671</v>
      </c>
      <c r="AE59" s="65">
        <v>49.629629629629626</v>
      </c>
      <c r="AF59" s="65">
        <v>58.518518518518519</v>
      </c>
      <c r="AG59" s="65">
        <v>48.888888888888893</v>
      </c>
      <c r="AH59" s="65">
        <v>45.925925925925931</v>
      </c>
      <c r="AI59" s="65">
        <v>100</v>
      </c>
      <c r="AJ59" s="65">
        <v>69.629629629629633</v>
      </c>
      <c r="AK59" s="65">
        <v>38.461538461538467</v>
      </c>
      <c r="AL59" s="65">
        <v>31.623931623931625</v>
      </c>
      <c r="AM59" s="65">
        <v>60</v>
      </c>
      <c r="AN59" s="65">
        <v>41.481481481481481</v>
      </c>
      <c r="AO59" s="65">
        <v>16.666666666666664</v>
      </c>
      <c r="AP59" s="65">
        <v>10.185185185185185</v>
      </c>
      <c r="AQ59" s="65">
        <v>60</v>
      </c>
      <c r="AR59" s="65">
        <v>23.703703703703702</v>
      </c>
      <c r="AS59" s="65">
        <v>53.846153846153847</v>
      </c>
      <c r="AT59" s="65">
        <v>31.623931623931625</v>
      </c>
      <c r="AU59" s="65">
        <v>58.518518518518519</v>
      </c>
      <c r="AV59" s="65">
        <v>75.555555555555557</v>
      </c>
      <c r="AW59" s="65">
        <v>53.333333333333329</v>
      </c>
      <c r="AX59" s="65">
        <v>68.148148148148152</v>
      </c>
      <c r="AY59" s="65">
        <v>38.518518518518519</v>
      </c>
      <c r="AZ59" s="65">
        <v>19.047619047619047</v>
      </c>
      <c r="BA59" s="65">
        <v>94.285714285714292</v>
      </c>
      <c r="BB59" s="65">
        <v>70.656084656084658</v>
      </c>
      <c r="BC59" s="65">
        <v>100</v>
      </c>
      <c r="BD59" s="65">
        <v>74.81481481481481</v>
      </c>
      <c r="BE59" s="65">
        <v>92.857142857142861</v>
      </c>
      <c r="BF59" s="65">
        <v>69.047619047619051</v>
      </c>
      <c r="BG59" s="65">
        <v>85.714285714285708</v>
      </c>
      <c r="BH59" s="65">
        <v>65.873015873015873</v>
      </c>
      <c r="BI59" s="65">
        <v>92.857142857142861</v>
      </c>
      <c r="BJ59" s="65">
        <v>64.285714285714278</v>
      </c>
      <c r="BK59" s="65">
        <v>100</v>
      </c>
      <c r="BL59" s="65">
        <v>79.259259259259252</v>
      </c>
      <c r="BM59" s="65">
        <v>83.80952380952381</v>
      </c>
      <c r="BN59" s="65">
        <v>66.666666666666671</v>
      </c>
      <c r="BO59" s="65">
        <v>86.507936507936506</v>
      </c>
      <c r="BP59" s="65">
        <v>91.269841269841265</v>
      </c>
      <c r="BQ59" s="65">
        <v>85.714285714285722</v>
      </c>
      <c r="BR59" s="65">
        <v>88.888888888888886</v>
      </c>
      <c r="BS59" s="65">
        <v>36.507936507936506</v>
      </c>
      <c r="BT59" s="65">
        <v>38.148148148148145</v>
      </c>
      <c r="BU59" s="65">
        <v>51.111111111111107</v>
      </c>
      <c r="BV59" s="65">
        <v>39.999999999999993</v>
      </c>
      <c r="BW59" s="65">
        <v>38.518518518518519</v>
      </c>
      <c r="BX59" s="65">
        <v>22.962962962962965</v>
      </c>
      <c r="BY59" s="65">
        <v>80</v>
      </c>
      <c r="BZ59" s="65">
        <v>82.962962962962962</v>
      </c>
      <c r="CA59" s="65">
        <v>74.81481481481481</v>
      </c>
      <c r="CB59" s="65">
        <v>82.222222222222229</v>
      </c>
      <c r="CC59" s="65">
        <v>86.666666666666671</v>
      </c>
      <c r="CD59" s="65">
        <v>42.857142857142854</v>
      </c>
      <c r="CE59" s="65">
        <v>64.285714285714292</v>
      </c>
      <c r="CF59" s="65">
        <v>37.301587301587297</v>
      </c>
      <c r="CG59" s="65">
        <v>38.461538461538467</v>
      </c>
      <c r="CH59" s="65">
        <v>21.367521367521366</v>
      </c>
      <c r="CI59" s="65">
        <v>86.666666666666671</v>
      </c>
      <c r="CJ59" s="65">
        <v>38.518518518518519</v>
      </c>
      <c r="CK59" s="65">
        <v>80</v>
      </c>
      <c r="CL59" s="65">
        <v>44.444444444444443</v>
      </c>
    </row>
    <row r="60" spans="1:90" x14ac:dyDescent="0.35">
      <c r="A60" t="s">
        <v>352</v>
      </c>
      <c r="B60" s="63" t="s">
        <v>228</v>
      </c>
      <c r="C60" s="64" t="s">
        <v>271</v>
      </c>
      <c r="D60" s="65">
        <v>100</v>
      </c>
      <c r="E60" s="65">
        <v>79.012345679012341</v>
      </c>
      <c r="F60" s="65">
        <v>100</v>
      </c>
      <c r="G60" s="65">
        <v>70.370370370370367</v>
      </c>
      <c r="H60" s="65">
        <v>100</v>
      </c>
      <c r="I60" s="65">
        <v>75</v>
      </c>
      <c r="J60" s="65">
        <v>94.444444444444443</v>
      </c>
      <c r="K60" s="65">
        <v>83.006535947712422</v>
      </c>
      <c r="L60" s="65">
        <v>75.925925925925924</v>
      </c>
      <c r="M60" s="65">
        <v>67.283950617283949</v>
      </c>
      <c r="N60" s="65">
        <v>100</v>
      </c>
      <c r="O60" s="65">
        <v>67.901234567901227</v>
      </c>
      <c r="P60" s="65">
        <v>100</v>
      </c>
      <c r="Q60" s="65">
        <v>60.493827160493829</v>
      </c>
      <c r="R60" s="65">
        <v>100</v>
      </c>
      <c r="S60" s="65">
        <v>63.580246913580247</v>
      </c>
      <c r="T60" s="65">
        <v>91.111111111111114</v>
      </c>
      <c r="U60" s="65">
        <v>67.45513020022824</v>
      </c>
      <c r="V60" s="65">
        <v>100</v>
      </c>
      <c r="W60" s="65">
        <v>70.370370370370367</v>
      </c>
      <c r="X60" s="65">
        <v>94.444444444444443</v>
      </c>
      <c r="Y60" s="65">
        <v>64.052287581699346</v>
      </c>
      <c r="Z60" s="65">
        <v>66.666666666666657</v>
      </c>
      <c r="AA60" s="65">
        <v>57.936507936507937</v>
      </c>
      <c r="AB60" s="65">
        <v>94.444444444444443</v>
      </c>
      <c r="AC60" s="65">
        <v>75.16339869281046</v>
      </c>
      <c r="AD60" s="65">
        <v>100</v>
      </c>
      <c r="AE60" s="65">
        <v>69.753086419753089</v>
      </c>
      <c r="AF60" s="65">
        <v>72.222222222222214</v>
      </c>
      <c r="AG60" s="65">
        <v>66.666666666666657</v>
      </c>
      <c r="AH60" s="65">
        <v>70.987654320987659</v>
      </c>
      <c r="AI60" s="65">
        <v>100</v>
      </c>
      <c r="AJ60" s="65">
        <v>84.567901234567898</v>
      </c>
      <c r="AK60" s="65">
        <v>100</v>
      </c>
      <c r="AL60" s="65">
        <v>75.308641975308632</v>
      </c>
      <c r="AM60" s="65">
        <v>94.444444444444443</v>
      </c>
      <c r="AN60" s="65">
        <v>52.287581699346404</v>
      </c>
      <c r="AO60" s="65">
        <v>82.35294117647058</v>
      </c>
      <c r="AP60" s="65">
        <v>56.349206349206341</v>
      </c>
      <c r="AQ60" s="65">
        <v>100</v>
      </c>
      <c r="AR60" s="65">
        <v>60.130718954248366</v>
      </c>
      <c r="AS60" s="65">
        <v>88.235294117647058</v>
      </c>
      <c r="AT60" s="65">
        <v>64.583333333333329</v>
      </c>
      <c r="AU60" s="65">
        <v>71.604938271604937</v>
      </c>
      <c r="AV60" s="65">
        <v>61.728395061728392</v>
      </c>
      <c r="AW60" s="65">
        <v>58.169934640522875</v>
      </c>
      <c r="AX60" s="65">
        <v>83.950617283950606</v>
      </c>
      <c r="AY60" s="65">
        <v>58.641975308641975</v>
      </c>
      <c r="AZ60" s="65">
        <v>58.02469135802469</v>
      </c>
      <c r="BA60" s="65">
        <v>87.777777777777786</v>
      </c>
      <c r="BB60" s="65">
        <v>72.021604938271594</v>
      </c>
      <c r="BC60" s="65">
        <v>94.444444444444443</v>
      </c>
      <c r="BD60" s="65">
        <v>71.604938271604937</v>
      </c>
      <c r="BE60" s="65">
        <v>94.444444444444443</v>
      </c>
      <c r="BF60" s="65">
        <v>68.518518518518519</v>
      </c>
      <c r="BG60" s="65">
        <v>72.222222222222214</v>
      </c>
      <c r="BH60" s="65">
        <v>66.666666666666657</v>
      </c>
      <c r="BI60" s="65">
        <v>94.444444444444443</v>
      </c>
      <c r="BJ60" s="65">
        <v>73.456790123456784</v>
      </c>
      <c r="BK60" s="65">
        <v>83.333333333333343</v>
      </c>
      <c r="BL60" s="65">
        <v>79.861111111111114</v>
      </c>
      <c r="BM60" s="65">
        <v>82.352941176470594</v>
      </c>
      <c r="BN60" s="65">
        <v>83.006535947712422</v>
      </c>
      <c r="BO60" s="65">
        <v>77.124183006535958</v>
      </c>
      <c r="BP60" s="65">
        <v>85.620915032679747</v>
      </c>
      <c r="BQ60" s="65">
        <v>81.699346405228766</v>
      </c>
      <c r="BR60" s="65">
        <v>84.313725490196077</v>
      </c>
      <c r="BS60" s="65">
        <v>60.493827160493829</v>
      </c>
      <c r="BT60" s="65">
        <v>58.179012345679013</v>
      </c>
      <c r="BU60" s="65">
        <v>51.234567901234563</v>
      </c>
      <c r="BV60" s="65">
        <v>57.407407407407412</v>
      </c>
      <c r="BW60" s="65">
        <v>62.34567901234567</v>
      </c>
      <c r="BX60" s="65">
        <v>61.728395061728392</v>
      </c>
      <c r="BY60" s="65">
        <v>86.41975308641976</v>
      </c>
      <c r="BZ60" s="65">
        <v>90.740740740740733</v>
      </c>
      <c r="CA60" s="65">
        <v>86.41975308641976</v>
      </c>
      <c r="CB60" s="65">
        <v>82.098765432098773</v>
      </c>
      <c r="CC60" s="65">
        <v>100</v>
      </c>
      <c r="CD60" s="65">
        <v>63.580246913580247</v>
      </c>
      <c r="CE60" s="65">
        <v>66.666666666666657</v>
      </c>
      <c r="CF60" s="65">
        <v>60.185185185185183</v>
      </c>
      <c r="CG60" s="65">
        <v>70.588235294117652</v>
      </c>
      <c r="CH60" s="65">
        <v>52.777777777777779</v>
      </c>
      <c r="CI60" s="65">
        <v>88.888888888888886</v>
      </c>
      <c r="CJ60" s="65">
        <v>41.666666666666664</v>
      </c>
      <c r="CK60" s="65">
        <v>88.888888888888886</v>
      </c>
      <c r="CL60" s="65">
        <v>62.847222222222221</v>
      </c>
    </row>
    <row r="61" spans="1:90" x14ac:dyDescent="0.35">
      <c r="A61" t="s">
        <v>352</v>
      </c>
      <c r="B61" s="63" t="s">
        <v>232</v>
      </c>
      <c r="C61" s="64" t="s">
        <v>272</v>
      </c>
      <c r="D61" s="65">
        <v>90.909090909090907</v>
      </c>
      <c r="E61" s="65">
        <v>74.747474747474755</v>
      </c>
      <c r="F61" s="65">
        <v>90.909090909090907</v>
      </c>
      <c r="G61" s="65">
        <v>80.808080808080817</v>
      </c>
      <c r="H61" s="65">
        <v>90.909090909090907</v>
      </c>
      <c r="I61" s="65">
        <v>56.56565656565656</v>
      </c>
      <c r="J61" s="65">
        <v>80</v>
      </c>
      <c r="K61" s="65">
        <v>60</v>
      </c>
      <c r="L61" s="65">
        <v>56.79012345679012</v>
      </c>
      <c r="M61" s="65">
        <v>67.777777777777771</v>
      </c>
      <c r="N61" s="65">
        <v>77.777777777777786</v>
      </c>
      <c r="O61" s="65">
        <v>55.555555555555557</v>
      </c>
      <c r="P61" s="65">
        <v>88.888888888888886</v>
      </c>
      <c r="Q61" s="65">
        <v>66.666666666666657</v>
      </c>
      <c r="R61" s="65">
        <v>100</v>
      </c>
      <c r="S61" s="65">
        <v>69.696969696969688</v>
      </c>
      <c r="T61" s="65">
        <v>84.36363636363636</v>
      </c>
      <c r="U61" s="65">
        <v>69.971139971139962</v>
      </c>
      <c r="V61" s="65">
        <v>100</v>
      </c>
      <c r="W61" s="65">
        <v>69.696969696969688</v>
      </c>
      <c r="X61" s="65">
        <v>80</v>
      </c>
      <c r="Y61" s="65">
        <v>66.666666666666657</v>
      </c>
      <c r="Z61" s="65">
        <v>81.818181818181827</v>
      </c>
      <c r="AA61" s="65">
        <v>74.074074074074076</v>
      </c>
      <c r="AB61" s="65">
        <v>60</v>
      </c>
      <c r="AC61" s="65">
        <v>63.492063492063494</v>
      </c>
      <c r="AD61" s="65">
        <v>100</v>
      </c>
      <c r="AE61" s="65">
        <v>75.925925925925924</v>
      </c>
      <c r="AF61" s="65">
        <v>71.111111111111114</v>
      </c>
      <c r="AG61" s="65">
        <v>64.444444444444443</v>
      </c>
      <c r="AH61" s="65">
        <v>68.055555555555557</v>
      </c>
      <c r="AI61" s="65">
        <v>91.666666666666657</v>
      </c>
      <c r="AJ61" s="65">
        <v>71.717171717171709</v>
      </c>
      <c r="AK61" s="65">
        <v>85.714285714285708</v>
      </c>
      <c r="AL61" s="65">
        <v>60.317460317460316</v>
      </c>
      <c r="AM61" s="65">
        <v>100</v>
      </c>
      <c r="AN61" s="65">
        <v>72.222222222222214</v>
      </c>
      <c r="AO61" s="65">
        <v>80</v>
      </c>
      <c r="AP61" s="65">
        <v>57.777777777777779</v>
      </c>
      <c r="AQ61" s="65">
        <v>90.909090909090907</v>
      </c>
      <c r="AR61" s="65">
        <v>64.646464646464651</v>
      </c>
      <c r="AS61" s="65">
        <v>90</v>
      </c>
      <c r="AT61" s="65">
        <v>53.333333333333329</v>
      </c>
      <c r="AU61" s="65">
        <v>74.074074074074076</v>
      </c>
      <c r="AV61" s="65">
        <v>77.777777777777771</v>
      </c>
      <c r="AW61" s="65">
        <v>68.686868686868678</v>
      </c>
      <c r="AX61" s="65">
        <v>83.333333333333329</v>
      </c>
      <c r="AY61" s="65">
        <v>83.333333333333329</v>
      </c>
      <c r="AZ61" s="65">
        <v>34.722222222222221</v>
      </c>
      <c r="BA61" s="65">
        <v>85.515151515151501</v>
      </c>
      <c r="BB61" s="65">
        <v>67.427288760622091</v>
      </c>
      <c r="BC61" s="65">
        <v>90.909090909090907</v>
      </c>
      <c r="BD61" s="65">
        <v>66.666666666666657</v>
      </c>
      <c r="BE61" s="65">
        <v>90</v>
      </c>
      <c r="BF61" s="65">
        <v>71.111111111111114</v>
      </c>
      <c r="BG61" s="65">
        <v>80</v>
      </c>
      <c r="BH61" s="65">
        <v>56.79012345679012</v>
      </c>
      <c r="BI61" s="65">
        <v>66.666666666666657</v>
      </c>
      <c r="BJ61" s="65">
        <v>69.841269841269835</v>
      </c>
      <c r="BK61" s="65">
        <v>100</v>
      </c>
      <c r="BL61" s="65">
        <v>72.727272727272734</v>
      </c>
      <c r="BM61" s="65">
        <v>56.657848324514994</v>
      </c>
      <c r="BN61" s="65">
        <v>48.148148148148145</v>
      </c>
      <c r="BO61" s="65">
        <v>63.888888888888893</v>
      </c>
      <c r="BP61" s="65">
        <v>47.61904761904762</v>
      </c>
      <c r="BQ61" s="65">
        <v>73.015873015873012</v>
      </c>
      <c r="BR61" s="65">
        <v>50.617283950617285</v>
      </c>
      <c r="BS61" s="65">
        <v>62.962962962962962</v>
      </c>
      <c r="BT61" s="65">
        <v>56.355218855218851</v>
      </c>
      <c r="BU61" s="65">
        <v>79.629629629629619</v>
      </c>
      <c r="BV61" s="65">
        <v>54.629629629629633</v>
      </c>
      <c r="BW61" s="65">
        <v>75</v>
      </c>
      <c r="BX61" s="65">
        <v>16.161616161616163</v>
      </c>
      <c r="BY61" s="65">
        <v>84.876543209876544</v>
      </c>
      <c r="BZ61" s="65">
        <v>87.037037037037038</v>
      </c>
      <c r="CA61" s="65">
        <v>83.333333333333329</v>
      </c>
      <c r="CB61" s="65">
        <v>84.259259259259267</v>
      </c>
      <c r="CC61" s="65">
        <v>90.909090909090907</v>
      </c>
      <c r="CD61" s="65">
        <v>57.575757575757571</v>
      </c>
      <c r="CE61" s="65">
        <v>71.428571428571431</v>
      </c>
      <c r="CF61" s="65">
        <v>66.666666666666657</v>
      </c>
      <c r="CG61" s="65">
        <v>57.142857142857139</v>
      </c>
      <c r="CH61" s="65">
        <v>37.037037037037031</v>
      </c>
      <c r="CI61" s="65">
        <v>87.5</v>
      </c>
      <c r="CJ61" s="65">
        <v>50</v>
      </c>
      <c r="CK61" s="65">
        <v>70</v>
      </c>
      <c r="CL61" s="65">
        <v>56.944444444444443</v>
      </c>
    </row>
    <row r="62" spans="1:90" x14ac:dyDescent="0.35">
      <c r="A62" t="s">
        <v>352</v>
      </c>
      <c r="B62" s="63" t="s">
        <v>234</v>
      </c>
      <c r="C62" s="64" t="s">
        <v>273</v>
      </c>
      <c r="D62" s="65">
        <v>100</v>
      </c>
      <c r="E62" s="65">
        <v>69.047619047619051</v>
      </c>
      <c r="F62" s="65">
        <v>100</v>
      </c>
      <c r="G62" s="65">
        <v>62.698412698412703</v>
      </c>
      <c r="H62" s="65">
        <v>100</v>
      </c>
      <c r="I62" s="65">
        <v>69.047619047619051</v>
      </c>
      <c r="J62" s="65">
        <v>100</v>
      </c>
      <c r="K62" s="65">
        <v>65.740740740740748</v>
      </c>
      <c r="L62" s="65">
        <v>47.619047619047613</v>
      </c>
      <c r="M62" s="65">
        <v>66.666666666666657</v>
      </c>
      <c r="N62" s="65">
        <v>91.666666666666657</v>
      </c>
      <c r="O62" s="65">
        <v>46.464646464646464</v>
      </c>
      <c r="P62" s="65">
        <v>100</v>
      </c>
      <c r="Q62" s="65">
        <v>57.264957264957268</v>
      </c>
      <c r="R62" s="65">
        <v>100</v>
      </c>
      <c r="S62" s="65">
        <v>61.111111111111107</v>
      </c>
      <c r="T62" s="65">
        <v>88.116883116883116</v>
      </c>
      <c r="U62" s="65">
        <v>56.149097815764478</v>
      </c>
      <c r="V62" s="65">
        <v>92.857142857142861</v>
      </c>
      <c r="W62" s="65">
        <v>64.102564102564102</v>
      </c>
      <c r="X62" s="65">
        <v>75</v>
      </c>
      <c r="Y62" s="65">
        <v>40.74074074074074</v>
      </c>
      <c r="Z62" s="65">
        <v>72.727272727272734</v>
      </c>
      <c r="AA62" s="65">
        <v>58.02469135802469</v>
      </c>
      <c r="AB62" s="65">
        <v>100</v>
      </c>
      <c r="AC62" s="65">
        <v>52.136752136752136</v>
      </c>
      <c r="AD62" s="65">
        <v>100</v>
      </c>
      <c r="AE62" s="65">
        <v>65.740740740740748</v>
      </c>
      <c r="AF62" s="65">
        <v>53.84615384615384</v>
      </c>
      <c r="AG62" s="65">
        <v>69.230769230769226</v>
      </c>
      <c r="AH62" s="65">
        <v>65.873015873015873</v>
      </c>
      <c r="AI62" s="65">
        <v>100</v>
      </c>
      <c r="AJ62" s="65">
        <v>66.666666666666657</v>
      </c>
      <c r="AK62" s="65">
        <v>92.307692307692307</v>
      </c>
      <c r="AL62" s="65">
        <v>64.81481481481481</v>
      </c>
      <c r="AM62" s="65">
        <v>100</v>
      </c>
      <c r="AN62" s="65">
        <v>81.746031746031747</v>
      </c>
      <c r="AO62" s="65">
        <v>71.428571428571431</v>
      </c>
      <c r="AP62" s="65">
        <v>58.888888888888886</v>
      </c>
      <c r="AQ62" s="65">
        <v>100</v>
      </c>
      <c r="AR62" s="65">
        <v>56.349206349206341</v>
      </c>
      <c r="AS62" s="65">
        <v>64.285714285714292</v>
      </c>
      <c r="AT62" s="65">
        <v>60.493827160493829</v>
      </c>
      <c r="AU62" s="65">
        <v>75.396825396825392</v>
      </c>
      <c r="AV62" s="65">
        <v>57.142857142857146</v>
      </c>
      <c r="AW62" s="65">
        <v>63.492063492063494</v>
      </c>
      <c r="AX62" s="65">
        <v>41.414141414141419</v>
      </c>
      <c r="AY62" s="65">
        <v>51.587301587301589</v>
      </c>
      <c r="AZ62" s="65">
        <v>61.111111111111107</v>
      </c>
      <c r="BA62" s="65">
        <v>98.571428571428584</v>
      </c>
      <c r="BB62" s="65">
        <v>59.645909645909647</v>
      </c>
      <c r="BC62" s="65">
        <v>100</v>
      </c>
      <c r="BD62" s="65">
        <v>56.349206349206341</v>
      </c>
      <c r="BE62" s="65">
        <v>92.857142857142861</v>
      </c>
      <c r="BF62" s="65">
        <v>47.008547008547005</v>
      </c>
      <c r="BG62" s="65">
        <v>100</v>
      </c>
      <c r="BH62" s="65">
        <v>64.957264957264954</v>
      </c>
      <c r="BI62" s="65">
        <v>100</v>
      </c>
      <c r="BJ62" s="65">
        <v>64.102564102564102</v>
      </c>
      <c r="BK62" s="65">
        <v>100</v>
      </c>
      <c r="BL62" s="65">
        <v>65.81196581196582</v>
      </c>
      <c r="BM62" s="65">
        <v>66.178266178266185</v>
      </c>
      <c r="BN62" s="65">
        <v>54.761904761904766</v>
      </c>
      <c r="BO62" s="65">
        <v>54.761904761904766</v>
      </c>
      <c r="BP62" s="65">
        <v>75.213675213675216</v>
      </c>
      <c r="BQ62" s="65">
        <v>76.92307692307692</v>
      </c>
      <c r="BR62" s="65">
        <v>69.230769230769226</v>
      </c>
      <c r="BS62" s="65">
        <v>55.555555555555557</v>
      </c>
      <c r="BT62" s="65">
        <v>42.460317460317455</v>
      </c>
      <c r="BU62" s="65">
        <v>23.809523809523807</v>
      </c>
      <c r="BV62" s="65">
        <v>21.428571428571427</v>
      </c>
      <c r="BW62" s="65">
        <v>55.555555555555557</v>
      </c>
      <c r="BX62" s="65">
        <v>69.047619047619051</v>
      </c>
      <c r="BY62" s="65">
        <v>84.391534391534393</v>
      </c>
      <c r="BZ62" s="65">
        <v>83.333333333333329</v>
      </c>
      <c r="CA62" s="65">
        <v>92.857142857142861</v>
      </c>
      <c r="CB62" s="65">
        <v>76.984126984126988</v>
      </c>
      <c r="CC62" s="65">
        <v>100</v>
      </c>
      <c r="CD62" s="65">
        <v>54.761904761904766</v>
      </c>
      <c r="CE62" s="65">
        <v>35.714285714285715</v>
      </c>
      <c r="CF62" s="65">
        <v>31.944444444444443</v>
      </c>
      <c r="CG62" s="65">
        <v>45.454545454545453</v>
      </c>
      <c r="CH62" s="65">
        <v>28.571428571428573</v>
      </c>
      <c r="CI62" s="65">
        <v>61.53846153846154</v>
      </c>
      <c r="CJ62" s="65">
        <v>53.086419753086417</v>
      </c>
      <c r="CK62" s="65">
        <v>85.714285714285708</v>
      </c>
      <c r="CL62" s="65">
        <v>60.185185185185183</v>
      </c>
    </row>
    <row r="63" spans="1:90" x14ac:dyDescent="0.35">
      <c r="A63" t="s">
        <v>352</v>
      </c>
      <c r="B63" s="63" t="s">
        <v>238</v>
      </c>
      <c r="C63" s="64" t="s">
        <v>274</v>
      </c>
      <c r="D63" s="65">
        <v>93.333333333333329</v>
      </c>
      <c r="E63" s="65">
        <v>71.24183006535948</v>
      </c>
      <c r="F63" s="65">
        <v>93.75</v>
      </c>
      <c r="G63" s="65">
        <v>65.359477124183016</v>
      </c>
      <c r="H63" s="65">
        <v>81.25</v>
      </c>
      <c r="I63" s="65">
        <v>51.633986928104576</v>
      </c>
      <c r="J63" s="65">
        <v>87.5</v>
      </c>
      <c r="K63" s="65">
        <v>47.712418300653589</v>
      </c>
      <c r="L63" s="65">
        <v>82.352941176470594</v>
      </c>
      <c r="M63" s="65">
        <v>57.037037037037038</v>
      </c>
      <c r="N63" s="65">
        <v>87.5</v>
      </c>
      <c r="O63" s="65">
        <v>28.758169934640524</v>
      </c>
      <c r="P63" s="65">
        <v>71.428571428571431</v>
      </c>
      <c r="Q63" s="65">
        <v>34.722222222222221</v>
      </c>
      <c r="R63" s="65">
        <v>68.75</v>
      </c>
      <c r="S63" s="65">
        <v>39.25925925925926</v>
      </c>
      <c r="T63" s="65">
        <v>75.294117647058826</v>
      </c>
      <c r="U63" s="65">
        <v>47.413919413919402</v>
      </c>
      <c r="V63" s="65">
        <v>88.235294117647058</v>
      </c>
      <c r="W63" s="65">
        <v>38.888888888888886</v>
      </c>
      <c r="X63" s="65">
        <v>70.588235294117652</v>
      </c>
      <c r="Y63" s="65">
        <v>42.857142857142854</v>
      </c>
      <c r="Z63" s="65">
        <v>70.588235294117652</v>
      </c>
      <c r="AA63" s="65">
        <v>56.349206349206341</v>
      </c>
      <c r="AB63" s="65">
        <v>58.82352941176471</v>
      </c>
      <c r="AC63" s="65">
        <v>36.752136752136749</v>
      </c>
      <c r="AD63" s="65">
        <v>88.235294117647058</v>
      </c>
      <c r="AE63" s="65">
        <v>62.222222222222214</v>
      </c>
      <c r="AF63" s="65">
        <v>49.673202614379086</v>
      </c>
      <c r="AG63" s="65">
        <v>56.862745098039206</v>
      </c>
      <c r="AH63" s="65">
        <v>49.019607843137258</v>
      </c>
      <c r="AI63" s="65">
        <v>88.235294117647058</v>
      </c>
      <c r="AJ63" s="65">
        <v>61.437908496732021</v>
      </c>
      <c r="AK63" s="65">
        <v>100</v>
      </c>
      <c r="AL63" s="65">
        <v>77.777777777777771</v>
      </c>
      <c r="AM63" s="65">
        <v>68.75</v>
      </c>
      <c r="AN63" s="65">
        <v>41.269841269841272</v>
      </c>
      <c r="AO63" s="65">
        <v>50</v>
      </c>
      <c r="AP63" s="65">
        <v>23.076923076923077</v>
      </c>
      <c r="AQ63" s="65">
        <v>82.35294117647058</v>
      </c>
      <c r="AR63" s="65">
        <v>40.277777777777779</v>
      </c>
      <c r="AS63" s="65">
        <v>37.5</v>
      </c>
      <c r="AT63" s="65">
        <v>25.925925925925927</v>
      </c>
      <c r="AU63" s="65">
        <v>64.052287581699346</v>
      </c>
      <c r="AV63" s="65">
        <v>38.562091503267972</v>
      </c>
      <c r="AW63" s="65">
        <v>34.640522875816984</v>
      </c>
      <c r="AX63" s="65">
        <v>68.627450980392155</v>
      </c>
      <c r="AY63" s="65">
        <v>55.555555555555557</v>
      </c>
      <c r="AZ63" s="65">
        <v>55.555555555555557</v>
      </c>
      <c r="BA63" s="65">
        <v>56.470588235294123</v>
      </c>
      <c r="BB63" s="65">
        <v>46.657046657046656</v>
      </c>
      <c r="BC63" s="65">
        <v>68.75</v>
      </c>
      <c r="BD63" s="65">
        <v>40.476190476190482</v>
      </c>
      <c r="BE63" s="65">
        <v>43.75</v>
      </c>
      <c r="BF63" s="65">
        <v>39.81481481481481</v>
      </c>
      <c r="BG63" s="65">
        <v>43.75</v>
      </c>
      <c r="BH63" s="65">
        <v>45.454545454545453</v>
      </c>
      <c r="BI63" s="65">
        <v>43.75</v>
      </c>
      <c r="BJ63" s="65">
        <v>41.666666666666664</v>
      </c>
      <c r="BK63" s="65">
        <v>82.35294117647058</v>
      </c>
      <c r="BL63" s="65">
        <v>65.873015873015873</v>
      </c>
      <c r="BM63" s="65">
        <v>62.83986928104575</v>
      </c>
      <c r="BN63" s="65">
        <v>46.40522875816994</v>
      </c>
      <c r="BO63" s="65">
        <v>57.516339869281047</v>
      </c>
      <c r="BP63" s="65">
        <v>74.305555555555557</v>
      </c>
      <c r="BQ63" s="65">
        <v>64.444444444444443</v>
      </c>
      <c r="BR63" s="65">
        <v>71.527777777777771</v>
      </c>
      <c r="BS63" s="65">
        <v>38.888888888888886</v>
      </c>
      <c r="BT63" s="65">
        <v>45.098039215686271</v>
      </c>
      <c r="BU63" s="65">
        <v>32.679738562091508</v>
      </c>
      <c r="BV63" s="65">
        <v>24.183006535947708</v>
      </c>
      <c r="BW63" s="65">
        <v>56.862745098039206</v>
      </c>
      <c r="BX63" s="65">
        <v>66.666666666666657</v>
      </c>
      <c r="BY63" s="65">
        <v>86.492374727668846</v>
      </c>
      <c r="BZ63" s="65">
        <v>92.156862745098039</v>
      </c>
      <c r="CA63" s="65">
        <v>85.620915032679733</v>
      </c>
      <c r="CB63" s="65">
        <v>81.699346405228766</v>
      </c>
      <c r="CC63" s="65">
        <v>68.75</v>
      </c>
      <c r="CD63" s="65">
        <v>41.880341880341881</v>
      </c>
      <c r="CE63" s="65">
        <v>13.333333333333334</v>
      </c>
      <c r="CF63" s="65">
        <v>8.8888888888888893</v>
      </c>
      <c r="CG63" s="65">
        <v>6.666666666666667</v>
      </c>
      <c r="CH63" s="65">
        <v>9.8765432098765427</v>
      </c>
      <c r="CI63" s="65">
        <v>50</v>
      </c>
      <c r="CJ63" s="65">
        <v>23.931623931623928</v>
      </c>
      <c r="CK63" s="65">
        <v>56.25</v>
      </c>
      <c r="CL63" s="65">
        <v>26.851851851851848</v>
      </c>
    </row>
    <row r="64" spans="1:90" x14ac:dyDescent="0.35">
      <c r="A64" t="s">
        <v>352</v>
      </c>
      <c r="B64" s="63" t="s">
        <v>228</v>
      </c>
      <c r="C64" s="64" t="s">
        <v>275</v>
      </c>
      <c r="D64" s="65">
        <v>92.857142857142861</v>
      </c>
      <c r="E64" s="65">
        <v>51.587301587301589</v>
      </c>
      <c r="F64" s="65">
        <v>71.428571428571431</v>
      </c>
      <c r="G64" s="65">
        <v>36.507936507936506</v>
      </c>
      <c r="H64" s="65">
        <v>85.714285714285708</v>
      </c>
      <c r="I64" s="65">
        <v>34.126984126984119</v>
      </c>
      <c r="J64" s="65">
        <v>71.428571428571431</v>
      </c>
      <c r="K64" s="65">
        <v>48.148148148148145</v>
      </c>
      <c r="L64" s="65">
        <v>65.079365079365076</v>
      </c>
      <c r="M64" s="65">
        <v>47.008547008547005</v>
      </c>
      <c r="N64" s="65">
        <v>46.666666666666664</v>
      </c>
      <c r="O64" s="65">
        <v>38.888888888888886</v>
      </c>
      <c r="P64" s="65">
        <v>66.666666666666657</v>
      </c>
      <c r="Q64" s="65">
        <v>46.825396825396822</v>
      </c>
      <c r="R64" s="65">
        <v>42.857142857142854</v>
      </c>
      <c r="S64" s="65">
        <v>29.914529914529915</v>
      </c>
      <c r="T64" s="65">
        <v>38.695970695970701</v>
      </c>
      <c r="U64" s="65">
        <v>30.988776655443321</v>
      </c>
      <c r="V64" s="65">
        <v>35.714285714285715</v>
      </c>
      <c r="W64" s="65">
        <v>36.666666666666664</v>
      </c>
      <c r="X64" s="65">
        <v>6.666666666666667</v>
      </c>
      <c r="Y64" s="65">
        <v>13.580246913580247</v>
      </c>
      <c r="Z64" s="65">
        <v>61.53846153846154</v>
      </c>
      <c r="AA64" s="65">
        <v>52.525252525252526</v>
      </c>
      <c r="AB64" s="65">
        <v>35.714285714285715</v>
      </c>
      <c r="AC64" s="65">
        <v>28.28282828282828</v>
      </c>
      <c r="AD64" s="65">
        <v>53.846153846153847</v>
      </c>
      <c r="AE64" s="65">
        <v>23.888888888888886</v>
      </c>
      <c r="AF64" s="65">
        <v>39.682539682539677</v>
      </c>
      <c r="AG64" s="65">
        <v>48.888888888888893</v>
      </c>
      <c r="AH64" s="65">
        <v>45.238095238095234</v>
      </c>
      <c r="AI64" s="65">
        <v>92.857142857142861</v>
      </c>
      <c r="AJ64" s="65">
        <v>63.492063492063494</v>
      </c>
      <c r="AK64" s="65">
        <v>83.333333333333343</v>
      </c>
      <c r="AL64" s="65">
        <v>39.393939393939398</v>
      </c>
      <c r="AM64" s="65">
        <v>35.714285714285715</v>
      </c>
      <c r="AN64" s="65">
        <v>35.555555555555557</v>
      </c>
      <c r="AO64" s="65">
        <v>28.571428571428569</v>
      </c>
      <c r="AP64" s="65">
        <v>43.434343434343432</v>
      </c>
      <c r="AQ64" s="65">
        <v>33.333333333333329</v>
      </c>
      <c r="AR64" s="65">
        <v>27.777777777777779</v>
      </c>
      <c r="AS64" s="65">
        <v>21.428571428571427</v>
      </c>
      <c r="AT64" s="65">
        <v>20.987654320987652</v>
      </c>
      <c r="AU64" s="65">
        <v>53.17460317460317</v>
      </c>
      <c r="AV64" s="65">
        <v>55.555555555555557</v>
      </c>
      <c r="AW64" s="65">
        <v>38.888888888888886</v>
      </c>
      <c r="AX64" s="65">
        <v>71.428571428571431</v>
      </c>
      <c r="AY64" s="65">
        <v>47.619047619047613</v>
      </c>
      <c r="AZ64" s="65">
        <v>22.222222222222221</v>
      </c>
      <c r="BA64" s="65">
        <v>46.391941391941387</v>
      </c>
      <c r="BB64" s="65">
        <v>34.413580246913583</v>
      </c>
      <c r="BC64" s="65">
        <v>42.857142857142854</v>
      </c>
      <c r="BD64" s="65">
        <v>27.777777777777779</v>
      </c>
      <c r="BE64" s="65">
        <v>23.076923076923077</v>
      </c>
      <c r="BF64" s="65">
        <v>15.277777777777777</v>
      </c>
      <c r="BG64" s="65">
        <v>53.846153846153847</v>
      </c>
      <c r="BH64" s="65">
        <v>50.617283950617278</v>
      </c>
      <c r="BI64" s="65">
        <v>58.333333333333336</v>
      </c>
      <c r="BJ64" s="65">
        <v>39.506172839506171</v>
      </c>
      <c r="BK64" s="65">
        <v>53.846153846153847</v>
      </c>
      <c r="BL64" s="65">
        <v>38.888888888888886</v>
      </c>
      <c r="BM64" s="65">
        <v>48.351463351463352</v>
      </c>
      <c r="BN64" s="65">
        <v>36.752136752136749</v>
      </c>
      <c r="BO64" s="65">
        <v>24.786324786324784</v>
      </c>
      <c r="BP64" s="65">
        <v>62.037037037037038</v>
      </c>
      <c r="BQ64" s="65">
        <v>56.565656565656568</v>
      </c>
      <c r="BR64" s="65">
        <v>61.616161616161619</v>
      </c>
      <c r="BS64" s="65">
        <v>50</v>
      </c>
      <c r="BT64" s="65">
        <v>36.111111111111114</v>
      </c>
      <c r="BU64" s="65">
        <v>45.925925925925931</v>
      </c>
      <c r="BV64" s="65">
        <v>30.37037037037037</v>
      </c>
      <c r="BW64" s="65">
        <v>45.185185185185183</v>
      </c>
      <c r="BX64" s="65">
        <v>22.962962962962965</v>
      </c>
      <c r="BY64" s="65">
        <v>68.641975308641975</v>
      </c>
      <c r="BZ64" s="65">
        <v>74.81481481481481</v>
      </c>
      <c r="CA64" s="65">
        <v>69.629629629629633</v>
      </c>
      <c r="CB64" s="65">
        <v>61.481481481481481</v>
      </c>
      <c r="CC64" s="65">
        <v>69.230769230769226</v>
      </c>
      <c r="CD64" s="65">
        <v>36.36363636363636</v>
      </c>
      <c r="CE64" s="65">
        <v>40</v>
      </c>
      <c r="CF64" s="65">
        <v>30.158730158730158</v>
      </c>
      <c r="CG64" s="65">
        <v>9.0909090909090917</v>
      </c>
      <c r="CH64" s="65" t="s">
        <v>244</v>
      </c>
      <c r="CI64" s="65">
        <v>26.666666666666668</v>
      </c>
      <c r="CJ64" s="65">
        <v>25.396825396825395</v>
      </c>
      <c r="CK64" s="65">
        <v>60</v>
      </c>
      <c r="CL64" s="65">
        <v>30.303030303030301</v>
      </c>
    </row>
    <row r="65" spans="1:90" x14ac:dyDescent="0.35">
      <c r="B65" s="63" t="s">
        <v>246</v>
      </c>
      <c r="C65" s="64" t="s">
        <v>276</v>
      </c>
      <c r="D65" s="65">
        <v>100</v>
      </c>
      <c r="E65" s="65">
        <v>52.083333333333329</v>
      </c>
      <c r="F65" s="65">
        <v>100</v>
      </c>
      <c r="G65" s="65">
        <v>54.761904761904766</v>
      </c>
      <c r="H65" s="65">
        <v>78.571428571428569</v>
      </c>
      <c r="I65" s="65">
        <v>48.412698412698404</v>
      </c>
      <c r="J65" s="65">
        <v>87.5</v>
      </c>
      <c r="K65" s="65">
        <v>55.555555555555557</v>
      </c>
      <c r="L65" s="65">
        <v>65.079365079365076</v>
      </c>
      <c r="M65" s="65">
        <v>55.555555555555557</v>
      </c>
      <c r="N65" s="65">
        <v>33.333333333333329</v>
      </c>
      <c r="O65" s="65">
        <v>29.166666666666664</v>
      </c>
      <c r="P65" s="65">
        <v>80</v>
      </c>
      <c r="Q65" s="65">
        <v>59.722222222222221</v>
      </c>
      <c r="R65" s="65">
        <v>73.333333333333329</v>
      </c>
      <c r="S65" s="65">
        <v>46.405228758169933</v>
      </c>
      <c r="T65" s="65">
        <v>50.769230769230766</v>
      </c>
      <c r="U65" s="65">
        <v>40.802469135802468</v>
      </c>
      <c r="V65" s="65">
        <v>55.555555555555557</v>
      </c>
      <c r="W65" s="65">
        <v>46.666666666666664</v>
      </c>
      <c r="X65" s="65">
        <v>44.444444444444443</v>
      </c>
      <c r="Y65" s="65">
        <v>19.753086419753085</v>
      </c>
      <c r="Z65" s="65">
        <v>50</v>
      </c>
      <c r="AA65" s="65">
        <v>46.666666666666664</v>
      </c>
      <c r="AB65" s="65">
        <v>50</v>
      </c>
      <c r="AC65" s="65">
        <v>39.999999999999993</v>
      </c>
      <c r="AD65" s="65">
        <v>53.846153846153847</v>
      </c>
      <c r="AE65" s="65">
        <v>50.925925925925924</v>
      </c>
      <c r="AF65" s="65">
        <v>66.013071895424844</v>
      </c>
      <c r="AG65" s="65">
        <v>63.194444444444443</v>
      </c>
      <c r="AH65" s="65">
        <v>59.477124183006531</v>
      </c>
      <c r="AI65" s="65">
        <v>100</v>
      </c>
      <c r="AJ65" s="65">
        <v>72.549019607843135</v>
      </c>
      <c r="AK65" s="65">
        <v>100</v>
      </c>
      <c r="AL65" s="65">
        <v>69.281045751633982</v>
      </c>
      <c r="AM65" s="65">
        <v>60</v>
      </c>
      <c r="AN65" s="65">
        <v>47.777777777777771</v>
      </c>
      <c r="AO65" s="65">
        <v>50</v>
      </c>
      <c r="AP65" s="65">
        <v>34.444444444444436</v>
      </c>
      <c r="AQ65" s="65">
        <v>81.25</v>
      </c>
      <c r="AR65" s="65">
        <v>48.366013071895416</v>
      </c>
      <c r="AS65" s="65">
        <v>40</v>
      </c>
      <c r="AT65" s="65">
        <v>22.222222222222221</v>
      </c>
      <c r="AU65" s="65">
        <v>70.588235294117638</v>
      </c>
      <c r="AV65" s="65">
        <v>60.784313725490193</v>
      </c>
      <c r="AW65" s="65">
        <v>64.052287581699346</v>
      </c>
      <c r="AX65" s="65">
        <v>72.649572649572647</v>
      </c>
      <c r="AY65" s="65">
        <v>73.856209150326805</v>
      </c>
      <c r="AZ65" s="65">
        <v>55.555555555555557</v>
      </c>
      <c r="BA65" s="65">
        <v>67.831501831501825</v>
      </c>
      <c r="BB65" s="65">
        <v>56.05820105820105</v>
      </c>
      <c r="BC65" s="65">
        <v>80</v>
      </c>
      <c r="BD65" s="65">
        <v>64.285714285714278</v>
      </c>
      <c r="BE65" s="65">
        <v>61.53846153846154</v>
      </c>
      <c r="BF65" s="65">
        <v>35.714285714285715</v>
      </c>
      <c r="BG65" s="65">
        <v>64.285714285714292</v>
      </c>
      <c r="BH65" s="65">
        <v>62.698412698412703</v>
      </c>
      <c r="BI65" s="65">
        <v>66.666666666666657</v>
      </c>
      <c r="BJ65" s="65">
        <v>66.666666666666657</v>
      </c>
      <c r="BK65" s="65">
        <v>66.666666666666657</v>
      </c>
      <c r="BL65" s="65">
        <v>50.925925925925924</v>
      </c>
      <c r="BM65" s="65">
        <v>74.149110149110143</v>
      </c>
      <c r="BN65" s="65">
        <v>69.629629629629633</v>
      </c>
      <c r="BO65" s="65">
        <v>65.18518518518519</v>
      </c>
      <c r="BP65" s="65">
        <v>88.888888888888886</v>
      </c>
      <c r="BQ65" s="65">
        <v>79.365079365079367</v>
      </c>
      <c r="BR65" s="65">
        <v>67.676767676767668</v>
      </c>
      <c r="BS65" s="65">
        <v>45.185185185185183</v>
      </c>
      <c r="BT65" s="65">
        <v>44.417735042735039</v>
      </c>
      <c r="BU65" s="65">
        <v>34.18803418803418</v>
      </c>
      <c r="BV65" s="65">
        <v>0.85470085470085411</v>
      </c>
      <c r="BW65" s="65">
        <v>81.944444444444443</v>
      </c>
      <c r="BX65" s="65">
        <v>60.683760683760681</v>
      </c>
      <c r="BY65" s="65">
        <v>73.776455026455025</v>
      </c>
      <c r="BZ65" s="65">
        <v>76.388888888888886</v>
      </c>
      <c r="CA65" s="65">
        <v>79.861111111111114</v>
      </c>
      <c r="CB65" s="65">
        <v>65.079365079365076</v>
      </c>
      <c r="CC65" s="65">
        <v>86.666666666666671</v>
      </c>
      <c r="CD65" s="65">
        <v>53.333333333333329</v>
      </c>
      <c r="CE65" s="65">
        <v>66.666666666666657</v>
      </c>
      <c r="CF65" s="65">
        <v>18.518518518518515</v>
      </c>
      <c r="CG65" s="65" t="s">
        <v>244</v>
      </c>
      <c r="CH65" s="65">
        <v>11.111111111111111</v>
      </c>
      <c r="CI65" s="65">
        <v>86.666666666666671</v>
      </c>
      <c r="CJ65" s="65">
        <v>60</v>
      </c>
      <c r="CK65" s="65">
        <v>81.25</v>
      </c>
      <c r="CL65" s="65">
        <v>63.492063492063494</v>
      </c>
    </row>
    <row r="66" spans="1:90" x14ac:dyDescent="0.35">
      <c r="A66" t="s">
        <v>352</v>
      </c>
      <c r="B66" s="63" t="s">
        <v>232</v>
      </c>
      <c r="C66" s="64" t="s">
        <v>316</v>
      </c>
      <c r="D66" s="65">
        <v>90.909090909090907</v>
      </c>
      <c r="E66" s="65">
        <v>51.515151515151516</v>
      </c>
      <c r="F66" s="65">
        <v>91.666666666666657</v>
      </c>
      <c r="G66" s="65">
        <v>69.696969696969688</v>
      </c>
      <c r="H66" s="65">
        <v>83.333333333333343</v>
      </c>
      <c r="I66" s="65">
        <v>50</v>
      </c>
      <c r="J66" s="65">
        <v>83.333333333333343</v>
      </c>
      <c r="K66" s="65">
        <v>64.444444444444443</v>
      </c>
      <c r="L66" s="65">
        <v>60.185185185185183</v>
      </c>
      <c r="M66" s="65">
        <v>52.525252525252526</v>
      </c>
      <c r="N66" s="65">
        <v>50</v>
      </c>
      <c r="O66" s="65">
        <v>35.802469135802468</v>
      </c>
      <c r="P66" s="65">
        <v>72.727272727272734</v>
      </c>
      <c r="Q66" s="65">
        <v>55.555555555555557</v>
      </c>
      <c r="R66" s="65">
        <v>91.666666666666657</v>
      </c>
      <c r="S66" s="65">
        <v>58.585858585858581</v>
      </c>
      <c r="T66" s="65">
        <v>69.696969696969703</v>
      </c>
      <c r="U66" s="65">
        <v>52.654752654752656</v>
      </c>
      <c r="V66" s="65">
        <v>81.818181818181827</v>
      </c>
      <c r="W66" s="65">
        <v>46.464646464646464</v>
      </c>
      <c r="X66" s="65">
        <v>50</v>
      </c>
      <c r="Y66" s="65">
        <v>33.333333333333329</v>
      </c>
      <c r="Z66" s="65">
        <v>66.666666666666657</v>
      </c>
      <c r="AA66" s="65">
        <v>58.02469135802469</v>
      </c>
      <c r="AB66" s="65">
        <v>50</v>
      </c>
      <c r="AC66" s="65">
        <v>49.382716049382715</v>
      </c>
      <c r="AD66" s="65">
        <v>100</v>
      </c>
      <c r="AE66" s="65">
        <v>76.068376068376068</v>
      </c>
      <c r="AF66" s="65">
        <v>47.222222222222221</v>
      </c>
      <c r="AG66" s="65">
        <v>49.074074074074076</v>
      </c>
      <c r="AH66" s="65">
        <v>44.444444444444443</v>
      </c>
      <c r="AI66" s="65">
        <v>91.666666666666657</v>
      </c>
      <c r="AJ66" s="65">
        <v>67.592592592592581</v>
      </c>
      <c r="AK66" s="65">
        <v>66.666666666666657</v>
      </c>
      <c r="AL66" s="65">
        <v>56.79012345679012</v>
      </c>
      <c r="AM66" s="65">
        <v>83.333333333333343</v>
      </c>
      <c r="AN66" s="65">
        <v>57.575757575757571</v>
      </c>
      <c r="AO66" s="65">
        <v>66.666666666666657</v>
      </c>
      <c r="AP66" s="65">
        <v>59.259259259259252</v>
      </c>
      <c r="AQ66" s="65">
        <v>83.333333333333343</v>
      </c>
      <c r="AR66" s="65">
        <v>45.454545454545453</v>
      </c>
      <c r="AS66" s="65">
        <v>81.818181818181827</v>
      </c>
      <c r="AT66" s="65">
        <v>67.901234567901227</v>
      </c>
      <c r="AU66" s="65">
        <v>52.777777777777779</v>
      </c>
      <c r="AV66" s="65">
        <v>47.222222222222221</v>
      </c>
      <c r="AW66" s="65">
        <v>42.592592592592588</v>
      </c>
      <c r="AX66" s="65">
        <v>62.62626262626263</v>
      </c>
      <c r="AY66" s="65">
        <v>63.888888888888886</v>
      </c>
      <c r="AZ66" s="65">
        <v>40.74074074074074</v>
      </c>
      <c r="BA66" s="65">
        <v>71.666666666666657</v>
      </c>
      <c r="BB66" s="65">
        <v>58.916429249762587</v>
      </c>
      <c r="BC66" s="65">
        <v>91.666666666666657</v>
      </c>
      <c r="BD66" s="65">
        <v>65.740740740740748</v>
      </c>
      <c r="BE66" s="65">
        <v>41.666666666666671</v>
      </c>
      <c r="BF66" s="65">
        <v>50</v>
      </c>
      <c r="BG66" s="65">
        <v>66.666666666666657</v>
      </c>
      <c r="BH66" s="65">
        <v>56.79012345679012</v>
      </c>
      <c r="BI66" s="65">
        <v>58.333333333333336</v>
      </c>
      <c r="BJ66" s="65">
        <v>39.999999999999993</v>
      </c>
      <c r="BK66" s="65">
        <v>100</v>
      </c>
      <c r="BL66" s="65">
        <v>82.051282051282058</v>
      </c>
      <c r="BM66" s="65">
        <v>62.378917378917386</v>
      </c>
      <c r="BN66" s="65">
        <v>62.037037037037038</v>
      </c>
      <c r="BO66" s="65">
        <v>80.555555555555557</v>
      </c>
      <c r="BP66" s="65">
        <v>63.888888888888893</v>
      </c>
      <c r="BQ66" s="65">
        <v>70.370370370370381</v>
      </c>
      <c r="BR66" s="65">
        <v>35.042735042735046</v>
      </c>
      <c r="BS66" s="65">
        <v>46.296296296296298</v>
      </c>
      <c r="BT66" s="65">
        <v>47.643097643097647</v>
      </c>
      <c r="BU66" s="65">
        <v>49.074074074074076</v>
      </c>
      <c r="BV66" s="65">
        <v>54.629629629629633</v>
      </c>
      <c r="BW66" s="65">
        <v>53.535353535353536</v>
      </c>
      <c r="BX66" s="65">
        <v>33.333333333333329</v>
      </c>
      <c r="BY66" s="65">
        <v>71.296296296296305</v>
      </c>
      <c r="BZ66" s="65">
        <v>68.518518518518519</v>
      </c>
      <c r="CA66" s="65">
        <v>75</v>
      </c>
      <c r="CB66" s="65">
        <v>70.370370370370367</v>
      </c>
      <c r="CC66" s="65">
        <v>66.666666666666657</v>
      </c>
      <c r="CD66" s="65">
        <v>50.617283950617278</v>
      </c>
      <c r="CE66" s="65">
        <v>41.666666666666671</v>
      </c>
      <c r="CF66" s="65">
        <v>32.098765432098766</v>
      </c>
      <c r="CG66" s="65">
        <v>41.666666666666671</v>
      </c>
      <c r="CH66" s="65">
        <v>38.888888888888886</v>
      </c>
      <c r="CI66" s="65">
        <v>66.666666666666657</v>
      </c>
      <c r="CJ66" s="65">
        <v>37.777777777777779</v>
      </c>
      <c r="CK66" s="65">
        <v>66.666666666666657</v>
      </c>
      <c r="CL66" s="65">
        <v>38.383838383838381</v>
      </c>
    </row>
    <row r="67" spans="1:90" x14ac:dyDescent="0.35">
      <c r="A67" t="s">
        <v>352</v>
      </c>
      <c r="B67" s="63" t="s">
        <v>228</v>
      </c>
      <c r="C67" s="64" t="s">
        <v>277</v>
      </c>
      <c r="D67" s="65">
        <v>38.461538461538467</v>
      </c>
      <c r="E67" s="65">
        <v>27.777777777777779</v>
      </c>
      <c r="F67" s="65">
        <v>53.846153846153847</v>
      </c>
      <c r="G67" s="65">
        <v>23.333333333333332</v>
      </c>
      <c r="H67" s="65">
        <v>23.076923076923077</v>
      </c>
      <c r="I67" s="65">
        <v>9.8765432098765427</v>
      </c>
      <c r="J67" s="65">
        <v>66.666666666666657</v>
      </c>
      <c r="K67" s="65">
        <v>41.025641025641029</v>
      </c>
      <c r="L67" s="65">
        <v>49.494949494949488</v>
      </c>
      <c r="M67" s="65">
        <v>43.518518518518519</v>
      </c>
      <c r="N67" s="65">
        <v>50</v>
      </c>
      <c r="O67" s="65">
        <v>8.3333333333333321</v>
      </c>
      <c r="P67" s="65">
        <v>46.666666666666664</v>
      </c>
      <c r="Q67" s="65">
        <v>14.814814814814817</v>
      </c>
      <c r="R67" s="65">
        <v>38.461538461538467</v>
      </c>
      <c r="S67" s="65">
        <v>14.444444444444441</v>
      </c>
      <c r="T67" s="65">
        <v>68.095238095238102</v>
      </c>
      <c r="U67" s="65">
        <v>29.02371702371703</v>
      </c>
      <c r="V67" s="65">
        <v>80</v>
      </c>
      <c r="W67" s="65">
        <v>27.350427350427353</v>
      </c>
      <c r="X67" s="65">
        <v>60</v>
      </c>
      <c r="Y67" s="65">
        <v>24.074074074074073</v>
      </c>
      <c r="Z67" s="65">
        <v>57.142857142857139</v>
      </c>
      <c r="AA67" s="65">
        <v>20.202020202020204</v>
      </c>
      <c r="AB67" s="65">
        <v>50</v>
      </c>
      <c r="AC67" s="65">
        <v>26.666666666666664</v>
      </c>
      <c r="AD67" s="65">
        <v>93.333333333333329</v>
      </c>
      <c r="AE67" s="65">
        <v>46.825396825396822</v>
      </c>
      <c r="AF67" s="65">
        <v>40.74074074074074</v>
      </c>
      <c r="AG67" s="65">
        <v>29.365079365079364</v>
      </c>
      <c r="AH67" s="65">
        <v>23.809523809523807</v>
      </c>
      <c r="AI67" s="65">
        <v>100</v>
      </c>
      <c r="AJ67" s="65">
        <v>62.962962962962962</v>
      </c>
      <c r="AK67" s="65">
        <v>84.615384615384613</v>
      </c>
      <c r="AL67" s="65">
        <v>47.008547008547005</v>
      </c>
      <c r="AM67" s="65">
        <v>75</v>
      </c>
      <c r="AN67" s="65">
        <v>31.313131313131315</v>
      </c>
      <c r="AO67" s="65">
        <v>66.666666666666657</v>
      </c>
      <c r="AP67" s="65">
        <v>29.629629629629626</v>
      </c>
      <c r="AQ67" s="65">
        <v>84.615384615384613</v>
      </c>
      <c r="AR67" s="65">
        <v>26.851851851851848</v>
      </c>
      <c r="AS67" s="65">
        <v>83.333333333333343</v>
      </c>
      <c r="AT67" s="65">
        <v>39.393939393939398</v>
      </c>
      <c r="AU67" s="65">
        <v>68.518518518518519</v>
      </c>
      <c r="AV67" s="65">
        <v>50.925925925925924</v>
      </c>
      <c r="AW67" s="65">
        <v>29.914529914529915</v>
      </c>
      <c r="AX67" s="65">
        <v>90.909090909090907</v>
      </c>
      <c r="AY67" s="65">
        <v>37.037037037037031</v>
      </c>
      <c r="AZ67" s="65">
        <v>41.025641025641029</v>
      </c>
      <c r="BA67" s="65">
        <v>91.428571428571416</v>
      </c>
      <c r="BB67" s="65">
        <v>67.416361416361411</v>
      </c>
      <c r="BC67" s="65">
        <v>100</v>
      </c>
      <c r="BD67" s="65">
        <v>68.888888888888886</v>
      </c>
      <c r="BE67" s="65">
        <v>92.857142857142861</v>
      </c>
      <c r="BF67" s="65">
        <v>65.873015873015873</v>
      </c>
      <c r="BG67" s="65">
        <v>85.714285714285708</v>
      </c>
      <c r="BH67" s="65">
        <v>65.079365079365076</v>
      </c>
      <c r="BI67" s="65">
        <v>78.571428571428569</v>
      </c>
      <c r="BJ67" s="65">
        <v>65.81196581196582</v>
      </c>
      <c r="BK67" s="65">
        <v>100</v>
      </c>
      <c r="BL67" s="65">
        <v>71.428571428571431</v>
      </c>
      <c r="BM67" s="65">
        <v>53.216931216931222</v>
      </c>
      <c r="BN67" s="65">
        <v>51.851851851851855</v>
      </c>
      <c r="BO67" s="65">
        <v>49.629629629629633</v>
      </c>
      <c r="BP67" s="65">
        <v>60.74074074074074</v>
      </c>
      <c r="BQ67" s="65">
        <v>46.82539682539683</v>
      </c>
      <c r="BR67" s="65">
        <v>57.037037037037045</v>
      </c>
      <c r="BS67" s="65">
        <v>19.444444444444443</v>
      </c>
      <c r="BT67" s="65">
        <v>26.068376068376068</v>
      </c>
      <c r="BU67" s="65">
        <v>23.931623931623928</v>
      </c>
      <c r="BV67" s="65">
        <v>23.076923076923077</v>
      </c>
      <c r="BW67" s="65">
        <v>18.803418803418804</v>
      </c>
      <c r="BX67" s="65">
        <v>38.46153846153846</v>
      </c>
      <c r="BY67" s="65">
        <v>55.270655270655261</v>
      </c>
      <c r="BZ67" s="65">
        <v>58.119658119658119</v>
      </c>
      <c r="CA67" s="65">
        <v>53.84615384615384</v>
      </c>
      <c r="CB67" s="65">
        <v>53.84615384615384</v>
      </c>
      <c r="CC67" s="65">
        <v>42.857142857142854</v>
      </c>
      <c r="CD67" s="65">
        <v>21.296296296296294</v>
      </c>
      <c r="CE67" s="65">
        <v>35.714285714285715</v>
      </c>
      <c r="CF67" s="65">
        <v>15.151515151515152</v>
      </c>
      <c r="CG67" s="65">
        <v>33.333333333333329</v>
      </c>
      <c r="CH67" s="65">
        <v>7.4074074074074083</v>
      </c>
      <c r="CI67" s="65">
        <v>53.846153846153847</v>
      </c>
      <c r="CJ67" s="65">
        <v>16.666666666666664</v>
      </c>
      <c r="CK67" s="65">
        <v>42.857142857142854</v>
      </c>
      <c r="CL67" s="65">
        <v>22.222222222222221</v>
      </c>
    </row>
    <row r="68" spans="1:90" x14ac:dyDescent="0.35">
      <c r="A68" t="s">
        <v>352</v>
      </c>
      <c r="B68" s="63" t="s">
        <v>232</v>
      </c>
      <c r="C68" s="64" t="s">
        <v>317</v>
      </c>
      <c r="D68" s="65">
        <v>57.142857142857139</v>
      </c>
      <c r="E68" s="65">
        <v>51.851851851851855</v>
      </c>
      <c r="F68" s="65">
        <v>61.53846153846154</v>
      </c>
      <c r="G68" s="65">
        <v>54.320987654320987</v>
      </c>
      <c r="H68" s="65">
        <v>57.142857142857139</v>
      </c>
      <c r="I68" s="65">
        <v>38.888888888888886</v>
      </c>
      <c r="J68" s="65">
        <v>46.153846153846153</v>
      </c>
      <c r="K68" s="65">
        <v>29.629629629629626</v>
      </c>
      <c r="L68" s="65">
        <v>33.333333333333329</v>
      </c>
      <c r="M68" s="65">
        <v>52.38095238095238</v>
      </c>
      <c r="N68" s="65">
        <v>30.76923076923077</v>
      </c>
      <c r="O68" s="65">
        <v>25</v>
      </c>
      <c r="P68" s="65">
        <v>76.923076923076934</v>
      </c>
      <c r="Q68" s="65">
        <v>37.037037037037031</v>
      </c>
      <c r="R68" s="65">
        <v>73.333333333333329</v>
      </c>
      <c r="S68" s="65">
        <v>53.84615384615384</v>
      </c>
      <c r="T68" s="65">
        <v>81.333333333333343</v>
      </c>
      <c r="U68" s="65">
        <v>47.91390091390091</v>
      </c>
      <c r="V68" s="65">
        <v>100</v>
      </c>
      <c r="W68" s="65">
        <v>52.592592592592588</v>
      </c>
      <c r="X68" s="65">
        <v>80</v>
      </c>
      <c r="Y68" s="65">
        <v>48.484848484848477</v>
      </c>
      <c r="Z68" s="65">
        <v>86.666666666666671</v>
      </c>
      <c r="AA68" s="65">
        <v>57.936507936507937</v>
      </c>
      <c r="AB68" s="65">
        <v>66.666666666666657</v>
      </c>
      <c r="AC68" s="65">
        <v>33.333333333333329</v>
      </c>
      <c r="AD68" s="65">
        <v>73.333333333333329</v>
      </c>
      <c r="AE68" s="65">
        <v>47.222222222222221</v>
      </c>
      <c r="AF68" s="65">
        <v>37.777777777777779</v>
      </c>
      <c r="AG68" s="65">
        <v>58.518518518518519</v>
      </c>
      <c r="AH68" s="65">
        <v>50.370370370370367</v>
      </c>
      <c r="AI68" s="65">
        <v>92.857142857142861</v>
      </c>
      <c r="AJ68" s="65">
        <v>60.317460317460316</v>
      </c>
      <c r="AK68" s="65">
        <v>72.727272727272734</v>
      </c>
      <c r="AL68" s="65">
        <v>47.474747474747467</v>
      </c>
      <c r="AM68" s="65">
        <v>64.285714285714292</v>
      </c>
      <c r="AN68" s="65">
        <v>36.111111111111107</v>
      </c>
      <c r="AO68" s="65">
        <v>21.428571428571427</v>
      </c>
      <c r="AP68" s="65">
        <v>33.333333333333329</v>
      </c>
      <c r="AQ68" s="65">
        <v>78.571428571428569</v>
      </c>
      <c r="AR68" s="65">
        <v>34.920634920634924</v>
      </c>
      <c r="AS68" s="65">
        <v>64.285714285714292</v>
      </c>
      <c r="AT68" s="65">
        <v>36.111111111111107</v>
      </c>
      <c r="AU68" s="65">
        <v>54.761904761904766</v>
      </c>
      <c r="AV68" s="65">
        <v>44.444444444444443</v>
      </c>
      <c r="AW68" s="65">
        <v>42.962962962962955</v>
      </c>
      <c r="AX68" s="65">
        <v>71.111111111111114</v>
      </c>
      <c r="AY68" s="65">
        <v>51.111111111111107</v>
      </c>
      <c r="AZ68" s="65">
        <v>52.592592592592588</v>
      </c>
      <c r="BA68" s="65">
        <v>90</v>
      </c>
      <c r="BB68" s="65">
        <v>50.314204314204311</v>
      </c>
      <c r="BC68" s="65">
        <v>92.857142857142861</v>
      </c>
      <c r="BD68" s="65">
        <v>49.206349206349209</v>
      </c>
      <c r="BE68" s="65">
        <v>85.714285714285708</v>
      </c>
      <c r="BF68" s="65">
        <v>53.17460317460317</v>
      </c>
      <c r="BG68" s="65">
        <v>100</v>
      </c>
      <c r="BH68" s="65">
        <v>54.074074074074069</v>
      </c>
      <c r="BI68" s="65">
        <v>85.714285714285708</v>
      </c>
      <c r="BJ68" s="65">
        <v>41.269841269841272</v>
      </c>
      <c r="BK68" s="65">
        <v>85.714285714285708</v>
      </c>
      <c r="BL68" s="65">
        <v>53.84615384615384</v>
      </c>
      <c r="BM68" s="65">
        <v>76.068376068376068</v>
      </c>
      <c r="BN68" s="65">
        <v>66.666666666666671</v>
      </c>
      <c r="BO68" s="65">
        <v>77.777777777777771</v>
      </c>
      <c r="BP68" s="65">
        <v>80.341880341880341</v>
      </c>
      <c r="BQ68" s="65">
        <v>77.777777777777771</v>
      </c>
      <c r="BR68" s="65">
        <v>77.777777777777771</v>
      </c>
      <c r="BS68" s="65">
        <v>17.09401709401709</v>
      </c>
      <c r="BT68" s="65">
        <v>41.851851851851848</v>
      </c>
      <c r="BU68" s="65">
        <v>32.592592592592588</v>
      </c>
      <c r="BV68" s="65">
        <v>23.703703703703702</v>
      </c>
      <c r="BW68" s="65">
        <v>51.111111111111107</v>
      </c>
      <c r="BX68" s="65">
        <v>60</v>
      </c>
      <c r="BY68" s="65">
        <v>81.481481481481481</v>
      </c>
      <c r="BZ68" s="65">
        <v>81.481481481481481</v>
      </c>
      <c r="CA68" s="65">
        <v>80.740740740740748</v>
      </c>
      <c r="CB68" s="65">
        <v>82.222222222222229</v>
      </c>
      <c r="CC68" s="65">
        <v>73.333333333333329</v>
      </c>
      <c r="CD68" s="65">
        <v>37.037037037037031</v>
      </c>
      <c r="CE68" s="65">
        <v>60</v>
      </c>
      <c r="CF68" s="65">
        <v>27.777777777777779</v>
      </c>
      <c r="CG68" s="65">
        <v>71.428571428571431</v>
      </c>
      <c r="CH68" s="65">
        <v>23.333333333333332</v>
      </c>
      <c r="CI68" s="65">
        <v>73.333333333333329</v>
      </c>
      <c r="CJ68" s="65">
        <v>29.629629629629626</v>
      </c>
      <c r="CK68" s="65">
        <v>60</v>
      </c>
      <c r="CL68" s="65">
        <v>30.555555555555554</v>
      </c>
    </row>
    <row r="69" spans="1:90" x14ac:dyDescent="0.35">
      <c r="A69" t="s">
        <v>352</v>
      </c>
      <c r="B69" s="63" t="s">
        <v>228</v>
      </c>
      <c r="C69" s="64" t="s">
        <v>278</v>
      </c>
      <c r="D69" s="65">
        <v>91.666666666666657</v>
      </c>
      <c r="E69" s="65">
        <v>66.666666666666657</v>
      </c>
      <c r="F69" s="65">
        <v>100</v>
      </c>
      <c r="G69" s="65">
        <v>73.148148148148138</v>
      </c>
      <c r="H69" s="65">
        <v>91.666666666666657</v>
      </c>
      <c r="I69" s="65">
        <v>63.63636363636364</v>
      </c>
      <c r="J69" s="65">
        <v>91.666666666666657</v>
      </c>
      <c r="K69" s="65">
        <v>55.555555555555557</v>
      </c>
      <c r="L69" s="65">
        <v>53.703703703703695</v>
      </c>
      <c r="M69" s="65">
        <v>44.444444444444443</v>
      </c>
      <c r="N69" s="65">
        <v>41.666666666666671</v>
      </c>
      <c r="O69" s="65">
        <v>21.212121212121211</v>
      </c>
      <c r="P69" s="65">
        <v>58.333333333333336</v>
      </c>
      <c r="Q69" s="65">
        <v>29.292929292929291</v>
      </c>
      <c r="R69" s="65">
        <v>83.333333333333343</v>
      </c>
      <c r="S69" s="65">
        <v>46.464646464646464</v>
      </c>
      <c r="T69" s="65">
        <v>73.333333333333343</v>
      </c>
      <c r="U69" s="65">
        <v>37.893378226711562</v>
      </c>
      <c r="V69" s="65">
        <v>75</v>
      </c>
      <c r="W69" s="65">
        <v>38.383838383838381</v>
      </c>
      <c r="X69" s="65">
        <v>75</v>
      </c>
      <c r="Y69" s="65">
        <v>34.444444444444436</v>
      </c>
      <c r="Z69" s="65">
        <v>100</v>
      </c>
      <c r="AA69" s="65">
        <v>56.481481481481474</v>
      </c>
      <c r="AB69" s="65">
        <v>41.666666666666671</v>
      </c>
      <c r="AC69" s="65">
        <v>19.753086419753085</v>
      </c>
      <c r="AD69" s="65">
        <v>75</v>
      </c>
      <c r="AE69" s="65">
        <v>40.404040404040408</v>
      </c>
      <c r="AF69" s="65">
        <v>41.666666666666664</v>
      </c>
      <c r="AG69" s="65">
        <v>55.555555555555557</v>
      </c>
      <c r="AH69" s="65">
        <v>47.222222222222221</v>
      </c>
      <c r="AI69" s="65">
        <v>100</v>
      </c>
      <c r="AJ69" s="65">
        <v>67.592592592592581</v>
      </c>
      <c r="AK69" s="65">
        <v>90.909090909090907</v>
      </c>
      <c r="AL69" s="65">
        <v>61.616161616161619</v>
      </c>
      <c r="AM69" s="65">
        <v>75</v>
      </c>
      <c r="AN69" s="65">
        <v>57.777777777777779</v>
      </c>
      <c r="AO69" s="65">
        <v>25</v>
      </c>
      <c r="AP69" s="65">
        <v>29.166666666666664</v>
      </c>
      <c r="AQ69" s="65">
        <v>66.666666666666657</v>
      </c>
      <c r="AR69" s="65">
        <v>26.262626262626263</v>
      </c>
      <c r="AS69" s="65">
        <v>54.54545454545454</v>
      </c>
      <c r="AT69" s="65">
        <v>32.098765432098766</v>
      </c>
      <c r="AU69" s="65">
        <v>61.111111111111107</v>
      </c>
      <c r="AV69" s="65">
        <v>37.962962962962962</v>
      </c>
      <c r="AW69" s="65">
        <v>40.74074074074074</v>
      </c>
      <c r="AX69" s="65">
        <v>73.148148148148138</v>
      </c>
      <c r="AY69" s="65">
        <v>61.111111111111107</v>
      </c>
      <c r="AZ69" s="65">
        <v>47.222222222222221</v>
      </c>
      <c r="BA69" s="65">
        <v>83.27272727272728</v>
      </c>
      <c r="BB69" s="65">
        <v>46.543209876543209</v>
      </c>
      <c r="BC69" s="65">
        <v>63.636363636363633</v>
      </c>
      <c r="BD69" s="65">
        <v>29.629629629629626</v>
      </c>
      <c r="BE69" s="65">
        <v>80</v>
      </c>
      <c r="BF69" s="65">
        <v>51.111111111111107</v>
      </c>
      <c r="BG69" s="65">
        <v>100</v>
      </c>
      <c r="BH69" s="65">
        <v>54.44444444444445</v>
      </c>
      <c r="BI69" s="65">
        <v>81.818181818181827</v>
      </c>
      <c r="BJ69" s="65">
        <v>39.506172839506171</v>
      </c>
      <c r="BK69" s="65">
        <v>90.909090909090907</v>
      </c>
      <c r="BL69" s="65">
        <v>58.02469135802469</v>
      </c>
      <c r="BM69" s="65">
        <v>56.481481481481481</v>
      </c>
      <c r="BN69" s="65">
        <v>47.222222222222221</v>
      </c>
      <c r="BO69" s="65">
        <v>52.777777777777779</v>
      </c>
      <c r="BP69" s="65">
        <v>72.222222222222229</v>
      </c>
      <c r="BQ69" s="65">
        <v>52.777777777777779</v>
      </c>
      <c r="BR69" s="65">
        <v>57.407407407407412</v>
      </c>
      <c r="BS69" s="65">
        <v>43.434343434343432</v>
      </c>
      <c r="BT69" s="65">
        <v>43.055555555555557</v>
      </c>
      <c r="BU69" s="65">
        <v>46.296296296296298</v>
      </c>
      <c r="BV69" s="65">
        <v>26.851851851851848</v>
      </c>
      <c r="BW69" s="65">
        <v>62.962962962962962</v>
      </c>
      <c r="BX69" s="65">
        <v>36.111111111111107</v>
      </c>
      <c r="BY69" s="65">
        <v>67.003367003366989</v>
      </c>
      <c r="BZ69" s="65">
        <v>62.62626262626263</v>
      </c>
      <c r="CA69" s="65">
        <v>76.767676767676761</v>
      </c>
      <c r="CB69" s="65">
        <v>61.616161616161619</v>
      </c>
      <c r="CC69" s="65">
        <v>75</v>
      </c>
      <c r="CD69" s="65">
        <v>49.494949494949488</v>
      </c>
      <c r="CE69" s="65">
        <v>66.666666666666657</v>
      </c>
      <c r="CF69" s="65">
        <v>37.777777777777779</v>
      </c>
      <c r="CG69" s="65">
        <v>58.333333333333336</v>
      </c>
      <c r="CH69" s="65">
        <v>30</v>
      </c>
      <c r="CI69" s="65">
        <v>83.333333333333343</v>
      </c>
      <c r="CJ69" s="65">
        <v>37.962962962962962</v>
      </c>
      <c r="CK69" s="65">
        <v>58.333333333333336</v>
      </c>
      <c r="CL69" s="65">
        <v>39.999999999999993</v>
      </c>
    </row>
    <row r="70" spans="1:90" x14ac:dyDescent="0.35">
      <c r="A70" t="s">
        <v>352</v>
      </c>
      <c r="B70" s="63" t="s">
        <v>259</v>
      </c>
      <c r="C70" s="64" t="s">
        <v>318</v>
      </c>
      <c r="D70" s="65">
        <v>35.294117647058826</v>
      </c>
      <c r="E70" s="65">
        <v>55.555555555555557</v>
      </c>
      <c r="F70" s="65">
        <v>43.75</v>
      </c>
      <c r="G70" s="65">
        <v>66.666666666666657</v>
      </c>
      <c r="H70" s="65">
        <v>35.294117647058826</v>
      </c>
      <c r="I70" s="65">
        <v>36.507936507936506</v>
      </c>
      <c r="J70" s="65">
        <v>11.76470588235294</v>
      </c>
      <c r="K70" s="65" t="s">
        <v>244</v>
      </c>
      <c r="L70" s="65">
        <v>46.296296296296298</v>
      </c>
      <c r="M70" s="65">
        <v>60.317460317460316</v>
      </c>
      <c r="N70" s="65">
        <v>18.75</v>
      </c>
      <c r="O70" s="65" t="s">
        <v>244</v>
      </c>
      <c r="P70" s="65">
        <v>35.294117647058826</v>
      </c>
      <c r="Q70" s="65">
        <v>50.925925925925924</v>
      </c>
      <c r="R70" s="65">
        <v>47.058823529411761</v>
      </c>
      <c r="S70" s="65">
        <v>44.444444444444443</v>
      </c>
      <c r="T70" s="65" t="s">
        <v>244</v>
      </c>
      <c r="U70" s="65">
        <v>28.496732026143793</v>
      </c>
      <c r="V70" s="65" t="s">
        <v>244</v>
      </c>
      <c r="W70" s="65">
        <v>38.562091503267972</v>
      </c>
      <c r="X70" s="65" t="s">
        <v>244</v>
      </c>
      <c r="Y70" s="65">
        <v>32.679738562091508</v>
      </c>
      <c r="Z70" s="65" t="s">
        <v>244</v>
      </c>
      <c r="AA70" s="65">
        <v>18.300653594771241</v>
      </c>
      <c r="AB70" s="65" t="s">
        <v>244</v>
      </c>
      <c r="AC70" s="65">
        <v>18.954248366013072</v>
      </c>
      <c r="AD70" s="65" t="s">
        <v>244</v>
      </c>
      <c r="AE70" s="65">
        <v>33.986928104575156</v>
      </c>
      <c r="AF70" s="65">
        <v>33.986928104575156</v>
      </c>
      <c r="AG70" s="65">
        <v>24.183006535947708</v>
      </c>
      <c r="AH70" s="65">
        <v>27.450980392156865</v>
      </c>
      <c r="AI70" s="65">
        <v>41.17647058823529</v>
      </c>
      <c r="AJ70" s="65">
        <v>60.317460317460316</v>
      </c>
      <c r="AK70" s="65">
        <v>41.17647058823529</v>
      </c>
      <c r="AL70" s="65">
        <v>52.38095238095238</v>
      </c>
      <c r="AM70" s="65">
        <v>11.76470588235294</v>
      </c>
      <c r="AN70" s="65" t="s">
        <v>244</v>
      </c>
      <c r="AO70" s="65">
        <v>6.25</v>
      </c>
      <c r="AP70" s="65" t="s">
        <v>244</v>
      </c>
      <c r="AQ70" s="65">
        <v>17.647058823529413</v>
      </c>
      <c r="AR70" s="65" t="s">
        <v>244</v>
      </c>
      <c r="AS70" s="65">
        <v>29.411764705882355</v>
      </c>
      <c r="AT70" s="65">
        <v>48.888888888888893</v>
      </c>
      <c r="AU70" s="65">
        <v>21.568627450980394</v>
      </c>
      <c r="AV70" s="65">
        <v>24.183006535947708</v>
      </c>
      <c r="AW70" s="65">
        <v>16.993464052287578</v>
      </c>
      <c r="AX70" s="65">
        <v>32.026143790849673</v>
      </c>
      <c r="AY70" s="65">
        <v>35.294117647058826</v>
      </c>
      <c r="AZ70" s="65">
        <v>11.764705882352938</v>
      </c>
      <c r="BA70" s="65" t="s">
        <v>244</v>
      </c>
      <c r="BB70" s="65">
        <v>32.287581699346404</v>
      </c>
      <c r="BC70" s="65" t="s">
        <v>244</v>
      </c>
      <c r="BD70" s="65">
        <v>36.601307189542482</v>
      </c>
      <c r="BE70" s="65" t="s">
        <v>244</v>
      </c>
      <c r="BF70" s="65">
        <v>35.947712418300654</v>
      </c>
      <c r="BG70" s="65" t="s">
        <v>244</v>
      </c>
      <c r="BH70" s="65">
        <v>26.79738562091503</v>
      </c>
      <c r="BI70" s="65" t="s">
        <v>244</v>
      </c>
      <c r="BJ70" s="65">
        <v>28.104575163398689</v>
      </c>
      <c r="BK70" s="65" t="s">
        <v>244</v>
      </c>
      <c r="BL70" s="65">
        <v>33.986928104575156</v>
      </c>
      <c r="BM70" s="65">
        <v>78.194444444444443</v>
      </c>
      <c r="BN70" s="65">
        <v>84.027777777777771</v>
      </c>
      <c r="BO70" s="65">
        <v>89.583333333333329</v>
      </c>
      <c r="BP70" s="65">
        <v>73.611111111111114</v>
      </c>
      <c r="BQ70" s="65">
        <v>81.25</v>
      </c>
      <c r="BR70" s="65">
        <v>62.5</v>
      </c>
      <c r="BS70" s="65">
        <v>19.6078431372549</v>
      </c>
      <c r="BT70" s="65">
        <v>26.307189542483659</v>
      </c>
      <c r="BU70" s="65">
        <v>32.026143790849673</v>
      </c>
      <c r="BV70" s="65">
        <v>20.915032679738562</v>
      </c>
      <c r="BW70" s="65">
        <v>35.947712418300654</v>
      </c>
      <c r="BX70" s="65">
        <v>16.339869281045754</v>
      </c>
      <c r="BY70" s="65">
        <v>38.534858387799567</v>
      </c>
      <c r="BZ70" s="65">
        <v>54.166666666666664</v>
      </c>
      <c r="CA70" s="65">
        <v>46.405228758169933</v>
      </c>
      <c r="CB70" s="65">
        <v>15.032679738562091</v>
      </c>
      <c r="CC70" s="65">
        <v>23.52941176470588</v>
      </c>
      <c r="CD70" s="65" t="s">
        <v>244</v>
      </c>
      <c r="CE70" s="65">
        <v>11.76470588235294</v>
      </c>
      <c r="CF70" s="65" t="s">
        <v>244</v>
      </c>
      <c r="CG70" s="65">
        <v>11.76470588235294</v>
      </c>
      <c r="CH70" s="65" t="s">
        <v>244</v>
      </c>
      <c r="CI70" s="65">
        <v>47.058823529411761</v>
      </c>
      <c r="CJ70" s="65">
        <v>37.037037037037031</v>
      </c>
      <c r="CK70" s="65">
        <v>23.52941176470588</v>
      </c>
      <c r="CL70" s="65" t="s">
        <v>244</v>
      </c>
    </row>
    <row r="71" spans="1:90" x14ac:dyDescent="0.35">
      <c r="A71" t="s">
        <v>352</v>
      </c>
      <c r="B71" s="63" t="s">
        <v>259</v>
      </c>
      <c r="C71" s="64" t="s">
        <v>319</v>
      </c>
      <c r="D71" s="65">
        <v>16.666666666666664</v>
      </c>
      <c r="E71" s="65">
        <v>9.8765432098765427</v>
      </c>
      <c r="F71" s="65">
        <v>25</v>
      </c>
      <c r="G71" s="65">
        <v>7.4074074074074083</v>
      </c>
      <c r="H71" s="65">
        <v>16.666666666666664</v>
      </c>
      <c r="I71" s="65">
        <v>5.5555555555555554</v>
      </c>
      <c r="J71" s="65">
        <v>16.666666666666664</v>
      </c>
      <c r="K71" s="65">
        <v>6.1728395061728394</v>
      </c>
      <c r="L71" s="65">
        <v>9.0909090909090899</v>
      </c>
      <c r="M71" s="65">
        <v>63.888888888888886</v>
      </c>
      <c r="N71" s="65">
        <v>100</v>
      </c>
      <c r="O71" s="65">
        <v>30</v>
      </c>
      <c r="P71" s="65">
        <v>66.666666666666657</v>
      </c>
      <c r="Q71" s="65">
        <v>35.802469135802468</v>
      </c>
      <c r="R71" s="65">
        <v>16.666666666666664</v>
      </c>
      <c r="S71" s="65">
        <v>6.3492063492063489</v>
      </c>
      <c r="T71" s="65">
        <v>38.030303030303031</v>
      </c>
      <c r="U71" s="65">
        <v>28.457671957671959</v>
      </c>
      <c r="V71" s="65">
        <v>33.333333333333329</v>
      </c>
      <c r="W71" s="65">
        <v>23.611111111111111</v>
      </c>
      <c r="X71" s="65">
        <v>16.666666666666664</v>
      </c>
      <c r="Y71" s="65">
        <v>7.936507936507935</v>
      </c>
      <c r="Z71" s="65">
        <v>16.666666666666664</v>
      </c>
      <c r="AA71" s="65">
        <v>22.222222222222221</v>
      </c>
      <c r="AB71" s="65">
        <v>41.666666666666671</v>
      </c>
      <c r="AC71" s="65">
        <v>35.18518518518519</v>
      </c>
      <c r="AD71" s="65">
        <v>81.818181818181827</v>
      </c>
      <c r="AE71" s="65">
        <v>53.333333333333329</v>
      </c>
      <c r="AF71" s="65">
        <v>27.777777777777779</v>
      </c>
      <c r="AG71" s="65">
        <v>25</v>
      </c>
      <c r="AH71" s="65">
        <v>15.740740740740739</v>
      </c>
      <c r="AI71" s="65">
        <v>36.363636363636367</v>
      </c>
      <c r="AJ71" s="65">
        <v>31.481481481481481</v>
      </c>
      <c r="AK71" s="65">
        <v>37.5</v>
      </c>
      <c r="AL71" s="65" t="s">
        <v>244</v>
      </c>
      <c r="AM71" s="65">
        <v>27.27272727272727</v>
      </c>
      <c r="AN71" s="65">
        <v>31.481481481481481</v>
      </c>
      <c r="AO71" s="65">
        <v>25</v>
      </c>
      <c r="AP71" s="65" t="s">
        <v>244</v>
      </c>
      <c r="AQ71" s="65">
        <v>27.27272727272727</v>
      </c>
      <c r="AR71" s="65">
        <v>14.285714285714283</v>
      </c>
      <c r="AS71" s="65">
        <v>10</v>
      </c>
      <c r="AT71" s="65">
        <v>15.555555555555554</v>
      </c>
      <c r="AU71" s="65">
        <v>38.383838383838381</v>
      </c>
      <c r="AV71" s="65">
        <v>19.047619047619047</v>
      </c>
      <c r="AW71" s="65">
        <v>9.7222222222222214</v>
      </c>
      <c r="AX71" s="65">
        <v>71.717171717171709</v>
      </c>
      <c r="AY71" s="65">
        <v>74.074074074074076</v>
      </c>
      <c r="AZ71" s="65">
        <v>44.444444444444443</v>
      </c>
      <c r="BA71" s="65">
        <v>28.412698412698411</v>
      </c>
      <c r="BB71" s="65">
        <v>39.682539682539677</v>
      </c>
      <c r="BC71" s="65">
        <v>37.5</v>
      </c>
      <c r="BD71" s="65" t="s">
        <v>244</v>
      </c>
      <c r="BE71" s="65">
        <v>11.111111111111111</v>
      </c>
      <c r="BF71" s="65" t="s">
        <v>244</v>
      </c>
      <c r="BG71" s="65">
        <v>12.5</v>
      </c>
      <c r="BH71" s="65" t="s">
        <v>244</v>
      </c>
      <c r="BI71" s="65">
        <v>14.285714285714285</v>
      </c>
      <c r="BJ71" s="65" t="s">
        <v>244</v>
      </c>
      <c r="BK71" s="65">
        <v>66.666666666666657</v>
      </c>
      <c r="BL71" s="65">
        <v>39.682539682539677</v>
      </c>
      <c r="BM71" s="65">
        <v>71.481481481481481</v>
      </c>
      <c r="BN71" s="65">
        <v>57.777777777777779</v>
      </c>
      <c r="BO71" s="65">
        <v>82.222222222222229</v>
      </c>
      <c r="BP71" s="65">
        <v>71.111111111111114</v>
      </c>
      <c r="BQ71" s="65">
        <v>77.777777777777771</v>
      </c>
      <c r="BR71" s="65">
        <v>68.518518518518519</v>
      </c>
      <c r="BS71" s="65">
        <v>31.111111111111107</v>
      </c>
      <c r="BT71" s="65">
        <v>48.472222222222221</v>
      </c>
      <c r="BU71" s="65">
        <v>54.44444444444445</v>
      </c>
      <c r="BV71" s="65">
        <v>27.777777777777779</v>
      </c>
      <c r="BW71" s="65">
        <v>80.555555555555557</v>
      </c>
      <c r="BX71" s="65">
        <v>31.111111111111107</v>
      </c>
      <c r="BY71" s="65">
        <v>62.037037037037031</v>
      </c>
      <c r="BZ71" s="65">
        <v>87.037037037037038</v>
      </c>
      <c r="CA71" s="65">
        <v>65.740740740740748</v>
      </c>
      <c r="CB71" s="65">
        <v>33.333333333333329</v>
      </c>
      <c r="CC71" s="65">
        <v>8.3333333333333321</v>
      </c>
      <c r="CD71" s="65">
        <v>5.5555555555555554</v>
      </c>
      <c r="CE71" s="65">
        <v>41.666666666666671</v>
      </c>
      <c r="CF71" s="65">
        <v>11.111111111111111</v>
      </c>
      <c r="CG71" s="65">
        <v>36.363636363636367</v>
      </c>
      <c r="CH71" s="65">
        <v>22.222222222222221</v>
      </c>
      <c r="CI71" s="65">
        <v>41.666666666666671</v>
      </c>
      <c r="CJ71" s="65">
        <v>16.049382716049383</v>
      </c>
      <c r="CK71" s="65">
        <v>27.27272727272727</v>
      </c>
      <c r="CL71" s="65">
        <v>11.111111111111111</v>
      </c>
    </row>
    <row r="72" spans="1:90" x14ac:dyDescent="0.35">
      <c r="A72" t="s">
        <v>352</v>
      </c>
      <c r="B72" s="63" t="s">
        <v>238</v>
      </c>
      <c r="C72" s="64" t="s">
        <v>279</v>
      </c>
      <c r="D72" s="65">
        <v>100</v>
      </c>
      <c r="E72" s="65">
        <v>87.407407407407405</v>
      </c>
      <c r="F72" s="65">
        <v>100</v>
      </c>
      <c r="G72" s="65">
        <v>80.740740740740748</v>
      </c>
      <c r="H72" s="65">
        <v>100</v>
      </c>
      <c r="I72" s="65">
        <v>79.999999999999986</v>
      </c>
      <c r="J72" s="65">
        <v>100</v>
      </c>
      <c r="K72" s="65">
        <v>82.962962962962962</v>
      </c>
      <c r="L72" s="65">
        <v>89.629629629629619</v>
      </c>
      <c r="M72" s="65">
        <v>89.682539682539669</v>
      </c>
      <c r="N72" s="65">
        <v>100</v>
      </c>
      <c r="O72" s="65">
        <v>64.285714285714278</v>
      </c>
      <c r="P72" s="65">
        <v>100</v>
      </c>
      <c r="Q72" s="65">
        <v>68.148148148148152</v>
      </c>
      <c r="R72" s="65">
        <v>100</v>
      </c>
      <c r="S72" s="65">
        <v>78.518518518518519</v>
      </c>
      <c r="T72" s="65">
        <v>96.923076923076934</v>
      </c>
      <c r="U72" s="65">
        <v>76.93732193732194</v>
      </c>
      <c r="V72" s="65">
        <v>100</v>
      </c>
      <c r="W72" s="65">
        <v>68.376068376068375</v>
      </c>
      <c r="X72" s="65">
        <v>100</v>
      </c>
      <c r="Y72" s="65">
        <v>74.074074074074076</v>
      </c>
      <c r="Z72" s="65">
        <v>84.615384615384613</v>
      </c>
      <c r="AA72" s="65">
        <v>77.777777777777771</v>
      </c>
      <c r="AB72" s="65">
        <v>100</v>
      </c>
      <c r="AC72" s="65">
        <v>70.940170940170944</v>
      </c>
      <c r="AD72" s="65">
        <v>100</v>
      </c>
      <c r="AE72" s="65">
        <v>93.518518518518505</v>
      </c>
      <c r="AF72" s="65">
        <v>82.962962962962962</v>
      </c>
      <c r="AG72" s="65">
        <v>81.481481481481481</v>
      </c>
      <c r="AH72" s="65">
        <v>81.481481481481481</v>
      </c>
      <c r="AI72" s="65">
        <v>100</v>
      </c>
      <c r="AJ72" s="65">
        <v>92.063492063492063</v>
      </c>
      <c r="AK72" s="65">
        <v>100</v>
      </c>
      <c r="AL72" s="65">
        <v>79.629629629629619</v>
      </c>
      <c r="AM72" s="65">
        <v>100</v>
      </c>
      <c r="AN72" s="65">
        <v>76.296296296296291</v>
      </c>
      <c r="AO72" s="65">
        <v>80</v>
      </c>
      <c r="AP72" s="65">
        <v>51.851851851851855</v>
      </c>
      <c r="AQ72" s="65">
        <v>100</v>
      </c>
      <c r="AR72" s="65">
        <v>74.074074074074076</v>
      </c>
      <c r="AS72" s="65">
        <v>91.666666666666657</v>
      </c>
      <c r="AT72" s="65">
        <v>75.925925925925924</v>
      </c>
      <c r="AU72" s="65">
        <v>81.481481481481481</v>
      </c>
      <c r="AV72" s="65">
        <v>91.1111111111111</v>
      </c>
      <c r="AW72" s="65">
        <v>77.777777777777771</v>
      </c>
      <c r="AX72" s="65">
        <v>93.162393162393158</v>
      </c>
      <c r="AY72" s="65">
        <v>77.777777777777771</v>
      </c>
      <c r="AZ72" s="65">
        <v>83.333333333333329</v>
      </c>
      <c r="BA72" s="65">
        <v>100</v>
      </c>
      <c r="BB72" s="65">
        <v>82.666666666666657</v>
      </c>
      <c r="BC72" s="65">
        <v>100</v>
      </c>
      <c r="BD72" s="65">
        <v>70.370370370370367</v>
      </c>
      <c r="BE72" s="65">
        <v>100</v>
      </c>
      <c r="BF72" s="65">
        <v>81.481481481481481</v>
      </c>
      <c r="BG72" s="65">
        <v>100</v>
      </c>
      <c r="BH72" s="65">
        <v>81.481481481481481</v>
      </c>
      <c r="BI72" s="65">
        <v>100</v>
      </c>
      <c r="BJ72" s="65">
        <v>85.92592592592591</v>
      </c>
      <c r="BK72" s="65">
        <v>100</v>
      </c>
      <c r="BL72" s="65">
        <v>94.074074074074076</v>
      </c>
      <c r="BM72" s="65">
        <v>77.301587301587304</v>
      </c>
      <c r="BN72" s="65">
        <v>68.253968253968253</v>
      </c>
      <c r="BO72" s="65">
        <v>77.777777777777771</v>
      </c>
      <c r="BP72" s="65">
        <v>78.571428571428569</v>
      </c>
      <c r="BQ72" s="65">
        <v>80.158730158730165</v>
      </c>
      <c r="BR72" s="65">
        <v>81.746031746031747</v>
      </c>
      <c r="BS72" s="65">
        <v>85.92592592592591</v>
      </c>
      <c r="BT72" s="65">
        <v>79.444444444444457</v>
      </c>
      <c r="BU72" s="65">
        <v>75.555555555555557</v>
      </c>
      <c r="BV72" s="65">
        <v>72.592592592592595</v>
      </c>
      <c r="BW72" s="65">
        <v>80.740740740740748</v>
      </c>
      <c r="BX72" s="65">
        <v>88.888888888888886</v>
      </c>
      <c r="BY72" s="65">
        <v>86.666666666666671</v>
      </c>
      <c r="BZ72" s="65">
        <v>80.740740740740748</v>
      </c>
      <c r="CA72" s="65">
        <v>88.888888888888886</v>
      </c>
      <c r="CB72" s="65">
        <v>90.370370370370367</v>
      </c>
      <c r="CC72" s="65">
        <v>100</v>
      </c>
      <c r="CD72" s="65">
        <v>79.259259259259252</v>
      </c>
      <c r="CE72" s="65">
        <v>100</v>
      </c>
      <c r="CF72" s="65">
        <v>67.521367521367509</v>
      </c>
      <c r="CG72" s="65">
        <v>84.615384615384613</v>
      </c>
      <c r="CH72" s="65">
        <v>55.555555555555557</v>
      </c>
      <c r="CI72" s="65">
        <v>100</v>
      </c>
      <c r="CJ72" s="65">
        <v>70.370370370370367</v>
      </c>
      <c r="CK72" s="65">
        <v>92.857142857142861</v>
      </c>
      <c r="CL72" s="65">
        <v>73.80952380952381</v>
      </c>
    </row>
    <row r="73" spans="1:90" x14ac:dyDescent="0.35">
      <c r="B73" s="63" t="s">
        <v>234</v>
      </c>
      <c r="C73" s="64" t="s">
        <v>280</v>
      </c>
      <c r="D73" s="65">
        <v>100</v>
      </c>
      <c r="E73" s="65">
        <v>81.045751633986939</v>
      </c>
      <c r="F73" s="65">
        <v>88.235294117647058</v>
      </c>
      <c r="G73" s="65">
        <v>88.194444444444443</v>
      </c>
      <c r="H73" s="65">
        <v>100</v>
      </c>
      <c r="I73" s="65">
        <v>77.777777777777771</v>
      </c>
      <c r="J73" s="65">
        <v>100</v>
      </c>
      <c r="K73" s="65">
        <v>71.527777777777771</v>
      </c>
      <c r="L73" s="65">
        <v>65.873015873015873</v>
      </c>
      <c r="M73" s="65">
        <v>53.17460317460317</v>
      </c>
      <c r="N73" s="65">
        <v>37.5</v>
      </c>
      <c r="O73" s="65">
        <v>43.518518518518519</v>
      </c>
      <c r="P73" s="65">
        <v>94.117647058823522</v>
      </c>
      <c r="Q73" s="65">
        <v>70.833333333333329</v>
      </c>
      <c r="R73" s="65">
        <v>100</v>
      </c>
      <c r="S73" s="65">
        <v>81.25</v>
      </c>
      <c r="T73" s="65">
        <v>90.220588235294116</v>
      </c>
      <c r="U73" s="65">
        <v>68.212962962962962</v>
      </c>
      <c r="V73" s="65">
        <v>100</v>
      </c>
      <c r="W73" s="65">
        <v>81.25</v>
      </c>
      <c r="X73" s="65">
        <v>82.35294117647058</v>
      </c>
      <c r="Y73" s="65">
        <v>65.185185185185176</v>
      </c>
      <c r="Z73" s="65">
        <v>87.5</v>
      </c>
      <c r="AA73" s="65">
        <v>58.518518518518519</v>
      </c>
      <c r="AB73" s="65">
        <v>81.25</v>
      </c>
      <c r="AC73" s="65">
        <v>55.555555555555557</v>
      </c>
      <c r="AD73" s="65">
        <v>100</v>
      </c>
      <c r="AE73" s="65">
        <v>80.555555555555557</v>
      </c>
      <c r="AF73" s="65">
        <v>76.470588235294116</v>
      </c>
      <c r="AG73" s="65">
        <v>82.539682539682545</v>
      </c>
      <c r="AH73" s="65">
        <v>83.333333333333329</v>
      </c>
      <c r="AI73" s="65">
        <v>100</v>
      </c>
      <c r="AJ73" s="65">
        <v>84.126984126984127</v>
      </c>
      <c r="AK73" s="65">
        <v>100</v>
      </c>
      <c r="AL73" s="65">
        <v>75.555555555555557</v>
      </c>
      <c r="AM73" s="65">
        <v>93.333333333333329</v>
      </c>
      <c r="AN73" s="65">
        <v>74.81481481481481</v>
      </c>
      <c r="AO73" s="65">
        <v>64.285714285714292</v>
      </c>
      <c r="AP73" s="65">
        <v>42.592592592592588</v>
      </c>
      <c r="AQ73" s="65">
        <v>86.666666666666671</v>
      </c>
      <c r="AR73" s="65">
        <v>61.111111111111107</v>
      </c>
      <c r="AS73" s="65">
        <v>78.571428571428569</v>
      </c>
      <c r="AT73" s="65">
        <v>57.264957264957268</v>
      </c>
      <c r="AU73" s="65">
        <v>66.666666666666657</v>
      </c>
      <c r="AV73" s="65">
        <v>74.074074074074076</v>
      </c>
      <c r="AW73" s="65">
        <v>73.333333333333329</v>
      </c>
      <c r="AX73" s="65">
        <v>68.627450980392155</v>
      </c>
      <c r="AY73" s="65">
        <v>81.045751633986939</v>
      </c>
      <c r="AZ73" s="65">
        <v>73.856209150326805</v>
      </c>
      <c r="BA73" s="65">
        <v>85.735294117647044</v>
      </c>
      <c r="BB73" s="65">
        <v>63.879629629629633</v>
      </c>
      <c r="BC73" s="65">
        <v>88.235294117647058</v>
      </c>
      <c r="BD73" s="65">
        <v>68.055555555555557</v>
      </c>
      <c r="BE73" s="65">
        <v>82.35294117647058</v>
      </c>
      <c r="BF73" s="65">
        <v>63.194444444444443</v>
      </c>
      <c r="BG73" s="65">
        <v>87.5</v>
      </c>
      <c r="BH73" s="65">
        <v>59.259259259259252</v>
      </c>
      <c r="BI73" s="65">
        <v>76.470588235294116</v>
      </c>
      <c r="BJ73" s="65">
        <v>60</v>
      </c>
      <c r="BK73" s="65">
        <v>94.117647058823522</v>
      </c>
      <c r="BL73" s="65">
        <v>68.888888888888886</v>
      </c>
      <c r="BM73" s="65">
        <v>82.475490196078425</v>
      </c>
      <c r="BN73" s="65">
        <v>82.35294117647058</v>
      </c>
      <c r="BO73" s="65">
        <v>83.333333333333343</v>
      </c>
      <c r="BP73" s="65">
        <v>82.638888888888886</v>
      </c>
      <c r="BQ73" s="65">
        <v>82.35294117647058</v>
      </c>
      <c r="BR73" s="65">
        <v>81.699346405228766</v>
      </c>
      <c r="BS73" s="65">
        <v>54.166666666666664</v>
      </c>
      <c r="BT73" s="65">
        <v>62.244008714596944</v>
      </c>
      <c r="BU73" s="65">
        <v>56.862745098039206</v>
      </c>
      <c r="BV73" s="65">
        <v>27.407407407407408</v>
      </c>
      <c r="BW73" s="65">
        <v>84.313725490196077</v>
      </c>
      <c r="BX73" s="65">
        <v>80.392156862745082</v>
      </c>
      <c r="BY73" s="65">
        <v>87.58169934640523</v>
      </c>
      <c r="BZ73" s="65">
        <v>88.888888888888886</v>
      </c>
      <c r="CA73" s="65">
        <v>86.274509803921575</v>
      </c>
      <c r="CB73" s="65">
        <v>87.58169934640523</v>
      </c>
      <c r="CC73" s="65">
        <v>88.235294117647058</v>
      </c>
      <c r="CD73" s="65">
        <v>68.627450980392155</v>
      </c>
      <c r="CE73" s="65">
        <v>84.615384615384613</v>
      </c>
      <c r="CF73" s="65">
        <v>52.136752136752136</v>
      </c>
      <c r="CG73" s="65">
        <v>50</v>
      </c>
      <c r="CH73" s="65">
        <v>52.777777777777779</v>
      </c>
      <c r="CI73" s="65">
        <v>64.705882352941174</v>
      </c>
      <c r="CJ73" s="65">
        <v>49.673202614379086</v>
      </c>
      <c r="CK73" s="65">
        <v>76.470588235294116</v>
      </c>
      <c r="CL73" s="65">
        <v>66.013071895424844</v>
      </c>
    </row>
    <row r="74" spans="1:90" x14ac:dyDescent="0.35">
      <c r="A74" t="s">
        <v>352</v>
      </c>
      <c r="B74" s="63" t="s">
        <v>234</v>
      </c>
      <c r="C74" s="64" t="s">
        <v>281</v>
      </c>
      <c r="D74" s="65">
        <v>90.909090909090907</v>
      </c>
      <c r="E74" s="65">
        <v>75.555555555555557</v>
      </c>
      <c r="F74" s="65">
        <v>92.307692307692307</v>
      </c>
      <c r="G74" s="65">
        <v>64.81481481481481</v>
      </c>
      <c r="H74" s="65">
        <v>91.666666666666657</v>
      </c>
      <c r="I74" s="65">
        <v>51.515151515151516</v>
      </c>
      <c r="J74" s="65">
        <v>90</v>
      </c>
      <c r="K74" s="65">
        <v>63.333333333333336</v>
      </c>
      <c r="L74" s="65">
        <v>39.682539682539677</v>
      </c>
      <c r="M74" s="65">
        <v>56.666666666666657</v>
      </c>
      <c r="N74" s="65">
        <v>78.571428571428569</v>
      </c>
      <c r="O74" s="65">
        <v>32.478632478632477</v>
      </c>
      <c r="P74" s="65">
        <v>100</v>
      </c>
      <c r="Q74" s="65">
        <v>48.148148148148145</v>
      </c>
      <c r="R74" s="65">
        <v>91.666666666666657</v>
      </c>
      <c r="S74" s="65">
        <v>73.148148148148138</v>
      </c>
      <c r="T74" s="65">
        <v>80</v>
      </c>
      <c r="U74" s="65">
        <v>59.855699855699854</v>
      </c>
      <c r="V74" s="65">
        <v>100</v>
      </c>
      <c r="W74" s="65">
        <v>69.047619047619051</v>
      </c>
      <c r="X74" s="65">
        <v>64.285714285714292</v>
      </c>
      <c r="Y74" s="65">
        <v>48.484848484848477</v>
      </c>
      <c r="Z74" s="65">
        <v>71.428571428571431</v>
      </c>
      <c r="AA74" s="65">
        <v>55.555555555555557</v>
      </c>
      <c r="AB74" s="65">
        <v>92.857142857142861</v>
      </c>
      <c r="AC74" s="65">
        <v>80.158730158730151</v>
      </c>
      <c r="AD74" s="65">
        <v>71.428571428571431</v>
      </c>
      <c r="AE74" s="65">
        <v>46.031746031746032</v>
      </c>
      <c r="AF74" s="65">
        <v>66.666666666666657</v>
      </c>
      <c r="AG74" s="65">
        <v>64.102564102564102</v>
      </c>
      <c r="AH74" s="65">
        <v>66.666666666666657</v>
      </c>
      <c r="AI74" s="65">
        <v>100</v>
      </c>
      <c r="AJ74" s="65">
        <v>72.649572649572647</v>
      </c>
      <c r="AK74" s="65">
        <v>78.571428571428569</v>
      </c>
      <c r="AL74" s="65">
        <v>68.686868686868678</v>
      </c>
      <c r="AM74" s="65">
        <v>90.909090909090907</v>
      </c>
      <c r="AN74" s="65">
        <v>74.444444444444443</v>
      </c>
      <c r="AO74" s="65">
        <v>100</v>
      </c>
      <c r="AP74" s="65">
        <v>56.349206349206341</v>
      </c>
      <c r="AQ74" s="65">
        <v>71.428571428571431</v>
      </c>
      <c r="AR74" s="65">
        <v>54.545454545454547</v>
      </c>
      <c r="AS74" s="65">
        <v>78.571428571428569</v>
      </c>
      <c r="AT74" s="65">
        <v>54.629629629629633</v>
      </c>
      <c r="AU74" s="65">
        <v>63.492063492063494</v>
      </c>
      <c r="AV74" s="65">
        <v>79.365079365079353</v>
      </c>
      <c r="AW74" s="65">
        <v>69.841269841269835</v>
      </c>
      <c r="AX74" s="65">
        <v>49.206349206349209</v>
      </c>
      <c r="AY74" s="65">
        <v>50.793650793650791</v>
      </c>
      <c r="AZ74" s="65">
        <v>67.521367521367509</v>
      </c>
      <c r="BA74" s="65">
        <v>81.428571428571416</v>
      </c>
      <c r="BB74" s="65">
        <v>49.682539682539677</v>
      </c>
      <c r="BC74" s="65">
        <v>78.571428571428569</v>
      </c>
      <c r="BD74" s="65">
        <v>46.825396825396822</v>
      </c>
      <c r="BE74" s="65">
        <v>78.571428571428569</v>
      </c>
      <c r="BF74" s="65">
        <v>49.206349206349209</v>
      </c>
      <c r="BG74" s="65">
        <v>85.714285714285708</v>
      </c>
      <c r="BH74" s="65">
        <v>50.793650793650791</v>
      </c>
      <c r="BI74" s="65">
        <v>85.714285714285708</v>
      </c>
      <c r="BJ74" s="65">
        <v>53.17460317460317</v>
      </c>
      <c r="BK74" s="65">
        <v>78.571428571428569</v>
      </c>
      <c r="BL74" s="65">
        <v>48.412698412698404</v>
      </c>
      <c r="BM74" s="65">
        <v>69.841269841269849</v>
      </c>
      <c r="BN74" s="65">
        <v>53.968253968253968</v>
      </c>
      <c r="BO74" s="65">
        <v>53.968253968253968</v>
      </c>
      <c r="BP74" s="65">
        <v>80.158730158730165</v>
      </c>
      <c r="BQ74" s="65">
        <v>80.952380952380949</v>
      </c>
      <c r="BR74" s="65">
        <v>80.158730158730165</v>
      </c>
      <c r="BS74" s="65">
        <v>49.572649572649574</v>
      </c>
      <c r="BT74" s="65">
        <v>40.277777777777771</v>
      </c>
      <c r="BU74" s="65">
        <v>26.984126984126981</v>
      </c>
      <c r="BV74" s="65">
        <v>17.460317460317462</v>
      </c>
      <c r="BW74" s="65">
        <v>50</v>
      </c>
      <c r="BX74" s="65">
        <v>66.666666666666657</v>
      </c>
      <c r="BY74" s="65">
        <v>84.37118437118437</v>
      </c>
      <c r="BZ74" s="65">
        <v>88.034188034188034</v>
      </c>
      <c r="CA74" s="65">
        <v>85.714285714285708</v>
      </c>
      <c r="CB74" s="65">
        <v>79.365079365079353</v>
      </c>
      <c r="CC74" s="65">
        <v>64.285714285714292</v>
      </c>
      <c r="CD74" s="65">
        <v>57.777777777777779</v>
      </c>
      <c r="CE74" s="65">
        <v>42.857142857142854</v>
      </c>
      <c r="CF74" s="65">
        <v>35.18518518518519</v>
      </c>
      <c r="CG74" s="65">
        <v>41.666666666666671</v>
      </c>
      <c r="CH74" s="65">
        <v>28.888888888888889</v>
      </c>
      <c r="CI74" s="65">
        <v>42.857142857142854</v>
      </c>
      <c r="CJ74" s="65">
        <v>33.333333333333329</v>
      </c>
      <c r="CK74" s="65">
        <v>85.714285714285708</v>
      </c>
      <c r="CL74" s="65">
        <v>53.968253968253961</v>
      </c>
    </row>
    <row r="75" spans="1:90" x14ac:dyDescent="0.35">
      <c r="B75" s="63" t="s">
        <v>238</v>
      </c>
      <c r="C75" s="64" t="s">
        <v>282</v>
      </c>
      <c r="D75" s="65">
        <v>100</v>
      </c>
      <c r="E75" s="65">
        <v>94.444444444444443</v>
      </c>
      <c r="F75" s="65">
        <v>100</v>
      </c>
      <c r="G75" s="65">
        <v>94.81481481481481</v>
      </c>
      <c r="H75" s="65">
        <v>100</v>
      </c>
      <c r="I75" s="65">
        <v>91.851851851851862</v>
      </c>
      <c r="J75" s="65">
        <v>100</v>
      </c>
      <c r="K75" s="65">
        <v>71.851851851851848</v>
      </c>
      <c r="L75" s="65">
        <v>68.148148148148152</v>
      </c>
      <c r="M75" s="65">
        <v>34.814814814814817</v>
      </c>
      <c r="N75" s="65">
        <v>86.666666666666671</v>
      </c>
      <c r="O75" s="65">
        <v>22.962962962962965</v>
      </c>
      <c r="P75" s="65">
        <v>100</v>
      </c>
      <c r="Q75" s="65">
        <v>50.370370370370367</v>
      </c>
      <c r="R75" s="65">
        <v>100</v>
      </c>
      <c r="S75" s="65">
        <v>58.518518518518519</v>
      </c>
      <c r="T75" s="65">
        <v>81.428571428571431</v>
      </c>
      <c r="U75" s="65">
        <v>40.444444444444443</v>
      </c>
      <c r="V75" s="65">
        <v>100</v>
      </c>
      <c r="W75" s="65">
        <v>45.185185185185183</v>
      </c>
      <c r="X75" s="65">
        <v>100</v>
      </c>
      <c r="Y75" s="65">
        <v>52.592592592592588</v>
      </c>
      <c r="Z75" s="65">
        <v>100</v>
      </c>
      <c r="AA75" s="65">
        <v>46.666666666666664</v>
      </c>
      <c r="AB75" s="65">
        <v>7.1428571428571423</v>
      </c>
      <c r="AC75" s="65">
        <v>2.2222222222222214</v>
      </c>
      <c r="AD75" s="65">
        <v>100</v>
      </c>
      <c r="AE75" s="65">
        <v>55.555555555555557</v>
      </c>
      <c r="AF75" s="65">
        <v>42.222222222222221</v>
      </c>
      <c r="AG75" s="65">
        <v>39.999999999999993</v>
      </c>
      <c r="AH75" s="65">
        <v>34.814814814814817</v>
      </c>
      <c r="AI75" s="65">
        <v>100</v>
      </c>
      <c r="AJ75" s="65">
        <v>85.92592592592591</v>
      </c>
      <c r="AK75" s="65">
        <v>100</v>
      </c>
      <c r="AL75" s="65">
        <v>61.481481481481481</v>
      </c>
      <c r="AM75" s="65">
        <v>92.857142857142861</v>
      </c>
      <c r="AN75" s="65">
        <v>43.703703703703702</v>
      </c>
      <c r="AO75" s="65">
        <v>14.285714285714285</v>
      </c>
      <c r="AP75" s="65">
        <v>8.8888888888888893</v>
      </c>
      <c r="AQ75" s="65">
        <v>92.857142857142861</v>
      </c>
      <c r="AR75" s="65">
        <v>43.703703703703702</v>
      </c>
      <c r="AS75" s="65">
        <v>92.857142857142861</v>
      </c>
      <c r="AT75" s="65">
        <v>35.555555555555557</v>
      </c>
      <c r="AU75" s="65">
        <v>57.777777777777779</v>
      </c>
      <c r="AV75" s="65">
        <v>50.370370370370367</v>
      </c>
      <c r="AW75" s="65">
        <v>53.333333333333329</v>
      </c>
      <c r="AX75" s="65">
        <v>56.296296296296291</v>
      </c>
      <c r="AY75" s="65">
        <v>36.296296296296298</v>
      </c>
      <c r="AZ75" s="65">
        <v>65.925925925925924</v>
      </c>
      <c r="BA75" s="65">
        <v>80.109890109890102</v>
      </c>
      <c r="BB75" s="65">
        <v>41.629629629629633</v>
      </c>
      <c r="BC75" s="65">
        <v>100</v>
      </c>
      <c r="BD75" s="65">
        <v>43.703703703703702</v>
      </c>
      <c r="BE75" s="65">
        <v>100</v>
      </c>
      <c r="BF75" s="65">
        <v>45.185185185185183</v>
      </c>
      <c r="BG75" s="65">
        <v>100</v>
      </c>
      <c r="BH75" s="65">
        <v>48.888888888888893</v>
      </c>
      <c r="BI75" s="65">
        <v>7.6923076923076925</v>
      </c>
      <c r="BJ75" s="65">
        <v>7.4074074074074083</v>
      </c>
      <c r="BK75" s="65">
        <v>92.857142857142861</v>
      </c>
      <c r="BL75" s="65">
        <v>62.962962962962962</v>
      </c>
      <c r="BM75" s="65">
        <v>92.296296296296291</v>
      </c>
      <c r="BN75" s="65">
        <v>91.111111111111114</v>
      </c>
      <c r="BO75" s="65">
        <v>95.555555555555557</v>
      </c>
      <c r="BP75" s="65">
        <v>95.555555555555557</v>
      </c>
      <c r="BQ75" s="65">
        <v>91.851851851851848</v>
      </c>
      <c r="BR75" s="65">
        <v>87.407407407407405</v>
      </c>
      <c r="BS75" s="65">
        <v>43.703703703703702</v>
      </c>
      <c r="BT75" s="65">
        <v>48.148148148148152</v>
      </c>
      <c r="BU75" s="65">
        <v>46.666666666666664</v>
      </c>
      <c r="BV75" s="65">
        <v>23.703703703703702</v>
      </c>
      <c r="BW75" s="65">
        <v>45.925925925925931</v>
      </c>
      <c r="BX75" s="65">
        <v>76.296296296296291</v>
      </c>
      <c r="BY75" s="65">
        <v>92.839506172839506</v>
      </c>
      <c r="BZ75" s="65">
        <v>91.851851851851862</v>
      </c>
      <c r="CA75" s="65">
        <v>92.592592592592595</v>
      </c>
      <c r="CB75" s="65">
        <v>94.074074074074076</v>
      </c>
      <c r="CC75" s="65">
        <v>92.857142857142861</v>
      </c>
      <c r="CD75" s="65">
        <v>42.962962962962955</v>
      </c>
      <c r="CE75" s="65">
        <v>6.666666666666667</v>
      </c>
      <c r="CF75" s="65">
        <v>4.4444444444444429</v>
      </c>
      <c r="CG75" s="65">
        <v>0</v>
      </c>
      <c r="CH75" s="65">
        <v>0.74074074074074059</v>
      </c>
      <c r="CI75" s="65">
        <v>100</v>
      </c>
      <c r="CJ75" s="65">
        <v>33.333333333333329</v>
      </c>
      <c r="CK75" s="65">
        <v>100</v>
      </c>
      <c r="CL75" s="65">
        <v>65.185185185185176</v>
      </c>
    </row>
    <row r="76" spans="1:90" x14ac:dyDescent="0.35">
      <c r="B76" s="63" t="s">
        <v>228</v>
      </c>
      <c r="C76" s="64" t="s">
        <v>283</v>
      </c>
      <c r="D76" s="65">
        <v>84.615384615384613</v>
      </c>
      <c r="E76" s="65">
        <v>54.700854700854705</v>
      </c>
      <c r="F76" s="65">
        <v>84.615384615384613</v>
      </c>
      <c r="G76" s="65">
        <v>58.119658119658119</v>
      </c>
      <c r="H76" s="65">
        <v>92.307692307692307</v>
      </c>
      <c r="I76" s="65">
        <v>56.410256410256402</v>
      </c>
      <c r="J76" s="65">
        <v>76.923076923076934</v>
      </c>
      <c r="K76" s="65">
        <v>59.82905982905983</v>
      </c>
      <c r="L76" s="65">
        <v>59.82905982905983</v>
      </c>
      <c r="M76" s="65">
        <v>55.555555555555557</v>
      </c>
      <c r="N76" s="65">
        <v>76.923076923076934</v>
      </c>
      <c r="O76" s="65">
        <v>57.264957264957268</v>
      </c>
      <c r="P76" s="65">
        <v>84.615384615384613</v>
      </c>
      <c r="Q76" s="65">
        <v>54.700854700854705</v>
      </c>
      <c r="R76" s="65">
        <v>69.230769230769226</v>
      </c>
      <c r="S76" s="65">
        <v>60.683760683760681</v>
      </c>
      <c r="T76" s="65">
        <v>80</v>
      </c>
      <c r="U76" s="65">
        <v>52.307692307692307</v>
      </c>
      <c r="V76" s="65">
        <v>84.615384615384613</v>
      </c>
      <c r="W76" s="65">
        <v>52.136752136752136</v>
      </c>
      <c r="X76" s="65">
        <v>84.615384615384613</v>
      </c>
      <c r="Y76" s="65">
        <v>51.282051282051277</v>
      </c>
      <c r="Z76" s="65">
        <v>69.230769230769226</v>
      </c>
      <c r="AA76" s="65">
        <v>44.444444444444443</v>
      </c>
      <c r="AB76" s="65">
        <v>84.615384615384613</v>
      </c>
      <c r="AC76" s="65">
        <v>60.683760683760681</v>
      </c>
      <c r="AD76" s="65">
        <v>76.923076923076934</v>
      </c>
      <c r="AE76" s="65">
        <v>52.991452991452988</v>
      </c>
      <c r="AF76" s="65">
        <v>62.393162393162385</v>
      </c>
      <c r="AG76" s="65">
        <v>66.666666666666657</v>
      </c>
      <c r="AH76" s="65">
        <v>52.136752136752136</v>
      </c>
      <c r="AI76" s="65">
        <v>92.307692307692307</v>
      </c>
      <c r="AJ76" s="65">
        <v>68.376068376068375</v>
      </c>
      <c r="AK76" s="65">
        <v>92.307692307692307</v>
      </c>
      <c r="AL76" s="65">
        <v>73.504273504273499</v>
      </c>
      <c r="AM76" s="65">
        <v>92.307692307692307</v>
      </c>
      <c r="AN76" s="65">
        <v>69.230769230769226</v>
      </c>
      <c r="AO76" s="65">
        <v>69.230769230769226</v>
      </c>
      <c r="AP76" s="65">
        <v>50.427350427350426</v>
      </c>
      <c r="AQ76" s="65">
        <v>92.307692307692307</v>
      </c>
      <c r="AR76" s="65">
        <v>52.136752136752136</v>
      </c>
      <c r="AS76" s="65">
        <v>53.846153846153847</v>
      </c>
      <c r="AT76" s="65">
        <v>41.880341880341881</v>
      </c>
      <c r="AU76" s="65">
        <v>67.521367521367509</v>
      </c>
      <c r="AV76" s="65">
        <v>67.521367521367509</v>
      </c>
      <c r="AW76" s="65">
        <v>56.410256410256402</v>
      </c>
      <c r="AX76" s="65">
        <v>77.777777777777771</v>
      </c>
      <c r="AY76" s="65">
        <v>80.341880341880326</v>
      </c>
      <c r="AZ76" s="65">
        <v>76.068376068376068</v>
      </c>
      <c r="BA76" s="65">
        <v>43.07692307692308</v>
      </c>
      <c r="BB76" s="65">
        <v>43.076923076923073</v>
      </c>
      <c r="BC76" s="65">
        <v>38.461538461538467</v>
      </c>
      <c r="BD76" s="65">
        <v>42.735042735042732</v>
      </c>
      <c r="BE76" s="65">
        <v>46.153846153846153</v>
      </c>
      <c r="BF76" s="65">
        <v>40.170940170940163</v>
      </c>
      <c r="BG76" s="65">
        <v>38.461538461538467</v>
      </c>
      <c r="BH76" s="65">
        <v>41.025641025641029</v>
      </c>
      <c r="BI76" s="65">
        <v>38.461538461538467</v>
      </c>
      <c r="BJ76" s="65">
        <v>47.008547008547005</v>
      </c>
      <c r="BK76" s="65">
        <v>53.846153846153847</v>
      </c>
      <c r="BL76" s="65">
        <v>44.444444444444443</v>
      </c>
      <c r="BM76" s="65">
        <v>76.068376068376068</v>
      </c>
      <c r="BN76" s="65">
        <v>71.794871794871796</v>
      </c>
      <c r="BO76" s="65">
        <v>74.358974358974365</v>
      </c>
      <c r="BP76" s="65">
        <v>79.487179487179489</v>
      </c>
      <c r="BQ76" s="65">
        <v>75.213675213675216</v>
      </c>
      <c r="BR76" s="65">
        <v>79.487179487179489</v>
      </c>
      <c r="BS76" s="65">
        <v>43.589743589743591</v>
      </c>
      <c r="BT76" s="65">
        <v>54.487179487179489</v>
      </c>
      <c r="BU76" s="65">
        <v>47.008547008547005</v>
      </c>
      <c r="BV76" s="65">
        <v>46.153846153846153</v>
      </c>
      <c r="BW76" s="65">
        <v>60.683760683760681</v>
      </c>
      <c r="BX76" s="65">
        <v>64.102564102564102</v>
      </c>
      <c r="BY76" s="65">
        <v>79.487179487179489</v>
      </c>
      <c r="BZ76" s="65">
        <v>75.213675213675216</v>
      </c>
      <c r="CA76" s="65">
        <v>80.341880341880326</v>
      </c>
      <c r="CB76" s="65">
        <v>82.90598290598291</v>
      </c>
      <c r="CC76" s="65">
        <v>61.53846153846154</v>
      </c>
      <c r="CD76" s="65">
        <v>46.153846153846153</v>
      </c>
      <c r="CE76" s="65">
        <v>30.76923076923077</v>
      </c>
      <c r="CF76" s="65">
        <v>38.46153846153846</v>
      </c>
      <c r="CG76" s="65">
        <v>61.53846153846154</v>
      </c>
      <c r="CH76" s="65">
        <v>49.572649572649574</v>
      </c>
      <c r="CI76" s="65">
        <v>84.615384615384613</v>
      </c>
      <c r="CJ76" s="65">
        <v>60.683760683760681</v>
      </c>
      <c r="CK76" s="65">
        <v>100</v>
      </c>
      <c r="CL76" s="65">
        <v>70.940170940170944</v>
      </c>
    </row>
    <row r="77" spans="1:90" x14ac:dyDescent="0.35">
      <c r="B77" s="63" t="s">
        <v>238</v>
      </c>
      <c r="C77" s="64" t="s">
        <v>284</v>
      </c>
      <c r="D77" s="65">
        <v>66.666666666666657</v>
      </c>
      <c r="E77" s="65">
        <v>46.464646464646464</v>
      </c>
      <c r="F77" s="65">
        <v>100</v>
      </c>
      <c r="G77" s="65">
        <v>54.629629629629633</v>
      </c>
      <c r="H77" s="65">
        <v>75</v>
      </c>
      <c r="I77" s="65">
        <v>42.592592592592588</v>
      </c>
      <c r="J77" s="65">
        <v>83.333333333333343</v>
      </c>
      <c r="K77" s="65">
        <v>46.296296296296298</v>
      </c>
      <c r="L77" s="65">
        <v>55.555555555555557</v>
      </c>
      <c r="M77" s="65">
        <v>35.042735042735046</v>
      </c>
      <c r="N77" s="65">
        <v>25</v>
      </c>
      <c r="O77" s="65">
        <v>7.4074074074074083</v>
      </c>
      <c r="P77" s="65">
        <v>30.76923076923077</v>
      </c>
      <c r="Q77" s="65">
        <v>27.777777777777779</v>
      </c>
      <c r="R77" s="65">
        <v>92.307692307692307</v>
      </c>
      <c r="S77" s="65">
        <v>35.18518518518519</v>
      </c>
      <c r="T77" s="65">
        <v>53.333333333333329</v>
      </c>
      <c r="U77" s="65">
        <v>29.535353535353533</v>
      </c>
      <c r="V77" s="65">
        <v>41.666666666666671</v>
      </c>
      <c r="W77" s="65">
        <v>22.222222222222221</v>
      </c>
      <c r="X77" s="65">
        <v>16.666666666666664</v>
      </c>
      <c r="Y77" s="65">
        <v>15.555555555555554</v>
      </c>
      <c r="Z77" s="65">
        <v>33.333333333333329</v>
      </c>
      <c r="AA77" s="65">
        <v>15.151515151515152</v>
      </c>
      <c r="AB77" s="65">
        <v>91.666666666666657</v>
      </c>
      <c r="AC77" s="65">
        <v>41.414141414141419</v>
      </c>
      <c r="AD77" s="65">
        <v>83.333333333333343</v>
      </c>
      <c r="AE77" s="65">
        <v>53.333333333333329</v>
      </c>
      <c r="AF77" s="65">
        <v>40.170940170940163</v>
      </c>
      <c r="AG77" s="65">
        <v>37.606837606837608</v>
      </c>
      <c r="AH77" s="65">
        <v>44.444444444444443</v>
      </c>
      <c r="AI77" s="65">
        <v>92.307692307692307</v>
      </c>
      <c r="AJ77" s="65">
        <v>62.037037037037031</v>
      </c>
      <c r="AK77" s="65">
        <v>75</v>
      </c>
      <c r="AL77" s="65">
        <v>47.222222222222221</v>
      </c>
      <c r="AM77" s="65">
        <v>69.230769230769226</v>
      </c>
      <c r="AN77" s="65">
        <v>30.303030303030301</v>
      </c>
      <c r="AO77" s="65">
        <v>45.454545454545453</v>
      </c>
      <c r="AP77" s="65">
        <v>15.555555555555554</v>
      </c>
      <c r="AQ77" s="65">
        <v>69.230769230769226</v>
      </c>
      <c r="AR77" s="65">
        <v>31.623931623931625</v>
      </c>
      <c r="AS77" s="65">
        <v>41.666666666666671</v>
      </c>
      <c r="AT77" s="65">
        <v>22.222222222222221</v>
      </c>
      <c r="AU77" s="65">
        <v>51.282051282051277</v>
      </c>
      <c r="AV77" s="65">
        <v>36.752136752136749</v>
      </c>
      <c r="AW77" s="65">
        <v>33.333333333333329</v>
      </c>
      <c r="AX77" s="65">
        <v>26.262626262626263</v>
      </c>
      <c r="AY77" s="65">
        <v>20.37037037037037</v>
      </c>
      <c r="AZ77" s="65">
        <v>49.494949494949488</v>
      </c>
      <c r="BA77" s="65">
        <v>48</v>
      </c>
      <c r="BB77" s="65">
        <v>28.868686868686872</v>
      </c>
      <c r="BC77" s="65">
        <v>36.363636363636367</v>
      </c>
      <c r="BD77" s="65">
        <v>21.212121212121211</v>
      </c>
      <c r="BE77" s="65">
        <v>27.27272727272727</v>
      </c>
      <c r="BF77" s="65">
        <v>15.151515151515152</v>
      </c>
      <c r="BG77" s="65">
        <v>40</v>
      </c>
      <c r="BH77" s="65">
        <v>20.202020202020204</v>
      </c>
      <c r="BI77" s="65">
        <v>72.727272727272734</v>
      </c>
      <c r="BJ77" s="65">
        <v>52.222222222222221</v>
      </c>
      <c r="BK77" s="65">
        <v>63.636363636363633</v>
      </c>
      <c r="BL77" s="65">
        <v>35.555555555555557</v>
      </c>
      <c r="BM77" s="65">
        <v>58.969696969696976</v>
      </c>
      <c r="BN77" s="65">
        <v>46.666666666666671</v>
      </c>
      <c r="BO77" s="65">
        <v>43.333333333333343</v>
      </c>
      <c r="BP77" s="65">
        <v>78.787878787878782</v>
      </c>
      <c r="BQ77" s="65">
        <v>67.171717171717177</v>
      </c>
      <c r="BR77" s="65">
        <v>58.888888888888886</v>
      </c>
      <c r="BS77" s="65">
        <v>35.353535353535349</v>
      </c>
      <c r="BT77" s="65">
        <v>22.222222222222221</v>
      </c>
      <c r="BU77" s="65">
        <v>6.0606060606060597</v>
      </c>
      <c r="BV77" s="65">
        <v>11.111111111111111</v>
      </c>
      <c r="BW77" s="65">
        <v>22.222222222222221</v>
      </c>
      <c r="BX77" s="65">
        <v>49.494949494949488</v>
      </c>
      <c r="BY77" s="65">
        <v>43.771043771043765</v>
      </c>
      <c r="BZ77" s="65">
        <v>13.13131313131313</v>
      </c>
      <c r="CA77" s="65">
        <v>60.606060606060602</v>
      </c>
      <c r="CB77" s="65">
        <v>57.575757575757571</v>
      </c>
      <c r="CC77" s="65">
        <v>69.230769230769226</v>
      </c>
      <c r="CD77" s="65">
        <v>26.851851851851848</v>
      </c>
      <c r="CE77" s="65">
        <v>9.0909090909090917</v>
      </c>
      <c r="CF77" s="65">
        <v>12.222222222222223</v>
      </c>
      <c r="CG77" s="65">
        <v>16.666666666666664</v>
      </c>
      <c r="CH77" s="65">
        <v>14.444444444444441</v>
      </c>
      <c r="CI77" s="65">
        <v>69.230769230769226</v>
      </c>
      <c r="CJ77" s="65">
        <v>36.752136752136749</v>
      </c>
      <c r="CK77" s="65">
        <v>92.307692307692307</v>
      </c>
      <c r="CL77" s="65">
        <v>49.572649572649574</v>
      </c>
    </row>
    <row r="78" spans="1:90" x14ac:dyDescent="0.35">
      <c r="A78" t="s">
        <v>352</v>
      </c>
      <c r="B78" s="63" t="s">
        <v>238</v>
      </c>
      <c r="C78" s="64" t="s">
        <v>285</v>
      </c>
      <c r="D78" s="65">
        <v>45.454545454545453</v>
      </c>
      <c r="E78" s="65">
        <v>33.333333333333329</v>
      </c>
      <c r="F78" s="65">
        <v>100</v>
      </c>
      <c r="G78" s="65">
        <v>48.888888888888893</v>
      </c>
      <c r="H78" s="65">
        <v>72.727272727272734</v>
      </c>
      <c r="I78" s="65">
        <v>29.292929292929291</v>
      </c>
      <c r="J78" s="65">
        <v>45.454545454545453</v>
      </c>
      <c r="K78" s="65">
        <v>23.232323232323232</v>
      </c>
      <c r="L78" s="65">
        <v>66.666666666666657</v>
      </c>
      <c r="M78" s="65">
        <v>60.185185185185183</v>
      </c>
      <c r="N78" s="65">
        <v>18.181818181818183</v>
      </c>
      <c r="O78" s="65">
        <v>17.777777777777779</v>
      </c>
      <c r="P78" s="65">
        <v>66.666666666666657</v>
      </c>
      <c r="Q78" s="65">
        <v>25.925925925925927</v>
      </c>
      <c r="R78" s="65">
        <v>33.333333333333329</v>
      </c>
      <c r="S78" s="65">
        <v>32.407407407407405</v>
      </c>
      <c r="T78" s="65">
        <v>38.939393939393945</v>
      </c>
      <c r="U78" s="65">
        <v>38.235690235690228</v>
      </c>
      <c r="V78" s="65">
        <v>50</v>
      </c>
      <c r="W78" s="65">
        <v>42.592592592592588</v>
      </c>
      <c r="X78" s="65">
        <v>18.181818181818183</v>
      </c>
      <c r="Y78" s="65">
        <v>23.333333333333332</v>
      </c>
      <c r="Z78" s="65">
        <v>18.181818181818183</v>
      </c>
      <c r="AA78" s="65">
        <v>29.292929292929291</v>
      </c>
      <c r="AB78" s="65">
        <v>50</v>
      </c>
      <c r="AC78" s="65">
        <v>44.444444444444443</v>
      </c>
      <c r="AD78" s="65">
        <v>58.333333333333336</v>
      </c>
      <c r="AE78" s="65">
        <v>51.515151515151516</v>
      </c>
      <c r="AF78" s="65">
        <v>40.74074074074074</v>
      </c>
      <c r="AG78" s="65">
        <v>41.666666666666664</v>
      </c>
      <c r="AH78" s="65">
        <v>42.592592592592588</v>
      </c>
      <c r="AI78" s="65">
        <v>81.818181818181827</v>
      </c>
      <c r="AJ78" s="65">
        <v>51.515151515151516</v>
      </c>
      <c r="AK78" s="65">
        <v>50</v>
      </c>
      <c r="AL78" s="65">
        <v>32.222222222222221</v>
      </c>
      <c r="AM78" s="65">
        <v>54.54545454545454</v>
      </c>
      <c r="AN78" s="65">
        <v>25.252525252525253</v>
      </c>
      <c r="AO78" s="65">
        <v>16.666666666666664</v>
      </c>
      <c r="AP78" s="65">
        <v>19.999999999999996</v>
      </c>
      <c r="AQ78" s="65">
        <v>45.454545454545453</v>
      </c>
      <c r="AR78" s="65">
        <v>22.222222222222221</v>
      </c>
      <c r="AS78" s="65">
        <v>16.666666666666664</v>
      </c>
      <c r="AT78" s="65">
        <v>8.8888888888888893</v>
      </c>
      <c r="AU78" s="65">
        <v>56.481481481481474</v>
      </c>
      <c r="AV78" s="65">
        <v>40.74074074074074</v>
      </c>
      <c r="AW78" s="65">
        <v>31.481481481481481</v>
      </c>
      <c r="AX78" s="65">
        <v>40.404040404040408</v>
      </c>
      <c r="AY78" s="65">
        <v>22.222222222222221</v>
      </c>
      <c r="AZ78" s="65">
        <v>35.18518518518519</v>
      </c>
      <c r="BA78" s="65">
        <v>70</v>
      </c>
      <c r="BB78" s="65">
        <v>45.414141414141412</v>
      </c>
      <c r="BC78" s="65">
        <v>90.909090909090907</v>
      </c>
      <c r="BD78" s="65">
        <v>44.444444444444443</v>
      </c>
      <c r="BE78" s="65">
        <v>81.818181818181827</v>
      </c>
      <c r="BF78" s="65">
        <v>45.55555555555555</v>
      </c>
      <c r="BG78" s="65">
        <v>45.454545454545453</v>
      </c>
      <c r="BH78" s="65">
        <v>36.666666666666664</v>
      </c>
      <c r="BI78" s="65">
        <v>50</v>
      </c>
      <c r="BJ78" s="65">
        <v>37.777777777777779</v>
      </c>
      <c r="BK78" s="65">
        <v>81.818181818181827</v>
      </c>
      <c r="BL78" s="65">
        <v>62.62626262626263</v>
      </c>
      <c r="BM78" s="65">
        <v>65.235690235690242</v>
      </c>
      <c r="BN78" s="65">
        <v>51.851851851851855</v>
      </c>
      <c r="BO78" s="65">
        <v>53.703703703703702</v>
      </c>
      <c r="BP78" s="65">
        <v>80.808080808080803</v>
      </c>
      <c r="BQ78" s="65">
        <v>71.296296296296291</v>
      </c>
      <c r="BR78" s="65">
        <v>68.518518518518519</v>
      </c>
      <c r="BS78" s="65">
        <v>20.202020202020204</v>
      </c>
      <c r="BT78" s="65">
        <v>23.358585858585855</v>
      </c>
      <c r="BU78" s="65">
        <v>16.161616161616163</v>
      </c>
      <c r="BV78" s="65">
        <v>16.161616161616163</v>
      </c>
      <c r="BW78" s="65">
        <v>24.074074074074073</v>
      </c>
      <c r="BX78" s="65">
        <v>37.037037037037031</v>
      </c>
      <c r="BY78" s="65">
        <v>55.218855218855218</v>
      </c>
      <c r="BZ78" s="65">
        <v>64.646464646464651</v>
      </c>
      <c r="CA78" s="65">
        <v>50.505050505050505</v>
      </c>
      <c r="CB78" s="65">
        <v>50.505050505050505</v>
      </c>
      <c r="CC78" s="65">
        <v>18.181818181818183</v>
      </c>
      <c r="CD78" s="65">
        <v>21.111111111111111</v>
      </c>
      <c r="CE78" s="65">
        <v>0</v>
      </c>
      <c r="CF78" s="65">
        <v>21.111111111111111</v>
      </c>
      <c r="CG78" s="65">
        <v>8.3333333333333321</v>
      </c>
      <c r="CH78" s="65">
        <v>19.19191919191919</v>
      </c>
      <c r="CI78" s="65">
        <v>33.333333333333329</v>
      </c>
      <c r="CJ78" s="65">
        <v>19.19191919191919</v>
      </c>
      <c r="CK78" s="65">
        <v>58.333333333333336</v>
      </c>
      <c r="CL78" s="65">
        <v>35.353535353535349</v>
      </c>
    </row>
    <row r="79" spans="1:90" x14ac:dyDescent="0.35">
      <c r="A79" t="s">
        <v>352</v>
      </c>
      <c r="B79" s="63" t="s">
        <v>228</v>
      </c>
      <c r="C79" s="64" t="s">
        <v>286</v>
      </c>
      <c r="D79" s="65">
        <v>58.333333333333336</v>
      </c>
      <c r="E79" s="65">
        <v>45.55555555555555</v>
      </c>
      <c r="F79" s="65">
        <v>83.333333333333343</v>
      </c>
      <c r="G79" s="65">
        <v>65.656565656565661</v>
      </c>
      <c r="H79" s="65">
        <v>75</v>
      </c>
      <c r="I79" s="65">
        <v>57.777777777777779</v>
      </c>
      <c r="J79" s="65">
        <v>72.727272727272734</v>
      </c>
      <c r="K79" s="65">
        <v>52.222222222222221</v>
      </c>
      <c r="L79" s="65">
        <v>80.952380952380963</v>
      </c>
      <c r="M79" s="65">
        <v>74.358974358974365</v>
      </c>
      <c r="N79" s="65">
        <v>33.333333333333329</v>
      </c>
      <c r="O79" s="65">
        <v>46.153846153846153</v>
      </c>
      <c r="P79" s="65">
        <v>86.666666666666671</v>
      </c>
      <c r="Q79" s="65">
        <v>62.222222222222214</v>
      </c>
      <c r="R79" s="65">
        <v>80</v>
      </c>
      <c r="S79" s="65">
        <v>63.703703703703702</v>
      </c>
      <c r="T79" s="65">
        <v>46.666666666666671</v>
      </c>
      <c r="U79" s="65">
        <v>56.253561253561244</v>
      </c>
      <c r="V79" s="65">
        <v>53.333333333333336</v>
      </c>
      <c r="W79" s="65">
        <v>58.119658119658119</v>
      </c>
      <c r="X79" s="65">
        <v>40</v>
      </c>
      <c r="Y79" s="65">
        <v>63.63636363636364</v>
      </c>
      <c r="Z79" s="65">
        <v>33.333333333333329</v>
      </c>
      <c r="AA79" s="65">
        <v>47.474747474747467</v>
      </c>
      <c r="AB79" s="65">
        <v>53.333333333333336</v>
      </c>
      <c r="AC79" s="65">
        <v>50.925925925925924</v>
      </c>
      <c r="AD79" s="65">
        <v>53.333333333333336</v>
      </c>
      <c r="AE79" s="65">
        <v>61.111111111111107</v>
      </c>
      <c r="AF79" s="65">
        <v>71.111111111111114</v>
      </c>
      <c r="AG79" s="65">
        <v>65.185185185185176</v>
      </c>
      <c r="AH79" s="65">
        <v>65.185185185185176</v>
      </c>
      <c r="AI79" s="65">
        <v>91.666666666666657</v>
      </c>
      <c r="AJ79" s="65">
        <v>64.102564102564102</v>
      </c>
      <c r="AK79" s="65">
        <v>80</v>
      </c>
      <c r="AL79" s="65">
        <v>62.698412698412703</v>
      </c>
      <c r="AM79" s="65">
        <v>76.923076923076934</v>
      </c>
      <c r="AN79" s="65">
        <v>63.247863247863251</v>
      </c>
      <c r="AO79" s="65">
        <v>14.285714285714285</v>
      </c>
      <c r="AP79" s="65">
        <v>35.353535353535349</v>
      </c>
      <c r="AQ79" s="65">
        <v>73.333333333333329</v>
      </c>
      <c r="AR79" s="65">
        <v>64.957264957264954</v>
      </c>
      <c r="AS79" s="65">
        <v>46.666666666666664</v>
      </c>
      <c r="AT79" s="65">
        <v>56.481481481481474</v>
      </c>
      <c r="AU79" s="65">
        <v>65.185185185185176</v>
      </c>
      <c r="AV79" s="65">
        <v>68.888888888888886</v>
      </c>
      <c r="AW79" s="65">
        <v>62.962962962962962</v>
      </c>
      <c r="AX79" s="65">
        <v>84.126984126984127</v>
      </c>
      <c r="AY79" s="65">
        <v>84.126984126984127</v>
      </c>
      <c r="AZ79" s="65">
        <v>70.634920634920633</v>
      </c>
      <c r="BA79" s="65">
        <v>68.021978021978015</v>
      </c>
      <c r="BB79" s="65">
        <v>67.792022792022792</v>
      </c>
      <c r="BC79" s="65">
        <v>64.285714285714292</v>
      </c>
      <c r="BD79" s="65">
        <v>63.247863247863251</v>
      </c>
      <c r="BE79" s="65">
        <v>61.53846153846154</v>
      </c>
      <c r="BF79" s="65">
        <v>62.037037037037031</v>
      </c>
      <c r="BG79" s="65">
        <v>64.285714285714292</v>
      </c>
      <c r="BH79" s="65">
        <v>74.358974358974365</v>
      </c>
      <c r="BI79" s="65">
        <v>71.428571428571431</v>
      </c>
      <c r="BJ79" s="65">
        <v>70.940170940170944</v>
      </c>
      <c r="BK79" s="65">
        <v>78.571428571428569</v>
      </c>
      <c r="BL79" s="65">
        <v>68.376068376068375</v>
      </c>
      <c r="BM79" s="65">
        <v>53.968253968253968</v>
      </c>
      <c r="BN79" s="65">
        <v>43.650793650793659</v>
      </c>
      <c r="BO79" s="65">
        <v>50</v>
      </c>
      <c r="BP79" s="65">
        <v>65.873015873015873</v>
      </c>
      <c r="BQ79" s="65">
        <v>59.523809523809518</v>
      </c>
      <c r="BR79" s="65">
        <v>50.793650793650791</v>
      </c>
      <c r="BS79" s="65">
        <v>56.349206349206341</v>
      </c>
      <c r="BT79" s="65">
        <v>57.407407407407405</v>
      </c>
      <c r="BU79" s="65">
        <v>50.370370370370367</v>
      </c>
      <c r="BV79" s="65">
        <v>17.777777777777779</v>
      </c>
      <c r="BW79" s="65">
        <v>82.962962962962962</v>
      </c>
      <c r="BX79" s="65">
        <v>78.518518518518519</v>
      </c>
      <c r="BY79" s="65">
        <v>87.407407407407405</v>
      </c>
      <c r="BZ79" s="65">
        <v>90.370370370370367</v>
      </c>
      <c r="CA79" s="65">
        <v>88.148148148148152</v>
      </c>
      <c r="CB79" s="65">
        <v>83.703703703703695</v>
      </c>
      <c r="CC79" s="65">
        <v>86.666666666666671</v>
      </c>
      <c r="CD79" s="65">
        <v>51.282051282051277</v>
      </c>
      <c r="CE79" s="65">
        <v>28.571428571428569</v>
      </c>
      <c r="CF79" s="65">
        <v>45.679012345679006</v>
      </c>
      <c r="CG79" s="65">
        <v>20</v>
      </c>
      <c r="CH79" s="65">
        <v>35.555555555555557</v>
      </c>
      <c r="CI79" s="65">
        <v>46.666666666666664</v>
      </c>
      <c r="CJ79" s="65">
        <v>48.717948717948723</v>
      </c>
      <c r="CK79" s="65">
        <v>73.333333333333329</v>
      </c>
      <c r="CL79" s="65">
        <v>62.037037037037031</v>
      </c>
    </row>
    <row r="80" spans="1:90" x14ac:dyDescent="0.35">
      <c r="A80" t="s">
        <v>352</v>
      </c>
      <c r="B80" s="63" t="s">
        <v>238</v>
      </c>
      <c r="C80" s="64" t="s">
        <v>320</v>
      </c>
      <c r="D80" s="65">
        <v>100</v>
      </c>
      <c r="E80" s="65">
        <v>76.19047619047619</v>
      </c>
      <c r="F80" s="65">
        <v>100</v>
      </c>
      <c r="G80" s="65">
        <v>83.760683760683762</v>
      </c>
      <c r="H80" s="65">
        <v>92.307692307692307</v>
      </c>
      <c r="I80" s="65">
        <v>65.81196581196582</v>
      </c>
      <c r="J80" s="65">
        <v>92.857142857142861</v>
      </c>
      <c r="K80" s="65">
        <v>64.285714285714278</v>
      </c>
      <c r="L80" s="65">
        <v>87.179487179487182</v>
      </c>
      <c r="M80" s="65">
        <v>74.444444444444443</v>
      </c>
      <c r="N80" s="65">
        <v>100</v>
      </c>
      <c r="O80" s="65">
        <v>66.666666666666657</v>
      </c>
      <c r="P80" s="65">
        <v>100</v>
      </c>
      <c r="Q80" s="65">
        <v>64.285714285714278</v>
      </c>
      <c r="R80" s="65">
        <v>100</v>
      </c>
      <c r="S80" s="65">
        <v>70.370370370370367</v>
      </c>
      <c r="T80" s="65">
        <v>89.860805860805868</v>
      </c>
      <c r="U80" s="65">
        <v>67.746031746031733</v>
      </c>
      <c r="V80" s="65">
        <v>93.333333333333329</v>
      </c>
      <c r="W80" s="65">
        <v>68.148148148148152</v>
      </c>
      <c r="X80" s="65">
        <v>93.333333333333329</v>
      </c>
      <c r="Y80" s="65">
        <v>71.111111111111114</v>
      </c>
      <c r="Z80" s="65">
        <v>76.923076923076934</v>
      </c>
      <c r="AA80" s="65">
        <v>51.851851851851855</v>
      </c>
      <c r="AB80" s="65">
        <v>85.714285714285708</v>
      </c>
      <c r="AC80" s="65">
        <v>57.936507936507937</v>
      </c>
      <c r="AD80" s="65">
        <v>100</v>
      </c>
      <c r="AE80" s="65">
        <v>89.682539682539669</v>
      </c>
      <c r="AF80" s="65">
        <v>77.037037037037038</v>
      </c>
      <c r="AG80" s="65">
        <v>80.740740740740748</v>
      </c>
      <c r="AH80" s="65">
        <v>79.999999999999986</v>
      </c>
      <c r="AI80" s="65">
        <v>100</v>
      </c>
      <c r="AJ80" s="65">
        <v>80.158730158730151</v>
      </c>
      <c r="AK80" s="65">
        <v>57.142857142857139</v>
      </c>
      <c r="AL80" s="65">
        <v>38.888888888888886</v>
      </c>
      <c r="AM80" s="65">
        <v>92.307692307692307</v>
      </c>
      <c r="AN80" s="65">
        <v>66.666666666666657</v>
      </c>
      <c r="AO80" s="65">
        <v>90.909090909090907</v>
      </c>
      <c r="AP80" s="65">
        <v>62.222222222222214</v>
      </c>
      <c r="AQ80" s="65">
        <v>100</v>
      </c>
      <c r="AR80" s="65">
        <v>55.555555555555557</v>
      </c>
      <c r="AS80" s="65">
        <v>33.333333333333329</v>
      </c>
      <c r="AT80" s="65">
        <v>57.777777777777779</v>
      </c>
      <c r="AU80" s="65">
        <v>74.603174603174608</v>
      </c>
      <c r="AV80" s="65">
        <v>65.873015873015873</v>
      </c>
      <c r="AW80" s="65">
        <v>60.317460317460316</v>
      </c>
      <c r="AX80" s="65">
        <v>71.717171717171709</v>
      </c>
      <c r="AY80" s="65">
        <v>70.707070707070699</v>
      </c>
      <c r="AZ80" s="65">
        <v>75.555555555555557</v>
      </c>
      <c r="BA80" s="65">
        <v>89.126984126984127</v>
      </c>
      <c r="BB80" s="65">
        <v>74.483571983571977</v>
      </c>
      <c r="BC80" s="65">
        <v>92.857142857142861</v>
      </c>
      <c r="BD80" s="65">
        <v>72.222222222222214</v>
      </c>
      <c r="BE80" s="65">
        <v>100</v>
      </c>
      <c r="BF80" s="65">
        <v>75.213675213675216</v>
      </c>
      <c r="BG80" s="65">
        <v>77.777777777777786</v>
      </c>
      <c r="BH80" s="65">
        <v>73.611111111111114</v>
      </c>
      <c r="BI80" s="65">
        <v>75</v>
      </c>
      <c r="BJ80" s="65">
        <v>65.656565656565661</v>
      </c>
      <c r="BK80" s="65">
        <v>100</v>
      </c>
      <c r="BL80" s="65">
        <v>85.714285714285708</v>
      </c>
      <c r="BM80" s="65">
        <v>73.837273837273841</v>
      </c>
      <c r="BN80" s="65">
        <v>66.666666666666671</v>
      </c>
      <c r="BO80" s="65">
        <v>72.222222222222229</v>
      </c>
      <c r="BP80" s="65">
        <v>72.72727272727272</v>
      </c>
      <c r="BQ80" s="65">
        <v>83.760683760683762</v>
      </c>
      <c r="BR80" s="65">
        <v>73.80952380952381</v>
      </c>
      <c r="BS80" s="65">
        <v>34.18803418803418</v>
      </c>
      <c r="BT80" s="65">
        <v>58.296102046102042</v>
      </c>
      <c r="BU80" s="65">
        <v>50.925925925925924</v>
      </c>
      <c r="BV80" s="65">
        <v>38.383838383838381</v>
      </c>
      <c r="BW80" s="65">
        <v>70.370370370370367</v>
      </c>
      <c r="BX80" s="65">
        <v>73.504273504273499</v>
      </c>
      <c r="BY80" s="65">
        <v>84.320987654321002</v>
      </c>
      <c r="BZ80" s="65">
        <v>89.682539682539669</v>
      </c>
      <c r="CA80" s="65">
        <v>82.539682539682545</v>
      </c>
      <c r="CB80" s="65">
        <v>80.740740740740748</v>
      </c>
      <c r="CC80" s="65">
        <v>100</v>
      </c>
      <c r="CD80" s="65">
        <v>63.888888888888886</v>
      </c>
      <c r="CE80" s="65">
        <v>44.444444444444443</v>
      </c>
      <c r="CF80" s="65">
        <v>41.269841269841272</v>
      </c>
      <c r="CG80" s="65">
        <v>22.222222222222221</v>
      </c>
      <c r="CH80" s="65">
        <v>28.888888888888889</v>
      </c>
      <c r="CI80" s="65">
        <v>75</v>
      </c>
      <c r="CJ80" s="65">
        <v>52.525252525252526</v>
      </c>
      <c r="CK80" s="65">
        <v>75</v>
      </c>
      <c r="CL80" s="65">
        <v>48.888888888888893</v>
      </c>
    </row>
    <row r="81" spans="1:90" x14ac:dyDescent="0.35">
      <c r="A81" t="s">
        <v>352</v>
      </c>
      <c r="B81" s="63" t="s">
        <v>259</v>
      </c>
      <c r="C81" s="64" t="s">
        <v>287</v>
      </c>
      <c r="D81" s="65">
        <v>100</v>
      </c>
      <c r="E81" s="65">
        <v>86.324786324786331</v>
      </c>
      <c r="F81" s="65">
        <v>100</v>
      </c>
      <c r="G81" s="65">
        <v>84.615384615384613</v>
      </c>
      <c r="H81" s="65">
        <v>100</v>
      </c>
      <c r="I81" s="65">
        <v>82.90598290598291</v>
      </c>
      <c r="J81" s="65">
        <v>100</v>
      </c>
      <c r="K81" s="65">
        <v>85.714285714285708</v>
      </c>
      <c r="L81" s="65">
        <v>88.888888888888886</v>
      </c>
      <c r="M81" s="65">
        <v>89.682539682539669</v>
      </c>
      <c r="N81" s="65">
        <v>53.846153846153847</v>
      </c>
      <c r="O81" s="65">
        <v>49.494949494949488</v>
      </c>
      <c r="P81" s="65">
        <v>100</v>
      </c>
      <c r="Q81" s="65">
        <v>96.031746031746025</v>
      </c>
      <c r="R81" s="65">
        <v>100</v>
      </c>
      <c r="S81" s="65">
        <v>96.031746031746025</v>
      </c>
      <c r="T81" s="65">
        <v>97.142857142857153</v>
      </c>
      <c r="U81" s="65">
        <v>86.471306471306477</v>
      </c>
      <c r="V81" s="65">
        <v>100</v>
      </c>
      <c r="W81" s="65">
        <v>86.50793650793652</v>
      </c>
      <c r="X81" s="65">
        <v>100</v>
      </c>
      <c r="Y81" s="65">
        <v>80.158730158730151</v>
      </c>
      <c r="Z81" s="65">
        <v>92.857142857142861</v>
      </c>
      <c r="AA81" s="65">
        <v>80.158730158730151</v>
      </c>
      <c r="AB81" s="65">
        <v>92.857142857142861</v>
      </c>
      <c r="AC81" s="65">
        <v>88.095238095238102</v>
      </c>
      <c r="AD81" s="65">
        <v>100</v>
      </c>
      <c r="AE81" s="65">
        <v>97.435897435897445</v>
      </c>
      <c r="AF81" s="65">
        <v>94.444444444444443</v>
      </c>
      <c r="AG81" s="65">
        <v>92.857142857142861</v>
      </c>
      <c r="AH81" s="65">
        <v>89.682539682539669</v>
      </c>
      <c r="AI81" s="65">
        <v>100</v>
      </c>
      <c r="AJ81" s="65">
        <v>92.307692307692307</v>
      </c>
      <c r="AK81" s="65">
        <v>92.857142857142861</v>
      </c>
      <c r="AL81" s="65">
        <v>95.959595959595958</v>
      </c>
      <c r="AM81" s="65">
        <v>85.714285714285708</v>
      </c>
      <c r="AN81" s="65">
        <v>78.632478632478623</v>
      </c>
      <c r="AO81" s="65">
        <v>50</v>
      </c>
      <c r="AP81" s="65">
        <v>70.370370370370367</v>
      </c>
      <c r="AQ81" s="65">
        <v>100</v>
      </c>
      <c r="AR81" s="65">
        <v>84.615384615384613</v>
      </c>
      <c r="AS81" s="65">
        <v>71.428571428571431</v>
      </c>
      <c r="AT81" s="65">
        <v>76.767676767676761</v>
      </c>
      <c r="AU81" s="65">
        <v>77.777777777777771</v>
      </c>
      <c r="AV81" s="65">
        <v>74.603174603174608</v>
      </c>
      <c r="AW81" s="65">
        <v>94.444444444444443</v>
      </c>
      <c r="AX81" s="65">
        <v>87.301587301587304</v>
      </c>
      <c r="AY81" s="65">
        <v>98.412698412698418</v>
      </c>
      <c r="AZ81" s="65">
        <v>80.952380952380963</v>
      </c>
      <c r="BA81" s="65">
        <v>75.714285714285708</v>
      </c>
      <c r="BB81" s="65">
        <v>78.227513227513214</v>
      </c>
      <c r="BC81" s="65">
        <v>78.571428571428569</v>
      </c>
      <c r="BD81" s="65">
        <v>76.19047619047619</v>
      </c>
      <c r="BE81" s="65">
        <v>78.571428571428569</v>
      </c>
      <c r="BF81" s="65">
        <v>78.571428571428569</v>
      </c>
      <c r="BG81" s="65">
        <v>71.428571428571431</v>
      </c>
      <c r="BH81" s="65">
        <v>73.80952380952381</v>
      </c>
      <c r="BI81" s="65">
        <v>71.428571428571431</v>
      </c>
      <c r="BJ81" s="65">
        <v>74.603174603174608</v>
      </c>
      <c r="BK81" s="65">
        <v>78.571428571428569</v>
      </c>
      <c r="BL81" s="65">
        <v>87.962962962962948</v>
      </c>
      <c r="BM81" s="65">
        <v>89.43833943833944</v>
      </c>
      <c r="BN81" s="65">
        <v>86.507936507936506</v>
      </c>
      <c r="BO81" s="65">
        <v>88.095238095238088</v>
      </c>
      <c r="BP81" s="65">
        <v>94.01709401709401</v>
      </c>
      <c r="BQ81" s="65">
        <v>88.888888888888886</v>
      </c>
      <c r="BR81" s="65">
        <v>89.682539682539684</v>
      </c>
      <c r="BS81" s="65">
        <v>80.555555555555557</v>
      </c>
      <c r="BT81" s="65">
        <v>68.849206349206355</v>
      </c>
      <c r="BU81" s="65">
        <v>55.555555555555557</v>
      </c>
      <c r="BV81" s="65">
        <v>39.682539682539677</v>
      </c>
      <c r="BW81" s="65">
        <v>98.412698412698418</v>
      </c>
      <c r="BX81" s="65">
        <v>81.746031746031747</v>
      </c>
      <c r="BY81" s="65">
        <v>97.883597883597872</v>
      </c>
      <c r="BZ81" s="65">
        <v>98.412698412698418</v>
      </c>
      <c r="CA81" s="65">
        <v>97.61904761904762</v>
      </c>
      <c r="CB81" s="65">
        <v>97.61904761904762</v>
      </c>
      <c r="CC81" s="65">
        <v>100</v>
      </c>
      <c r="CD81" s="65">
        <v>79.365079365079353</v>
      </c>
      <c r="CE81" s="65">
        <v>71.428571428571431</v>
      </c>
      <c r="CF81" s="65">
        <v>64.285714285714278</v>
      </c>
      <c r="CG81" s="65">
        <v>71.428571428571431</v>
      </c>
      <c r="CH81" s="65">
        <v>85.185185185185176</v>
      </c>
      <c r="CI81" s="65">
        <v>100</v>
      </c>
      <c r="CJ81" s="65">
        <v>79.365079365079353</v>
      </c>
      <c r="CK81" s="65">
        <v>100</v>
      </c>
      <c r="CL81" s="65">
        <v>88.095238095238102</v>
      </c>
    </row>
    <row r="82" spans="1:90" x14ac:dyDescent="0.35">
      <c r="A82" t="s">
        <v>352</v>
      </c>
      <c r="B82" s="63" t="s">
        <v>238</v>
      </c>
      <c r="C82" s="64" t="s">
        <v>288</v>
      </c>
      <c r="D82" s="65">
        <v>100</v>
      </c>
      <c r="E82" s="65">
        <v>75.757575757575751</v>
      </c>
      <c r="F82" s="65">
        <v>100</v>
      </c>
      <c r="G82" s="65">
        <v>74.747474747474755</v>
      </c>
      <c r="H82" s="65">
        <v>88.888888888888886</v>
      </c>
      <c r="I82" s="65">
        <v>66.666666666666657</v>
      </c>
      <c r="J82" s="65">
        <v>90</v>
      </c>
      <c r="K82" s="65">
        <v>54.320987654320987</v>
      </c>
      <c r="L82" s="65">
        <v>80.808080808080817</v>
      </c>
      <c r="M82" s="65">
        <v>71.111111111111114</v>
      </c>
      <c r="N82" s="65">
        <v>100</v>
      </c>
      <c r="O82" s="65">
        <v>53.535353535353536</v>
      </c>
      <c r="P82" s="65">
        <v>100</v>
      </c>
      <c r="Q82" s="65">
        <v>76.767676767676761</v>
      </c>
      <c r="R82" s="65">
        <v>100</v>
      </c>
      <c r="S82" s="65">
        <v>65.555555555555557</v>
      </c>
      <c r="T82" s="65">
        <v>94.181818181818173</v>
      </c>
      <c r="U82" s="65">
        <v>66.888888888888886</v>
      </c>
      <c r="V82" s="65">
        <v>100</v>
      </c>
      <c r="W82" s="65">
        <v>75.555555555555557</v>
      </c>
      <c r="X82" s="65">
        <v>90.909090909090907</v>
      </c>
      <c r="Y82" s="65">
        <v>64.444444444444443</v>
      </c>
      <c r="Z82" s="65">
        <v>80</v>
      </c>
      <c r="AA82" s="65">
        <v>52.222222222222221</v>
      </c>
      <c r="AB82" s="65">
        <v>100</v>
      </c>
      <c r="AC82" s="65">
        <v>65.555555555555557</v>
      </c>
      <c r="AD82" s="65">
        <v>100</v>
      </c>
      <c r="AE82" s="65">
        <v>76.666666666666671</v>
      </c>
      <c r="AF82" s="65">
        <v>71.717171717171709</v>
      </c>
      <c r="AG82" s="65">
        <v>68.686868686868678</v>
      </c>
      <c r="AH82" s="65">
        <v>64.444444444444443</v>
      </c>
      <c r="AI82" s="65">
        <v>100</v>
      </c>
      <c r="AJ82" s="65">
        <v>79.999999999999986</v>
      </c>
      <c r="AK82" s="65">
        <v>90</v>
      </c>
      <c r="AL82" s="65">
        <v>50</v>
      </c>
      <c r="AM82" s="65">
        <v>100</v>
      </c>
      <c r="AN82" s="65">
        <v>66.666666666666657</v>
      </c>
      <c r="AO82" s="65">
        <v>100</v>
      </c>
      <c r="AP82" s="65">
        <v>71.604938271604937</v>
      </c>
      <c r="AQ82" s="65">
        <v>100</v>
      </c>
      <c r="AR82" s="65">
        <v>66.666666666666657</v>
      </c>
      <c r="AS82" s="65">
        <v>100</v>
      </c>
      <c r="AT82" s="65">
        <v>62.962962962962962</v>
      </c>
      <c r="AU82" s="65">
        <v>70.707070707070699</v>
      </c>
      <c r="AV82" s="65">
        <v>58.585858585858581</v>
      </c>
      <c r="AW82" s="65">
        <v>55.555555555555557</v>
      </c>
      <c r="AX82" s="65">
        <v>76.543209876543216</v>
      </c>
      <c r="AY82" s="65">
        <v>56.56565656565656</v>
      </c>
      <c r="AZ82" s="65">
        <v>63.63636363636364</v>
      </c>
      <c r="BA82" s="65">
        <v>98</v>
      </c>
      <c r="BB82" s="65">
        <v>68.320987654320987</v>
      </c>
      <c r="BC82" s="65">
        <v>100</v>
      </c>
      <c r="BD82" s="65">
        <v>73.333333333333329</v>
      </c>
      <c r="BE82" s="65">
        <v>100</v>
      </c>
      <c r="BF82" s="65">
        <v>68.888888888888886</v>
      </c>
      <c r="BG82" s="65">
        <v>90</v>
      </c>
      <c r="BH82" s="65">
        <v>60.493827160493829</v>
      </c>
      <c r="BI82" s="65">
        <v>100</v>
      </c>
      <c r="BJ82" s="65">
        <v>67.777777777777771</v>
      </c>
      <c r="BK82" s="65">
        <v>100</v>
      </c>
      <c r="BL82" s="65">
        <v>71.111111111111114</v>
      </c>
      <c r="BM82" s="65">
        <v>67.913580246913583</v>
      </c>
      <c r="BN82" s="65">
        <v>57.777777777777779</v>
      </c>
      <c r="BO82" s="65">
        <v>70.370370370370381</v>
      </c>
      <c r="BP82" s="65">
        <v>69.444444444444443</v>
      </c>
      <c r="BQ82" s="65">
        <v>65.432098765432102</v>
      </c>
      <c r="BR82" s="65">
        <v>76.543209876543216</v>
      </c>
      <c r="BS82" s="65">
        <v>42.222222222222221</v>
      </c>
      <c r="BT82" s="65">
        <v>44.441638608305269</v>
      </c>
      <c r="BU82" s="65">
        <v>34.444444444444436</v>
      </c>
      <c r="BV82" s="65">
        <v>27.160493827160494</v>
      </c>
      <c r="BW82" s="65">
        <v>52.525252525252526</v>
      </c>
      <c r="BX82" s="65">
        <v>63.63636363636364</v>
      </c>
      <c r="BY82" s="65">
        <v>74.074074074074076</v>
      </c>
      <c r="BZ82" s="65">
        <v>71.717171717171709</v>
      </c>
      <c r="CA82" s="65">
        <v>75.757575757575751</v>
      </c>
      <c r="CB82" s="65">
        <v>74.747474747474755</v>
      </c>
      <c r="CC82" s="65">
        <v>100</v>
      </c>
      <c r="CD82" s="65">
        <v>60</v>
      </c>
      <c r="CE82" s="65">
        <v>88.888888888888886</v>
      </c>
      <c r="CF82" s="65">
        <v>58.02469135802469</v>
      </c>
      <c r="CG82" s="65">
        <v>80</v>
      </c>
      <c r="CH82" s="65">
        <v>41.111111111111114</v>
      </c>
      <c r="CI82" s="65">
        <v>100</v>
      </c>
      <c r="CJ82" s="65">
        <v>49.382716049382715</v>
      </c>
      <c r="CK82" s="65">
        <v>100</v>
      </c>
      <c r="CL82" s="65">
        <v>60.493827160493829</v>
      </c>
    </row>
    <row r="83" spans="1:90" x14ac:dyDescent="0.35">
      <c r="A83" t="s">
        <v>352</v>
      </c>
      <c r="B83" s="63" t="s">
        <v>228</v>
      </c>
      <c r="C83" s="64" t="s">
        <v>289</v>
      </c>
      <c r="D83" s="65">
        <v>50</v>
      </c>
      <c r="E83" s="65">
        <v>43.055555555555557</v>
      </c>
      <c r="F83" s="65">
        <v>50</v>
      </c>
      <c r="G83" s="65">
        <v>20.833333333333332</v>
      </c>
      <c r="H83" s="65">
        <v>41.666666666666671</v>
      </c>
      <c r="I83" s="65">
        <v>30.158730158730158</v>
      </c>
      <c r="J83" s="65">
        <v>41.666666666666671</v>
      </c>
      <c r="K83" s="65">
        <v>25.396825396825395</v>
      </c>
      <c r="L83" s="65">
        <v>25.252525252525253</v>
      </c>
      <c r="M83" s="65">
        <v>39.506172839506171</v>
      </c>
      <c r="N83" s="65">
        <v>33.333333333333329</v>
      </c>
      <c r="O83" s="65" t="s">
        <v>244</v>
      </c>
      <c r="P83" s="65">
        <v>90.909090909090907</v>
      </c>
      <c r="Q83" s="65">
        <v>31.111111111111107</v>
      </c>
      <c r="R83" s="65">
        <v>8.3333333333333321</v>
      </c>
      <c r="S83" s="65" t="s">
        <v>244</v>
      </c>
      <c r="T83" s="65">
        <v>58.181818181818187</v>
      </c>
      <c r="U83" s="65">
        <v>35.515873015873012</v>
      </c>
      <c r="V83" s="65">
        <v>72.727272727272734</v>
      </c>
      <c r="W83" s="65">
        <v>33.333333333333329</v>
      </c>
      <c r="X83" s="65">
        <v>63.636363636363633</v>
      </c>
      <c r="Y83" s="65">
        <v>47.619047619047613</v>
      </c>
      <c r="Z83" s="65">
        <v>18.181818181818183</v>
      </c>
      <c r="AA83" s="65" t="s">
        <v>244</v>
      </c>
      <c r="AB83" s="65">
        <v>54.54545454545454</v>
      </c>
      <c r="AC83" s="65">
        <v>24.074074074074073</v>
      </c>
      <c r="AD83" s="65">
        <v>81.818181818181827</v>
      </c>
      <c r="AE83" s="65">
        <v>37.037037037037031</v>
      </c>
      <c r="AF83" s="65">
        <v>33.333333333333329</v>
      </c>
      <c r="AG83" s="65">
        <v>44.444444444444443</v>
      </c>
      <c r="AH83" s="65">
        <v>24.242424242424239</v>
      </c>
      <c r="AI83" s="65">
        <v>90.909090909090907</v>
      </c>
      <c r="AJ83" s="65">
        <v>47.474747474747467</v>
      </c>
      <c r="AK83" s="65">
        <v>20</v>
      </c>
      <c r="AL83" s="65" t="s">
        <v>244</v>
      </c>
      <c r="AM83" s="65">
        <v>81.818181818181827</v>
      </c>
      <c r="AN83" s="65">
        <v>28.888888888888889</v>
      </c>
      <c r="AO83" s="65">
        <v>22.222222222222221</v>
      </c>
      <c r="AP83" s="65" t="s">
        <v>244</v>
      </c>
      <c r="AQ83" s="65">
        <v>60</v>
      </c>
      <c r="AR83" s="65">
        <v>36.507936507936506</v>
      </c>
      <c r="AS83" s="65">
        <v>18.181818181818183</v>
      </c>
      <c r="AT83" s="65">
        <v>22.222222222222221</v>
      </c>
      <c r="AU83" s="65">
        <v>49.494949494949488</v>
      </c>
      <c r="AV83" s="65">
        <v>32.323232323232325</v>
      </c>
      <c r="AW83" s="65">
        <v>25.252525252525253</v>
      </c>
      <c r="AX83" s="65">
        <v>42.592592592592588</v>
      </c>
      <c r="AY83" s="65">
        <v>31.313131313131315</v>
      </c>
      <c r="AZ83" s="65">
        <v>34.343434343434339</v>
      </c>
      <c r="BA83" s="65">
        <v>54.585858585858588</v>
      </c>
      <c r="BB83" s="65">
        <v>40.790343915343918</v>
      </c>
      <c r="BC83" s="65">
        <v>54.54545454545454</v>
      </c>
      <c r="BD83" s="65">
        <v>27.777777777777779</v>
      </c>
      <c r="BE83" s="65">
        <v>44.444444444444443</v>
      </c>
      <c r="BF83" s="65">
        <v>35.18518518518519</v>
      </c>
      <c r="BG83" s="65">
        <v>66.666666666666657</v>
      </c>
      <c r="BH83" s="65">
        <v>57.142857142857146</v>
      </c>
      <c r="BI83" s="65">
        <v>27.27272727272727</v>
      </c>
      <c r="BJ83" s="65" t="s">
        <v>244</v>
      </c>
      <c r="BK83" s="65">
        <v>80</v>
      </c>
      <c r="BL83" s="65">
        <v>43.055555555555557</v>
      </c>
      <c r="BM83" s="65">
        <v>28.804713804713799</v>
      </c>
      <c r="BN83" s="65">
        <v>12.962962962962962</v>
      </c>
      <c r="BO83" s="65">
        <v>17.592592592592595</v>
      </c>
      <c r="BP83" s="65">
        <v>57.575757575757578</v>
      </c>
      <c r="BQ83" s="65">
        <v>29.629629629629633</v>
      </c>
      <c r="BR83" s="65">
        <v>26.262626262626256</v>
      </c>
      <c r="BS83" s="65">
        <v>32.323232323232325</v>
      </c>
      <c r="BT83" s="65">
        <v>25.231481481481481</v>
      </c>
      <c r="BU83" s="65">
        <v>12.037037037037038</v>
      </c>
      <c r="BV83" s="65">
        <v>5.5555555555555554</v>
      </c>
      <c r="BW83" s="65">
        <v>35.18518518518519</v>
      </c>
      <c r="BX83" s="65">
        <v>48.148148148148145</v>
      </c>
      <c r="BY83" s="65">
        <v>52.160493827160487</v>
      </c>
      <c r="BZ83" s="65">
        <v>23.148148148148149</v>
      </c>
      <c r="CA83" s="65">
        <v>63.888888888888886</v>
      </c>
      <c r="CB83" s="65">
        <v>69.444444444444443</v>
      </c>
      <c r="CC83" s="65">
        <v>27.27272727272727</v>
      </c>
      <c r="CD83" s="65">
        <v>27.777777777777779</v>
      </c>
      <c r="CE83" s="65">
        <v>18.181818181818183</v>
      </c>
      <c r="CF83" s="65">
        <v>13.333333333333336</v>
      </c>
      <c r="CG83" s="65">
        <v>9.0909090909090917</v>
      </c>
      <c r="CH83" s="65" t="s">
        <v>244</v>
      </c>
      <c r="CI83" s="65">
        <v>72.727272727272734</v>
      </c>
      <c r="CJ83" s="65">
        <v>21.111111111111111</v>
      </c>
      <c r="CK83" s="65">
        <v>54.54545454545454</v>
      </c>
      <c r="CL83" s="65">
        <v>25</v>
      </c>
    </row>
    <row r="84" spans="1:90" x14ac:dyDescent="0.35">
      <c r="A84" t="s">
        <v>352</v>
      </c>
      <c r="B84" s="63" t="s">
        <v>234</v>
      </c>
      <c r="C84" s="64" t="s">
        <v>290</v>
      </c>
      <c r="D84" s="65">
        <v>100</v>
      </c>
      <c r="E84" s="65">
        <v>74.074074074074076</v>
      </c>
      <c r="F84" s="65">
        <v>100</v>
      </c>
      <c r="G84" s="65">
        <v>88.888888888888886</v>
      </c>
      <c r="H84" s="65">
        <v>100</v>
      </c>
      <c r="I84" s="65">
        <v>82.828282828282838</v>
      </c>
      <c r="J84" s="65">
        <v>81.818181818181827</v>
      </c>
      <c r="K84" s="65">
        <v>62.222222222222214</v>
      </c>
      <c r="L84" s="65">
        <v>48.484848484848477</v>
      </c>
      <c r="M84" s="65">
        <v>75.555555555555557</v>
      </c>
      <c r="N84" s="65">
        <v>66.666666666666657</v>
      </c>
      <c r="O84" s="65">
        <v>50.925925925925924</v>
      </c>
      <c r="P84" s="65">
        <v>100</v>
      </c>
      <c r="Q84" s="65">
        <v>73.333333333333329</v>
      </c>
      <c r="R84" s="65">
        <v>100</v>
      </c>
      <c r="S84" s="65">
        <v>72.222222222222214</v>
      </c>
      <c r="T84" s="65">
        <v>83.111111111111114</v>
      </c>
      <c r="U84" s="65">
        <v>62.597402597402592</v>
      </c>
      <c r="V84" s="65">
        <v>100</v>
      </c>
      <c r="W84" s="65">
        <v>82.828282828282838</v>
      </c>
      <c r="X84" s="65">
        <v>60</v>
      </c>
      <c r="Y84" s="65">
        <v>52.38095238095238</v>
      </c>
      <c r="Z84" s="65">
        <v>55.555555555555557</v>
      </c>
      <c r="AA84" s="65">
        <v>48.148148148148145</v>
      </c>
      <c r="AB84" s="65">
        <v>100</v>
      </c>
      <c r="AC84" s="65">
        <v>61.111111111111107</v>
      </c>
      <c r="AD84" s="65">
        <v>100</v>
      </c>
      <c r="AE84" s="65">
        <v>68.518518518518519</v>
      </c>
      <c r="AF84" s="65">
        <v>75</v>
      </c>
      <c r="AG84" s="65">
        <v>69.444444444444443</v>
      </c>
      <c r="AH84" s="65">
        <v>75.757575757575751</v>
      </c>
      <c r="AI84" s="65">
        <v>91.666666666666657</v>
      </c>
      <c r="AJ84" s="65">
        <v>83.333333333333329</v>
      </c>
      <c r="AK84" s="65">
        <v>91.666666666666657</v>
      </c>
      <c r="AL84" s="65">
        <v>71.296296296296291</v>
      </c>
      <c r="AM84" s="65">
        <v>100</v>
      </c>
      <c r="AN84" s="65">
        <v>92.592592592592595</v>
      </c>
      <c r="AO84" s="65">
        <v>90.909090909090907</v>
      </c>
      <c r="AP84" s="65">
        <v>86.868686868686865</v>
      </c>
      <c r="AQ84" s="65">
        <v>91.666666666666657</v>
      </c>
      <c r="AR84" s="65">
        <v>70.370370370370367</v>
      </c>
      <c r="AS84" s="65">
        <v>58.333333333333336</v>
      </c>
      <c r="AT84" s="65">
        <v>68.686868686868678</v>
      </c>
      <c r="AU84" s="65">
        <v>64.81481481481481</v>
      </c>
      <c r="AV84" s="65">
        <v>56.481481481481474</v>
      </c>
      <c r="AW84" s="65">
        <v>61.111111111111107</v>
      </c>
      <c r="AX84" s="65">
        <v>60.606060606060602</v>
      </c>
      <c r="AY84" s="65">
        <v>71.604938271604937</v>
      </c>
      <c r="AZ84" s="65">
        <v>75.757575757575751</v>
      </c>
      <c r="BA84" s="65">
        <v>52.606060606060602</v>
      </c>
      <c r="BB84" s="65">
        <v>61.690235690235681</v>
      </c>
      <c r="BC84" s="65">
        <v>66.666666666666657</v>
      </c>
      <c r="BD84" s="65">
        <v>63.63636363636364</v>
      </c>
      <c r="BE84" s="65">
        <v>30</v>
      </c>
      <c r="BF84" s="65">
        <v>48.148148148148145</v>
      </c>
      <c r="BG84" s="65">
        <v>30</v>
      </c>
      <c r="BH84" s="65">
        <v>55.555555555555557</v>
      </c>
      <c r="BI84" s="65">
        <v>54.54545454545454</v>
      </c>
      <c r="BJ84" s="65">
        <v>58.888888888888886</v>
      </c>
      <c r="BK84" s="65">
        <v>81.818181818181827</v>
      </c>
      <c r="BL84" s="65">
        <v>82.222222222222229</v>
      </c>
      <c r="BM84" s="65">
        <v>76.222222222222229</v>
      </c>
      <c r="BN84" s="65">
        <v>76.666666666666671</v>
      </c>
      <c r="BO84" s="65">
        <v>71.111111111111114</v>
      </c>
      <c r="BP84" s="65">
        <v>80</v>
      </c>
      <c r="BQ84" s="65">
        <v>73.333333333333343</v>
      </c>
      <c r="BR84" s="65">
        <v>80</v>
      </c>
      <c r="BS84" s="65">
        <v>42.424242424242422</v>
      </c>
      <c r="BT84" s="65">
        <v>53.240740740740733</v>
      </c>
      <c r="BU84" s="65">
        <v>36.111111111111107</v>
      </c>
      <c r="BV84" s="65">
        <v>27.777777777777779</v>
      </c>
      <c r="BW84" s="65">
        <v>71.296296296296291</v>
      </c>
      <c r="BX84" s="65">
        <v>77.777777777777771</v>
      </c>
      <c r="BY84" s="65">
        <v>86.419753086419746</v>
      </c>
      <c r="BZ84" s="65">
        <v>87.962962962962948</v>
      </c>
      <c r="CA84" s="65">
        <v>88.888888888888886</v>
      </c>
      <c r="CB84" s="65">
        <v>82.407407407407405</v>
      </c>
      <c r="CC84" s="65">
        <v>75</v>
      </c>
      <c r="CD84" s="65">
        <v>69.696969696969688</v>
      </c>
      <c r="CE84" s="65">
        <v>41.666666666666671</v>
      </c>
      <c r="CF84" s="65">
        <v>34.343434343434339</v>
      </c>
      <c r="CG84" s="65">
        <v>40</v>
      </c>
      <c r="CH84" s="65">
        <v>34.920634920634924</v>
      </c>
      <c r="CI84" s="65">
        <v>63.636363636363633</v>
      </c>
      <c r="CJ84" s="65">
        <v>34.567901234567898</v>
      </c>
      <c r="CK84" s="65">
        <v>91.666666666666657</v>
      </c>
      <c r="CL84" s="65">
        <v>53.703703703703695</v>
      </c>
    </row>
    <row r="85" spans="1:90" x14ac:dyDescent="0.35">
      <c r="A85" t="s">
        <v>352</v>
      </c>
      <c r="B85" s="63" t="s">
        <v>259</v>
      </c>
      <c r="C85" s="64" t="s">
        <v>321</v>
      </c>
      <c r="D85" s="65">
        <v>100</v>
      </c>
      <c r="E85" s="65">
        <v>65.873015873015873</v>
      </c>
      <c r="F85" s="65">
        <v>85.714285714285708</v>
      </c>
      <c r="G85" s="65">
        <v>23.015873015873016</v>
      </c>
      <c r="H85" s="65">
        <v>42.857142857142854</v>
      </c>
      <c r="I85" s="65">
        <v>2.3809523809523796</v>
      </c>
      <c r="J85" s="65">
        <v>50</v>
      </c>
      <c r="K85" s="65">
        <v>7.936507936507935</v>
      </c>
      <c r="L85" s="65">
        <v>42.063492063492063</v>
      </c>
      <c r="M85" s="65">
        <v>32.539682539682538</v>
      </c>
      <c r="N85" s="65">
        <v>35.714285714285715</v>
      </c>
      <c r="O85" s="65">
        <v>7.936507936507935</v>
      </c>
      <c r="P85" s="65">
        <v>42.857142857142854</v>
      </c>
      <c r="Q85" s="65">
        <v>10.317460317460318</v>
      </c>
      <c r="R85" s="65">
        <v>28.571428571428569</v>
      </c>
      <c r="S85" s="65">
        <v>7.936507936507935</v>
      </c>
      <c r="T85" s="65">
        <v>74.285714285714292</v>
      </c>
      <c r="U85" s="65">
        <v>40.952380952380949</v>
      </c>
      <c r="V85" s="65">
        <v>100</v>
      </c>
      <c r="W85" s="65">
        <v>55.555555555555557</v>
      </c>
      <c r="X85" s="65">
        <v>92.857142857142861</v>
      </c>
      <c r="Y85" s="65">
        <v>53.968253968253961</v>
      </c>
      <c r="Z85" s="65">
        <v>71.428571428571431</v>
      </c>
      <c r="AA85" s="65">
        <v>26.984126984126981</v>
      </c>
      <c r="AB85" s="65">
        <v>100</v>
      </c>
      <c r="AC85" s="65">
        <v>67.460317460317455</v>
      </c>
      <c r="AD85" s="65">
        <v>7.1428571428571423</v>
      </c>
      <c r="AE85" s="65">
        <v>0.79365079365079327</v>
      </c>
      <c r="AF85" s="65">
        <v>41.269841269841272</v>
      </c>
      <c r="AG85" s="65">
        <v>38.888888888888886</v>
      </c>
      <c r="AH85" s="65">
        <v>26.984126984126981</v>
      </c>
      <c r="AI85" s="65">
        <v>100</v>
      </c>
      <c r="AJ85" s="65">
        <v>58.730158730158728</v>
      </c>
      <c r="AK85" s="65">
        <v>78.571428571428569</v>
      </c>
      <c r="AL85" s="65">
        <v>42.063492063492063</v>
      </c>
      <c r="AM85" s="65">
        <v>50</v>
      </c>
      <c r="AN85" s="65">
        <v>20.634920634920636</v>
      </c>
      <c r="AO85" s="65">
        <v>28.571428571428569</v>
      </c>
      <c r="AP85" s="65">
        <v>6.3492063492063489</v>
      </c>
      <c r="AQ85" s="65">
        <v>69.230769230769226</v>
      </c>
      <c r="AR85" s="65">
        <v>20.634920634920636</v>
      </c>
      <c r="AS85" s="65">
        <v>42.857142857142854</v>
      </c>
      <c r="AT85" s="65">
        <v>7.1428571428571415</v>
      </c>
      <c r="AU85" s="65">
        <v>59.523809523809518</v>
      </c>
      <c r="AV85" s="65">
        <v>31.746031746031747</v>
      </c>
      <c r="AW85" s="65">
        <v>53.17460317460317</v>
      </c>
      <c r="AX85" s="65">
        <v>85.714285714285708</v>
      </c>
      <c r="AY85" s="65">
        <v>96.031746031746025</v>
      </c>
      <c r="AZ85" s="65">
        <v>30.952380952380949</v>
      </c>
      <c r="BA85" s="65">
        <v>80</v>
      </c>
      <c r="BB85" s="65">
        <v>54.603174603174601</v>
      </c>
      <c r="BC85" s="65">
        <v>100</v>
      </c>
      <c r="BD85" s="65">
        <v>73.80952380952381</v>
      </c>
      <c r="BE85" s="65">
        <v>100</v>
      </c>
      <c r="BF85" s="65">
        <v>69.841269841269835</v>
      </c>
      <c r="BG85" s="65">
        <v>78.571428571428569</v>
      </c>
      <c r="BH85" s="65">
        <v>46.031746031746032</v>
      </c>
      <c r="BI85" s="65">
        <v>100</v>
      </c>
      <c r="BJ85" s="65">
        <v>83.333333333333329</v>
      </c>
      <c r="BK85" s="65">
        <v>21.428571428571427</v>
      </c>
      <c r="BL85" s="65">
        <v>0</v>
      </c>
      <c r="BM85" s="65">
        <v>82.69841269841271</v>
      </c>
      <c r="BN85" s="65">
        <v>71.428571428571431</v>
      </c>
      <c r="BO85" s="65">
        <v>81.746031746031747</v>
      </c>
      <c r="BP85" s="65">
        <v>77.777777777777771</v>
      </c>
      <c r="BQ85" s="65">
        <v>89.682539682539684</v>
      </c>
      <c r="BR85" s="65">
        <v>92.857142857142861</v>
      </c>
      <c r="BS85" s="65">
        <v>34.920634920634924</v>
      </c>
      <c r="BT85" s="65">
        <v>55.753968253968253</v>
      </c>
      <c r="BU85" s="65">
        <v>53.17460317460317</v>
      </c>
      <c r="BV85" s="65">
        <v>42.063492063492063</v>
      </c>
      <c r="BW85" s="65">
        <v>96.825396825396808</v>
      </c>
      <c r="BX85" s="65">
        <v>30.952380952380949</v>
      </c>
      <c r="BY85" s="65">
        <v>73.280423280423278</v>
      </c>
      <c r="BZ85" s="65">
        <v>98.412698412698418</v>
      </c>
      <c r="CA85" s="65">
        <v>88.095238095238102</v>
      </c>
      <c r="CB85" s="65">
        <v>33.333333333333329</v>
      </c>
      <c r="CC85" s="65">
        <v>57.142857142857139</v>
      </c>
      <c r="CD85" s="65">
        <v>25.396825396825395</v>
      </c>
      <c r="CE85" s="65">
        <v>50</v>
      </c>
      <c r="CF85" s="65">
        <v>7.1428571428571415</v>
      </c>
      <c r="CG85" s="65">
        <v>61.53846153846154</v>
      </c>
      <c r="CH85" s="65">
        <v>13.492063492063494</v>
      </c>
      <c r="CI85" s="65">
        <v>50</v>
      </c>
      <c r="CJ85" s="65">
        <v>8.7301587301587311</v>
      </c>
      <c r="CK85" s="65">
        <v>64.285714285714292</v>
      </c>
      <c r="CL85" s="65">
        <v>19.841269841269838</v>
      </c>
    </row>
    <row r="86" spans="1:90" x14ac:dyDescent="0.35">
      <c r="A86" t="s">
        <v>352</v>
      </c>
      <c r="B86" s="63" t="s">
        <v>238</v>
      </c>
      <c r="C86" s="64" t="s">
        <v>291</v>
      </c>
      <c r="D86" s="65">
        <v>100</v>
      </c>
      <c r="E86" s="65">
        <v>77.777777777777771</v>
      </c>
      <c r="F86" s="65">
        <v>100</v>
      </c>
      <c r="G86" s="65">
        <v>62.962962962962962</v>
      </c>
      <c r="H86" s="65">
        <v>100</v>
      </c>
      <c r="I86" s="65">
        <v>83.333333333333329</v>
      </c>
      <c r="J86" s="65">
        <v>100</v>
      </c>
      <c r="K86" s="65">
        <v>65.740740740740748</v>
      </c>
      <c r="L86" s="65">
        <v>67.521367521367509</v>
      </c>
      <c r="M86" s="65">
        <v>73.148148148148138</v>
      </c>
      <c r="N86" s="65">
        <v>92.307692307692307</v>
      </c>
      <c r="O86" s="65">
        <v>63.247863247863251</v>
      </c>
      <c r="P86" s="65">
        <v>92.307692307692307</v>
      </c>
      <c r="Q86" s="65">
        <v>53.84615384615384</v>
      </c>
      <c r="R86" s="65">
        <v>91.666666666666657</v>
      </c>
      <c r="S86" s="65">
        <v>47.008547008547005</v>
      </c>
      <c r="T86" s="65">
        <v>85.090909090909093</v>
      </c>
      <c r="U86" s="65">
        <v>54.578347578347575</v>
      </c>
      <c r="V86" s="65">
        <v>90.909090909090907</v>
      </c>
      <c r="W86" s="65">
        <v>63.247863247863251</v>
      </c>
      <c r="X86" s="65">
        <v>81.818181818181827</v>
      </c>
      <c r="Y86" s="65">
        <v>58.888888888888886</v>
      </c>
      <c r="Z86" s="65">
        <v>80</v>
      </c>
      <c r="AA86" s="65">
        <v>45.55555555555555</v>
      </c>
      <c r="AB86" s="65">
        <v>81.818181818181827</v>
      </c>
      <c r="AC86" s="65">
        <v>34.259259259259252</v>
      </c>
      <c r="AD86" s="65">
        <v>90.909090909090907</v>
      </c>
      <c r="AE86" s="65">
        <v>70.940170940170944</v>
      </c>
      <c r="AF86" s="65">
        <v>64.102564102564102</v>
      </c>
      <c r="AG86" s="65">
        <v>64.102564102564102</v>
      </c>
      <c r="AH86" s="65">
        <v>61.538461538461533</v>
      </c>
      <c r="AI86" s="65">
        <v>91.666666666666657</v>
      </c>
      <c r="AJ86" s="65">
        <v>67.521367521367509</v>
      </c>
      <c r="AK86" s="65">
        <v>83.333333333333343</v>
      </c>
      <c r="AL86" s="65">
        <v>66.666666666666657</v>
      </c>
      <c r="AM86" s="65">
        <v>81.818181818181827</v>
      </c>
      <c r="AN86" s="65">
        <v>50.505050505050505</v>
      </c>
      <c r="AO86" s="65">
        <v>75</v>
      </c>
      <c r="AP86" s="65">
        <v>44.444444444444443</v>
      </c>
      <c r="AQ86" s="65">
        <v>90.909090909090907</v>
      </c>
      <c r="AR86" s="65">
        <v>47.008547008547005</v>
      </c>
      <c r="AS86" s="65">
        <v>40</v>
      </c>
      <c r="AT86" s="65">
        <v>39.506172839506171</v>
      </c>
      <c r="AU86" s="65">
        <v>71.794871794871796</v>
      </c>
      <c r="AV86" s="65">
        <v>49.572649572649574</v>
      </c>
      <c r="AW86" s="65">
        <v>47.008547008547005</v>
      </c>
      <c r="AX86" s="65">
        <v>75.925925925925924</v>
      </c>
      <c r="AY86" s="65">
        <v>44.444444444444443</v>
      </c>
      <c r="AZ86" s="65">
        <v>36.36363636363636</v>
      </c>
      <c r="BA86" s="65">
        <v>85.060606060606062</v>
      </c>
      <c r="BB86" s="65">
        <v>59.753086419753096</v>
      </c>
      <c r="BC86" s="65">
        <v>91.666666666666657</v>
      </c>
      <c r="BD86" s="65">
        <v>50.427350427350426</v>
      </c>
      <c r="BE86" s="65">
        <v>70</v>
      </c>
      <c r="BF86" s="65">
        <v>54.320987654320987</v>
      </c>
      <c r="BG86" s="65">
        <v>81.818181818181827</v>
      </c>
      <c r="BH86" s="65">
        <v>54.44444444444445</v>
      </c>
      <c r="BI86" s="65">
        <v>81.818181818181827</v>
      </c>
      <c r="BJ86" s="65">
        <v>67.777777777777771</v>
      </c>
      <c r="BK86" s="65">
        <v>100</v>
      </c>
      <c r="BL86" s="65">
        <v>71.794871794871796</v>
      </c>
      <c r="BM86" s="65">
        <v>73.333333333333343</v>
      </c>
      <c r="BN86" s="65">
        <v>56.481481481481481</v>
      </c>
      <c r="BO86" s="65">
        <v>80.555555555555557</v>
      </c>
      <c r="BP86" s="65">
        <v>74.074074074074076</v>
      </c>
      <c r="BQ86" s="65">
        <v>74.074074074074076</v>
      </c>
      <c r="BR86" s="65">
        <v>81.481481481481481</v>
      </c>
      <c r="BS86" s="65">
        <v>43.518518518518519</v>
      </c>
      <c r="BT86" s="65">
        <v>40.046296296296298</v>
      </c>
      <c r="BU86" s="65">
        <v>35.18518518518519</v>
      </c>
      <c r="BV86" s="65">
        <v>28.703703703703706</v>
      </c>
      <c r="BW86" s="65">
        <v>45.370370370370367</v>
      </c>
      <c r="BX86" s="65">
        <v>50.925925925925924</v>
      </c>
      <c r="BY86" s="65">
        <v>68.993352326685653</v>
      </c>
      <c r="BZ86" s="65">
        <v>80.341880341880326</v>
      </c>
      <c r="CA86" s="65">
        <v>57.407407407407412</v>
      </c>
      <c r="CB86" s="65">
        <v>69.230769230769226</v>
      </c>
      <c r="CC86" s="65">
        <v>88.888888888888886</v>
      </c>
      <c r="CD86" s="65">
        <v>43.333333333333336</v>
      </c>
      <c r="CE86" s="65">
        <v>70</v>
      </c>
      <c r="CF86" s="65">
        <v>32.098765432098766</v>
      </c>
      <c r="CG86" s="65">
        <v>30</v>
      </c>
      <c r="CH86" s="65">
        <v>17.460317460317462</v>
      </c>
      <c r="CI86" s="65">
        <v>90.909090909090907</v>
      </c>
      <c r="CJ86" s="65">
        <v>32.323232323232325</v>
      </c>
      <c r="CK86" s="65">
        <v>100</v>
      </c>
      <c r="CL86" s="65">
        <v>47.222222222222221</v>
      </c>
    </row>
    <row r="87" spans="1:90" x14ac:dyDescent="0.35">
      <c r="A87" t="s">
        <v>352</v>
      </c>
      <c r="B87" s="63" t="s">
        <v>259</v>
      </c>
      <c r="C87" s="64" t="s">
        <v>322</v>
      </c>
      <c r="D87" s="65">
        <v>87.5</v>
      </c>
      <c r="E87" s="65">
        <v>60.416666666666664</v>
      </c>
      <c r="F87" s="65">
        <v>75</v>
      </c>
      <c r="G87" s="65">
        <v>45.138888888888886</v>
      </c>
      <c r="H87" s="65">
        <v>75</v>
      </c>
      <c r="I87" s="65">
        <v>51.388888888888886</v>
      </c>
      <c r="J87" s="65">
        <v>62.5</v>
      </c>
      <c r="K87" s="65">
        <v>35.416666666666664</v>
      </c>
      <c r="L87" s="65">
        <v>48.611111111111107</v>
      </c>
      <c r="M87" s="65">
        <v>60</v>
      </c>
      <c r="N87" s="65">
        <v>33.333333333333329</v>
      </c>
      <c r="O87" s="65">
        <v>17.460317460317462</v>
      </c>
      <c r="P87" s="65">
        <v>68.75</v>
      </c>
      <c r="Q87" s="65">
        <v>33.680555555555557</v>
      </c>
      <c r="R87" s="65">
        <v>68.75</v>
      </c>
      <c r="S87" s="65">
        <v>44.444444444444443</v>
      </c>
      <c r="T87" s="65">
        <v>79</v>
      </c>
      <c r="U87" s="65">
        <v>43.833333333333329</v>
      </c>
      <c r="V87" s="65">
        <v>93.75</v>
      </c>
      <c r="W87" s="65">
        <v>51.388888888888886</v>
      </c>
      <c r="X87" s="65">
        <v>46.666666666666664</v>
      </c>
      <c r="Y87" s="65">
        <v>16.296296296296298</v>
      </c>
      <c r="Z87" s="65">
        <v>81.25</v>
      </c>
      <c r="AA87" s="65">
        <v>32.592592592592588</v>
      </c>
      <c r="AB87" s="65">
        <v>73.333333333333329</v>
      </c>
      <c r="AC87" s="65">
        <v>46.666666666666664</v>
      </c>
      <c r="AD87" s="65">
        <v>100</v>
      </c>
      <c r="AE87" s="65">
        <v>72.222222222222214</v>
      </c>
      <c r="AF87" s="65">
        <v>48.611111111111107</v>
      </c>
      <c r="AG87" s="65">
        <v>53.472222222222221</v>
      </c>
      <c r="AH87" s="65">
        <v>57.777777777777779</v>
      </c>
      <c r="AI87" s="65">
        <v>93.75</v>
      </c>
      <c r="AJ87" s="65">
        <v>65.972222222222214</v>
      </c>
      <c r="AK87" s="65">
        <v>93.75</v>
      </c>
      <c r="AL87" s="65">
        <v>59.027777777777779</v>
      </c>
      <c r="AM87" s="65">
        <v>87.5</v>
      </c>
      <c r="AN87" s="65">
        <v>47.916666666666664</v>
      </c>
      <c r="AO87" s="65">
        <v>60</v>
      </c>
      <c r="AP87" s="65">
        <v>23.015873015873016</v>
      </c>
      <c r="AQ87" s="65">
        <v>81.25</v>
      </c>
      <c r="AR87" s="65">
        <v>34.722222222222221</v>
      </c>
      <c r="AS87" s="65">
        <v>33.333333333333329</v>
      </c>
      <c r="AT87" s="65">
        <v>18.650793650793648</v>
      </c>
      <c r="AU87" s="65">
        <v>72.916666666666657</v>
      </c>
      <c r="AV87" s="65">
        <v>44.444444444444443</v>
      </c>
      <c r="AW87" s="65">
        <v>45.138888888888886</v>
      </c>
      <c r="AX87" s="65">
        <v>67.407407407407405</v>
      </c>
      <c r="AY87" s="65">
        <v>85.185185185185176</v>
      </c>
      <c r="AZ87" s="65">
        <v>65.079365079365076</v>
      </c>
      <c r="BA87" s="65">
        <v>77.464285714285708</v>
      </c>
      <c r="BB87" s="65">
        <v>49.994708994708994</v>
      </c>
      <c r="BC87" s="65">
        <v>87.5</v>
      </c>
      <c r="BD87" s="65">
        <v>54.861111111111107</v>
      </c>
      <c r="BE87" s="65">
        <v>78.571428571428569</v>
      </c>
      <c r="BF87" s="65">
        <v>38.518518518518519</v>
      </c>
      <c r="BG87" s="65">
        <v>80</v>
      </c>
      <c r="BH87" s="65">
        <v>46.825396825396822</v>
      </c>
      <c r="BI87" s="65">
        <v>60</v>
      </c>
      <c r="BJ87" s="65">
        <v>45.185185185185183</v>
      </c>
      <c r="BK87" s="65">
        <v>81.25</v>
      </c>
      <c r="BL87" s="65">
        <v>64.583333333333329</v>
      </c>
      <c r="BM87" s="65">
        <v>60.481481481481488</v>
      </c>
      <c r="BN87" s="65">
        <v>63.888888888888893</v>
      </c>
      <c r="BO87" s="65">
        <v>52.592592592592595</v>
      </c>
      <c r="BP87" s="65">
        <v>64.444444444444443</v>
      </c>
      <c r="BQ87" s="65">
        <v>65.925925925925924</v>
      </c>
      <c r="BR87" s="65">
        <v>55.555555555555557</v>
      </c>
      <c r="BS87" s="65">
        <v>28.819444444444443</v>
      </c>
      <c r="BT87" s="65">
        <v>56.018518518518519</v>
      </c>
      <c r="BU87" s="65">
        <v>50</v>
      </c>
      <c r="BV87" s="65">
        <v>46.296296296296298</v>
      </c>
      <c r="BW87" s="65">
        <v>72.962962962962962</v>
      </c>
      <c r="BX87" s="65">
        <v>54.814814814814817</v>
      </c>
      <c r="BY87" s="65">
        <v>79.382716049382722</v>
      </c>
      <c r="BZ87" s="65">
        <v>87.407407407407405</v>
      </c>
      <c r="CA87" s="65">
        <v>85.185185185185176</v>
      </c>
      <c r="CB87" s="65">
        <v>65.555555555555557</v>
      </c>
      <c r="CC87" s="65">
        <v>78.571428571428569</v>
      </c>
      <c r="CD87" s="65">
        <v>45.833333333333329</v>
      </c>
      <c r="CE87" s="65">
        <v>40</v>
      </c>
      <c r="CF87" s="65">
        <v>32.539682539682538</v>
      </c>
      <c r="CG87" s="65">
        <v>33.333333333333329</v>
      </c>
      <c r="CH87" s="65">
        <v>26.984126984126981</v>
      </c>
      <c r="CI87" s="65">
        <v>50</v>
      </c>
      <c r="CJ87" s="65">
        <v>29.629629629629626</v>
      </c>
      <c r="CK87" s="65">
        <v>43.75</v>
      </c>
      <c r="CL87" s="65">
        <v>28.518518518518519</v>
      </c>
    </row>
    <row r="88" spans="1:90" x14ac:dyDescent="0.35">
      <c r="A88" t="s">
        <v>352</v>
      </c>
      <c r="B88" s="63" t="s">
        <v>259</v>
      </c>
      <c r="C88" s="64" t="s">
        <v>292</v>
      </c>
      <c r="D88" s="65">
        <v>73.333333333333329</v>
      </c>
      <c r="E88" s="65">
        <v>50.370370370370367</v>
      </c>
      <c r="F88" s="65">
        <v>86.666666666666671</v>
      </c>
      <c r="G88" s="65">
        <v>56.296296296296291</v>
      </c>
      <c r="H88" s="65">
        <v>80</v>
      </c>
      <c r="I88" s="65">
        <v>49.629629629629626</v>
      </c>
      <c r="J88" s="65">
        <v>86.666666666666671</v>
      </c>
      <c r="K88" s="65">
        <v>52.592592592592588</v>
      </c>
      <c r="L88" s="65">
        <v>60</v>
      </c>
      <c r="M88" s="65">
        <v>64.444444444444443</v>
      </c>
      <c r="N88" s="65">
        <v>73.333333333333329</v>
      </c>
      <c r="O88" s="65">
        <v>54.074074074074069</v>
      </c>
      <c r="P88" s="65">
        <v>86.666666666666671</v>
      </c>
      <c r="Q88" s="65">
        <v>57.037037037037038</v>
      </c>
      <c r="R88" s="65">
        <v>86.666666666666671</v>
      </c>
      <c r="S88" s="65">
        <v>47.407407407407405</v>
      </c>
      <c r="T88" s="65">
        <v>77.333333333333343</v>
      </c>
      <c r="U88" s="65">
        <v>48.592592592592595</v>
      </c>
      <c r="V88" s="65">
        <v>100</v>
      </c>
      <c r="W88" s="65">
        <v>51.851851851851855</v>
      </c>
      <c r="X88" s="65">
        <v>60</v>
      </c>
      <c r="Y88" s="65">
        <v>28.148148148148145</v>
      </c>
      <c r="Z88" s="65">
        <v>53.333333333333336</v>
      </c>
      <c r="AA88" s="65">
        <v>34.074074074074069</v>
      </c>
      <c r="AB88" s="65">
        <v>73.333333333333329</v>
      </c>
      <c r="AC88" s="65">
        <v>46.666666666666664</v>
      </c>
      <c r="AD88" s="65">
        <v>100</v>
      </c>
      <c r="AE88" s="65">
        <v>82.222222222222229</v>
      </c>
      <c r="AF88" s="65">
        <v>52.592592592592588</v>
      </c>
      <c r="AG88" s="65">
        <v>52.592592592592588</v>
      </c>
      <c r="AH88" s="65">
        <v>51.851851851851855</v>
      </c>
      <c r="AI88" s="65">
        <v>93.333333333333329</v>
      </c>
      <c r="AJ88" s="65">
        <v>59.259259259259252</v>
      </c>
      <c r="AK88" s="65">
        <v>92.307692307692307</v>
      </c>
      <c r="AL88" s="65">
        <v>58.974358974358971</v>
      </c>
      <c r="AM88" s="65">
        <v>73.333333333333329</v>
      </c>
      <c r="AN88" s="65">
        <v>39.999999999999993</v>
      </c>
      <c r="AO88" s="65">
        <v>40</v>
      </c>
      <c r="AP88" s="65">
        <v>24.444444444444446</v>
      </c>
      <c r="AQ88" s="65">
        <v>73.333333333333329</v>
      </c>
      <c r="AR88" s="65">
        <v>37.037037037037031</v>
      </c>
      <c r="AS88" s="65">
        <v>53.333333333333336</v>
      </c>
      <c r="AT88" s="65">
        <v>27.407407407407408</v>
      </c>
      <c r="AU88" s="65">
        <v>62.962962962962962</v>
      </c>
      <c r="AV88" s="65">
        <v>60</v>
      </c>
      <c r="AW88" s="65">
        <v>56.296296296296291</v>
      </c>
      <c r="AX88" s="65">
        <v>87.407407407407405</v>
      </c>
      <c r="AY88" s="65">
        <v>86.666666666666671</v>
      </c>
      <c r="AZ88" s="65">
        <v>42.857142857142854</v>
      </c>
      <c r="BA88" s="65">
        <v>72.095238095238102</v>
      </c>
      <c r="BB88" s="65">
        <v>52.148148148148152</v>
      </c>
      <c r="BC88" s="65">
        <v>57.142857142857139</v>
      </c>
      <c r="BD88" s="65">
        <v>39.25925925925926</v>
      </c>
      <c r="BE88" s="65">
        <v>50</v>
      </c>
      <c r="BF88" s="65">
        <v>33.333333333333329</v>
      </c>
      <c r="BG88" s="65">
        <v>73.333333333333329</v>
      </c>
      <c r="BH88" s="65">
        <v>54.074074074074069</v>
      </c>
      <c r="BI88" s="65">
        <v>86.666666666666671</v>
      </c>
      <c r="BJ88" s="65">
        <v>57.037037037037038</v>
      </c>
      <c r="BK88" s="65">
        <v>93.333333333333329</v>
      </c>
      <c r="BL88" s="65">
        <v>77.037037037037038</v>
      </c>
      <c r="BM88" s="65">
        <v>50.222222222222221</v>
      </c>
      <c r="BN88" s="65">
        <v>42.222222222222221</v>
      </c>
      <c r="BO88" s="65">
        <v>35.555555555555557</v>
      </c>
      <c r="BP88" s="65">
        <v>54.814814814814817</v>
      </c>
      <c r="BQ88" s="65">
        <v>55.555555555555557</v>
      </c>
      <c r="BR88" s="65">
        <v>62.962962962962969</v>
      </c>
      <c r="BS88" s="65">
        <v>77.037037037037038</v>
      </c>
      <c r="BT88" s="65">
        <v>55.56878306878307</v>
      </c>
      <c r="BU88" s="65">
        <v>85.185185185185176</v>
      </c>
      <c r="BV88" s="65">
        <v>28.571428571428573</v>
      </c>
      <c r="BW88" s="65">
        <v>91.851851851851862</v>
      </c>
      <c r="BX88" s="65">
        <v>16.666666666666664</v>
      </c>
      <c r="BY88" s="65">
        <v>87.407407407407405</v>
      </c>
      <c r="BZ88" s="65">
        <v>85.185185185185176</v>
      </c>
      <c r="CA88" s="65">
        <v>86.666666666666671</v>
      </c>
      <c r="CB88" s="65">
        <v>90.370370370370367</v>
      </c>
      <c r="CC88" s="65">
        <v>100</v>
      </c>
      <c r="CD88" s="65">
        <v>65.925925925925924</v>
      </c>
      <c r="CE88" s="65">
        <v>73.333333333333329</v>
      </c>
      <c r="CF88" s="65">
        <v>60</v>
      </c>
      <c r="CG88" s="65">
        <v>60</v>
      </c>
      <c r="CH88" s="65">
        <v>39.25925925925926</v>
      </c>
      <c r="CI88" s="65">
        <v>80</v>
      </c>
      <c r="CJ88" s="65">
        <v>40.74074074074074</v>
      </c>
      <c r="CK88" s="65">
        <v>73.333333333333329</v>
      </c>
      <c r="CL88" s="65">
        <v>34.074074074074069</v>
      </c>
    </row>
    <row r="89" spans="1:90" x14ac:dyDescent="0.35">
      <c r="A89" t="s">
        <v>352</v>
      </c>
      <c r="B89" s="63" t="s">
        <v>228</v>
      </c>
      <c r="C89" s="64" t="s">
        <v>293</v>
      </c>
      <c r="D89" s="65">
        <v>100</v>
      </c>
      <c r="E89" s="65">
        <v>91.1111111111111</v>
      </c>
      <c r="F89" s="65">
        <v>100</v>
      </c>
      <c r="G89" s="65">
        <v>86.666666666666671</v>
      </c>
      <c r="H89" s="65">
        <v>100</v>
      </c>
      <c r="I89" s="65">
        <v>71.851851851851848</v>
      </c>
      <c r="J89" s="65">
        <v>100</v>
      </c>
      <c r="K89" s="65">
        <v>71.111111111111114</v>
      </c>
      <c r="L89" s="65">
        <v>84.126984126984127</v>
      </c>
      <c r="M89" s="65">
        <v>69.629629629629633</v>
      </c>
      <c r="N89" s="65">
        <v>80</v>
      </c>
      <c r="O89" s="65">
        <v>34.074074074074069</v>
      </c>
      <c r="P89" s="65">
        <v>93.333333333333329</v>
      </c>
      <c r="Q89" s="65">
        <v>50.370370370370367</v>
      </c>
      <c r="R89" s="65">
        <v>73.333333333333329</v>
      </c>
      <c r="S89" s="65">
        <v>47.407407407407405</v>
      </c>
      <c r="T89" s="65">
        <v>85.333333333333329</v>
      </c>
      <c r="U89" s="65">
        <v>46.370370370370367</v>
      </c>
      <c r="V89" s="65">
        <v>93.333333333333329</v>
      </c>
      <c r="W89" s="65">
        <v>51.851851851851855</v>
      </c>
      <c r="X89" s="65">
        <v>80</v>
      </c>
      <c r="Y89" s="65">
        <v>39.999999999999993</v>
      </c>
      <c r="Z89" s="65">
        <v>86.666666666666671</v>
      </c>
      <c r="AA89" s="65">
        <v>45.925925925925931</v>
      </c>
      <c r="AB89" s="65">
        <v>73.333333333333329</v>
      </c>
      <c r="AC89" s="65">
        <v>40.74074074074074</v>
      </c>
      <c r="AD89" s="65">
        <v>93.333333333333329</v>
      </c>
      <c r="AE89" s="65">
        <v>53.333333333333329</v>
      </c>
      <c r="AF89" s="65">
        <v>61.111111111111107</v>
      </c>
      <c r="AG89" s="65">
        <v>63.703703703703702</v>
      </c>
      <c r="AH89" s="65">
        <v>62.962962962962962</v>
      </c>
      <c r="AI89" s="65">
        <v>100</v>
      </c>
      <c r="AJ89" s="65">
        <v>69.629629629629633</v>
      </c>
      <c r="AK89" s="65">
        <v>100</v>
      </c>
      <c r="AL89" s="65">
        <v>71.111111111111114</v>
      </c>
      <c r="AM89" s="65">
        <v>100</v>
      </c>
      <c r="AN89" s="65">
        <v>63.703703703703702</v>
      </c>
      <c r="AO89" s="65">
        <v>73.333333333333329</v>
      </c>
      <c r="AP89" s="65">
        <v>34.074074074074069</v>
      </c>
      <c r="AQ89" s="65">
        <v>93.333333333333329</v>
      </c>
      <c r="AR89" s="65">
        <v>50.370370370370367</v>
      </c>
      <c r="AS89" s="65">
        <v>80</v>
      </c>
      <c r="AT89" s="65">
        <v>37.777777777777779</v>
      </c>
      <c r="AU89" s="65">
        <v>68.888888888888886</v>
      </c>
      <c r="AV89" s="65">
        <v>72.222222222222214</v>
      </c>
      <c r="AW89" s="65">
        <v>62.962962962962962</v>
      </c>
      <c r="AX89" s="65">
        <v>77.777777777777771</v>
      </c>
      <c r="AY89" s="65">
        <v>74.81481481481481</v>
      </c>
      <c r="AZ89" s="65">
        <v>64.444444444444443</v>
      </c>
      <c r="BA89" s="65">
        <v>96</v>
      </c>
      <c r="BB89" s="65">
        <v>66.38095238095238</v>
      </c>
      <c r="BC89" s="65">
        <v>93.333333333333329</v>
      </c>
      <c r="BD89" s="65">
        <v>65.925925925925924</v>
      </c>
      <c r="BE89" s="65">
        <v>93.333333333333329</v>
      </c>
      <c r="BF89" s="65">
        <v>65.185185185185176</v>
      </c>
      <c r="BG89" s="65">
        <v>93.333333333333329</v>
      </c>
      <c r="BH89" s="65">
        <v>59.259259259259252</v>
      </c>
      <c r="BI89" s="65">
        <v>100</v>
      </c>
      <c r="BJ89" s="65">
        <v>67.460317460317455</v>
      </c>
      <c r="BK89" s="65">
        <v>100</v>
      </c>
      <c r="BL89" s="65">
        <v>74.074074074074076</v>
      </c>
      <c r="BM89" s="65">
        <v>66.518518518518519</v>
      </c>
      <c r="BN89" s="65">
        <v>56.296296296296298</v>
      </c>
      <c r="BO89" s="65">
        <v>61.481481481481481</v>
      </c>
      <c r="BP89" s="65">
        <v>77.037037037037038</v>
      </c>
      <c r="BQ89" s="65">
        <v>72.592592592592595</v>
      </c>
      <c r="BR89" s="65">
        <v>65.18518518518519</v>
      </c>
      <c r="BS89" s="65">
        <v>59.523809523809518</v>
      </c>
      <c r="BT89" s="65">
        <v>71.481481481481481</v>
      </c>
      <c r="BU89" s="65">
        <v>73.333333333333329</v>
      </c>
      <c r="BV89" s="65">
        <v>70.370370370370367</v>
      </c>
      <c r="BW89" s="65">
        <v>79.999999999999986</v>
      </c>
      <c r="BX89" s="65">
        <v>62.222222222222214</v>
      </c>
      <c r="BY89" s="65">
        <v>75.308641975308646</v>
      </c>
      <c r="BZ89" s="65">
        <v>82.222222222222229</v>
      </c>
      <c r="CA89" s="65">
        <v>78.518518518518519</v>
      </c>
      <c r="CB89" s="65">
        <v>65.185185185185176</v>
      </c>
      <c r="CC89" s="65">
        <v>86.666666666666671</v>
      </c>
      <c r="CD89" s="65">
        <v>57.037037037037038</v>
      </c>
      <c r="CE89" s="65">
        <v>80</v>
      </c>
      <c r="CF89" s="65">
        <v>44.444444444444443</v>
      </c>
      <c r="CG89" s="65">
        <v>86.666666666666671</v>
      </c>
      <c r="CH89" s="65">
        <v>45.925925925925931</v>
      </c>
      <c r="CI89" s="65">
        <v>93.333333333333329</v>
      </c>
      <c r="CJ89" s="65">
        <v>50.370370370370367</v>
      </c>
      <c r="CK89" s="65">
        <v>93.333333333333329</v>
      </c>
      <c r="CL89" s="65">
        <v>54.814814814814817</v>
      </c>
    </row>
    <row r="90" spans="1:90" x14ac:dyDescent="0.35">
      <c r="A90" t="s">
        <v>352</v>
      </c>
      <c r="B90" s="63" t="s">
        <v>238</v>
      </c>
      <c r="C90" s="64" t="s">
        <v>294</v>
      </c>
      <c r="D90" s="65">
        <v>90.909090909090907</v>
      </c>
      <c r="E90" s="65">
        <v>65.555555555555557</v>
      </c>
      <c r="F90" s="65">
        <v>100</v>
      </c>
      <c r="G90" s="65">
        <v>64.646464646464651</v>
      </c>
      <c r="H90" s="65">
        <v>72.727272727272734</v>
      </c>
      <c r="I90" s="65">
        <v>57.575757575757571</v>
      </c>
      <c r="J90" s="65">
        <v>72.727272727272734</v>
      </c>
      <c r="K90" s="65">
        <v>51.515151515151516</v>
      </c>
      <c r="L90" s="65">
        <v>65.656565656565661</v>
      </c>
      <c r="M90" s="65">
        <v>67.777777777777771</v>
      </c>
      <c r="N90" s="65">
        <v>83.333333333333343</v>
      </c>
      <c r="O90" s="65">
        <v>44.444444444444443</v>
      </c>
      <c r="P90" s="65">
        <v>91.666666666666657</v>
      </c>
      <c r="Q90" s="65">
        <v>51.851851851851855</v>
      </c>
      <c r="R90" s="65">
        <v>76.923076923076934</v>
      </c>
      <c r="S90" s="65">
        <v>48.717948717948723</v>
      </c>
      <c r="T90" s="65">
        <v>66.363636363636346</v>
      </c>
      <c r="U90" s="65">
        <v>49.784511784511785</v>
      </c>
      <c r="V90" s="65">
        <v>66.666666666666657</v>
      </c>
      <c r="W90" s="65">
        <v>46.296296296296298</v>
      </c>
      <c r="X90" s="65">
        <v>50</v>
      </c>
      <c r="Y90" s="65">
        <v>44.444444444444443</v>
      </c>
      <c r="Z90" s="65">
        <v>41.666666666666671</v>
      </c>
      <c r="AA90" s="65">
        <v>39.999999999999993</v>
      </c>
      <c r="AB90" s="65">
        <v>81.818181818181827</v>
      </c>
      <c r="AC90" s="65">
        <v>51.515151515151516</v>
      </c>
      <c r="AD90" s="65">
        <v>91.666666666666657</v>
      </c>
      <c r="AE90" s="65">
        <v>66.666666666666657</v>
      </c>
      <c r="AF90" s="65">
        <v>58.119658119658119</v>
      </c>
      <c r="AG90" s="65">
        <v>57.264957264957268</v>
      </c>
      <c r="AH90" s="65">
        <v>50.427350427350426</v>
      </c>
      <c r="AI90" s="65">
        <v>92.307692307692307</v>
      </c>
      <c r="AJ90" s="65">
        <v>66.666666666666657</v>
      </c>
      <c r="AK90" s="65">
        <v>84.615384615384613</v>
      </c>
      <c r="AL90" s="65">
        <v>65.81196581196582</v>
      </c>
      <c r="AM90" s="65">
        <v>92.307692307692307</v>
      </c>
      <c r="AN90" s="65">
        <v>45.299145299145295</v>
      </c>
      <c r="AO90" s="65">
        <v>66.666666666666657</v>
      </c>
      <c r="AP90" s="65">
        <v>30.303030303030301</v>
      </c>
      <c r="AQ90" s="65">
        <v>90.909090909090907</v>
      </c>
      <c r="AR90" s="65">
        <v>43.333333333333336</v>
      </c>
      <c r="AS90" s="65">
        <v>69.230769230769226</v>
      </c>
      <c r="AT90" s="65">
        <v>41.666666666666664</v>
      </c>
      <c r="AU90" s="65">
        <v>63.247863247863251</v>
      </c>
      <c r="AV90" s="65">
        <v>47.008547008547005</v>
      </c>
      <c r="AW90" s="65">
        <v>50.427350427350426</v>
      </c>
      <c r="AX90" s="65">
        <v>74.358974358974365</v>
      </c>
      <c r="AY90" s="65">
        <v>52.136752136752136</v>
      </c>
      <c r="AZ90" s="65">
        <v>59.82905982905983</v>
      </c>
      <c r="BA90" s="65">
        <v>84.060606060606048</v>
      </c>
      <c r="BB90" s="65">
        <v>67.740740740740733</v>
      </c>
      <c r="BC90" s="65">
        <v>100</v>
      </c>
      <c r="BD90" s="65">
        <v>64.81481481481481</v>
      </c>
      <c r="BE90" s="65">
        <v>75</v>
      </c>
      <c r="BF90" s="65">
        <v>57.407407407407412</v>
      </c>
      <c r="BG90" s="65">
        <v>63.636363636363633</v>
      </c>
      <c r="BH90" s="65">
        <v>60</v>
      </c>
      <c r="BI90" s="65">
        <v>90</v>
      </c>
      <c r="BJ90" s="65">
        <v>77.777777777777771</v>
      </c>
      <c r="BK90" s="65">
        <v>91.666666666666657</v>
      </c>
      <c r="BL90" s="65">
        <v>78.703703703703709</v>
      </c>
      <c r="BM90" s="65">
        <v>62.208754208754208</v>
      </c>
      <c r="BN90" s="65">
        <v>46.296296296296305</v>
      </c>
      <c r="BO90" s="65">
        <v>62.62626262626263</v>
      </c>
      <c r="BP90" s="65">
        <v>65.555555555555571</v>
      </c>
      <c r="BQ90" s="65">
        <v>57.777777777777779</v>
      </c>
      <c r="BR90" s="65">
        <v>78.787878787878782</v>
      </c>
      <c r="BS90" s="65">
        <v>38.383838383838381</v>
      </c>
      <c r="BT90" s="65">
        <v>37.980769230769226</v>
      </c>
      <c r="BU90" s="65">
        <v>30.555555555555554</v>
      </c>
      <c r="BV90" s="65">
        <v>23.076923076923077</v>
      </c>
      <c r="BW90" s="65">
        <v>45.299145299145295</v>
      </c>
      <c r="BX90" s="65">
        <v>52.991452991452988</v>
      </c>
      <c r="BY90" s="65">
        <v>76.851851851851848</v>
      </c>
      <c r="BZ90" s="65">
        <v>82.407407407407405</v>
      </c>
      <c r="CA90" s="65">
        <v>78.703703703703709</v>
      </c>
      <c r="CB90" s="65">
        <v>69.444444444444443</v>
      </c>
      <c r="CC90" s="65">
        <v>90.909090909090907</v>
      </c>
      <c r="CD90" s="65">
        <v>46.464646464646464</v>
      </c>
      <c r="CE90" s="65">
        <v>72.727272727272734</v>
      </c>
      <c r="CF90" s="65">
        <v>34.444444444444436</v>
      </c>
      <c r="CG90" s="65">
        <v>20</v>
      </c>
      <c r="CH90" s="65">
        <v>26.984126984126981</v>
      </c>
      <c r="CI90" s="65">
        <v>84.615384615384613</v>
      </c>
      <c r="CJ90" s="65">
        <v>44.444444444444443</v>
      </c>
      <c r="CK90" s="65">
        <v>84.615384615384613</v>
      </c>
      <c r="CL90" s="65">
        <v>53.84615384615384</v>
      </c>
    </row>
    <row r="91" spans="1:90" x14ac:dyDescent="0.35">
      <c r="A91" t="s">
        <v>352</v>
      </c>
      <c r="B91" s="63" t="s">
        <v>238</v>
      </c>
      <c r="C91" s="64" t="s">
        <v>295</v>
      </c>
      <c r="D91" s="65">
        <v>100</v>
      </c>
      <c r="E91" s="65">
        <v>82.828282828282838</v>
      </c>
      <c r="F91" s="65">
        <v>100</v>
      </c>
      <c r="G91" s="65">
        <v>76.767676767676761</v>
      </c>
      <c r="H91" s="65">
        <v>100</v>
      </c>
      <c r="I91" s="65">
        <v>77.777777777777771</v>
      </c>
      <c r="J91" s="65">
        <v>100</v>
      </c>
      <c r="K91" s="65">
        <v>61.111111111111107</v>
      </c>
      <c r="L91" s="65">
        <v>94.444444444444443</v>
      </c>
      <c r="M91" s="65">
        <v>92.063492063492063</v>
      </c>
      <c r="N91" s="65">
        <v>80</v>
      </c>
      <c r="O91" s="65">
        <v>44.444444444444443</v>
      </c>
      <c r="P91" s="65">
        <v>100</v>
      </c>
      <c r="Q91" s="65">
        <v>53.333333333333329</v>
      </c>
      <c r="R91" s="65">
        <v>81.818181818181827</v>
      </c>
      <c r="S91" s="65">
        <v>62.62626262626263</v>
      </c>
      <c r="T91" s="65">
        <v>68.666666666666657</v>
      </c>
      <c r="U91" s="65">
        <v>55.111111111111107</v>
      </c>
      <c r="V91" s="65">
        <v>90</v>
      </c>
      <c r="W91" s="65">
        <v>64.444444444444443</v>
      </c>
      <c r="X91" s="65">
        <v>70</v>
      </c>
      <c r="Y91" s="65">
        <v>62.5</v>
      </c>
      <c r="Z91" s="65">
        <v>50</v>
      </c>
      <c r="AA91" s="65">
        <v>49.206349206349209</v>
      </c>
      <c r="AB91" s="65">
        <v>55.555555555555557</v>
      </c>
      <c r="AC91" s="65">
        <v>39.682539682539677</v>
      </c>
      <c r="AD91" s="65">
        <v>77.777777777777786</v>
      </c>
      <c r="AE91" s="65">
        <v>59.722222222222221</v>
      </c>
      <c r="AF91" s="65">
        <v>57.777777777777779</v>
      </c>
      <c r="AG91" s="65">
        <v>64.444444444444443</v>
      </c>
      <c r="AH91" s="65">
        <v>63.63636363636364</v>
      </c>
      <c r="AI91" s="65">
        <v>100</v>
      </c>
      <c r="AJ91" s="65">
        <v>81.111111111111114</v>
      </c>
      <c r="AK91" s="65">
        <v>75</v>
      </c>
      <c r="AL91" s="65">
        <v>55.555555555555557</v>
      </c>
      <c r="AM91" s="65">
        <v>90</v>
      </c>
      <c r="AN91" s="65">
        <v>50.617283950617278</v>
      </c>
      <c r="AO91" s="65">
        <v>50</v>
      </c>
      <c r="AP91" s="65">
        <v>34.920634920634924</v>
      </c>
      <c r="AQ91" s="65">
        <v>100</v>
      </c>
      <c r="AR91" s="65">
        <v>49.494949494949488</v>
      </c>
      <c r="AS91" s="65">
        <v>57.142857142857139</v>
      </c>
      <c r="AT91" s="65">
        <v>53.703703703703695</v>
      </c>
      <c r="AU91" s="65">
        <v>71.111111111111114</v>
      </c>
      <c r="AV91" s="65">
        <v>61.111111111111107</v>
      </c>
      <c r="AW91" s="65">
        <v>61.111111111111107</v>
      </c>
      <c r="AX91" s="65">
        <v>76.19047619047619</v>
      </c>
      <c r="AY91" s="65">
        <v>35.555555555555557</v>
      </c>
      <c r="AZ91" s="65">
        <v>44.444444444444443</v>
      </c>
      <c r="BA91" s="65">
        <v>85.142857142857139</v>
      </c>
      <c r="BB91" s="65">
        <v>60.492063492063494</v>
      </c>
      <c r="BC91" s="65">
        <v>90</v>
      </c>
      <c r="BD91" s="65">
        <v>60</v>
      </c>
      <c r="BE91" s="65">
        <v>85.714285714285708</v>
      </c>
      <c r="BF91" s="65">
        <v>65.079365079365076</v>
      </c>
      <c r="BG91" s="65">
        <v>62.5</v>
      </c>
      <c r="BH91" s="65">
        <v>52.38095238095238</v>
      </c>
      <c r="BI91" s="65">
        <v>87.5</v>
      </c>
      <c r="BJ91" s="65">
        <v>50</v>
      </c>
      <c r="BK91" s="65">
        <v>100</v>
      </c>
      <c r="BL91" s="65">
        <v>75</v>
      </c>
      <c r="BM91" s="65">
        <v>65.456790123456798</v>
      </c>
      <c r="BN91" s="65">
        <v>35.555555555555557</v>
      </c>
      <c r="BO91" s="65">
        <v>55.555555555555557</v>
      </c>
      <c r="BP91" s="65">
        <v>83.950617283950621</v>
      </c>
      <c r="BQ91" s="65">
        <v>66.666666666666671</v>
      </c>
      <c r="BR91" s="65">
        <v>85.555555555555557</v>
      </c>
      <c r="BS91" s="65">
        <v>57.777777777777779</v>
      </c>
      <c r="BT91" s="65">
        <v>36.792929292929287</v>
      </c>
      <c r="BU91" s="65">
        <v>27.777777777777779</v>
      </c>
      <c r="BV91" s="65">
        <v>17.777777777777779</v>
      </c>
      <c r="BW91" s="65">
        <v>39.999999999999993</v>
      </c>
      <c r="BX91" s="65">
        <v>61.616161616161619</v>
      </c>
      <c r="BY91" s="65">
        <v>85.858585858585869</v>
      </c>
      <c r="BZ91" s="65">
        <v>89.89898989898991</v>
      </c>
      <c r="CA91" s="65">
        <v>88.888888888888886</v>
      </c>
      <c r="CB91" s="65">
        <v>78.787878787878796</v>
      </c>
      <c r="CC91" s="65">
        <v>75</v>
      </c>
      <c r="CD91" s="65">
        <v>45.833333333333329</v>
      </c>
      <c r="CE91" s="65">
        <v>66.666666666666657</v>
      </c>
      <c r="CF91" s="65">
        <v>36.111111111111107</v>
      </c>
      <c r="CG91" s="65">
        <v>33.333333333333329</v>
      </c>
      <c r="CH91" s="65">
        <v>17.777777777777779</v>
      </c>
      <c r="CI91" s="65">
        <v>100</v>
      </c>
      <c r="CJ91" s="65">
        <v>54.320987654320987</v>
      </c>
      <c r="CK91" s="65">
        <v>100</v>
      </c>
      <c r="CL91" s="65">
        <v>52.222222222222221</v>
      </c>
    </row>
    <row r="94" spans="1:90" x14ac:dyDescent="0.35">
      <c r="B94" s="66" t="s">
        <v>296</v>
      </c>
      <c r="C94" s="67"/>
      <c r="D94" s="68">
        <f>AVERAGE(D10:D91)</f>
        <v>85.992327460980704</v>
      </c>
      <c r="E94" s="68">
        <f t="shared" ref="E94:BP94" si="0">AVERAGE(E10:E91)</f>
        <v>62.829446405993409</v>
      </c>
      <c r="F94" s="68">
        <f t="shared" si="0"/>
        <v>87.380644124725919</v>
      </c>
      <c r="G94" s="68">
        <f t="shared" si="0"/>
        <v>61.048691188277481</v>
      </c>
      <c r="H94" s="68">
        <f t="shared" si="0"/>
        <v>80.619729584937602</v>
      </c>
      <c r="I94" s="68">
        <f t="shared" si="0"/>
        <v>52.80264811818261</v>
      </c>
      <c r="J94" s="68">
        <f t="shared" si="0"/>
        <v>74.69851615386051</v>
      </c>
      <c r="K94" s="68">
        <f t="shared" si="0"/>
        <v>50.003268303014131</v>
      </c>
      <c r="L94" s="68">
        <f t="shared" si="0"/>
        <v>58.413947746016262</v>
      </c>
      <c r="M94" s="68">
        <f t="shared" si="0"/>
        <v>56.759393060833361</v>
      </c>
      <c r="N94" s="68">
        <f t="shared" si="0"/>
        <v>61.344298933968929</v>
      </c>
      <c r="O94" s="68">
        <f>AVERAGE(O10:O91)</f>
        <v>38.656716016884424</v>
      </c>
      <c r="P94" s="68">
        <f t="shared" si="0"/>
        <v>80.260943524035369</v>
      </c>
      <c r="Q94" s="68">
        <f t="shared" si="0"/>
        <v>49.105823514955688</v>
      </c>
      <c r="R94" s="68">
        <f t="shared" si="0"/>
        <v>75.06241129598753</v>
      </c>
      <c r="S94" s="68">
        <f t="shared" si="0"/>
        <v>49.081363022560545</v>
      </c>
      <c r="T94" s="68">
        <f t="shared" si="0"/>
        <v>69.188683674083435</v>
      </c>
      <c r="U94" s="68">
        <f t="shared" si="0"/>
        <v>47.679163433024478</v>
      </c>
      <c r="V94" s="68">
        <f t="shared" si="0"/>
        <v>80.443852108158183</v>
      </c>
      <c r="W94" s="68">
        <f t="shared" si="0"/>
        <v>51.770090540116833</v>
      </c>
      <c r="X94" s="68">
        <f t="shared" si="0"/>
        <v>59.70016156555053</v>
      </c>
      <c r="Y94" s="68">
        <f t="shared" si="0"/>
        <v>41.953082706146432</v>
      </c>
      <c r="Z94" s="68">
        <f t="shared" si="0"/>
        <v>59.713401471837024</v>
      </c>
      <c r="AA94" s="68">
        <f t="shared" si="0"/>
        <v>42.80351991512152</v>
      </c>
      <c r="AB94" s="68">
        <f t="shared" si="0"/>
        <v>65.991385445033984</v>
      </c>
      <c r="AC94" s="68">
        <f t="shared" si="0"/>
        <v>44.451937019112023</v>
      </c>
      <c r="AD94" s="68">
        <f t="shared" si="0"/>
        <v>80.094617779837421</v>
      </c>
      <c r="AE94" s="68">
        <f t="shared" si="0"/>
        <v>57.30478782248273</v>
      </c>
      <c r="AF94" s="68">
        <f t="shared" si="0"/>
        <v>53.598899402169693</v>
      </c>
      <c r="AG94" s="68">
        <f t="shared" si="0"/>
        <v>56.20303915584671</v>
      </c>
      <c r="AH94" s="68">
        <f t="shared" si="0"/>
        <v>53.532685826387336</v>
      </c>
      <c r="AI94" s="68">
        <f t="shared" si="0"/>
        <v>93.398404544812095</v>
      </c>
      <c r="AJ94" s="68">
        <f t="shared" si="0"/>
        <v>66.647135654205442</v>
      </c>
      <c r="AK94" s="68">
        <f t="shared" si="0"/>
        <v>80.030635114924948</v>
      </c>
      <c r="AL94" s="68">
        <f t="shared" si="0"/>
        <v>59.268970207788776</v>
      </c>
      <c r="AM94" s="68">
        <f t="shared" si="0"/>
        <v>79.730493812320077</v>
      </c>
      <c r="AN94" s="68">
        <f t="shared" si="0"/>
        <v>53.598430833418561</v>
      </c>
      <c r="AO94" s="68">
        <f t="shared" si="0"/>
        <v>54.420422953421522</v>
      </c>
      <c r="AP94" s="68">
        <f t="shared" si="0"/>
        <v>39.276018994633695</v>
      </c>
      <c r="AQ94" s="68">
        <f t="shared" si="0"/>
        <v>73.940637017215209</v>
      </c>
      <c r="AR94" s="68">
        <f t="shared" si="0"/>
        <v>44.542039104232735</v>
      </c>
      <c r="AS94" s="68">
        <f t="shared" si="0"/>
        <v>52.1574249959057</v>
      </c>
      <c r="AT94" s="68">
        <f t="shared" si="0"/>
        <v>38.881079548814583</v>
      </c>
      <c r="AU94" s="68">
        <f t="shared" si="0"/>
        <v>60.714576120199226</v>
      </c>
      <c r="AV94" s="68">
        <f t="shared" si="0"/>
        <v>51.994829703383289</v>
      </c>
      <c r="AW94" s="68">
        <f t="shared" si="0"/>
        <v>48.083955285338419</v>
      </c>
      <c r="AX94" s="68">
        <f t="shared" si="0"/>
        <v>63.659522682591493</v>
      </c>
      <c r="AY94" s="68">
        <f t="shared" si="0"/>
        <v>58.471370368174341</v>
      </c>
      <c r="AZ94" s="68">
        <f t="shared" si="0"/>
        <v>50.534267086738211</v>
      </c>
      <c r="BA94" s="68">
        <f t="shared" si="0"/>
        <v>74.591125677499463</v>
      </c>
      <c r="BB94" s="68">
        <f t="shared" si="0"/>
        <v>55.123055008606158</v>
      </c>
      <c r="BC94" s="68">
        <f t="shared" si="0"/>
        <v>80.449555702230398</v>
      </c>
      <c r="BD94" s="68">
        <f t="shared" si="0"/>
        <v>56.287243748209626</v>
      </c>
      <c r="BE94" s="68">
        <f t="shared" si="0"/>
        <v>68.871811686895711</v>
      </c>
      <c r="BF94" s="68">
        <f t="shared" si="0"/>
        <v>50.848076663557187</v>
      </c>
      <c r="BG94" s="68">
        <f t="shared" si="0"/>
        <v>69.915311791707921</v>
      </c>
      <c r="BH94" s="68">
        <f t="shared" si="0"/>
        <v>53.13162242779768</v>
      </c>
      <c r="BI94" s="68">
        <f t="shared" si="0"/>
        <v>69.833657473711142</v>
      </c>
      <c r="BJ94" s="68">
        <f t="shared" si="0"/>
        <v>54.266678712570993</v>
      </c>
      <c r="BK94" s="68">
        <f t="shared" si="0"/>
        <v>83.88529173295214</v>
      </c>
      <c r="BL94" s="68">
        <f t="shared" si="0"/>
        <v>62.598934166956418</v>
      </c>
      <c r="BM94" s="68">
        <f t="shared" si="0"/>
        <v>71.056006891954056</v>
      </c>
      <c r="BN94" s="68">
        <f t="shared" si="0"/>
        <v>64.08842036729412</v>
      </c>
      <c r="BO94" s="68">
        <f t="shared" si="0"/>
        <v>69.306209941032719</v>
      </c>
      <c r="BP94" s="68">
        <f t="shared" si="0"/>
        <v>76.837959828753739</v>
      </c>
      <c r="BQ94" s="68">
        <f t="shared" ref="BQ94:CL94" si="1">AVERAGE(BQ10:BQ91)</f>
        <v>74.448636212029513</v>
      </c>
      <c r="BR94" s="68">
        <f t="shared" si="1"/>
        <v>70.598808110660158</v>
      </c>
      <c r="BS94" s="68">
        <f t="shared" si="1"/>
        <v>41.745122559050984</v>
      </c>
      <c r="BT94" s="68">
        <f t="shared" si="1"/>
        <v>44.161077947759267</v>
      </c>
      <c r="BU94" s="68">
        <f t="shared" si="1"/>
        <v>40.730276963758811</v>
      </c>
      <c r="BV94" s="68">
        <f t="shared" si="1"/>
        <v>28.095292613575854</v>
      </c>
      <c r="BW94" s="68">
        <f t="shared" si="1"/>
        <v>57.942446784586679</v>
      </c>
      <c r="BX94" s="68">
        <f t="shared" si="1"/>
        <v>49.876295429115785</v>
      </c>
      <c r="BY94" s="68">
        <f t="shared" si="1"/>
        <v>74.43056654389477</v>
      </c>
      <c r="BZ94" s="68">
        <f t="shared" si="1"/>
        <v>77.888886596584385</v>
      </c>
      <c r="CA94" s="68">
        <f t="shared" si="1"/>
        <v>76.228536933736535</v>
      </c>
      <c r="CB94" s="68">
        <f t="shared" si="1"/>
        <v>69.174276101363361</v>
      </c>
      <c r="CC94" s="68">
        <f t="shared" si="1"/>
        <v>72.380347445853744</v>
      </c>
      <c r="CD94" s="68">
        <f t="shared" si="1"/>
        <v>46.826812632266062</v>
      </c>
      <c r="CE94" s="68">
        <f t="shared" si="1"/>
        <v>45.126353998305206</v>
      </c>
      <c r="CF94" s="68">
        <f t="shared" si="1"/>
        <v>32.791707656903732</v>
      </c>
      <c r="CG94" s="68">
        <f t="shared" si="1"/>
        <v>41.365738876632122</v>
      </c>
      <c r="CH94" s="68">
        <f t="shared" si="1"/>
        <v>30.728228886123624</v>
      </c>
      <c r="CI94" s="68">
        <f t="shared" si="1"/>
        <v>67.427288043745804</v>
      </c>
      <c r="CJ94" s="68">
        <f t="shared" si="1"/>
        <v>38.40360940492458</v>
      </c>
      <c r="CK94" s="68">
        <f t="shared" si="1"/>
        <v>72.438369541556114</v>
      </c>
      <c r="CL94" s="68">
        <f t="shared" si="1"/>
        <v>46.274430774772043</v>
      </c>
    </row>
    <row r="95" spans="1:90" x14ac:dyDescent="0.35">
      <c r="B95" s="66" t="s">
        <v>259</v>
      </c>
      <c r="C95" s="67"/>
      <c r="D95" s="68">
        <f>AVERAGEIF($B$10:$B$91,$B95,D$10:D$91)</f>
        <v>75.263266145619099</v>
      </c>
      <c r="E95" s="68">
        <f t="shared" ref="E95:BP96" si="2">AVERAGEIF($B$10:$B$91,$B95,E$10:E$91)</f>
        <v>56.651465818132472</v>
      </c>
      <c r="F95" s="68">
        <f t="shared" si="2"/>
        <v>77.214313464313463</v>
      </c>
      <c r="G95" s="68">
        <f t="shared" si="2"/>
        <v>52.717282717282721</v>
      </c>
      <c r="H95" s="68">
        <f t="shared" si="2"/>
        <v>61.922978981802515</v>
      </c>
      <c r="I95" s="68">
        <f t="shared" si="2"/>
        <v>39.340751840751835</v>
      </c>
      <c r="J95" s="68">
        <f t="shared" si="2"/>
        <v>60.764260249554361</v>
      </c>
      <c r="K95" s="68">
        <f t="shared" si="2"/>
        <v>39.614189822523159</v>
      </c>
      <c r="L95" s="68">
        <f t="shared" si="2"/>
        <v>44.645867600413048</v>
      </c>
      <c r="M95" s="68">
        <f t="shared" si="2"/>
        <v>53.522486772486765</v>
      </c>
      <c r="N95" s="68">
        <f t="shared" si="2"/>
        <v>53.41575091575092</v>
      </c>
      <c r="O95" s="68">
        <f t="shared" si="2"/>
        <v>35.902677569344235</v>
      </c>
      <c r="P95" s="68">
        <f t="shared" si="2"/>
        <v>64.847472788649256</v>
      </c>
      <c r="Q95" s="68">
        <f t="shared" si="2"/>
        <v>45.312771333604665</v>
      </c>
      <c r="R95" s="68">
        <f t="shared" si="2"/>
        <v>58.284967096886589</v>
      </c>
      <c r="S95" s="68">
        <f t="shared" si="2"/>
        <v>40.272967772967768</v>
      </c>
      <c r="T95" s="68">
        <f t="shared" si="2"/>
        <v>69.568367467490276</v>
      </c>
      <c r="U95" s="68">
        <f t="shared" si="2"/>
        <v>44.228684286581377</v>
      </c>
      <c r="V95" s="68">
        <f t="shared" si="2"/>
        <v>84.48480531813864</v>
      </c>
      <c r="W95" s="68">
        <f t="shared" si="2"/>
        <v>51.344867748611065</v>
      </c>
      <c r="X95" s="68">
        <f t="shared" si="2"/>
        <v>49.662189662189661</v>
      </c>
      <c r="Y95" s="68">
        <f t="shared" si="2"/>
        <v>31.103471691706982</v>
      </c>
      <c r="Z95" s="68">
        <f t="shared" si="2"/>
        <v>65.396905725853102</v>
      </c>
      <c r="AA95" s="68">
        <f t="shared" si="2"/>
        <v>36.917014587293224</v>
      </c>
      <c r="AB95" s="68">
        <f t="shared" si="2"/>
        <v>67.539682539682559</v>
      </c>
      <c r="AC95" s="68">
        <f t="shared" si="2"/>
        <v>45.098102696141915</v>
      </c>
      <c r="AD95" s="68">
        <f t="shared" si="2"/>
        <v>80.758254091587418</v>
      </c>
      <c r="AE95" s="68">
        <f t="shared" si="2"/>
        <v>55.274156671215493</v>
      </c>
      <c r="AF95" s="68">
        <f t="shared" si="2"/>
        <v>48.647187960913449</v>
      </c>
      <c r="AG95" s="68">
        <f t="shared" si="2"/>
        <v>47.801478659321795</v>
      </c>
      <c r="AH95" s="68">
        <f t="shared" si="2"/>
        <v>43.166786009923264</v>
      </c>
      <c r="AI95" s="68">
        <f t="shared" si="2"/>
        <v>84.43945150918131</v>
      </c>
      <c r="AJ95" s="68">
        <f t="shared" si="2"/>
        <v>57.816704900038218</v>
      </c>
      <c r="AK95" s="68">
        <f t="shared" si="2"/>
        <v>73.625516640222514</v>
      </c>
      <c r="AL95" s="68">
        <f t="shared" si="2"/>
        <v>60.969585667298084</v>
      </c>
      <c r="AM95" s="68">
        <f t="shared" si="2"/>
        <v>58.229023884455913</v>
      </c>
      <c r="AN95" s="68">
        <f t="shared" si="2"/>
        <v>43.695833034068329</v>
      </c>
      <c r="AO95" s="68">
        <f t="shared" si="2"/>
        <v>36.72036297036297</v>
      </c>
      <c r="AP95" s="68">
        <f t="shared" si="2"/>
        <v>30.381192881192884</v>
      </c>
      <c r="AQ95" s="68">
        <f t="shared" si="2"/>
        <v>60.172389256613855</v>
      </c>
      <c r="AR95" s="68">
        <f t="shared" si="2"/>
        <v>40.246800524578298</v>
      </c>
      <c r="AS95" s="68">
        <f t="shared" si="2"/>
        <v>31.338200569483988</v>
      </c>
      <c r="AT95" s="68">
        <f t="shared" si="2"/>
        <v>29.070600181711288</v>
      </c>
      <c r="AU95" s="68">
        <f t="shared" si="2"/>
        <v>57.43517878333526</v>
      </c>
      <c r="AV95" s="68">
        <f t="shared" si="2"/>
        <v>42.233098858485853</v>
      </c>
      <c r="AW95" s="68">
        <f t="shared" si="2"/>
        <v>43.59471353666401</v>
      </c>
      <c r="AX95" s="68">
        <f t="shared" si="2"/>
        <v>69.735574752461886</v>
      </c>
      <c r="AY95" s="68">
        <f t="shared" si="2"/>
        <v>76.193840845543633</v>
      </c>
      <c r="AZ95" s="68">
        <f t="shared" si="2"/>
        <v>34.773894406247344</v>
      </c>
      <c r="BA95" s="68">
        <f t="shared" si="2"/>
        <v>69.778665807303568</v>
      </c>
      <c r="BB95" s="68">
        <f t="shared" si="2"/>
        <v>50.008945401993536</v>
      </c>
      <c r="BC95" s="68">
        <f t="shared" si="2"/>
        <v>75.539275539275536</v>
      </c>
      <c r="BD95" s="68">
        <f t="shared" si="2"/>
        <v>52.949660633484157</v>
      </c>
      <c r="BE95" s="68">
        <f t="shared" si="2"/>
        <v>58.945860020421428</v>
      </c>
      <c r="BF95" s="68">
        <f t="shared" si="2"/>
        <v>41.914877061935883</v>
      </c>
      <c r="BG95" s="68">
        <f t="shared" si="2"/>
        <v>69.693103737221392</v>
      </c>
      <c r="BH95" s="68">
        <f t="shared" si="2"/>
        <v>49.336045218398155</v>
      </c>
      <c r="BI95" s="68">
        <f t="shared" si="2"/>
        <v>66.181139122315599</v>
      </c>
      <c r="BJ95" s="68">
        <f t="shared" si="2"/>
        <v>55.240148196030546</v>
      </c>
      <c r="BK95" s="68">
        <f t="shared" si="2"/>
        <v>78.533950617283949</v>
      </c>
      <c r="BL95" s="68">
        <f t="shared" si="2"/>
        <v>54.304957025545264</v>
      </c>
      <c r="BM95" s="68">
        <f t="shared" si="2"/>
        <v>71.704590022771839</v>
      </c>
      <c r="BN95" s="68">
        <f t="shared" si="2"/>
        <v>67.420437306800949</v>
      </c>
      <c r="BO95" s="68">
        <f t="shared" si="2"/>
        <v>74.65927590927592</v>
      </c>
      <c r="BP95" s="68">
        <f t="shared" si="2"/>
        <v>72.215377215377217</v>
      </c>
      <c r="BQ95" s="68">
        <f t="shared" ref="BQ95:CL99" si="3">AVERAGEIF($B$10:$B$91,$B95,BQ$10:BQ$91)</f>
        <v>77.681926659199391</v>
      </c>
      <c r="BR95" s="68">
        <f t="shared" si="3"/>
        <v>66.545933023205762</v>
      </c>
      <c r="BS95" s="68">
        <f t="shared" si="3"/>
        <v>35.764780669966427</v>
      </c>
      <c r="BT95" s="68">
        <f t="shared" si="3"/>
        <v>44.556883151439393</v>
      </c>
      <c r="BU95" s="68">
        <f t="shared" si="3"/>
        <v>46.249898192622652</v>
      </c>
      <c r="BV95" s="68">
        <f t="shared" si="3"/>
        <v>28.342749298631649</v>
      </c>
      <c r="BW95" s="68">
        <f t="shared" si="3"/>
        <v>76.503760973575211</v>
      </c>
      <c r="BX95" s="68">
        <f t="shared" si="3"/>
        <v>27.131124140928065</v>
      </c>
      <c r="BY95" s="68">
        <f t="shared" si="3"/>
        <v>61.314774979635651</v>
      </c>
      <c r="BZ95" s="68">
        <f t="shared" si="3"/>
        <v>77.350033007927749</v>
      </c>
      <c r="CA95" s="68">
        <f t="shared" si="3"/>
        <v>66.754028708363066</v>
      </c>
      <c r="CB95" s="68">
        <f t="shared" si="3"/>
        <v>39.840263222616166</v>
      </c>
      <c r="CC95" s="68">
        <f t="shared" si="3"/>
        <v>60.438084876939349</v>
      </c>
      <c r="CD95" s="68">
        <f t="shared" si="3"/>
        <v>47.213969158413605</v>
      </c>
      <c r="CE95" s="68">
        <f t="shared" si="3"/>
        <v>38.847663032155012</v>
      </c>
      <c r="CF95" s="68">
        <f t="shared" si="3"/>
        <v>32.18795093795093</v>
      </c>
      <c r="CG95" s="68">
        <f t="shared" si="3"/>
        <v>36.199949782837486</v>
      </c>
      <c r="CH95" s="68">
        <f t="shared" si="3"/>
        <v>32.801689051689046</v>
      </c>
      <c r="CI95" s="68">
        <f t="shared" si="3"/>
        <v>66.239544768956534</v>
      </c>
      <c r="CJ95" s="68">
        <f t="shared" si="3"/>
        <v>37.892231225564558</v>
      </c>
      <c r="CK95" s="68">
        <f t="shared" si="3"/>
        <v>56.165820060416173</v>
      </c>
      <c r="CL95" s="68">
        <f t="shared" si="3"/>
        <v>41.661998132586369</v>
      </c>
    </row>
    <row r="96" spans="1:90" x14ac:dyDescent="0.35">
      <c r="B96" s="66" t="s">
        <v>246</v>
      </c>
      <c r="C96" s="67"/>
      <c r="D96" s="68">
        <f t="shared" ref="D96:S100" si="4">AVERAGEIF($B$10:$B$91,$B96,D$10:D$91)</f>
        <v>94.53947368421052</v>
      </c>
      <c r="E96" s="68">
        <f t="shared" si="4"/>
        <v>63.97500365978626</v>
      </c>
      <c r="F96" s="68">
        <f t="shared" si="4"/>
        <v>90.4383116883117</v>
      </c>
      <c r="G96" s="68">
        <f t="shared" si="4"/>
        <v>62.734648067981389</v>
      </c>
      <c r="H96" s="68">
        <f t="shared" si="4"/>
        <v>78.138528138528144</v>
      </c>
      <c r="I96" s="68">
        <f t="shared" si="4"/>
        <v>51.404493520435537</v>
      </c>
      <c r="J96" s="68">
        <f t="shared" si="4"/>
        <v>71.454545454545453</v>
      </c>
      <c r="K96" s="68">
        <f t="shared" si="4"/>
        <v>50.215608465608469</v>
      </c>
      <c r="L96" s="68">
        <f t="shared" si="4"/>
        <v>60.473785473785469</v>
      </c>
      <c r="M96" s="68">
        <f t="shared" si="4"/>
        <v>61.469135802469133</v>
      </c>
      <c r="N96" s="68">
        <f t="shared" si="4"/>
        <v>43.913419913419908</v>
      </c>
      <c r="O96" s="68">
        <f>AVERAGEIF($B$10:$B$91,$B96,O$10:O$91)</f>
        <v>33.856922398589063</v>
      </c>
      <c r="P96" s="68">
        <f t="shared" si="4"/>
        <v>85.090909090909093</v>
      </c>
      <c r="Q96" s="68">
        <f t="shared" si="4"/>
        <v>56.077777777777769</v>
      </c>
      <c r="R96" s="68">
        <f t="shared" si="4"/>
        <v>74.803827751196167</v>
      </c>
      <c r="S96" s="68">
        <f t="shared" si="4"/>
        <v>49.568753749486909</v>
      </c>
      <c r="T96" s="68">
        <f t="shared" si="2"/>
        <v>50.20621769534813</v>
      </c>
      <c r="U96" s="68">
        <f t="shared" si="2"/>
        <v>45.489417989417987</v>
      </c>
      <c r="V96" s="68">
        <f t="shared" si="2"/>
        <v>47.906236275801497</v>
      </c>
      <c r="W96" s="68">
        <f t="shared" si="2"/>
        <v>46.613756613756607</v>
      </c>
      <c r="X96" s="68">
        <f t="shared" si="2"/>
        <v>38.898550724637673</v>
      </c>
      <c r="Y96" s="68">
        <f t="shared" si="2"/>
        <v>33.576278659611994</v>
      </c>
      <c r="Z96" s="68">
        <f t="shared" si="2"/>
        <v>58.742424242424235</v>
      </c>
      <c r="AA96" s="68">
        <f t="shared" si="2"/>
        <v>47.499118165784836</v>
      </c>
      <c r="AB96" s="68">
        <f t="shared" si="2"/>
        <v>50.98989898989899</v>
      </c>
      <c r="AC96" s="68">
        <f t="shared" si="2"/>
        <v>46.656084656084658</v>
      </c>
      <c r="AD96" s="68">
        <f t="shared" si="2"/>
        <v>54.493978243978248</v>
      </c>
      <c r="AE96" s="68">
        <f t="shared" si="2"/>
        <v>53.101851851851848</v>
      </c>
      <c r="AF96" s="68">
        <f t="shared" si="2"/>
        <v>60.770796197266783</v>
      </c>
      <c r="AG96" s="68">
        <f t="shared" si="2"/>
        <v>59.109500805152983</v>
      </c>
      <c r="AH96" s="68">
        <f t="shared" si="2"/>
        <v>55.560481197309841</v>
      </c>
      <c r="AI96" s="68">
        <f t="shared" si="2"/>
        <v>89.78947368421052</v>
      </c>
      <c r="AJ96" s="68">
        <f t="shared" si="2"/>
        <v>68.980703392468087</v>
      </c>
      <c r="AK96" s="68">
        <f t="shared" si="2"/>
        <v>74.666666666666671</v>
      </c>
      <c r="AL96" s="68">
        <f t="shared" si="2"/>
        <v>63.156994784445772</v>
      </c>
      <c r="AM96" s="68">
        <f t="shared" si="2"/>
        <v>80.777777777777786</v>
      </c>
      <c r="AN96" s="68">
        <f t="shared" si="2"/>
        <v>60.023328523328516</v>
      </c>
      <c r="AO96" s="68">
        <f t="shared" si="2"/>
        <v>48.2156862745098</v>
      </c>
      <c r="AP96" s="68">
        <f t="shared" si="2"/>
        <v>39.895943562610221</v>
      </c>
      <c r="AQ96" s="68">
        <f t="shared" si="2"/>
        <v>65.025974025974023</v>
      </c>
      <c r="AR96" s="68">
        <f t="shared" si="2"/>
        <v>45.346122287298755</v>
      </c>
      <c r="AS96" s="68">
        <f t="shared" si="2"/>
        <v>51.583959899749381</v>
      </c>
      <c r="AT96" s="68">
        <f t="shared" si="2"/>
        <v>41.717948717948715</v>
      </c>
      <c r="AU96" s="68">
        <f t="shared" si="2"/>
        <v>61.15468409586056</v>
      </c>
      <c r="AV96" s="68">
        <f t="shared" si="2"/>
        <v>62.017973856209139</v>
      </c>
      <c r="AW96" s="68">
        <f t="shared" si="2"/>
        <v>59.597494553376897</v>
      </c>
      <c r="AX96" s="68">
        <f t="shared" si="2"/>
        <v>59.857075023741686</v>
      </c>
      <c r="AY96" s="68">
        <f t="shared" si="2"/>
        <v>73.016191325014844</v>
      </c>
      <c r="AZ96" s="68">
        <f t="shared" si="2"/>
        <v>55.993827160493822</v>
      </c>
      <c r="BA96" s="68">
        <f t="shared" si="2"/>
        <v>50.461390948233053</v>
      </c>
      <c r="BB96" s="68">
        <f t="shared" si="2"/>
        <v>48.861701261701263</v>
      </c>
      <c r="BC96" s="68">
        <f t="shared" si="2"/>
        <v>53.825757575757578</v>
      </c>
      <c r="BD96" s="68">
        <f t="shared" si="2"/>
        <v>50.11803011803012</v>
      </c>
      <c r="BE96" s="68">
        <f t="shared" si="2"/>
        <v>44.447552447552447</v>
      </c>
      <c r="BF96" s="68">
        <f t="shared" si="2"/>
        <v>40.587301587301582</v>
      </c>
      <c r="BG96" s="68">
        <f t="shared" si="2"/>
        <v>49.624819624819622</v>
      </c>
      <c r="BH96" s="68">
        <f t="shared" si="2"/>
        <v>48.285714285714292</v>
      </c>
      <c r="BI96" s="68">
        <f t="shared" si="2"/>
        <v>52.676767676767668</v>
      </c>
      <c r="BJ96" s="68">
        <f t="shared" si="2"/>
        <v>57.486772486772487</v>
      </c>
      <c r="BK96" s="68">
        <f t="shared" si="2"/>
        <v>51.732057416267935</v>
      </c>
      <c r="BL96" s="68">
        <f t="shared" si="2"/>
        <v>47.830687830687829</v>
      </c>
      <c r="BM96" s="68">
        <f t="shared" si="2"/>
        <v>69.792165601440956</v>
      </c>
      <c r="BN96" s="68">
        <f t="shared" si="2"/>
        <v>68.452110852110849</v>
      </c>
      <c r="BO96" s="68">
        <f t="shared" si="2"/>
        <v>59.933333333333337</v>
      </c>
      <c r="BP96" s="68">
        <f t="shared" si="2"/>
        <v>83.694083694083702</v>
      </c>
      <c r="BQ96" s="68">
        <f t="shared" si="3"/>
        <v>77.649720113488229</v>
      </c>
      <c r="BR96" s="68">
        <f t="shared" si="3"/>
        <v>59.231580014188715</v>
      </c>
      <c r="BS96" s="68">
        <f t="shared" si="3"/>
        <v>42.12025012025012</v>
      </c>
      <c r="BT96" s="68">
        <f t="shared" si="3"/>
        <v>43.462738496071829</v>
      </c>
      <c r="BU96" s="68">
        <f t="shared" si="3"/>
        <v>35.605283605283603</v>
      </c>
      <c r="BV96" s="68">
        <f t="shared" si="3"/>
        <v>13.978243978243976</v>
      </c>
      <c r="BW96" s="68">
        <f t="shared" si="3"/>
        <v>73.683760683760696</v>
      </c>
      <c r="BX96" s="68">
        <f t="shared" si="3"/>
        <v>50.58366571699905</v>
      </c>
      <c r="BY96" s="68">
        <f t="shared" si="3"/>
        <v>76.235347985347985</v>
      </c>
      <c r="BZ96" s="68">
        <f t="shared" si="3"/>
        <v>75.608974358974365</v>
      </c>
      <c r="CA96" s="68">
        <f t="shared" si="3"/>
        <v>82.870370370370367</v>
      </c>
      <c r="CB96" s="68">
        <f t="shared" si="3"/>
        <v>70.226699226699225</v>
      </c>
      <c r="CC96" s="68">
        <f t="shared" si="3"/>
        <v>71.222222222222229</v>
      </c>
      <c r="CD96" s="68">
        <f t="shared" si="3"/>
        <v>49.400932400932405</v>
      </c>
      <c r="CE96" s="68">
        <f t="shared" si="3"/>
        <v>60.424242424242422</v>
      </c>
      <c r="CF96" s="68">
        <f t="shared" si="3"/>
        <v>37.228871346518403</v>
      </c>
      <c r="CG96" s="68">
        <f t="shared" si="3"/>
        <v>50.544871794871796</v>
      </c>
      <c r="CH96" s="68">
        <f t="shared" si="3"/>
        <v>37.715247715247713</v>
      </c>
      <c r="CI96" s="68">
        <f t="shared" si="3"/>
        <v>65.666666666666671</v>
      </c>
      <c r="CJ96" s="68">
        <f t="shared" si="3"/>
        <v>48.926406926406926</v>
      </c>
      <c r="CK96" s="68">
        <f t="shared" si="3"/>
        <v>75.21536796536796</v>
      </c>
      <c r="CL96" s="68">
        <f t="shared" si="3"/>
        <v>51.138121138121143</v>
      </c>
    </row>
    <row r="97" spans="2:90" x14ac:dyDescent="0.35">
      <c r="B97" s="66" t="s">
        <v>234</v>
      </c>
      <c r="C97" s="67"/>
      <c r="D97" s="68">
        <f t="shared" si="4"/>
        <v>92.407135348311826</v>
      </c>
      <c r="E97" s="68">
        <f t="shared" ref="E97:BP100" si="5">AVERAGEIF($B$10:$B$91,$B97,E$10:E$91)</f>
        <v>66.646503886988327</v>
      </c>
      <c r="F97" s="68">
        <f t="shared" si="5"/>
        <v>89.575501392110397</v>
      </c>
      <c r="G97" s="68">
        <f t="shared" si="5"/>
        <v>62.019949005243113</v>
      </c>
      <c r="H97" s="68">
        <f t="shared" si="5"/>
        <v>89.076707606119385</v>
      </c>
      <c r="I97" s="68">
        <f t="shared" si="5"/>
        <v>57.089593413122827</v>
      </c>
      <c r="J97" s="68">
        <f t="shared" si="5"/>
        <v>78.954444248561884</v>
      </c>
      <c r="K97" s="68">
        <f t="shared" si="5"/>
        <v>51.020518152871098</v>
      </c>
      <c r="L97" s="68">
        <f t="shared" si="5"/>
        <v>49.347776406599934</v>
      </c>
      <c r="M97" s="68">
        <f t="shared" si="5"/>
        <v>51.999342342479579</v>
      </c>
      <c r="N97" s="68">
        <f t="shared" si="5"/>
        <v>69.407896025543096</v>
      </c>
      <c r="O97" s="68">
        <f t="shared" si="5"/>
        <v>40.04465033876798</v>
      </c>
      <c r="P97" s="68">
        <f t="shared" si="5"/>
        <v>83.938616170450061</v>
      </c>
      <c r="Q97" s="68">
        <f t="shared" si="5"/>
        <v>51.231638731638732</v>
      </c>
      <c r="R97" s="68">
        <f t="shared" si="5"/>
        <v>87.452057746175399</v>
      </c>
      <c r="S97" s="68">
        <f t="shared" si="5"/>
        <v>52.33400314282666</v>
      </c>
      <c r="T97" s="68">
        <f t="shared" si="5"/>
        <v>74.217999512982203</v>
      </c>
      <c r="U97" s="68">
        <f t="shared" si="5"/>
        <v>48.520455760651835</v>
      </c>
      <c r="V97" s="68">
        <f t="shared" si="5"/>
        <v>91.529842706313303</v>
      </c>
      <c r="W97" s="68">
        <f t="shared" si="5"/>
        <v>57.026930041635921</v>
      </c>
      <c r="X97" s="68">
        <f t="shared" si="5"/>
        <v>65.595728761818719</v>
      </c>
      <c r="Y97" s="68">
        <f t="shared" si="5"/>
        <v>43.42866102670024</v>
      </c>
      <c r="Z97" s="68">
        <f t="shared" si="5"/>
        <v>57.080386933328121</v>
      </c>
      <c r="AA97" s="68">
        <f t="shared" si="5"/>
        <v>38.529781765075889</v>
      </c>
      <c r="AB97" s="68">
        <f t="shared" si="5"/>
        <v>72.381580837463204</v>
      </c>
      <c r="AC97" s="68">
        <f t="shared" si="5"/>
        <v>47.106705930235336</v>
      </c>
      <c r="AD97" s="68">
        <f t="shared" si="5"/>
        <v>84.502458325987732</v>
      </c>
      <c r="AE97" s="68">
        <f t="shared" si="5"/>
        <v>56.510200039611796</v>
      </c>
      <c r="AF97" s="68">
        <f t="shared" si="5"/>
        <v>53.393535850283257</v>
      </c>
      <c r="AG97" s="68">
        <f t="shared" si="5"/>
        <v>59.179676532617705</v>
      </c>
      <c r="AH97" s="68">
        <f t="shared" si="5"/>
        <v>60.506590359531536</v>
      </c>
      <c r="AI97" s="68">
        <f t="shared" si="5"/>
        <v>97.34432234432235</v>
      </c>
      <c r="AJ97" s="68">
        <f t="shared" si="5"/>
        <v>67.893373873766024</v>
      </c>
      <c r="AK97" s="68">
        <f t="shared" si="5"/>
        <v>91.762453233041498</v>
      </c>
      <c r="AL97" s="68">
        <f t="shared" si="5"/>
        <v>65.410754822519522</v>
      </c>
      <c r="AM97" s="68">
        <f t="shared" si="5"/>
        <v>95.000293823823242</v>
      </c>
      <c r="AN97" s="68">
        <f t="shared" si="5"/>
        <v>65.067927714986524</v>
      </c>
      <c r="AO97" s="68">
        <f t="shared" si="5"/>
        <v>78.875275051745646</v>
      </c>
      <c r="AP97" s="68">
        <f t="shared" si="5"/>
        <v>49.886765376961456</v>
      </c>
      <c r="AQ97" s="68">
        <f t="shared" si="5"/>
        <v>81.764118234706473</v>
      </c>
      <c r="AR97" s="68">
        <f t="shared" si="5"/>
        <v>47.779649544355422</v>
      </c>
      <c r="AS97" s="68">
        <f t="shared" si="5"/>
        <v>56.687724040665216</v>
      </c>
      <c r="AT97" s="68">
        <f t="shared" si="5"/>
        <v>40.188794502519997</v>
      </c>
      <c r="AU97" s="68">
        <f t="shared" si="5"/>
        <v>59.650937297996123</v>
      </c>
      <c r="AV97" s="68">
        <f t="shared" si="5"/>
        <v>50.759534583063981</v>
      </c>
      <c r="AW97" s="68">
        <f t="shared" si="5"/>
        <v>48.622684505037448</v>
      </c>
      <c r="AX97" s="68">
        <f t="shared" si="5"/>
        <v>48.760096006347446</v>
      </c>
      <c r="AY97" s="68">
        <f t="shared" si="5"/>
        <v>53.140574449686333</v>
      </c>
      <c r="AZ97" s="68">
        <f t="shared" si="5"/>
        <v>59.431835625607256</v>
      </c>
      <c r="BA97" s="68">
        <f t="shared" si="5"/>
        <v>78.486511950179761</v>
      </c>
      <c r="BB97" s="68">
        <f t="shared" si="5"/>
        <v>54.727572899141535</v>
      </c>
      <c r="BC97" s="68">
        <f t="shared" si="5"/>
        <v>85.364744828412654</v>
      </c>
      <c r="BD97" s="68">
        <f t="shared" si="5"/>
        <v>57.11192765114334</v>
      </c>
      <c r="BE97" s="68">
        <f t="shared" si="5"/>
        <v>71.720192533341319</v>
      </c>
      <c r="BF97" s="68">
        <f t="shared" si="5"/>
        <v>51.063213293605443</v>
      </c>
      <c r="BG97" s="68">
        <f t="shared" si="5"/>
        <v>75.481365040188578</v>
      </c>
      <c r="BH97" s="68">
        <f t="shared" si="5"/>
        <v>51.043402857128349</v>
      </c>
      <c r="BI97" s="68">
        <f t="shared" si="5"/>
        <v>72.523692186321938</v>
      </c>
      <c r="BJ97" s="68">
        <f t="shared" si="5"/>
        <v>51.280564025662059</v>
      </c>
      <c r="BK97" s="68">
        <f t="shared" si="5"/>
        <v>87.342565162634358</v>
      </c>
      <c r="BL97" s="68">
        <f t="shared" si="5"/>
        <v>63.138756668168433</v>
      </c>
      <c r="BM97" s="68">
        <f t="shared" si="5"/>
        <v>76.813449600935186</v>
      </c>
      <c r="BN97" s="68">
        <f t="shared" si="5"/>
        <v>70.295331990833716</v>
      </c>
      <c r="BO97" s="68">
        <f t="shared" si="5"/>
        <v>76.497957380310325</v>
      </c>
      <c r="BP97" s="68">
        <f t="shared" si="5"/>
        <v>80.012473909532758</v>
      </c>
      <c r="BQ97" s="68">
        <f t="shared" si="3"/>
        <v>78.065829467213547</v>
      </c>
      <c r="BR97" s="68">
        <f t="shared" si="3"/>
        <v>79.195655256785599</v>
      </c>
      <c r="BS97" s="68">
        <f t="shared" si="3"/>
        <v>41.539769235847658</v>
      </c>
      <c r="BT97" s="68">
        <f t="shared" si="3"/>
        <v>40.747995356559365</v>
      </c>
      <c r="BU97" s="68">
        <f t="shared" si="3"/>
        <v>29.397984539276347</v>
      </c>
      <c r="BV97" s="68">
        <f t="shared" si="3"/>
        <v>19.715651088200108</v>
      </c>
      <c r="BW97" s="68">
        <f t="shared" si="3"/>
        <v>52.738605748986373</v>
      </c>
      <c r="BX97" s="68">
        <f t="shared" si="3"/>
        <v>61.139740049774645</v>
      </c>
      <c r="BY97" s="68">
        <f t="shared" si="3"/>
        <v>77.814245859228564</v>
      </c>
      <c r="BZ97" s="68">
        <f t="shared" si="3"/>
        <v>81.107879049055512</v>
      </c>
      <c r="CA97" s="68">
        <f t="shared" si="3"/>
        <v>78.017464401547457</v>
      </c>
      <c r="CB97" s="68">
        <f t="shared" si="3"/>
        <v>74.317394127082693</v>
      </c>
      <c r="CC97" s="68">
        <f t="shared" si="3"/>
        <v>70.103241625732963</v>
      </c>
      <c r="CD97" s="68">
        <f t="shared" si="3"/>
        <v>44.758391465427223</v>
      </c>
      <c r="CE97" s="68">
        <f t="shared" si="3"/>
        <v>40.313575313575313</v>
      </c>
      <c r="CF97" s="68">
        <f t="shared" si="3"/>
        <v>27.530101585657139</v>
      </c>
      <c r="CG97" s="68">
        <f t="shared" si="3"/>
        <v>41.62422544775486</v>
      </c>
      <c r="CH97" s="68">
        <f t="shared" si="3"/>
        <v>30.0319433652767</v>
      </c>
      <c r="CI97" s="68">
        <f t="shared" si="3"/>
        <v>65.880330741922435</v>
      </c>
      <c r="CJ97" s="68">
        <f t="shared" si="3"/>
        <v>35.152921110245217</v>
      </c>
      <c r="CK97" s="68">
        <f t="shared" si="3"/>
        <v>82.343202741126632</v>
      </c>
      <c r="CL97" s="68">
        <f t="shared" si="3"/>
        <v>51.244747179003241</v>
      </c>
    </row>
    <row r="98" spans="2:90" x14ac:dyDescent="0.35">
      <c r="B98" s="66" t="s">
        <v>238</v>
      </c>
      <c r="C98" s="67"/>
      <c r="D98" s="68">
        <f t="shared" si="4"/>
        <v>89.489121989121998</v>
      </c>
      <c r="E98" s="68">
        <f t="shared" si="5"/>
        <v>66.972058079901231</v>
      </c>
      <c r="F98" s="68">
        <f t="shared" si="5"/>
        <v>95.583696940314582</v>
      </c>
      <c r="G98" s="68">
        <f t="shared" si="5"/>
        <v>66.641547813116446</v>
      </c>
      <c r="H98" s="68">
        <f t="shared" si="5"/>
        <v>87.215111277611285</v>
      </c>
      <c r="I98" s="68">
        <f t="shared" si="5"/>
        <v>62.381926896632784</v>
      </c>
      <c r="J98" s="68">
        <f t="shared" si="5"/>
        <v>86.273809523809533</v>
      </c>
      <c r="K98" s="68">
        <f t="shared" si="5"/>
        <v>56.461087886332983</v>
      </c>
      <c r="L98" s="68">
        <f t="shared" si="5"/>
        <v>69.510646035155816</v>
      </c>
      <c r="M98" s="68">
        <f t="shared" si="5"/>
        <v>59.07295482295482</v>
      </c>
      <c r="N98" s="68">
        <f t="shared" si="5"/>
        <v>76.166820924173877</v>
      </c>
      <c r="O98" s="68">
        <f t="shared" si="5"/>
        <v>45.643291077114611</v>
      </c>
      <c r="P98" s="68">
        <f t="shared" si="5"/>
        <v>85.440574131750608</v>
      </c>
      <c r="Q98" s="68">
        <f t="shared" si="5"/>
        <v>50.870117083352383</v>
      </c>
      <c r="R98" s="68">
        <f t="shared" si="5"/>
        <v>82.660887723387731</v>
      </c>
      <c r="S98" s="68">
        <f t="shared" si="5"/>
        <v>53.279995467495461</v>
      </c>
      <c r="T98" s="68">
        <f t="shared" si="5"/>
        <v>75.399430226636099</v>
      </c>
      <c r="U98" s="68">
        <f t="shared" si="5"/>
        <v>53.802056322399459</v>
      </c>
      <c r="V98" s="68">
        <f t="shared" si="5"/>
        <v>84.342750386868047</v>
      </c>
      <c r="W98" s="68">
        <f t="shared" si="5"/>
        <v>56.542910248792587</v>
      </c>
      <c r="X98" s="68">
        <f t="shared" si="5"/>
        <v>70.014534485122724</v>
      </c>
      <c r="Y98" s="68">
        <f t="shared" si="5"/>
        <v>51.85198828948829</v>
      </c>
      <c r="Z98" s="68">
        <f t="shared" si="5"/>
        <v>62.937129047423163</v>
      </c>
      <c r="AA98" s="68">
        <f t="shared" si="5"/>
        <v>44.994675078008399</v>
      </c>
      <c r="AB98" s="68">
        <f t="shared" si="5"/>
        <v>71.734917451829205</v>
      </c>
      <c r="AC98" s="68">
        <f t="shared" si="5"/>
        <v>46.93266918266918</v>
      </c>
      <c r="AD98" s="68">
        <f t="shared" si="5"/>
        <v>87.96781976193742</v>
      </c>
      <c r="AE98" s="68">
        <f t="shared" si="5"/>
        <v>68.688038813038816</v>
      </c>
      <c r="AF98" s="68">
        <f t="shared" si="5"/>
        <v>58.63021727727611</v>
      </c>
      <c r="AG98" s="68">
        <f t="shared" si="5"/>
        <v>58.462224957322995</v>
      </c>
      <c r="AH98" s="68">
        <f t="shared" si="5"/>
        <v>55.570052677895816</v>
      </c>
      <c r="AI98" s="68">
        <f t="shared" si="5"/>
        <v>93.607328945564248</v>
      </c>
      <c r="AJ98" s="68">
        <f t="shared" si="5"/>
        <v>70.585581901758374</v>
      </c>
      <c r="AK98" s="68">
        <f t="shared" si="5"/>
        <v>78.762591575091562</v>
      </c>
      <c r="AL98" s="68">
        <f t="shared" si="5"/>
        <v>57.244986494986485</v>
      </c>
      <c r="AM98" s="68">
        <f t="shared" si="5"/>
        <v>81.836038961038952</v>
      </c>
      <c r="AN98" s="68">
        <f t="shared" si="5"/>
        <v>51.534675201341862</v>
      </c>
      <c r="AO98" s="68">
        <f t="shared" si="5"/>
        <v>60.756194785606553</v>
      </c>
      <c r="AP98" s="68">
        <f t="shared" si="5"/>
        <v>38.679760825594158</v>
      </c>
      <c r="AQ98" s="68">
        <f t="shared" si="5"/>
        <v>81.394233217762647</v>
      </c>
      <c r="AR98" s="68">
        <f t="shared" si="5"/>
        <v>47.17494311244311</v>
      </c>
      <c r="AS98" s="68">
        <f t="shared" si="5"/>
        <v>58.808503996003992</v>
      </c>
      <c r="AT98" s="68">
        <f t="shared" si="5"/>
        <v>43.222336305669629</v>
      </c>
      <c r="AU98" s="68">
        <f t="shared" si="5"/>
        <v>63.79097971745032</v>
      </c>
      <c r="AV98" s="68">
        <f t="shared" si="5"/>
        <v>53.739842220234365</v>
      </c>
      <c r="AW98" s="68">
        <f t="shared" si="5"/>
        <v>50.138483883581934</v>
      </c>
      <c r="AX98" s="68">
        <f t="shared" si="5"/>
        <v>65.792600826914537</v>
      </c>
      <c r="AY98" s="68">
        <f t="shared" si="5"/>
        <v>47.88452905119572</v>
      </c>
      <c r="AZ98" s="68">
        <f t="shared" si="5"/>
        <v>54.451480618147286</v>
      </c>
      <c r="BA98" s="68">
        <f t="shared" si="5"/>
        <v>83.438310708898939</v>
      </c>
      <c r="BB98" s="68">
        <f t="shared" si="5"/>
        <v>62.429237120903778</v>
      </c>
      <c r="BC98" s="68">
        <f t="shared" si="5"/>
        <v>89.853639416139416</v>
      </c>
      <c r="BD98" s="68">
        <f t="shared" si="5"/>
        <v>61.815604148937474</v>
      </c>
      <c r="BE98" s="68">
        <f t="shared" si="5"/>
        <v>82.877006571859511</v>
      </c>
      <c r="BF98" s="68">
        <f t="shared" si="5"/>
        <v>60.890143806810464</v>
      </c>
      <c r="BG98" s="68">
        <f t="shared" si="5"/>
        <v>74.108349575261343</v>
      </c>
      <c r="BH98" s="68">
        <f t="shared" si="5"/>
        <v>58.43060488893822</v>
      </c>
      <c r="BI98" s="68">
        <f t="shared" si="5"/>
        <v>77.517815517815521</v>
      </c>
      <c r="BJ98" s="68">
        <f t="shared" si="5"/>
        <v>58.88961038961039</v>
      </c>
      <c r="BK98" s="68">
        <f t="shared" si="5"/>
        <v>92.834742463418948</v>
      </c>
      <c r="BL98" s="68">
        <f t="shared" si="5"/>
        <v>72.120222370222365</v>
      </c>
      <c r="BM98" s="68">
        <f t="shared" si="5"/>
        <v>74.364381569773741</v>
      </c>
      <c r="BN98" s="68">
        <f t="shared" si="5"/>
        <v>63.273588974569385</v>
      </c>
      <c r="BO98" s="68">
        <f t="shared" si="5"/>
        <v>72.954956989270727</v>
      </c>
      <c r="BP98" s="68">
        <f t="shared" si="5"/>
        <v>80.908374804208137</v>
      </c>
      <c r="BQ98" s="68">
        <f t="shared" si="3"/>
        <v>76.165424082090766</v>
      </c>
      <c r="BR98" s="68">
        <f t="shared" si="3"/>
        <v>78.519562998729668</v>
      </c>
      <c r="BS98" s="68">
        <f t="shared" si="3"/>
        <v>44.530130363463691</v>
      </c>
      <c r="BT98" s="68">
        <f t="shared" si="3"/>
        <v>43.071288506337531</v>
      </c>
      <c r="BU98" s="68">
        <f t="shared" si="3"/>
        <v>37.534136161587142</v>
      </c>
      <c r="BV98" s="68">
        <f t="shared" si="3"/>
        <v>28.049331750312142</v>
      </c>
      <c r="BW98" s="68">
        <f t="shared" si="3"/>
        <v>47.748975244073272</v>
      </c>
      <c r="BX98" s="68">
        <f t="shared" si="3"/>
        <v>58.95271086937754</v>
      </c>
      <c r="BY98" s="68">
        <f t="shared" si="3"/>
        <v>77.344198950408114</v>
      </c>
      <c r="BZ98" s="68">
        <f t="shared" si="3"/>
        <v>78.682715795460894</v>
      </c>
      <c r="CA98" s="68">
        <f t="shared" si="3"/>
        <v>76.610811664733234</v>
      </c>
      <c r="CB98" s="68">
        <f t="shared" si="3"/>
        <v>76.739069391030171</v>
      </c>
      <c r="CC98" s="68">
        <f t="shared" si="3"/>
        <v>78.926933768845544</v>
      </c>
      <c r="CD98" s="68">
        <f t="shared" si="3"/>
        <v>49.236610611610608</v>
      </c>
      <c r="CE98" s="68">
        <f t="shared" si="3"/>
        <v>49.772116772116775</v>
      </c>
      <c r="CF98" s="68">
        <f t="shared" si="3"/>
        <v>34.243672993672995</v>
      </c>
      <c r="CG98" s="68">
        <f t="shared" si="3"/>
        <v>37.757601875248938</v>
      </c>
      <c r="CH98" s="68">
        <f t="shared" si="3"/>
        <v>26.796771130104467</v>
      </c>
      <c r="CI98" s="68">
        <f t="shared" si="3"/>
        <v>77.488483738483723</v>
      </c>
      <c r="CJ98" s="68">
        <f t="shared" si="3"/>
        <v>41.746841121841115</v>
      </c>
      <c r="CK98" s="68">
        <f t="shared" si="3"/>
        <v>83.243818681318686</v>
      </c>
      <c r="CL98" s="68">
        <f t="shared" si="3"/>
        <v>49.656889769634866</v>
      </c>
    </row>
    <row r="99" spans="2:90" x14ac:dyDescent="0.35">
      <c r="B99" s="66" t="s">
        <v>232</v>
      </c>
      <c r="C99" s="67"/>
      <c r="D99" s="68">
        <f t="shared" si="4"/>
        <v>79.305416805416797</v>
      </c>
      <c r="E99" s="68">
        <f t="shared" si="5"/>
        <v>57.642126392126386</v>
      </c>
      <c r="F99" s="68">
        <f t="shared" si="5"/>
        <v>86.946386946386937</v>
      </c>
      <c r="G99" s="68">
        <f t="shared" si="5"/>
        <v>61.409465020576135</v>
      </c>
      <c r="H99" s="68">
        <f t="shared" si="5"/>
        <v>73.267010767010774</v>
      </c>
      <c r="I99" s="68">
        <f t="shared" si="5"/>
        <v>46.058663558663561</v>
      </c>
      <c r="J99" s="68">
        <f t="shared" si="5"/>
        <v>60.000832500832502</v>
      </c>
      <c r="K99" s="68">
        <f t="shared" si="5"/>
        <v>44.055782180782181</v>
      </c>
      <c r="L99" s="68">
        <f t="shared" si="5"/>
        <v>53.998511776289554</v>
      </c>
      <c r="M99" s="68">
        <f t="shared" si="5"/>
        <v>59.656331322997993</v>
      </c>
      <c r="N99" s="68">
        <f t="shared" si="5"/>
        <v>44.91804491804492</v>
      </c>
      <c r="O99" s="68">
        <f t="shared" si="5"/>
        <v>32.088222991000769</v>
      </c>
      <c r="P99" s="68">
        <f t="shared" si="5"/>
        <v>74.94486994486995</v>
      </c>
      <c r="Q99" s="68">
        <f t="shared" si="5"/>
        <v>48.310254560254556</v>
      </c>
      <c r="R99" s="68">
        <f t="shared" si="5"/>
        <v>75.993034743034741</v>
      </c>
      <c r="S99" s="68">
        <f t="shared" si="5"/>
        <v>50.174537396759611</v>
      </c>
      <c r="T99" s="68">
        <f t="shared" si="5"/>
        <v>70.244785517512796</v>
      </c>
      <c r="U99" s="68">
        <f t="shared" si="5"/>
        <v>48.769421936088598</v>
      </c>
      <c r="V99" s="68">
        <f t="shared" si="5"/>
        <v>86.891895982805082</v>
      </c>
      <c r="W99" s="68">
        <f t="shared" si="5"/>
        <v>51.60711202377869</v>
      </c>
      <c r="X99" s="68">
        <f t="shared" si="5"/>
        <v>64.210940574576938</v>
      </c>
      <c r="Y99" s="68">
        <f t="shared" si="5"/>
        <v>46.323329448329446</v>
      </c>
      <c r="Z99" s="68">
        <f t="shared" si="5"/>
        <v>57.760724124360486</v>
      </c>
      <c r="AA99" s="68">
        <f t="shared" si="5"/>
        <v>45.540580818358592</v>
      </c>
      <c r="AB99" s="68">
        <f t="shared" si="5"/>
        <v>61.24648079193534</v>
      </c>
      <c r="AC99" s="68">
        <f t="shared" si="5"/>
        <v>41.88255160477383</v>
      </c>
      <c r="AD99" s="68">
        <f t="shared" si="5"/>
        <v>81.113886113886124</v>
      </c>
      <c r="AE99" s="68">
        <f t="shared" si="5"/>
        <v>58.493535785202454</v>
      </c>
      <c r="AF99" s="68">
        <f t="shared" si="5"/>
        <v>50.260942760942754</v>
      </c>
      <c r="AG99" s="68">
        <f t="shared" si="5"/>
        <v>56.261870845204179</v>
      </c>
      <c r="AH99" s="68">
        <f t="shared" si="5"/>
        <v>51.571954280287606</v>
      </c>
      <c r="AI99" s="68">
        <f t="shared" si="5"/>
        <v>93.706709956709958</v>
      </c>
      <c r="AJ99" s="68">
        <f t="shared" si="5"/>
        <v>67.029189945856601</v>
      </c>
      <c r="AK99" s="68">
        <f t="shared" si="5"/>
        <v>74.487780737780739</v>
      </c>
      <c r="AL99" s="68">
        <f t="shared" si="5"/>
        <v>51.946474307585412</v>
      </c>
      <c r="AM99" s="68">
        <f t="shared" si="5"/>
        <v>75.146381396381415</v>
      </c>
      <c r="AN99" s="68">
        <f t="shared" si="5"/>
        <v>51.61600231044676</v>
      </c>
      <c r="AO99" s="68">
        <f t="shared" si="5"/>
        <v>46.666250416250413</v>
      </c>
      <c r="AP99" s="68">
        <f t="shared" si="5"/>
        <v>37.510548864715524</v>
      </c>
      <c r="AQ99" s="68">
        <f t="shared" si="5"/>
        <v>68.822705072705062</v>
      </c>
      <c r="AR99" s="68">
        <f t="shared" si="5"/>
        <v>42.476921226921228</v>
      </c>
      <c r="AS99" s="68">
        <f t="shared" si="5"/>
        <v>58.959512709512715</v>
      </c>
      <c r="AT99" s="68">
        <f t="shared" si="5"/>
        <v>42.105475893354679</v>
      </c>
      <c r="AU99" s="68">
        <f t="shared" si="5"/>
        <v>59.731888481888483</v>
      </c>
      <c r="AV99" s="68">
        <f t="shared" si="5"/>
        <v>49.193224471002246</v>
      </c>
      <c r="AW99" s="68">
        <f t="shared" si="5"/>
        <v>44.615507948841277</v>
      </c>
      <c r="AX99" s="68">
        <f t="shared" si="5"/>
        <v>71.21518913185578</v>
      </c>
      <c r="AY99" s="68">
        <f t="shared" si="5"/>
        <v>58.578975037308368</v>
      </c>
      <c r="AZ99" s="68">
        <f t="shared" si="5"/>
        <v>49.441746525079857</v>
      </c>
      <c r="BA99" s="68">
        <f t="shared" si="5"/>
        <v>77.526715708533885</v>
      </c>
      <c r="BB99" s="68">
        <f t="shared" si="5"/>
        <v>55.683050488606035</v>
      </c>
      <c r="BC99" s="68">
        <f t="shared" si="5"/>
        <v>90.517210062664603</v>
      </c>
      <c r="BD99" s="68">
        <f t="shared" si="5"/>
        <v>60.937627187627186</v>
      </c>
      <c r="BE99" s="68">
        <f t="shared" si="5"/>
        <v>70.503587321769132</v>
      </c>
      <c r="BF99" s="68">
        <f t="shared" si="5"/>
        <v>54.109678901345568</v>
      </c>
      <c r="BG99" s="68">
        <f t="shared" si="5"/>
        <v>66.336390881845432</v>
      </c>
      <c r="BH99" s="68">
        <f t="shared" si="5"/>
        <v>48.861280180724613</v>
      </c>
      <c r="BI99" s="68">
        <f t="shared" si="5"/>
        <v>67.419247419247412</v>
      </c>
      <c r="BJ99" s="68">
        <f t="shared" si="5"/>
        <v>48.635376968710297</v>
      </c>
      <c r="BK99" s="68">
        <f t="shared" si="5"/>
        <v>92.857142857142847</v>
      </c>
      <c r="BL99" s="68">
        <f t="shared" si="5"/>
        <v>65.871289204622528</v>
      </c>
      <c r="BM99" s="68">
        <f t="shared" si="5"/>
        <v>64.864736086958317</v>
      </c>
      <c r="BN99" s="68">
        <f t="shared" si="5"/>
        <v>58.441882191882193</v>
      </c>
      <c r="BO99" s="68">
        <f t="shared" si="5"/>
        <v>71.211042044375361</v>
      </c>
      <c r="BP99" s="68">
        <f t="shared" si="5"/>
        <v>69.397469814136471</v>
      </c>
      <c r="BQ99" s="68">
        <f t="shared" si="3"/>
        <v>66.321641321641323</v>
      </c>
      <c r="BR99" s="68">
        <f t="shared" si="3"/>
        <v>58.951645062756178</v>
      </c>
      <c r="BS99" s="68">
        <f t="shared" si="3"/>
        <v>36.856600189933523</v>
      </c>
      <c r="BT99" s="68">
        <f t="shared" si="3"/>
        <v>48.788499309332643</v>
      </c>
      <c r="BU99" s="68">
        <f t="shared" si="3"/>
        <v>54.30267263600598</v>
      </c>
      <c r="BV99" s="68">
        <f t="shared" si="3"/>
        <v>38.514618097951427</v>
      </c>
      <c r="BW99" s="68">
        <f t="shared" si="3"/>
        <v>56.886030636030632</v>
      </c>
      <c r="BX99" s="68">
        <f t="shared" si="3"/>
        <v>45.450675867342532</v>
      </c>
      <c r="BY99" s="68">
        <f t="shared" si="3"/>
        <v>76.571936294158533</v>
      </c>
      <c r="BZ99" s="68">
        <f t="shared" si="3"/>
        <v>77.037545787545795</v>
      </c>
      <c r="CA99" s="68">
        <f t="shared" si="3"/>
        <v>77.29259937593271</v>
      </c>
      <c r="CB99" s="68">
        <f t="shared" si="3"/>
        <v>75.385663718997037</v>
      </c>
      <c r="CC99" s="68">
        <f t="shared" si="3"/>
        <v>71.293845043845039</v>
      </c>
      <c r="CD99" s="68">
        <f t="shared" si="3"/>
        <v>45.780094391205502</v>
      </c>
      <c r="CE99" s="68">
        <f t="shared" si="3"/>
        <v>47.54315129315129</v>
      </c>
      <c r="CF99" s="68">
        <f t="shared" si="3"/>
        <v>33.458013180235405</v>
      </c>
      <c r="CG99" s="68">
        <f t="shared" si="3"/>
        <v>47.261118511118504</v>
      </c>
      <c r="CH99" s="68">
        <f t="shared" si="3"/>
        <v>31.377873669540335</v>
      </c>
      <c r="CI99" s="68">
        <f t="shared" si="3"/>
        <v>58.53597791097792</v>
      </c>
      <c r="CJ99" s="68">
        <f t="shared" si="3"/>
        <v>35.188998244553794</v>
      </c>
      <c r="CK99" s="68">
        <f t="shared" si="3"/>
        <v>57.581030081030072</v>
      </c>
      <c r="CL99" s="68">
        <f t="shared" si="3"/>
        <v>39.963110449221553</v>
      </c>
    </row>
    <row r="100" spans="2:90" x14ac:dyDescent="0.35">
      <c r="B100" s="66" t="s">
        <v>228</v>
      </c>
      <c r="C100" s="67"/>
      <c r="D100" s="68">
        <f t="shared" si="4"/>
        <v>84.612283141694903</v>
      </c>
      <c r="E100" s="68">
        <f t="shared" si="5"/>
        <v>61.460954035925212</v>
      </c>
      <c r="F100" s="68">
        <f t="shared" si="5"/>
        <v>81.52057093233563</v>
      </c>
      <c r="G100" s="68">
        <f t="shared" si="5"/>
        <v>58.137979859433152</v>
      </c>
      <c r="H100" s="68">
        <f t="shared" si="5"/>
        <v>82.421296024237222</v>
      </c>
      <c r="I100" s="68">
        <f t="shared" si="5"/>
        <v>51.128283481224649</v>
      </c>
      <c r="J100" s="68">
        <f t="shared" si="5"/>
        <v>77.169823640411892</v>
      </c>
      <c r="K100" s="68">
        <f t="shared" si="5"/>
        <v>51.63557879388329</v>
      </c>
      <c r="L100" s="68">
        <f t="shared" si="5"/>
        <v>65.844881368768938</v>
      </c>
      <c r="M100" s="68">
        <f t="shared" si="5"/>
        <v>57.271552884297975</v>
      </c>
      <c r="N100" s="68">
        <f t="shared" si="5"/>
        <v>57.694409588873256</v>
      </c>
      <c r="O100" s="68">
        <f t="shared" si="5"/>
        <v>36.124281775323439</v>
      </c>
      <c r="P100" s="68">
        <f t="shared" si="5"/>
        <v>82.7949544688299</v>
      </c>
      <c r="Q100" s="68">
        <f t="shared" si="5"/>
        <v>45.646579274030245</v>
      </c>
      <c r="R100" s="68">
        <f t="shared" si="5"/>
        <v>64.008517434122979</v>
      </c>
      <c r="S100" s="68">
        <f t="shared" si="5"/>
        <v>45.460723689890358</v>
      </c>
      <c r="T100" s="68">
        <f t="shared" si="5"/>
        <v>61.551316330728092</v>
      </c>
      <c r="U100" s="68">
        <f t="shared" si="5"/>
        <v>41.741579223317011</v>
      </c>
      <c r="V100" s="68">
        <f t="shared" si="5"/>
        <v>68.029217514511629</v>
      </c>
      <c r="W100" s="68">
        <f t="shared" si="5"/>
        <v>42.804925648062898</v>
      </c>
      <c r="X100" s="68">
        <f t="shared" si="5"/>
        <v>50.18363988952224</v>
      </c>
      <c r="Y100" s="68">
        <f t="shared" si="5"/>
        <v>34.13272185331008</v>
      </c>
      <c r="Z100" s="68">
        <f t="shared" si="5"/>
        <v>57.09395996160702</v>
      </c>
      <c r="AA100" s="68">
        <f t="shared" si="5"/>
        <v>45.132225028058372</v>
      </c>
      <c r="AB100" s="68">
        <f t="shared" si="5"/>
        <v>59.506841198017661</v>
      </c>
      <c r="AC100" s="68">
        <f t="shared" si="5"/>
        <v>39.32433386783876</v>
      </c>
      <c r="AD100" s="68">
        <f t="shared" si="5"/>
        <v>72.942923089981903</v>
      </c>
      <c r="AE100" s="68">
        <f t="shared" si="5"/>
        <v>46.418294849667404</v>
      </c>
      <c r="AF100" s="68">
        <f t="shared" si="5"/>
        <v>51.335937311169502</v>
      </c>
      <c r="AG100" s="68">
        <f t="shared" si="5"/>
        <v>55.108470068100985</v>
      </c>
      <c r="AH100" s="68">
        <f t="shared" si="5"/>
        <v>51.656861449097228</v>
      </c>
      <c r="AI100" s="68">
        <f t="shared" si="5"/>
        <v>95.847485847485856</v>
      </c>
      <c r="AJ100" s="68">
        <f t="shared" si="5"/>
        <v>65.525210561330255</v>
      </c>
      <c r="AK100" s="68">
        <f t="shared" si="5"/>
        <v>79.425362219479879</v>
      </c>
      <c r="AL100" s="68">
        <f t="shared" si="5"/>
        <v>58.593571744613406</v>
      </c>
      <c r="AM100" s="68">
        <f t="shared" si="5"/>
        <v>78.824117059411165</v>
      </c>
      <c r="AN100" s="68">
        <f t="shared" si="5"/>
        <v>49.309119049603474</v>
      </c>
      <c r="AO100" s="68">
        <f t="shared" si="5"/>
        <v>41.263157738071229</v>
      </c>
      <c r="AP100" s="68">
        <f t="shared" si="5"/>
        <v>33.995159161825825</v>
      </c>
      <c r="AQ100" s="68">
        <f t="shared" si="5"/>
        <v>72.491702837723594</v>
      </c>
      <c r="AR100" s="68">
        <f t="shared" si="5"/>
        <v>41.702079585585928</v>
      </c>
      <c r="AS100" s="68">
        <f t="shared" si="5"/>
        <v>48.640782516215033</v>
      </c>
      <c r="AT100" s="68">
        <f t="shared" si="5"/>
        <v>34.48016200620367</v>
      </c>
      <c r="AU100" s="68">
        <f t="shared" si="5"/>
        <v>60.845097915455469</v>
      </c>
      <c r="AV100" s="68">
        <f t="shared" si="5"/>
        <v>56.52320311671977</v>
      </c>
      <c r="AW100" s="68">
        <f t="shared" si="5"/>
        <v>47.094917769658252</v>
      </c>
      <c r="AX100" s="68">
        <f t="shared" si="5"/>
        <v>67.902837902837888</v>
      </c>
      <c r="AY100" s="68">
        <f t="shared" si="5"/>
        <v>60.435948067527015</v>
      </c>
      <c r="AZ100" s="68">
        <f t="shared" si="5"/>
        <v>46.391538267183257</v>
      </c>
      <c r="BA100" s="68">
        <f t="shared" si="5"/>
        <v>68.032540670038401</v>
      </c>
      <c r="BB100" s="68">
        <f t="shared" si="5"/>
        <v>51.678442200501024</v>
      </c>
      <c r="BC100" s="68">
        <f t="shared" si="5"/>
        <v>68.386463038165829</v>
      </c>
      <c r="BD100" s="68">
        <f t="shared" si="5"/>
        <v>49.453741610604368</v>
      </c>
      <c r="BE100" s="68">
        <f t="shared" si="5"/>
        <v>60.929397399985646</v>
      </c>
      <c r="BF100" s="68">
        <f t="shared" si="5"/>
        <v>44.789134249918568</v>
      </c>
      <c r="BG100" s="68">
        <f t="shared" si="5"/>
        <v>67.817476641006039</v>
      </c>
      <c r="BH100" s="68">
        <f t="shared" si="5"/>
        <v>55.658063795318697</v>
      </c>
      <c r="BI100" s="68">
        <f t="shared" si="5"/>
        <v>66.645532400176378</v>
      </c>
      <c r="BJ100" s="68">
        <f t="shared" si="5"/>
        <v>54.26973026973026</v>
      </c>
      <c r="BK100" s="68">
        <f t="shared" si="5"/>
        <v>76.383833870858098</v>
      </c>
      <c r="BL100" s="68">
        <f t="shared" si="5"/>
        <v>57.986682491890832</v>
      </c>
      <c r="BM100" s="68">
        <f t="shared" si="5"/>
        <v>65.728714072215567</v>
      </c>
      <c r="BN100" s="68">
        <f t="shared" si="5"/>
        <v>59.38647622615327</v>
      </c>
      <c r="BO100" s="68">
        <f t="shared" si="5"/>
        <v>55.770211394869946</v>
      </c>
      <c r="BP100" s="68">
        <f t="shared" ref="BP100:CL100" si="6">AVERAGEIF($B$10:$B$91,$B100,BP$10:BP$91)</f>
        <v>75.101408694257586</v>
      </c>
      <c r="BQ100" s="68">
        <f t="shared" si="6"/>
        <v>71.514770419038001</v>
      </c>
      <c r="BR100" s="68">
        <f t="shared" si="6"/>
        <v>66.870703626758996</v>
      </c>
      <c r="BS100" s="68">
        <f t="shared" si="6"/>
        <v>45.884019136083118</v>
      </c>
      <c r="BT100" s="68">
        <f t="shared" si="6"/>
        <v>45.539135392342153</v>
      </c>
      <c r="BU100" s="68">
        <f t="shared" si="6"/>
        <v>44.178051814790727</v>
      </c>
      <c r="BV100" s="68">
        <f t="shared" si="6"/>
        <v>33.166141850352375</v>
      </c>
      <c r="BW100" s="68">
        <f t="shared" si="6"/>
        <v>59.244252468316098</v>
      </c>
      <c r="BX100" s="68">
        <f t="shared" si="6"/>
        <v>45.568095435909427</v>
      </c>
      <c r="BY100" s="68">
        <f t="shared" si="6"/>
        <v>74.063399867746369</v>
      </c>
      <c r="BZ100" s="68">
        <f t="shared" si="6"/>
        <v>75.356156284948838</v>
      </c>
      <c r="CA100" s="68">
        <f t="shared" si="6"/>
        <v>77.415855311199209</v>
      </c>
      <c r="CB100" s="68">
        <f t="shared" si="6"/>
        <v>69.418188007091061</v>
      </c>
      <c r="CC100" s="68">
        <f t="shared" si="6"/>
        <v>75.790501309532459</v>
      </c>
      <c r="CD100" s="68">
        <f t="shared" si="6"/>
        <v>45.836978018350571</v>
      </c>
      <c r="CE100" s="68">
        <f t="shared" si="6"/>
        <v>42.330858299716425</v>
      </c>
      <c r="CF100" s="68">
        <f t="shared" si="6"/>
        <v>34.3250422417089</v>
      </c>
      <c r="CG100" s="68">
        <f t="shared" si="6"/>
        <v>42.373448350956998</v>
      </c>
      <c r="CH100" s="68">
        <f t="shared" si="6"/>
        <v>32.75830959164292</v>
      </c>
      <c r="CI100" s="68">
        <f t="shared" si="6"/>
        <v>64.700133028306396</v>
      </c>
      <c r="CJ100" s="68">
        <f t="shared" si="6"/>
        <v>37.226172520290163</v>
      </c>
      <c r="CK100" s="68">
        <f t="shared" si="6"/>
        <v>70.021309454017526</v>
      </c>
      <c r="CL100" s="68">
        <f t="shared" si="6"/>
        <v>42.519859860546134</v>
      </c>
    </row>
    <row r="101" spans="2:90" x14ac:dyDescent="0.35">
      <c r="BM101" s="72"/>
      <c r="BN101" s="69"/>
      <c r="BO101" s="69"/>
      <c r="BP101" s="69"/>
      <c r="BQ101" s="69"/>
      <c r="BR101" s="69"/>
    </row>
    <row r="102" spans="2:90" x14ac:dyDescent="0.35">
      <c r="B102" s="116" t="s">
        <v>353</v>
      </c>
      <c r="D102" s="68">
        <f>AVERAGEIF($A$10:$A$91,"y",D10:D91)</f>
        <v>85.6440273402184</v>
      </c>
      <c r="E102" s="68">
        <f t="shared" ref="E102:BP102" si="7">AVERAGEIF($A$10:$A$91,"y",E10:E91)</f>
        <v>63.331452823546051</v>
      </c>
      <c r="F102" s="68">
        <f t="shared" si="7"/>
        <v>88.227618257651415</v>
      </c>
      <c r="G102" s="68">
        <f t="shared" si="7"/>
        <v>61.311364870464566</v>
      </c>
      <c r="H102" s="68">
        <f t="shared" si="7"/>
        <v>79.723848599159311</v>
      </c>
      <c r="I102" s="68">
        <f t="shared" si="7"/>
        <v>52.545326606929812</v>
      </c>
      <c r="J102" s="68">
        <f t="shared" si="7"/>
        <v>74.579934817093076</v>
      </c>
      <c r="K102" s="68">
        <f t="shared" si="7"/>
        <v>50.150574915280814</v>
      </c>
      <c r="L102" s="68">
        <f t="shared" si="7"/>
        <v>58.517162088471288</v>
      </c>
      <c r="M102" s="68">
        <f t="shared" si="7"/>
        <v>57.357262006071515</v>
      </c>
      <c r="N102" s="68">
        <f t="shared" si="7"/>
        <v>61.875170535071099</v>
      </c>
      <c r="O102" s="68">
        <f t="shared" si="7"/>
        <v>39.720905117817608</v>
      </c>
      <c r="P102" s="68">
        <f t="shared" si="7"/>
        <v>80.174853338689303</v>
      </c>
      <c r="Q102" s="68">
        <f t="shared" si="7"/>
        <v>48.892808494804299</v>
      </c>
      <c r="R102" s="68">
        <f t="shared" si="7"/>
        <v>74.307751084557438</v>
      </c>
      <c r="S102" s="68">
        <f t="shared" si="7"/>
        <v>48.790269168374763</v>
      </c>
      <c r="T102" s="68">
        <f t="shared" si="7"/>
        <v>68.962591276295313</v>
      </c>
      <c r="U102" s="68">
        <f t="shared" si="7"/>
        <v>47.877235401647688</v>
      </c>
      <c r="V102" s="68">
        <f t="shared" si="7"/>
        <v>80.592200981615377</v>
      </c>
      <c r="W102" s="68">
        <f t="shared" si="7"/>
        <v>51.932590459240544</v>
      </c>
      <c r="X102" s="68">
        <f t="shared" si="7"/>
        <v>59.060080509230488</v>
      </c>
      <c r="Y102" s="68">
        <f t="shared" si="7"/>
        <v>42.227163945691935</v>
      </c>
      <c r="Z102" s="68">
        <f t="shared" si="7"/>
        <v>58.998235710241708</v>
      </c>
      <c r="AA102" s="68">
        <f t="shared" si="7"/>
        <v>42.760131060698647</v>
      </c>
      <c r="AB102" s="68">
        <f t="shared" si="7"/>
        <v>65.89944153309203</v>
      </c>
      <c r="AC102" s="68">
        <f t="shared" si="7"/>
        <v>44.602076572664799</v>
      </c>
      <c r="AD102" s="68">
        <f t="shared" si="7"/>
        <v>80.262997647296928</v>
      </c>
      <c r="AE102" s="68">
        <f t="shared" si="7"/>
        <v>57.74362598237218</v>
      </c>
      <c r="AF102" s="68">
        <f t="shared" si="7"/>
        <v>53.667269276017244</v>
      </c>
      <c r="AG102" s="68">
        <f t="shared" si="7"/>
        <v>56.259703243931689</v>
      </c>
      <c r="AH102" s="68">
        <f t="shared" si="7"/>
        <v>53.33126943517987</v>
      </c>
      <c r="AI102" s="68">
        <f t="shared" si="7"/>
        <v>92.937032570911711</v>
      </c>
      <c r="AJ102" s="68">
        <f t="shared" si="7"/>
        <v>66.432637651241848</v>
      </c>
      <c r="AK102" s="68">
        <f t="shared" si="7"/>
        <v>78.839347387400423</v>
      </c>
      <c r="AL102" s="68">
        <f t="shared" si="7"/>
        <v>58.994208592680323</v>
      </c>
      <c r="AM102" s="68">
        <f t="shared" si="7"/>
        <v>79.747756997190152</v>
      </c>
      <c r="AN102" s="68">
        <f t="shared" si="7"/>
        <v>53.991354795205304</v>
      </c>
      <c r="AO102" s="68">
        <f t="shared" si="7"/>
        <v>53.9625232541554</v>
      </c>
      <c r="AP102" s="68">
        <f t="shared" si="7"/>
        <v>39.649506404556909</v>
      </c>
      <c r="AQ102" s="68">
        <f t="shared" si="7"/>
        <v>74.208666230207243</v>
      </c>
      <c r="AR102" s="68">
        <f t="shared" si="7"/>
        <v>44.763642352090777</v>
      </c>
      <c r="AS102" s="68">
        <f t="shared" si="7"/>
        <v>51.344534693202547</v>
      </c>
      <c r="AT102" s="68">
        <f t="shared" si="7"/>
        <v>39.38827180742603</v>
      </c>
      <c r="AU102" s="68">
        <f t="shared" si="7"/>
        <v>61.273041182269509</v>
      </c>
      <c r="AV102" s="68">
        <f t="shared" si="7"/>
        <v>51.76196358112157</v>
      </c>
      <c r="AW102" s="68">
        <f t="shared" si="7"/>
        <v>47.855146263371672</v>
      </c>
      <c r="AX102" s="68">
        <f t="shared" si="7"/>
        <v>64.615961130590719</v>
      </c>
      <c r="AY102" s="68">
        <f t="shared" si="7"/>
        <v>58.746773648025837</v>
      </c>
      <c r="AZ102" s="68">
        <f t="shared" si="7"/>
        <v>49.514725458507357</v>
      </c>
      <c r="BA102" s="68">
        <f t="shared" si="7"/>
        <v>74.290786635509804</v>
      </c>
      <c r="BB102" s="68">
        <f t="shared" si="7"/>
        <v>55.036355219902568</v>
      </c>
      <c r="BC102" s="68">
        <f t="shared" si="7"/>
        <v>80.409152895607988</v>
      </c>
      <c r="BD102" s="68">
        <f t="shared" si="7"/>
        <v>56.062490303036533</v>
      </c>
      <c r="BE102" s="68">
        <f t="shared" si="7"/>
        <v>67.833666856727291</v>
      </c>
      <c r="BF102" s="68">
        <f t="shared" si="7"/>
        <v>50.676071101841423</v>
      </c>
      <c r="BG102" s="68">
        <f t="shared" si="7"/>
        <v>69.014594834231517</v>
      </c>
      <c r="BH102" s="68">
        <f t="shared" si="7"/>
        <v>52.839567632284712</v>
      </c>
      <c r="BI102" s="68">
        <f t="shared" si="7"/>
        <v>70.129117067345533</v>
      </c>
      <c r="BJ102" s="68">
        <f t="shared" si="7"/>
        <v>54.382926361732601</v>
      </c>
      <c r="BK102" s="68">
        <f t="shared" si="7"/>
        <v>84.067401523636747</v>
      </c>
      <c r="BL102" s="68">
        <f t="shared" si="7"/>
        <v>62.973559716556906</v>
      </c>
      <c r="BM102" s="68">
        <f t="shared" si="7"/>
        <v>69.476811234939106</v>
      </c>
      <c r="BN102" s="68">
        <f t="shared" si="7"/>
        <v>62.041793112837027</v>
      </c>
      <c r="BO102" s="68">
        <f t="shared" si="7"/>
        <v>67.77651027024929</v>
      </c>
      <c r="BP102" s="68">
        <f t="shared" si="7"/>
        <v>75.461409250072634</v>
      </c>
      <c r="BQ102" s="68">
        <f t="shared" ref="BQ102:CL102" si="8">AVERAGEIF($A$10:$A$91,"y",BQ10:BQ91)</f>
        <v>73.153951897257841</v>
      </c>
      <c r="BR102" s="68">
        <f t="shared" si="8"/>
        <v>68.950391644278753</v>
      </c>
      <c r="BS102" s="68">
        <f t="shared" si="8"/>
        <v>41.977309361001353</v>
      </c>
      <c r="BT102" s="68">
        <f t="shared" si="8"/>
        <v>43.93382882343839</v>
      </c>
      <c r="BU102" s="68">
        <f t="shared" si="8"/>
        <v>40.705286168810353</v>
      </c>
      <c r="BV102" s="68">
        <f t="shared" si="8"/>
        <v>28.208432581661121</v>
      </c>
      <c r="BW102" s="68">
        <f t="shared" si="8"/>
        <v>58.265929271267289</v>
      </c>
      <c r="BX102" s="68">
        <f t="shared" si="8"/>
        <v>48.555667272014901</v>
      </c>
      <c r="BY102" s="68">
        <f t="shared" si="8"/>
        <v>74.309143350620445</v>
      </c>
      <c r="BZ102" s="68">
        <f t="shared" si="8"/>
        <v>78.630354215300969</v>
      </c>
      <c r="CA102" s="68">
        <f t="shared" si="8"/>
        <v>75.984705605085253</v>
      </c>
      <c r="CB102" s="68">
        <f t="shared" si="8"/>
        <v>68.312370231475171</v>
      </c>
      <c r="CC102" s="68">
        <f t="shared" si="8"/>
        <v>71.784508678722247</v>
      </c>
      <c r="CD102" s="68">
        <f t="shared" si="8"/>
        <v>47.180606341234359</v>
      </c>
      <c r="CE102" s="68">
        <f t="shared" si="8"/>
        <v>45.04284057100957</v>
      </c>
      <c r="CF102" s="68">
        <f t="shared" si="8"/>
        <v>33.511506174402101</v>
      </c>
      <c r="CG102" s="68">
        <f t="shared" si="8"/>
        <v>40.936030737190642</v>
      </c>
      <c r="CH102" s="68">
        <f t="shared" si="8"/>
        <v>31.064526641449724</v>
      </c>
      <c r="CI102" s="68">
        <f t="shared" si="8"/>
        <v>66.462238263681598</v>
      </c>
      <c r="CJ102" s="68">
        <f t="shared" si="8"/>
        <v>38.028806092186386</v>
      </c>
      <c r="CK102" s="68">
        <f t="shared" si="8"/>
        <v>71.590493167205764</v>
      </c>
      <c r="CL102" s="68">
        <f t="shared" si="8"/>
        <v>45.151843749558559</v>
      </c>
    </row>
    <row r="103" spans="2:90" x14ac:dyDescent="0.35">
      <c r="BM103" s="72"/>
      <c r="BN103" s="69"/>
      <c r="BO103" s="69"/>
      <c r="BP103" s="69"/>
      <c r="BQ103" s="69"/>
      <c r="BR103" s="69"/>
    </row>
    <row r="104" spans="2:90" x14ac:dyDescent="0.35">
      <c r="BM104" s="72"/>
      <c r="BN104" s="69"/>
      <c r="BO104" s="69"/>
      <c r="BP104" s="69"/>
      <c r="BQ104" s="69"/>
      <c r="BR104" s="69"/>
    </row>
    <row r="105" spans="2:90" x14ac:dyDescent="0.35">
      <c r="BM105" s="72"/>
      <c r="BN105" s="69"/>
      <c r="BO105" s="69"/>
      <c r="BP105" s="69"/>
      <c r="BQ105" s="69"/>
      <c r="BR105" s="69"/>
    </row>
    <row r="106" spans="2:90" x14ac:dyDescent="0.35">
      <c r="BM106" s="72"/>
      <c r="BN106" s="69"/>
      <c r="BO106" s="69"/>
      <c r="BP106" s="69"/>
      <c r="BQ106" s="69"/>
      <c r="BR106" s="69"/>
    </row>
    <row r="107" spans="2:90" x14ac:dyDescent="0.35">
      <c r="BM107" s="72"/>
      <c r="BN107" s="69"/>
      <c r="BO107" s="69"/>
      <c r="BP107" s="69"/>
      <c r="BQ107" s="69"/>
      <c r="BR107" s="69"/>
    </row>
    <row r="108" spans="2:90" x14ac:dyDescent="0.35">
      <c r="BM108" s="72"/>
      <c r="BN108" s="69"/>
      <c r="BO108" s="69"/>
      <c r="BP108" s="69"/>
      <c r="BQ108" s="69"/>
      <c r="BR108" s="69"/>
    </row>
    <row r="109" spans="2:90" x14ac:dyDescent="0.35">
      <c r="BM109" s="72"/>
      <c r="BN109" s="69"/>
      <c r="BO109" s="69"/>
      <c r="BP109" s="69"/>
      <c r="BQ109" s="69"/>
      <c r="BR109" s="69"/>
    </row>
    <row r="110" spans="2:90" x14ac:dyDescent="0.35">
      <c r="BM110" s="72"/>
      <c r="BN110" s="69"/>
      <c r="BO110" s="69"/>
      <c r="BP110" s="69"/>
      <c r="BQ110" s="69"/>
      <c r="BR110" s="69"/>
    </row>
    <row r="111" spans="2:90" x14ac:dyDescent="0.35">
      <c r="BM111" s="72"/>
      <c r="BN111" s="69"/>
      <c r="BO111" s="69"/>
      <c r="BP111" s="69"/>
      <c r="BQ111" s="69"/>
      <c r="BR111" s="69"/>
    </row>
    <row r="112" spans="2:90" x14ac:dyDescent="0.35">
      <c r="BM112" s="72"/>
      <c r="BN112" s="69"/>
      <c r="BO112" s="69"/>
      <c r="BP112" s="69"/>
      <c r="BQ112" s="69"/>
      <c r="BR112" s="69"/>
    </row>
    <row r="113" spans="65:70" x14ac:dyDescent="0.35">
      <c r="BM113" s="72"/>
      <c r="BN113" s="69"/>
      <c r="BO113" s="69"/>
      <c r="BP113" s="69"/>
      <c r="BQ113" s="69"/>
      <c r="BR113" s="69"/>
    </row>
    <row r="114" spans="65:70" x14ac:dyDescent="0.35">
      <c r="BM114" s="72"/>
      <c r="BN114" s="69"/>
      <c r="BO114" s="69"/>
      <c r="BP114" s="69"/>
      <c r="BQ114" s="69"/>
      <c r="BR114" s="69"/>
    </row>
    <row r="115" spans="65:70" x14ac:dyDescent="0.35">
      <c r="BM115" s="72"/>
      <c r="BN115" s="69"/>
      <c r="BO115" s="69"/>
      <c r="BP115" s="69"/>
      <c r="BQ115" s="69"/>
      <c r="BR115" s="69"/>
    </row>
    <row r="116" spans="65:70" x14ac:dyDescent="0.35">
      <c r="BM116" s="72"/>
      <c r="BN116" s="69"/>
      <c r="BO116" s="69"/>
      <c r="BP116" s="69"/>
      <c r="BQ116" s="69"/>
      <c r="BR116" s="69"/>
    </row>
    <row r="117" spans="65:70" x14ac:dyDescent="0.35">
      <c r="BM117" s="72"/>
      <c r="BN117" s="69"/>
      <c r="BO117" s="69"/>
      <c r="BP117" s="69"/>
      <c r="BQ117" s="69"/>
      <c r="BR117" s="69"/>
    </row>
    <row r="118" spans="65:70" x14ac:dyDescent="0.35">
      <c r="BM118" s="72"/>
      <c r="BN118" s="69"/>
      <c r="BO118" s="69"/>
      <c r="BP118" s="69"/>
      <c r="BQ118" s="69"/>
      <c r="BR118" s="69"/>
    </row>
    <row r="119" spans="65:70" x14ac:dyDescent="0.35">
      <c r="BM119" s="72"/>
      <c r="BN119" s="69"/>
      <c r="BO119" s="69"/>
      <c r="BP119" s="69"/>
      <c r="BQ119" s="69"/>
      <c r="BR119" s="69"/>
    </row>
    <row r="120" spans="65:70" x14ac:dyDescent="0.35">
      <c r="BM120" s="72"/>
      <c r="BN120" s="69"/>
      <c r="BO120" s="69"/>
      <c r="BP120" s="69"/>
      <c r="BQ120" s="69"/>
      <c r="BR120" s="69"/>
    </row>
    <row r="121" spans="65:70" x14ac:dyDescent="0.35">
      <c r="BM121" s="72"/>
      <c r="BN121" s="69"/>
      <c r="BO121" s="69"/>
      <c r="BP121" s="69"/>
      <c r="BQ121" s="69"/>
      <c r="BR121" s="69"/>
    </row>
    <row r="122" spans="65:70" x14ac:dyDescent="0.35">
      <c r="BM122" s="72"/>
      <c r="BN122" s="69"/>
      <c r="BO122" s="69"/>
      <c r="BP122" s="69"/>
      <c r="BQ122" s="69"/>
      <c r="BR122" s="69"/>
    </row>
    <row r="123" spans="65:70" x14ac:dyDescent="0.35">
      <c r="BM123" s="72"/>
      <c r="BN123" s="69"/>
      <c r="BO123" s="69"/>
      <c r="BP123" s="69"/>
      <c r="BQ123" s="69"/>
      <c r="BR123" s="69"/>
    </row>
    <row r="124" spans="65:70" x14ac:dyDescent="0.35">
      <c r="BM124" s="72"/>
      <c r="BN124" s="69"/>
      <c r="BO124" s="69"/>
      <c r="BP124" s="69"/>
      <c r="BQ124" s="69"/>
      <c r="BR124" s="69"/>
    </row>
    <row r="125" spans="65:70" x14ac:dyDescent="0.35">
      <c r="BM125" s="72"/>
      <c r="BN125" s="69"/>
      <c r="BO125" s="69"/>
      <c r="BP125" s="69"/>
      <c r="BQ125" s="69"/>
      <c r="BR125" s="69"/>
    </row>
    <row r="126" spans="65:70" x14ac:dyDescent="0.35">
      <c r="BM126" s="72"/>
      <c r="BN126" s="69"/>
      <c r="BO126" s="69"/>
      <c r="BP126" s="69"/>
      <c r="BQ126" s="69"/>
      <c r="BR126" s="69"/>
    </row>
    <row r="127" spans="65:70" x14ac:dyDescent="0.35">
      <c r="BM127" s="72"/>
      <c r="BN127" s="69"/>
      <c r="BO127" s="69"/>
      <c r="BP127" s="69"/>
      <c r="BQ127" s="69"/>
      <c r="BR127" s="69"/>
    </row>
    <row r="128" spans="65:70" x14ac:dyDescent="0.35">
      <c r="BM128" s="72"/>
      <c r="BN128" s="69"/>
      <c r="BO128" s="69"/>
      <c r="BP128" s="69"/>
      <c r="BQ128" s="69"/>
      <c r="BR128" s="69"/>
    </row>
    <row r="129" spans="65:70" x14ac:dyDescent="0.35">
      <c r="BM129" s="72"/>
      <c r="BN129" s="69"/>
      <c r="BO129" s="69"/>
      <c r="BP129" s="69"/>
      <c r="BQ129" s="69"/>
      <c r="BR129" s="69"/>
    </row>
    <row r="130" spans="65:70" x14ac:dyDescent="0.35">
      <c r="BM130" s="72"/>
      <c r="BN130" s="69"/>
      <c r="BO130" s="69"/>
      <c r="BP130" s="69"/>
      <c r="BQ130" s="69"/>
      <c r="BR130" s="69"/>
    </row>
    <row r="131" spans="65:70" x14ac:dyDescent="0.35">
      <c r="BM131" s="72"/>
      <c r="BN131" s="69"/>
      <c r="BO131" s="69"/>
      <c r="BP131" s="69"/>
      <c r="BQ131" s="69"/>
      <c r="BR131" s="69"/>
    </row>
    <row r="132" spans="65:70" x14ac:dyDescent="0.35">
      <c r="BM132" s="72"/>
      <c r="BN132" s="69"/>
      <c r="BO132" s="69"/>
      <c r="BP132" s="69"/>
      <c r="BQ132" s="69"/>
      <c r="BR132" s="69"/>
    </row>
    <row r="133" spans="65:70" x14ac:dyDescent="0.35">
      <c r="BM133" s="72"/>
      <c r="BN133" s="69"/>
      <c r="BO133" s="69"/>
      <c r="BP133" s="69"/>
      <c r="BQ133" s="69"/>
      <c r="BR133" s="69"/>
    </row>
    <row r="134" spans="65:70" x14ac:dyDescent="0.35">
      <c r="BM134" s="72"/>
      <c r="BN134" s="69"/>
      <c r="BO134" s="69"/>
      <c r="BP134" s="69"/>
      <c r="BQ134" s="69"/>
      <c r="BR134" s="69"/>
    </row>
    <row r="135" spans="65:70" x14ac:dyDescent="0.35">
      <c r="BM135" s="72"/>
      <c r="BN135" s="69"/>
      <c r="BO135" s="69"/>
      <c r="BP135" s="69"/>
      <c r="BQ135" s="69"/>
      <c r="BR135" s="69"/>
    </row>
    <row r="136" spans="65:70" x14ac:dyDescent="0.35">
      <c r="BM136" s="72"/>
      <c r="BN136" s="69"/>
      <c r="BO136" s="69"/>
      <c r="BP136" s="69"/>
      <c r="BQ136" s="69"/>
      <c r="BR136" s="69"/>
    </row>
    <row r="137" spans="65:70" x14ac:dyDescent="0.35">
      <c r="BM137" s="72"/>
      <c r="BN137" s="69"/>
      <c r="BO137" s="69"/>
      <c r="BP137" s="69"/>
      <c r="BQ137" s="69"/>
      <c r="BR137" s="69"/>
    </row>
    <row r="138" spans="65:70" x14ac:dyDescent="0.35">
      <c r="BM138" s="72"/>
      <c r="BN138" s="69"/>
      <c r="BO138" s="69"/>
      <c r="BP138" s="69"/>
      <c r="BQ138" s="69"/>
      <c r="BR138" s="69"/>
    </row>
    <row r="139" spans="65:70" x14ac:dyDescent="0.35">
      <c r="BM139" s="72"/>
      <c r="BN139" s="69"/>
      <c r="BO139" s="69"/>
      <c r="BP139" s="69"/>
      <c r="BQ139" s="69"/>
      <c r="BR139" s="69"/>
    </row>
    <row r="140" spans="65:70" x14ac:dyDescent="0.35">
      <c r="BM140" s="72"/>
      <c r="BN140" s="69"/>
      <c r="BO140" s="69"/>
      <c r="BP140" s="69"/>
      <c r="BQ140" s="69"/>
      <c r="BR140" s="69"/>
    </row>
    <row r="141" spans="65:70" x14ac:dyDescent="0.35">
      <c r="BM141" s="72"/>
      <c r="BN141" s="69"/>
      <c r="BO141" s="69"/>
      <c r="BP141" s="69"/>
      <c r="BQ141" s="69"/>
      <c r="BR141" s="69"/>
    </row>
    <row r="142" spans="65:70" x14ac:dyDescent="0.35">
      <c r="BM142" s="72"/>
      <c r="BN142" s="69"/>
      <c r="BO142" s="69"/>
      <c r="BP142" s="69"/>
      <c r="BQ142" s="69"/>
      <c r="BR142" s="69"/>
    </row>
    <row r="143" spans="65:70" x14ac:dyDescent="0.35">
      <c r="BM143" s="72"/>
      <c r="BN143" s="69"/>
      <c r="BO143" s="69"/>
      <c r="BP143" s="69"/>
      <c r="BQ143" s="69"/>
      <c r="BR143" s="69"/>
    </row>
    <row r="144" spans="65:70" x14ac:dyDescent="0.35">
      <c r="BM144" s="72"/>
      <c r="BN144" s="69"/>
      <c r="BO144" s="69"/>
      <c r="BP144" s="69"/>
      <c r="BQ144" s="69"/>
      <c r="BR144" s="69"/>
    </row>
    <row r="145" spans="65:70" x14ac:dyDescent="0.35">
      <c r="BM145" s="72"/>
      <c r="BN145" s="69"/>
      <c r="BO145" s="69"/>
      <c r="BP145" s="69"/>
      <c r="BQ145" s="69"/>
      <c r="BR145" s="69"/>
    </row>
    <row r="146" spans="65:70" x14ac:dyDescent="0.35">
      <c r="BM146" s="72"/>
      <c r="BN146" s="69"/>
      <c r="BO146" s="69"/>
      <c r="BP146" s="69"/>
      <c r="BQ146" s="69"/>
      <c r="BR146" s="69"/>
    </row>
    <row r="147" spans="65:70" x14ac:dyDescent="0.35">
      <c r="BM147" s="72"/>
      <c r="BN147" s="69"/>
      <c r="BO147" s="69"/>
      <c r="BP147" s="69"/>
      <c r="BQ147" s="69"/>
      <c r="BR147" s="69"/>
    </row>
    <row r="148" spans="65:70" x14ac:dyDescent="0.35">
      <c r="BM148" s="72"/>
      <c r="BN148" s="69"/>
      <c r="BO148" s="69"/>
      <c r="BP148" s="69"/>
      <c r="BQ148" s="69"/>
      <c r="BR148" s="69"/>
    </row>
    <row r="149" spans="65:70" x14ac:dyDescent="0.35">
      <c r="BM149" s="72"/>
      <c r="BN149" s="69"/>
      <c r="BO149" s="69"/>
      <c r="BP149" s="69"/>
      <c r="BQ149" s="69"/>
      <c r="BR149" s="69"/>
    </row>
    <row r="150" spans="65:70" x14ac:dyDescent="0.35">
      <c r="BM150" s="72"/>
      <c r="BN150" s="69"/>
      <c r="BO150" s="69"/>
      <c r="BP150" s="69"/>
      <c r="BQ150" s="69"/>
      <c r="BR150" s="69"/>
    </row>
    <row r="151" spans="65:70" x14ac:dyDescent="0.35">
      <c r="BM151" s="72"/>
      <c r="BN151" s="69"/>
      <c r="BO151" s="69"/>
      <c r="BP151" s="69"/>
      <c r="BQ151" s="69"/>
      <c r="BR151" s="69"/>
    </row>
    <row r="152" spans="65:70" x14ac:dyDescent="0.35">
      <c r="BM152" s="72"/>
      <c r="BN152" s="69"/>
      <c r="BO152" s="69"/>
      <c r="BP152" s="69"/>
      <c r="BQ152" s="69"/>
      <c r="BR152" s="69"/>
    </row>
    <row r="153" spans="65:70" x14ac:dyDescent="0.35">
      <c r="BM153" s="72"/>
      <c r="BN153" s="69"/>
      <c r="BO153" s="69"/>
      <c r="BP153" s="69"/>
      <c r="BQ153" s="69"/>
      <c r="BR153" s="69"/>
    </row>
    <row r="154" spans="65:70" x14ac:dyDescent="0.35">
      <c r="BM154" s="72"/>
      <c r="BN154" s="69"/>
      <c r="BO154" s="69"/>
      <c r="BP154" s="69"/>
      <c r="BQ154" s="69"/>
      <c r="BR154" s="69"/>
    </row>
    <row r="155" spans="65:70" x14ac:dyDescent="0.35">
      <c r="BN155" s="69"/>
      <c r="BO155" s="69"/>
      <c r="BP155" s="69"/>
      <c r="BQ155" s="69"/>
      <c r="BR155" s="69"/>
    </row>
    <row r="156" spans="65:70" x14ac:dyDescent="0.35">
      <c r="BN156" s="69"/>
      <c r="BO156" s="69"/>
      <c r="BP156" s="69"/>
      <c r="BQ156" s="69"/>
      <c r="BR156" s="69"/>
    </row>
    <row r="157" spans="65:70" x14ac:dyDescent="0.35">
      <c r="BN157" s="69"/>
      <c r="BO157" s="69"/>
      <c r="BP157" s="69"/>
      <c r="BQ157" s="69"/>
      <c r="BR157" s="69"/>
    </row>
    <row r="158" spans="65:70" x14ac:dyDescent="0.35">
      <c r="BN158" s="69"/>
      <c r="BO158" s="69"/>
      <c r="BP158" s="69"/>
      <c r="BQ158" s="69"/>
      <c r="BR158" s="69"/>
    </row>
    <row r="159" spans="65:70" x14ac:dyDescent="0.35">
      <c r="BN159" s="69"/>
      <c r="BO159" s="69"/>
      <c r="BP159" s="69"/>
      <c r="BQ159" s="69"/>
      <c r="BR159" s="69"/>
    </row>
    <row r="160" spans="65:70" x14ac:dyDescent="0.35">
      <c r="BN160" s="69"/>
      <c r="BO160" s="69"/>
      <c r="BP160" s="69"/>
      <c r="BQ160" s="69"/>
      <c r="BR160" s="69"/>
    </row>
    <row r="161" spans="66:70" x14ac:dyDescent="0.35">
      <c r="BN161" s="69"/>
      <c r="BO161" s="69"/>
      <c r="BP161" s="69"/>
      <c r="BQ161" s="69"/>
      <c r="BR161" s="69"/>
    </row>
    <row r="162" spans="66:70" x14ac:dyDescent="0.35">
      <c r="BN162" s="69"/>
      <c r="BO162" s="69"/>
      <c r="BP162" s="69"/>
      <c r="BQ162" s="69"/>
      <c r="BR162" s="69"/>
    </row>
    <row r="163" spans="66:70" x14ac:dyDescent="0.35">
      <c r="BN163" s="69"/>
      <c r="BO163" s="69"/>
      <c r="BP163" s="69"/>
      <c r="BQ163" s="69"/>
      <c r="BR163" s="69"/>
    </row>
    <row r="164" spans="66:70" x14ac:dyDescent="0.35">
      <c r="BN164" s="69"/>
      <c r="BO164" s="69"/>
      <c r="BP164" s="69"/>
      <c r="BQ164" s="69"/>
      <c r="BR164" s="69"/>
    </row>
    <row r="165" spans="66:70" x14ac:dyDescent="0.35">
      <c r="BN165" s="69"/>
      <c r="BO165" s="69"/>
      <c r="BP165" s="69"/>
      <c r="BQ165" s="69"/>
      <c r="BR165" s="69"/>
    </row>
    <row r="166" spans="66:70" x14ac:dyDescent="0.35">
      <c r="BN166" s="69"/>
      <c r="BO166" s="69"/>
      <c r="BP166" s="69"/>
      <c r="BQ166" s="69"/>
      <c r="BR166" s="69"/>
    </row>
    <row r="167" spans="66:70" x14ac:dyDescent="0.35">
      <c r="BN167" s="69"/>
      <c r="BO167" s="69"/>
      <c r="BP167" s="69"/>
      <c r="BQ167" s="69"/>
      <c r="BR167" s="69"/>
    </row>
    <row r="168" spans="66:70" x14ac:dyDescent="0.35">
      <c r="BN168" s="69"/>
      <c r="BO168" s="69"/>
      <c r="BP168" s="69"/>
      <c r="BQ168" s="69"/>
      <c r="BR168" s="69"/>
    </row>
    <row r="169" spans="66:70" x14ac:dyDescent="0.35">
      <c r="BN169" s="69"/>
      <c r="BO169" s="69"/>
      <c r="BP169" s="69"/>
      <c r="BQ169" s="69"/>
      <c r="BR169" s="69"/>
    </row>
    <row r="170" spans="66:70" x14ac:dyDescent="0.35">
      <c r="BN170" s="69"/>
      <c r="BO170" s="69"/>
      <c r="BP170" s="69"/>
      <c r="BQ170" s="69"/>
      <c r="BR170" s="69"/>
    </row>
    <row r="171" spans="66:70" x14ac:dyDescent="0.35">
      <c r="BN171" s="69"/>
      <c r="BO171" s="69"/>
      <c r="BP171" s="69"/>
      <c r="BQ171" s="69"/>
      <c r="BR171" s="69"/>
    </row>
    <row r="172" spans="66:70" x14ac:dyDescent="0.35">
      <c r="BN172" s="69"/>
      <c r="BO172" s="69"/>
      <c r="BP172" s="69"/>
      <c r="BQ172" s="69"/>
      <c r="BR172" s="69"/>
    </row>
    <row r="173" spans="66:70" x14ac:dyDescent="0.35">
      <c r="BN173" s="69"/>
      <c r="BO173" s="69"/>
      <c r="BP173" s="69"/>
      <c r="BQ173" s="69"/>
      <c r="BR173" s="69"/>
    </row>
    <row r="174" spans="66:70" x14ac:dyDescent="0.35">
      <c r="BN174" s="69"/>
      <c r="BO174" s="69"/>
      <c r="BP174" s="69"/>
      <c r="BQ174" s="69"/>
      <c r="BR174" s="69"/>
    </row>
    <row r="175" spans="66:70" x14ac:dyDescent="0.35">
      <c r="BN175" s="69"/>
      <c r="BO175" s="69"/>
      <c r="BP175" s="69"/>
      <c r="BQ175" s="69"/>
      <c r="BR175" s="69"/>
    </row>
    <row r="176" spans="66:70" x14ac:dyDescent="0.35">
      <c r="BN176" s="69"/>
      <c r="BO176" s="69"/>
      <c r="BP176" s="69"/>
      <c r="BQ176" s="69"/>
      <c r="BR176" s="69"/>
    </row>
    <row r="177" spans="66:70" x14ac:dyDescent="0.35">
      <c r="BN177" s="69"/>
      <c r="BO177" s="69"/>
      <c r="BP177" s="69"/>
      <c r="BQ177" s="69"/>
      <c r="BR177" s="69"/>
    </row>
    <row r="178" spans="66:70" x14ac:dyDescent="0.35">
      <c r="BN178" s="69"/>
      <c r="BO178" s="69"/>
      <c r="BP178" s="69"/>
      <c r="BQ178" s="69"/>
      <c r="BR178" s="69"/>
    </row>
    <row r="179" spans="66:70" x14ac:dyDescent="0.35">
      <c r="BN179" s="69"/>
      <c r="BO179" s="69"/>
      <c r="BP179" s="69"/>
      <c r="BQ179" s="69"/>
      <c r="BR179" s="69"/>
    </row>
    <row r="180" spans="66:70" x14ac:dyDescent="0.35">
      <c r="BN180" s="69"/>
      <c r="BO180" s="69"/>
      <c r="BP180" s="69"/>
      <c r="BQ180" s="69"/>
      <c r="BR180" s="69"/>
    </row>
    <row r="181" spans="66:70" x14ac:dyDescent="0.35">
      <c r="BN181" s="69"/>
      <c r="BO181" s="69"/>
      <c r="BP181" s="69"/>
      <c r="BQ181" s="69"/>
      <c r="BR181" s="69"/>
    </row>
    <row r="182" spans="66:70" x14ac:dyDescent="0.35">
      <c r="BN182" s="69"/>
      <c r="BO182" s="69"/>
      <c r="BP182" s="69"/>
      <c r="BQ182" s="69"/>
      <c r="BR182" s="69"/>
    </row>
    <row r="183" spans="66:70" x14ac:dyDescent="0.35">
      <c r="BN183" s="69"/>
      <c r="BO183" s="69"/>
      <c r="BP183" s="69"/>
      <c r="BQ183" s="69"/>
      <c r="BR183" s="69"/>
    </row>
    <row r="184" spans="66:70" x14ac:dyDescent="0.35">
      <c r="BN184" s="69"/>
      <c r="BO184" s="69"/>
      <c r="BP184" s="69"/>
      <c r="BQ184" s="69"/>
      <c r="BR184" s="69"/>
    </row>
    <row r="185" spans="66:70" x14ac:dyDescent="0.35">
      <c r="BN185" s="69"/>
      <c r="BO185" s="69"/>
      <c r="BP185" s="69"/>
      <c r="BQ185" s="69"/>
      <c r="BR185" s="69"/>
    </row>
    <row r="186" spans="66:70" x14ac:dyDescent="0.35">
      <c r="BN186" s="69"/>
      <c r="BO186" s="69"/>
      <c r="BP186" s="69"/>
      <c r="BQ186" s="69"/>
      <c r="BR186" s="69"/>
    </row>
    <row r="187" spans="66:70" x14ac:dyDescent="0.35">
      <c r="BN187" s="69"/>
      <c r="BO187" s="69"/>
      <c r="BP187" s="69"/>
      <c r="BQ187" s="69"/>
      <c r="BR187" s="69"/>
    </row>
    <row r="188" spans="66:70" x14ac:dyDescent="0.35">
      <c r="BN188" s="69"/>
      <c r="BO188" s="69"/>
      <c r="BP188" s="69"/>
      <c r="BQ188" s="69"/>
      <c r="BR188" s="69"/>
    </row>
    <row r="189" spans="66:70" x14ac:dyDescent="0.35">
      <c r="BN189" s="69"/>
      <c r="BO189" s="69"/>
      <c r="BP189" s="69"/>
      <c r="BQ189" s="69"/>
      <c r="BR189" s="69"/>
    </row>
    <row r="190" spans="66:70" x14ac:dyDescent="0.35">
      <c r="BN190" s="69"/>
      <c r="BO190" s="69"/>
      <c r="BP190" s="69"/>
      <c r="BQ190" s="69"/>
      <c r="BR190" s="69"/>
    </row>
    <row r="191" spans="66:70" x14ac:dyDescent="0.35">
      <c r="BN191" s="69"/>
      <c r="BO191" s="69"/>
      <c r="BP191" s="69"/>
      <c r="BQ191" s="69"/>
      <c r="BR191" s="69"/>
    </row>
    <row r="192" spans="66:70" x14ac:dyDescent="0.35">
      <c r="BN192" s="69"/>
      <c r="BO192" s="69"/>
      <c r="BP192" s="69"/>
      <c r="BQ192" s="69"/>
      <c r="BR192" s="69"/>
    </row>
    <row r="193" spans="66:70" x14ac:dyDescent="0.35">
      <c r="BN193" s="69"/>
      <c r="BO193" s="69"/>
      <c r="BP193" s="69"/>
      <c r="BQ193" s="69"/>
      <c r="BR193" s="69"/>
    </row>
    <row r="194" spans="66:70" x14ac:dyDescent="0.35">
      <c r="BN194" s="69"/>
      <c r="BO194" s="69"/>
      <c r="BP194" s="69"/>
      <c r="BQ194" s="69"/>
      <c r="BR194" s="69"/>
    </row>
    <row r="195" spans="66:70" x14ac:dyDescent="0.35">
      <c r="BN195" s="69"/>
      <c r="BO195" s="69"/>
      <c r="BP195" s="69"/>
      <c r="BQ195" s="69"/>
      <c r="BR195" s="69"/>
    </row>
    <row r="196" spans="66:70" x14ac:dyDescent="0.35">
      <c r="BN196" s="69"/>
      <c r="BO196" s="69"/>
      <c r="BP196" s="69"/>
      <c r="BQ196" s="69"/>
      <c r="BR196" s="69"/>
    </row>
    <row r="197" spans="66:70" x14ac:dyDescent="0.35">
      <c r="BN197" s="69"/>
      <c r="BO197" s="69"/>
      <c r="BP197" s="69"/>
      <c r="BQ197" s="69"/>
      <c r="BR197" s="69"/>
    </row>
    <row r="198" spans="66:70" x14ac:dyDescent="0.35">
      <c r="BN198" s="69"/>
      <c r="BO198" s="69"/>
      <c r="BP198" s="69"/>
      <c r="BQ198" s="69"/>
      <c r="BR198" s="69"/>
    </row>
    <row r="199" spans="66:70" x14ac:dyDescent="0.35">
      <c r="BN199" s="69"/>
      <c r="BO199" s="69"/>
      <c r="BP199" s="69"/>
      <c r="BQ199" s="69"/>
      <c r="BR199" s="69"/>
    </row>
    <row r="200" spans="66:70" x14ac:dyDescent="0.35">
      <c r="BN200" s="69"/>
      <c r="BO200" s="69"/>
      <c r="BP200" s="69"/>
      <c r="BQ200" s="69"/>
      <c r="BR200" s="69"/>
    </row>
    <row r="201" spans="66:70" x14ac:dyDescent="0.35">
      <c r="BN201" s="69"/>
      <c r="BO201" s="69"/>
      <c r="BP201" s="69"/>
      <c r="BQ201" s="69"/>
      <c r="BR201" s="69"/>
    </row>
    <row r="202" spans="66:70" x14ac:dyDescent="0.35">
      <c r="BN202" s="69"/>
      <c r="BO202" s="69"/>
      <c r="BP202" s="69"/>
      <c r="BQ202" s="69"/>
      <c r="BR202" s="69"/>
    </row>
    <row r="203" spans="66:70" x14ac:dyDescent="0.35">
      <c r="BN203" s="69"/>
      <c r="BO203" s="69"/>
      <c r="BP203" s="69"/>
      <c r="BQ203" s="69"/>
      <c r="BR203" s="69"/>
    </row>
    <row r="204" spans="66:70" x14ac:dyDescent="0.35">
      <c r="BN204" s="69"/>
      <c r="BO204" s="69"/>
      <c r="BP204" s="69"/>
      <c r="BQ204" s="69"/>
      <c r="BR204" s="69"/>
    </row>
    <row r="205" spans="66:70" x14ac:dyDescent="0.35">
      <c r="BN205" s="69"/>
      <c r="BO205" s="69"/>
      <c r="BP205" s="69"/>
      <c r="BQ205" s="69"/>
      <c r="BR205" s="69"/>
    </row>
    <row r="206" spans="66:70" x14ac:dyDescent="0.35">
      <c r="BN206" s="69"/>
      <c r="BO206" s="69"/>
      <c r="BP206" s="69"/>
      <c r="BQ206" s="69"/>
      <c r="BR206" s="69"/>
    </row>
    <row r="207" spans="66:70" x14ac:dyDescent="0.35">
      <c r="BN207" s="69"/>
      <c r="BO207" s="69"/>
      <c r="BP207" s="69"/>
      <c r="BQ207" s="69"/>
      <c r="BR207" s="69"/>
    </row>
    <row r="208" spans="66:70" x14ac:dyDescent="0.35">
      <c r="BN208" s="69"/>
      <c r="BO208" s="69"/>
      <c r="BP208" s="69"/>
      <c r="BQ208" s="69"/>
      <c r="BR208" s="69"/>
    </row>
    <row r="209" spans="66:70" x14ac:dyDescent="0.35">
      <c r="BN209" s="69"/>
      <c r="BO209" s="69"/>
      <c r="BP209" s="69"/>
      <c r="BQ209" s="69"/>
      <c r="BR209" s="69"/>
    </row>
    <row r="210" spans="66:70" x14ac:dyDescent="0.35">
      <c r="BN210" s="69"/>
      <c r="BO210" s="69"/>
      <c r="BP210" s="69"/>
      <c r="BQ210" s="69"/>
      <c r="BR210" s="69"/>
    </row>
    <row r="211" spans="66:70" x14ac:dyDescent="0.35">
      <c r="BN211" s="69"/>
      <c r="BO211" s="69"/>
      <c r="BP211" s="69"/>
      <c r="BQ211" s="69"/>
      <c r="BR211" s="69"/>
    </row>
    <row r="212" spans="66:70" x14ac:dyDescent="0.35">
      <c r="BN212" s="69"/>
      <c r="BO212" s="69"/>
      <c r="BP212" s="69"/>
      <c r="BQ212" s="69"/>
      <c r="BR212" s="69"/>
    </row>
    <row r="213" spans="66:70" x14ac:dyDescent="0.35">
      <c r="BN213" s="69"/>
      <c r="BO213" s="69"/>
      <c r="BP213" s="69"/>
      <c r="BQ213" s="69"/>
      <c r="BR213" s="69"/>
    </row>
    <row r="214" spans="66:70" x14ac:dyDescent="0.35">
      <c r="BN214" s="69"/>
      <c r="BO214" s="69"/>
      <c r="BP214" s="69"/>
      <c r="BQ214" s="69"/>
      <c r="BR214" s="69"/>
    </row>
    <row r="215" spans="66:70" x14ac:dyDescent="0.35">
      <c r="BN215" s="69"/>
      <c r="BO215" s="69"/>
      <c r="BP215" s="69"/>
      <c r="BQ215" s="69"/>
      <c r="BR215" s="69"/>
    </row>
    <row r="216" spans="66:70" x14ac:dyDescent="0.35">
      <c r="BN216" s="69"/>
      <c r="BO216" s="69"/>
      <c r="BP216" s="69"/>
      <c r="BQ216" s="69"/>
      <c r="BR216" s="69"/>
    </row>
    <row r="217" spans="66:70" x14ac:dyDescent="0.35">
      <c r="BN217" s="69"/>
      <c r="BO217" s="69"/>
      <c r="BP217" s="69"/>
      <c r="BQ217" s="69"/>
      <c r="BR217" s="69"/>
    </row>
    <row r="218" spans="66:70" x14ac:dyDescent="0.35">
      <c r="BN218" s="69"/>
      <c r="BO218" s="69"/>
      <c r="BP218" s="69"/>
      <c r="BQ218" s="69"/>
      <c r="BR218" s="69"/>
    </row>
    <row r="219" spans="66:70" x14ac:dyDescent="0.35">
      <c r="BN219" s="69"/>
      <c r="BO219" s="69"/>
      <c r="BP219" s="69"/>
      <c r="BQ219" s="69"/>
      <c r="BR219" s="69"/>
    </row>
    <row r="220" spans="66:70" x14ac:dyDescent="0.35">
      <c r="BN220" s="69"/>
      <c r="BO220" s="69"/>
      <c r="BP220" s="69"/>
      <c r="BQ220" s="69"/>
      <c r="BR220" s="69"/>
    </row>
    <row r="221" spans="66:70" x14ac:dyDescent="0.35">
      <c r="BN221" s="69"/>
      <c r="BO221" s="69"/>
      <c r="BP221" s="69"/>
      <c r="BQ221" s="69"/>
      <c r="BR221" s="69"/>
    </row>
    <row r="222" spans="66:70" x14ac:dyDescent="0.35">
      <c r="BN222" s="69"/>
      <c r="BO222" s="69"/>
      <c r="BP222" s="69"/>
      <c r="BQ222" s="69"/>
      <c r="BR222" s="69"/>
    </row>
    <row r="223" spans="66:70" x14ac:dyDescent="0.35">
      <c r="BN223" s="69"/>
      <c r="BO223" s="69"/>
      <c r="BP223" s="69"/>
      <c r="BQ223" s="69"/>
      <c r="BR223" s="69"/>
    </row>
    <row r="224" spans="66:70" x14ac:dyDescent="0.35">
      <c r="BN224" s="69"/>
      <c r="BO224" s="69"/>
      <c r="BP224" s="69"/>
      <c r="BQ224" s="69"/>
      <c r="BR224" s="69"/>
    </row>
    <row r="225" spans="66:70" x14ac:dyDescent="0.35">
      <c r="BN225" s="69"/>
      <c r="BO225" s="69"/>
      <c r="BP225" s="69"/>
      <c r="BQ225" s="69"/>
      <c r="BR225" s="69"/>
    </row>
    <row r="226" spans="66:70" x14ac:dyDescent="0.35">
      <c r="BN226" s="69"/>
      <c r="BO226" s="69"/>
      <c r="BP226" s="69"/>
      <c r="BQ226" s="69"/>
      <c r="BR226" s="69"/>
    </row>
    <row r="227" spans="66:70" x14ac:dyDescent="0.35">
      <c r="BN227" s="69"/>
      <c r="BO227" s="69"/>
      <c r="BP227" s="69"/>
      <c r="BQ227" s="69"/>
      <c r="BR227" s="69"/>
    </row>
    <row r="228" spans="66:70" x14ac:dyDescent="0.35">
      <c r="BN228" s="69"/>
      <c r="BO228" s="69"/>
      <c r="BP228" s="69"/>
      <c r="BQ228" s="69"/>
      <c r="BR228" s="69"/>
    </row>
    <row r="229" spans="66:70" x14ac:dyDescent="0.35">
      <c r="BN229" s="69"/>
      <c r="BO229" s="69"/>
      <c r="BP229" s="69"/>
      <c r="BQ229" s="69"/>
      <c r="BR229" s="69"/>
    </row>
    <row r="230" spans="66:70" x14ac:dyDescent="0.35">
      <c r="BN230" s="69"/>
      <c r="BO230" s="69"/>
      <c r="BP230" s="69"/>
      <c r="BQ230" s="69"/>
      <c r="BR230" s="69"/>
    </row>
    <row r="231" spans="66:70" x14ac:dyDescent="0.35">
      <c r="BN231" s="69"/>
      <c r="BO231" s="69"/>
      <c r="BP231" s="69"/>
      <c r="BQ231" s="69"/>
      <c r="BR231" s="69"/>
    </row>
    <row r="232" spans="66:70" x14ac:dyDescent="0.35">
      <c r="BN232" s="69"/>
      <c r="BO232" s="69"/>
      <c r="BP232" s="69"/>
      <c r="BQ232" s="69"/>
      <c r="BR232" s="69"/>
    </row>
    <row r="233" spans="66:70" x14ac:dyDescent="0.35">
      <c r="BN233" s="69"/>
      <c r="BO233" s="69"/>
      <c r="BP233" s="69"/>
      <c r="BQ233" s="69"/>
      <c r="BR233" s="69"/>
    </row>
    <row r="234" spans="66:70" x14ac:dyDescent="0.35">
      <c r="BN234" s="69"/>
      <c r="BO234" s="69"/>
      <c r="BP234" s="69"/>
      <c r="BQ234" s="69"/>
      <c r="BR234" s="69"/>
    </row>
    <row r="235" spans="66:70" x14ac:dyDescent="0.35">
      <c r="BN235" s="69"/>
      <c r="BO235" s="69"/>
      <c r="BP235" s="69"/>
      <c r="BQ235" s="69"/>
      <c r="BR235" s="69"/>
    </row>
    <row r="236" spans="66:70" x14ac:dyDescent="0.35">
      <c r="BN236" s="69"/>
      <c r="BO236" s="69"/>
      <c r="BP236" s="69"/>
      <c r="BQ236" s="69"/>
      <c r="BR236" s="69"/>
    </row>
    <row r="237" spans="66:70" x14ac:dyDescent="0.35">
      <c r="BN237" s="69"/>
      <c r="BO237" s="69"/>
      <c r="BP237" s="69"/>
      <c r="BQ237" s="69"/>
      <c r="BR237" s="69"/>
    </row>
    <row r="238" spans="66:70" x14ac:dyDescent="0.35">
      <c r="BN238" s="69"/>
      <c r="BO238" s="69"/>
      <c r="BP238" s="69"/>
      <c r="BQ238" s="69"/>
      <c r="BR238" s="69"/>
    </row>
    <row r="239" spans="66:70" x14ac:dyDescent="0.35">
      <c r="BN239" s="69"/>
      <c r="BO239" s="69"/>
      <c r="BP239" s="69"/>
      <c r="BQ239" s="69"/>
      <c r="BR239" s="69"/>
    </row>
    <row r="240" spans="66:70" x14ac:dyDescent="0.35">
      <c r="BN240" s="69"/>
      <c r="BO240" s="69"/>
      <c r="BP240" s="69"/>
      <c r="BQ240" s="69"/>
      <c r="BR240" s="69"/>
    </row>
    <row r="241" spans="66:70" x14ac:dyDescent="0.35">
      <c r="BN241" s="69"/>
      <c r="BO241" s="69"/>
      <c r="BP241" s="69"/>
      <c r="BQ241" s="69"/>
      <c r="BR241" s="69"/>
    </row>
    <row r="242" spans="66:70" x14ac:dyDescent="0.35">
      <c r="BN242" s="69"/>
      <c r="BO242" s="69"/>
      <c r="BP242" s="69"/>
      <c r="BQ242" s="69"/>
      <c r="BR242" s="69"/>
    </row>
    <row r="243" spans="66:70" x14ac:dyDescent="0.35">
      <c r="BN243" s="69"/>
      <c r="BO243" s="69"/>
      <c r="BP243" s="69"/>
      <c r="BQ243" s="69"/>
      <c r="BR243" s="69"/>
    </row>
    <row r="244" spans="66:70" x14ac:dyDescent="0.35">
      <c r="BN244" s="69"/>
      <c r="BO244" s="69"/>
      <c r="BP244" s="69"/>
      <c r="BQ244" s="69"/>
      <c r="BR244" s="69"/>
    </row>
    <row r="245" spans="66:70" x14ac:dyDescent="0.35">
      <c r="BN245" s="69"/>
      <c r="BO245" s="69"/>
      <c r="BP245" s="69"/>
      <c r="BQ245" s="69"/>
      <c r="BR245" s="69"/>
    </row>
    <row r="246" spans="66:70" x14ac:dyDescent="0.35">
      <c r="BN246" s="69"/>
      <c r="BO246" s="69"/>
      <c r="BP246" s="69"/>
      <c r="BQ246" s="69"/>
      <c r="BR246" s="69"/>
    </row>
    <row r="247" spans="66:70" x14ac:dyDescent="0.35">
      <c r="BN247" s="69"/>
      <c r="BO247" s="69"/>
      <c r="BP247" s="69"/>
      <c r="BQ247" s="69"/>
      <c r="BR247" s="69"/>
    </row>
    <row r="248" spans="66:70" x14ac:dyDescent="0.35">
      <c r="BN248" s="69"/>
      <c r="BO248" s="69"/>
      <c r="BP248" s="69"/>
      <c r="BQ248" s="69"/>
      <c r="BR248" s="69"/>
    </row>
    <row r="249" spans="66:70" x14ac:dyDescent="0.35">
      <c r="BN249" s="69"/>
      <c r="BO249" s="69"/>
      <c r="BP249" s="69"/>
      <c r="BQ249" s="69"/>
      <c r="BR249" s="69"/>
    </row>
    <row r="250" spans="66:70" x14ac:dyDescent="0.35">
      <c r="BN250" s="69"/>
      <c r="BO250" s="69"/>
      <c r="BP250" s="69"/>
      <c r="BQ250" s="69"/>
      <c r="BR250" s="69"/>
    </row>
    <row r="251" spans="66:70" x14ac:dyDescent="0.35">
      <c r="BN251" s="69"/>
      <c r="BO251" s="69"/>
      <c r="BP251" s="69"/>
      <c r="BQ251" s="69"/>
      <c r="BR251" s="69"/>
    </row>
    <row r="252" spans="66:70" x14ac:dyDescent="0.35">
      <c r="BN252" s="69"/>
      <c r="BO252" s="69"/>
      <c r="BP252" s="69"/>
      <c r="BQ252" s="69"/>
      <c r="BR252" s="69"/>
    </row>
    <row r="253" spans="66:70" x14ac:dyDescent="0.35">
      <c r="BN253" s="69"/>
      <c r="BO253" s="69"/>
      <c r="BP253" s="69"/>
      <c r="BQ253" s="69"/>
      <c r="BR253" s="69"/>
    </row>
    <row r="254" spans="66:70" x14ac:dyDescent="0.35">
      <c r="BN254" s="69"/>
      <c r="BO254" s="69"/>
      <c r="BP254" s="69"/>
      <c r="BQ254" s="69"/>
      <c r="BR254" s="69"/>
    </row>
    <row r="255" spans="66:70" x14ac:dyDescent="0.35">
      <c r="BN255" s="69"/>
      <c r="BO255" s="69"/>
      <c r="BP255" s="69"/>
      <c r="BQ255" s="69"/>
      <c r="BR255" s="69"/>
    </row>
    <row r="256" spans="66:70" x14ac:dyDescent="0.35">
      <c r="BN256" s="69"/>
      <c r="BO256" s="69"/>
      <c r="BP256" s="69"/>
      <c r="BQ256" s="69"/>
      <c r="BR256" s="69"/>
    </row>
    <row r="257" spans="66:70" x14ac:dyDescent="0.35">
      <c r="BN257" s="69"/>
      <c r="BO257" s="69"/>
      <c r="BP257" s="69"/>
      <c r="BQ257" s="69"/>
      <c r="BR257" s="69"/>
    </row>
    <row r="258" spans="66:70" x14ac:dyDescent="0.35">
      <c r="BN258" s="69"/>
      <c r="BO258" s="69"/>
      <c r="BP258" s="69"/>
      <c r="BQ258" s="69"/>
      <c r="BR258" s="69"/>
    </row>
    <row r="259" spans="66:70" x14ac:dyDescent="0.35">
      <c r="BN259" s="69"/>
      <c r="BO259" s="69"/>
      <c r="BP259" s="69"/>
      <c r="BQ259" s="69"/>
      <c r="BR259" s="69"/>
    </row>
    <row r="260" spans="66:70" x14ac:dyDescent="0.35">
      <c r="BN260" s="69"/>
      <c r="BO260" s="69"/>
      <c r="BP260" s="69"/>
      <c r="BQ260" s="69"/>
      <c r="BR260" s="69"/>
    </row>
    <row r="261" spans="66:70" x14ac:dyDescent="0.35">
      <c r="BN261" s="69"/>
      <c r="BO261" s="69"/>
      <c r="BP261" s="69"/>
      <c r="BQ261" s="69"/>
      <c r="BR261" s="69"/>
    </row>
    <row r="262" spans="66:70" x14ac:dyDescent="0.35">
      <c r="BN262" s="69"/>
      <c r="BO262" s="69"/>
      <c r="BP262" s="69"/>
      <c r="BQ262" s="69"/>
      <c r="BR262" s="69"/>
    </row>
    <row r="263" spans="66:70" x14ac:dyDescent="0.35">
      <c r="BN263" s="69"/>
      <c r="BO263" s="69"/>
      <c r="BP263" s="69"/>
      <c r="BQ263" s="69"/>
      <c r="BR263" s="69"/>
    </row>
    <row r="264" spans="66:70" x14ac:dyDescent="0.35">
      <c r="BN264" s="69"/>
      <c r="BO264" s="69"/>
      <c r="BP264" s="69"/>
      <c r="BQ264" s="69"/>
      <c r="BR264" s="69"/>
    </row>
    <row r="265" spans="66:70" x14ac:dyDescent="0.35">
      <c r="BN265" s="69"/>
      <c r="BO265" s="69"/>
      <c r="BP265" s="69"/>
      <c r="BQ265" s="69"/>
      <c r="BR265" s="69"/>
    </row>
    <row r="266" spans="66:70" x14ac:dyDescent="0.35">
      <c r="BN266" s="69"/>
      <c r="BO266" s="69"/>
      <c r="BP266" s="69"/>
      <c r="BQ266" s="69"/>
      <c r="BR266" s="69"/>
    </row>
    <row r="267" spans="66:70" x14ac:dyDescent="0.35">
      <c r="BN267" s="69"/>
      <c r="BO267" s="69"/>
      <c r="BP267" s="69"/>
      <c r="BQ267" s="69"/>
      <c r="BR267" s="69"/>
    </row>
    <row r="268" spans="66:70" x14ac:dyDescent="0.35">
      <c r="BN268" s="69"/>
      <c r="BO268" s="69"/>
      <c r="BP268" s="69"/>
      <c r="BQ268" s="69"/>
      <c r="BR268" s="69"/>
    </row>
    <row r="269" spans="66:70" x14ac:dyDescent="0.35">
      <c r="BN269" s="69"/>
      <c r="BO269" s="69"/>
      <c r="BP269" s="69"/>
      <c r="BQ269" s="69"/>
      <c r="BR269" s="69"/>
    </row>
    <row r="270" spans="66:70" x14ac:dyDescent="0.35">
      <c r="BN270" s="69"/>
      <c r="BO270" s="69"/>
      <c r="BP270" s="69"/>
      <c r="BQ270" s="69"/>
      <c r="BR270" s="69"/>
    </row>
    <row r="271" spans="66:70" x14ac:dyDescent="0.35">
      <c r="BN271" s="69"/>
      <c r="BO271" s="69"/>
      <c r="BP271" s="69"/>
      <c r="BQ271" s="69"/>
      <c r="BR271" s="69"/>
    </row>
    <row r="272" spans="66:70" x14ac:dyDescent="0.35">
      <c r="BN272" s="69"/>
      <c r="BO272" s="69"/>
      <c r="BP272" s="69"/>
      <c r="BQ272" s="69"/>
      <c r="BR272" s="69"/>
    </row>
    <row r="273" spans="66:70" x14ac:dyDescent="0.35">
      <c r="BN273" s="69"/>
      <c r="BO273" s="69"/>
      <c r="BP273" s="69"/>
      <c r="BQ273" s="69"/>
      <c r="BR273" s="69"/>
    </row>
    <row r="274" spans="66:70" x14ac:dyDescent="0.35">
      <c r="BN274" s="69"/>
      <c r="BO274" s="69"/>
      <c r="BP274" s="69"/>
      <c r="BQ274" s="69"/>
      <c r="BR274" s="69"/>
    </row>
    <row r="275" spans="66:70" x14ac:dyDescent="0.35">
      <c r="BN275" s="69"/>
      <c r="BO275" s="69"/>
      <c r="BP275" s="69"/>
      <c r="BQ275" s="69"/>
      <c r="BR275" s="69"/>
    </row>
    <row r="276" spans="66:70" x14ac:dyDescent="0.35">
      <c r="BN276" s="69"/>
      <c r="BO276" s="69"/>
      <c r="BP276" s="69"/>
      <c r="BQ276" s="69"/>
      <c r="BR276" s="69"/>
    </row>
    <row r="277" spans="66:70" x14ac:dyDescent="0.35">
      <c r="BN277" s="69"/>
      <c r="BO277" s="69"/>
      <c r="BP277" s="69"/>
      <c r="BQ277" s="69"/>
      <c r="BR277" s="69"/>
    </row>
    <row r="278" spans="66:70" x14ac:dyDescent="0.35">
      <c r="BN278" s="69"/>
      <c r="BO278" s="69"/>
      <c r="BP278" s="69"/>
      <c r="BQ278" s="69"/>
      <c r="BR278" s="69"/>
    </row>
    <row r="279" spans="66:70" x14ac:dyDescent="0.35">
      <c r="BN279" s="69"/>
      <c r="BO279" s="69"/>
      <c r="BP279" s="69"/>
      <c r="BQ279" s="69"/>
      <c r="BR279" s="69"/>
    </row>
    <row r="280" spans="66:70" x14ac:dyDescent="0.35">
      <c r="BN280" s="69"/>
      <c r="BO280" s="69"/>
      <c r="BP280" s="69"/>
      <c r="BQ280" s="69"/>
      <c r="BR280" s="69"/>
    </row>
    <row r="281" spans="66:70" x14ac:dyDescent="0.35">
      <c r="BN281" s="69"/>
      <c r="BO281" s="69"/>
      <c r="BP281" s="69"/>
      <c r="BQ281" s="69"/>
      <c r="BR281" s="69"/>
    </row>
    <row r="282" spans="66:70" x14ac:dyDescent="0.35">
      <c r="BN282" s="69"/>
      <c r="BO282" s="69"/>
      <c r="BP282" s="69"/>
      <c r="BQ282" s="69"/>
      <c r="BR282" s="69"/>
    </row>
    <row r="283" spans="66:70" x14ac:dyDescent="0.35">
      <c r="BN283" s="69"/>
      <c r="BO283" s="69"/>
      <c r="BP283" s="69"/>
      <c r="BQ283" s="69"/>
      <c r="BR283" s="69"/>
    </row>
    <row r="284" spans="66:70" x14ac:dyDescent="0.35">
      <c r="BN284" s="69"/>
      <c r="BO284" s="69"/>
      <c r="BP284" s="69"/>
      <c r="BQ284" s="69"/>
      <c r="BR284" s="69"/>
    </row>
    <row r="285" spans="66:70" x14ac:dyDescent="0.35">
      <c r="BN285" s="69"/>
      <c r="BO285" s="69"/>
      <c r="BP285" s="69"/>
      <c r="BQ285" s="69"/>
      <c r="BR285" s="69"/>
    </row>
    <row r="286" spans="66:70" x14ac:dyDescent="0.35">
      <c r="BN286" s="69"/>
      <c r="BO286" s="69"/>
      <c r="BP286" s="69"/>
      <c r="BQ286" s="69"/>
      <c r="BR286" s="69"/>
    </row>
    <row r="287" spans="66:70" x14ac:dyDescent="0.35">
      <c r="BN287" s="69"/>
      <c r="BO287" s="69"/>
      <c r="BP287" s="69"/>
      <c r="BQ287" s="69"/>
      <c r="BR287" s="69"/>
    </row>
    <row r="288" spans="66:70" x14ac:dyDescent="0.35">
      <c r="BN288" s="69"/>
      <c r="BO288" s="69"/>
      <c r="BP288" s="69"/>
      <c r="BQ288" s="69"/>
      <c r="BR288" s="69"/>
    </row>
    <row r="289" spans="66:70" x14ac:dyDescent="0.35">
      <c r="BN289" s="69"/>
      <c r="BO289" s="69"/>
      <c r="BP289" s="69"/>
      <c r="BQ289" s="69"/>
      <c r="BR289" s="69"/>
    </row>
    <row r="290" spans="66:70" x14ac:dyDescent="0.35">
      <c r="BN290" s="69"/>
      <c r="BO290" s="69"/>
      <c r="BP290" s="69"/>
      <c r="BQ290" s="69"/>
      <c r="BR290" s="69"/>
    </row>
    <row r="291" spans="66:70" x14ac:dyDescent="0.35">
      <c r="BN291" s="69"/>
      <c r="BO291" s="69"/>
      <c r="BP291" s="69"/>
      <c r="BQ291" s="69"/>
      <c r="BR291" s="69"/>
    </row>
    <row r="292" spans="66:70" x14ac:dyDescent="0.35">
      <c r="BN292" s="69"/>
      <c r="BO292" s="69"/>
      <c r="BP292" s="69"/>
      <c r="BQ292" s="69"/>
      <c r="BR292" s="69"/>
    </row>
    <row r="293" spans="66:70" x14ac:dyDescent="0.35">
      <c r="BN293" s="69"/>
      <c r="BO293" s="69"/>
      <c r="BP293" s="69"/>
      <c r="BQ293" s="69"/>
      <c r="BR293" s="69"/>
    </row>
    <row r="294" spans="66:70" x14ac:dyDescent="0.35">
      <c r="BN294" s="69"/>
      <c r="BO294" s="69"/>
      <c r="BP294" s="69"/>
      <c r="BQ294" s="69"/>
      <c r="BR294" s="69"/>
    </row>
    <row r="295" spans="66:70" x14ac:dyDescent="0.35">
      <c r="BN295" s="69"/>
      <c r="BO295" s="69"/>
      <c r="BP295" s="69"/>
      <c r="BQ295" s="69"/>
      <c r="BR295" s="69"/>
    </row>
    <row r="296" spans="66:70" x14ac:dyDescent="0.35">
      <c r="BN296" s="69"/>
      <c r="BO296" s="69"/>
      <c r="BP296" s="69"/>
      <c r="BQ296" s="69"/>
      <c r="BR296" s="69"/>
    </row>
    <row r="297" spans="66:70" x14ac:dyDescent="0.35">
      <c r="BN297" s="69"/>
      <c r="BO297" s="69"/>
      <c r="BP297" s="69"/>
      <c r="BQ297" s="69"/>
      <c r="BR297" s="69"/>
    </row>
    <row r="298" spans="66:70" x14ac:dyDescent="0.35">
      <c r="BN298" s="69"/>
      <c r="BO298" s="69"/>
      <c r="BP298" s="69"/>
      <c r="BQ298" s="69"/>
      <c r="BR298" s="69"/>
    </row>
    <row r="299" spans="66:70" x14ac:dyDescent="0.35">
      <c r="BN299" s="69"/>
      <c r="BO299" s="69"/>
      <c r="BP299" s="69"/>
      <c r="BQ299" s="69"/>
      <c r="BR299" s="69"/>
    </row>
    <row r="300" spans="66:70" x14ac:dyDescent="0.35">
      <c r="BN300" s="69"/>
      <c r="BO300" s="69"/>
      <c r="BP300" s="69"/>
      <c r="BQ300" s="69"/>
      <c r="BR300" s="69"/>
    </row>
    <row r="301" spans="66:70" x14ac:dyDescent="0.35">
      <c r="BN301" s="69"/>
      <c r="BO301" s="69"/>
      <c r="BP301" s="69"/>
      <c r="BQ301" s="69"/>
      <c r="BR301" s="69"/>
    </row>
    <row r="302" spans="66:70" x14ac:dyDescent="0.35">
      <c r="BN302" s="69"/>
      <c r="BO302" s="69"/>
      <c r="BP302" s="69"/>
      <c r="BQ302" s="69"/>
      <c r="BR302" s="69"/>
    </row>
    <row r="303" spans="66:70" x14ac:dyDescent="0.35">
      <c r="BN303" s="69"/>
      <c r="BO303" s="69"/>
      <c r="BP303" s="69"/>
      <c r="BQ303" s="69"/>
      <c r="BR303" s="69"/>
    </row>
    <row r="304" spans="66:70" x14ac:dyDescent="0.35">
      <c r="BN304" s="69"/>
      <c r="BO304" s="69"/>
      <c r="BP304" s="69"/>
      <c r="BQ304" s="69"/>
      <c r="BR304" s="69"/>
    </row>
    <row r="305" spans="66:70" x14ac:dyDescent="0.35">
      <c r="BN305" s="69"/>
      <c r="BO305" s="69"/>
      <c r="BP305" s="69"/>
      <c r="BQ305" s="69"/>
      <c r="BR305" s="69"/>
    </row>
    <row r="306" spans="66:70" x14ac:dyDescent="0.35">
      <c r="BN306" s="69"/>
      <c r="BO306" s="69"/>
      <c r="BP306" s="69"/>
      <c r="BQ306" s="69"/>
      <c r="BR306" s="69"/>
    </row>
    <row r="307" spans="66:70" x14ac:dyDescent="0.35">
      <c r="BN307" s="69"/>
      <c r="BO307" s="69"/>
      <c r="BP307" s="69"/>
      <c r="BQ307" s="69"/>
      <c r="BR307" s="69"/>
    </row>
    <row r="308" spans="66:70" x14ac:dyDescent="0.35">
      <c r="BN308" s="69"/>
      <c r="BO308" s="69"/>
      <c r="BP308" s="69"/>
      <c r="BQ308" s="69"/>
      <c r="BR308" s="69"/>
    </row>
    <row r="309" spans="66:70" x14ac:dyDescent="0.35">
      <c r="BN309" s="69"/>
      <c r="BO309" s="69"/>
      <c r="BP309" s="69"/>
      <c r="BQ309" s="69"/>
      <c r="BR309" s="69"/>
    </row>
    <row r="310" spans="66:70" x14ac:dyDescent="0.35">
      <c r="BN310" s="69"/>
      <c r="BO310" s="69"/>
      <c r="BP310" s="69"/>
      <c r="BQ310" s="69"/>
      <c r="BR310" s="69"/>
    </row>
    <row r="311" spans="66:70" x14ac:dyDescent="0.35">
      <c r="BN311" s="69"/>
      <c r="BO311" s="69"/>
      <c r="BP311" s="69"/>
      <c r="BQ311" s="69"/>
      <c r="BR311" s="69"/>
    </row>
    <row r="312" spans="66:70" x14ac:dyDescent="0.35">
      <c r="BN312" s="69"/>
      <c r="BO312" s="69"/>
      <c r="BP312" s="69"/>
      <c r="BQ312" s="69"/>
      <c r="BR312" s="69"/>
    </row>
    <row r="313" spans="66:70" x14ac:dyDescent="0.35">
      <c r="BN313" s="69"/>
      <c r="BO313" s="69"/>
      <c r="BP313" s="69"/>
      <c r="BQ313" s="69"/>
      <c r="BR313" s="69"/>
    </row>
    <row r="314" spans="66:70" x14ac:dyDescent="0.35">
      <c r="BN314" s="69"/>
      <c r="BO314" s="69"/>
      <c r="BP314" s="69"/>
      <c r="BQ314" s="69"/>
      <c r="BR314" s="69"/>
    </row>
    <row r="315" spans="66:70" x14ac:dyDescent="0.35">
      <c r="BN315" s="69"/>
      <c r="BO315" s="69"/>
      <c r="BP315" s="69"/>
      <c r="BQ315" s="69"/>
      <c r="BR315" s="69"/>
    </row>
    <row r="316" spans="66:70" x14ac:dyDescent="0.35">
      <c r="BN316" s="69"/>
      <c r="BO316" s="69"/>
      <c r="BP316" s="69"/>
      <c r="BQ316" s="69"/>
      <c r="BR316" s="69"/>
    </row>
    <row r="317" spans="66:70" x14ac:dyDescent="0.35">
      <c r="BN317" s="69"/>
      <c r="BO317" s="69"/>
      <c r="BP317" s="69"/>
      <c r="BQ317" s="69"/>
      <c r="BR317" s="69"/>
    </row>
    <row r="318" spans="66:70" x14ac:dyDescent="0.35">
      <c r="BN318" s="69"/>
      <c r="BO318" s="69"/>
      <c r="BP318" s="69"/>
      <c r="BQ318" s="69"/>
      <c r="BR318" s="69"/>
    </row>
    <row r="319" spans="66:70" x14ac:dyDescent="0.35">
      <c r="BN319" s="69"/>
      <c r="BO319" s="69"/>
      <c r="BP319" s="69"/>
      <c r="BQ319" s="69"/>
      <c r="BR319" s="69"/>
    </row>
    <row r="320" spans="66:70" x14ac:dyDescent="0.35">
      <c r="BN320" s="69"/>
      <c r="BO320" s="69"/>
      <c r="BP320" s="69"/>
      <c r="BQ320" s="69"/>
      <c r="BR320" s="69"/>
    </row>
    <row r="321" spans="66:70" x14ac:dyDescent="0.35">
      <c r="BN321" s="69"/>
      <c r="BO321" s="69"/>
      <c r="BP321" s="69"/>
      <c r="BQ321" s="69"/>
      <c r="BR321" s="69"/>
    </row>
    <row r="322" spans="66:70" x14ac:dyDescent="0.35">
      <c r="BN322" s="69"/>
      <c r="BO322" s="69"/>
      <c r="BP322" s="69"/>
      <c r="BQ322" s="69"/>
      <c r="BR322" s="69"/>
    </row>
    <row r="323" spans="66:70" x14ac:dyDescent="0.35">
      <c r="BN323" s="69"/>
      <c r="BO323" s="69"/>
      <c r="BP323" s="69"/>
      <c r="BQ323" s="69"/>
      <c r="BR323" s="69"/>
    </row>
    <row r="324" spans="66:70" x14ac:dyDescent="0.35">
      <c r="BN324" s="69"/>
      <c r="BO324" s="69"/>
      <c r="BP324" s="69"/>
      <c r="BQ324" s="69"/>
      <c r="BR324" s="69"/>
    </row>
    <row r="325" spans="66:70" x14ac:dyDescent="0.35">
      <c r="BN325" s="69"/>
      <c r="BO325" s="69"/>
      <c r="BP325" s="69"/>
      <c r="BQ325" s="69"/>
      <c r="BR325" s="69"/>
    </row>
    <row r="326" spans="66:70" x14ac:dyDescent="0.35">
      <c r="BN326" s="69"/>
      <c r="BO326" s="69"/>
      <c r="BP326" s="69"/>
      <c r="BQ326" s="69"/>
      <c r="BR326" s="69"/>
    </row>
    <row r="327" spans="66:70" x14ac:dyDescent="0.35">
      <c r="BN327" s="69"/>
      <c r="BO327" s="69"/>
      <c r="BP327" s="69"/>
      <c r="BQ327" s="69"/>
      <c r="BR327" s="69"/>
    </row>
    <row r="328" spans="66:70" x14ac:dyDescent="0.35">
      <c r="BN328" s="69"/>
      <c r="BO328" s="69"/>
      <c r="BP328" s="69"/>
      <c r="BQ328" s="69"/>
      <c r="BR328" s="69"/>
    </row>
    <row r="329" spans="66:70" x14ac:dyDescent="0.35">
      <c r="BN329" s="69"/>
      <c r="BO329" s="69"/>
      <c r="BP329" s="69"/>
      <c r="BQ329" s="69"/>
      <c r="BR329" s="69"/>
    </row>
    <row r="330" spans="66:70" x14ac:dyDescent="0.35">
      <c r="BN330" s="69"/>
      <c r="BO330" s="69"/>
      <c r="BP330" s="69"/>
      <c r="BQ330" s="69"/>
      <c r="BR330" s="69"/>
    </row>
    <row r="331" spans="66:70" x14ac:dyDescent="0.35">
      <c r="BN331" s="69"/>
      <c r="BO331" s="69"/>
      <c r="BP331" s="69"/>
      <c r="BQ331" s="69"/>
      <c r="BR331" s="69"/>
    </row>
    <row r="332" spans="66:70" x14ac:dyDescent="0.35">
      <c r="BN332" s="69"/>
      <c r="BO332" s="69"/>
      <c r="BP332" s="69"/>
      <c r="BQ332" s="69"/>
      <c r="BR332" s="69"/>
    </row>
    <row r="333" spans="66:70" x14ac:dyDescent="0.35">
      <c r="BN333" s="69"/>
      <c r="BO333" s="69"/>
      <c r="BP333" s="69"/>
      <c r="BQ333" s="69"/>
      <c r="BR333" s="69"/>
    </row>
    <row r="334" spans="66:70" x14ac:dyDescent="0.35">
      <c r="BN334" s="69"/>
      <c r="BO334" s="69"/>
      <c r="BP334" s="69"/>
      <c r="BQ334" s="69"/>
      <c r="BR334" s="69"/>
    </row>
    <row r="335" spans="66:70" x14ac:dyDescent="0.35">
      <c r="BN335" s="69"/>
      <c r="BO335" s="69"/>
      <c r="BP335" s="69"/>
      <c r="BQ335" s="69"/>
      <c r="BR335" s="69"/>
    </row>
    <row r="336" spans="66:70" x14ac:dyDescent="0.35">
      <c r="BN336" s="69"/>
      <c r="BO336" s="69"/>
      <c r="BP336" s="69"/>
      <c r="BQ336" s="69"/>
      <c r="BR336" s="69"/>
    </row>
    <row r="337" spans="66:70" x14ac:dyDescent="0.35">
      <c r="BN337" s="69"/>
      <c r="BO337" s="69"/>
      <c r="BP337" s="69"/>
      <c r="BQ337" s="69"/>
      <c r="BR337" s="69"/>
    </row>
    <row r="338" spans="66:70" x14ac:dyDescent="0.35">
      <c r="BN338" s="69"/>
      <c r="BO338" s="69"/>
      <c r="BP338" s="69"/>
      <c r="BQ338" s="69"/>
      <c r="BR338" s="69"/>
    </row>
    <row r="339" spans="66:70" x14ac:dyDescent="0.35">
      <c r="BN339" s="69"/>
      <c r="BO339" s="69"/>
      <c r="BP339" s="69"/>
      <c r="BQ339" s="69"/>
      <c r="BR339" s="69"/>
    </row>
    <row r="340" spans="66:70" x14ac:dyDescent="0.35">
      <c r="BN340" s="69"/>
      <c r="BO340" s="69"/>
      <c r="BP340" s="69"/>
      <c r="BQ340" s="69"/>
      <c r="BR340" s="69"/>
    </row>
    <row r="341" spans="66:70" x14ac:dyDescent="0.35">
      <c r="BN341" s="69"/>
      <c r="BO341" s="69"/>
      <c r="BP341" s="69"/>
      <c r="BQ341" s="69"/>
      <c r="BR341" s="69"/>
    </row>
    <row r="342" spans="66:70" x14ac:dyDescent="0.35">
      <c r="BN342" s="69"/>
      <c r="BO342" s="69"/>
      <c r="BP342" s="69"/>
      <c r="BQ342" s="69"/>
      <c r="BR342" s="69"/>
    </row>
    <row r="343" spans="66:70" x14ac:dyDescent="0.35">
      <c r="BN343" s="69"/>
      <c r="BO343" s="69"/>
      <c r="BP343" s="69"/>
      <c r="BQ343" s="69"/>
      <c r="BR343" s="69"/>
    </row>
    <row r="344" spans="66:70" x14ac:dyDescent="0.35">
      <c r="BN344" s="69"/>
      <c r="BO344" s="69"/>
      <c r="BP344" s="69"/>
      <c r="BQ344" s="69"/>
      <c r="BR344" s="69"/>
    </row>
    <row r="345" spans="66:70" x14ac:dyDescent="0.35">
      <c r="BN345" s="69"/>
      <c r="BO345" s="69"/>
      <c r="BP345" s="69"/>
      <c r="BQ345" s="69"/>
      <c r="BR345" s="69"/>
    </row>
    <row r="346" spans="66:70" x14ac:dyDescent="0.35">
      <c r="BN346" s="69"/>
      <c r="BO346" s="69"/>
      <c r="BP346" s="69"/>
      <c r="BQ346" s="69"/>
      <c r="BR346" s="69"/>
    </row>
    <row r="347" spans="66:70" x14ac:dyDescent="0.35">
      <c r="BN347" s="69"/>
      <c r="BO347" s="69"/>
      <c r="BP347" s="69"/>
      <c r="BQ347" s="69"/>
      <c r="BR347" s="69"/>
    </row>
    <row r="348" spans="66:70" x14ac:dyDescent="0.35">
      <c r="BN348" s="69"/>
      <c r="BO348" s="69"/>
      <c r="BP348" s="69"/>
      <c r="BQ348" s="69"/>
      <c r="BR348" s="69"/>
    </row>
    <row r="349" spans="66:70" x14ac:dyDescent="0.35">
      <c r="BN349" s="69"/>
      <c r="BO349" s="69"/>
      <c r="BP349" s="69"/>
      <c r="BQ349" s="69"/>
      <c r="BR349" s="69"/>
    </row>
    <row r="350" spans="66:70" x14ac:dyDescent="0.35">
      <c r="BN350" s="69"/>
      <c r="BO350" s="69"/>
      <c r="BP350" s="69"/>
      <c r="BQ350" s="69"/>
      <c r="BR350" s="69"/>
    </row>
    <row r="351" spans="66:70" x14ac:dyDescent="0.35">
      <c r="BN351" s="69"/>
      <c r="BO351" s="69"/>
      <c r="BP351" s="69"/>
      <c r="BQ351" s="69"/>
      <c r="BR351" s="69"/>
    </row>
    <row r="352" spans="66:70" x14ac:dyDescent="0.35">
      <c r="BN352" s="69"/>
      <c r="BO352" s="69"/>
      <c r="BP352" s="69"/>
      <c r="BQ352" s="69"/>
      <c r="BR352" s="69"/>
    </row>
    <row r="353" spans="66:70" x14ac:dyDescent="0.35">
      <c r="BN353" s="69"/>
      <c r="BO353" s="69"/>
      <c r="BP353" s="69"/>
      <c r="BQ353" s="69"/>
      <c r="BR353" s="69"/>
    </row>
    <row r="354" spans="66:70" x14ac:dyDescent="0.35">
      <c r="BN354" s="69"/>
      <c r="BO354" s="69"/>
      <c r="BP354" s="69"/>
      <c r="BQ354" s="69"/>
      <c r="BR354" s="69"/>
    </row>
    <row r="355" spans="66:70" x14ac:dyDescent="0.35">
      <c r="BN355" s="69"/>
      <c r="BO355" s="69"/>
      <c r="BP355" s="69"/>
      <c r="BQ355" s="69"/>
      <c r="BR355" s="69"/>
    </row>
    <row r="356" spans="66:70" x14ac:dyDescent="0.35">
      <c r="BN356" s="69"/>
      <c r="BO356" s="69"/>
      <c r="BP356" s="69"/>
      <c r="BQ356" s="69"/>
      <c r="BR356" s="69"/>
    </row>
    <row r="357" spans="66:70" x14ac:dyDescent="0.35">
      <c r="BN357" s="69"/>
      <c r="BO357" s="69"/>
      <c r="BP357" s="69"/>
      <c r="BQ357" s="69"/>
      <c r="BR357" s="69"/>
    </row>
    <row r="358" spans="66:70" x14ac:dyDescent="0.35">
      <c r="BN358" s="69"/>
      <c r="BO358" s="69"/>
      <c r="BP358" s="69"/>
      <c r="BQ358" s="69"/>
      <c r="BR358" s="69"/>
    </row>
    <row r="359" spans="66:70" x14ac:dyDescent="0.35">
      <c r="BN359" s="69"/>
      <c r="BO359" s="69"/>
      <c r="BP359" s="69"/>
      <c r="BQ359" s="69"/>
      <c r="BR359" s="69"/>
    </row>
    <row r="360" spans="66:70" x14ac:dyDescent="0.35">
      <c r="BN360" s="69"/>
      <c r="BO360" s="69"/>
      <c r="BP360" s="69"/>
      <c r="BQ360" s="69"/>
      <c r="BR360" s="69"/>
    </row>
    <row r="361" spans="66:70" x14ac:dyDescent="0.35">
      <c r="BN361" s="69"/>
      <c r="BO361" s="69"/>
      <c r="BP361" s="69"/>
      <c r="BQ361" s="69"/>
      <c r="BR361" s="69"/>
    </row>
    <row r="362" spans="66:70" x14ac:dyDescent="0.35">
      <c r="BN362" s="69"/>
      <c r="BO362" s="69"/>
      <c r="BP362" s="69"/>
      <c r="BQ362" s="69"/>
      <c r="BR362" s="69"/>
    </row>
    <row r="363" spans="66:70" x14ac:dyDescent="0.35">
      <c r="BN363" s="69"/>
      <c r="BO363" s="69"/>
      <c r="BP363" s="69"/>
      <c r="BQ363" s="69"/>
      <c r="BR363" s="69"/>
    </row>
    <row r="364" spans="66:70" x14ac:dyDescent="0.35">
      <c r="BN364" s="69"/>
      <c r="BO364" s="69"/>
      <c r="BP364" s="69"/>
      <c r="BQ364" s="69"/>
      <c r="BR364" s="69"/>
    </row>
    <row r="365" spans="66:70" x14ac:dyDescent="0.35">
      <c r="BN365" s="69"/>
      <c r="BO365" s="69"/>
      <c r="BP365" s="69"/>
      <c r="BQ365" s="69"/>
      <c r="BR365" s="69"/>
    </row>
    <row r="366" spans="66:70" x14ac:dyDescent="0.35">
      <c r="BN366" s="69"/>
      <c r="BO366" s="69"/>
      <c r="BP366" s="69"/>
      <c r="BQ366" s="69"/>
      <c r="BR366" s="69"/>
    </row>
    <row r="367" spans="66:70" x14ac:dyDescent="0.35">
      <c r="BN367" s="69"/>
      <c r="BO367" s="69"/>
      <c r="BP367" s="69"/>
      <c r="BQ367" s="69"/>
      <c r="BR367" s="69"/>
    </row>
    <row r="368" spans="66:70" x14ac:dyDescent="0.35">
      <c r="BN368" s="69"/>
      <c r="BO368" s="69"/>
      <c r="BP368" s="69"/>
      <c r="BQ368" s="69"/>
      <c r="BR368" s="69"/>
    </row>
    <row r="369" spans="66:70" x14ac:dyDescent="0.35">
      <c r="BN369" s="69"/>
      <c r="BO369" s="69"/>
      <c r="BP369" s="69"/>
      <c r="BQ369" s="69"/>
      <c r="BR369" s="69"/>
    </row>
    <row r="370" spans="66:70" x14ac:dyDescent="0.35">
      <c r="BN370" s="69"/>
      <c r="BO370" s="69"/>
      <c r="BP370" s="69"/>
      <c r="BQ370" s="69"/>
      <c r="BR370" s="69"/>
    </row>
    <row r="371" spans="66:70" x14ac:dyDescent="0.35">
      <c r="BN371" s="69"/>
      <c r="BO371" s="69"/>
      <c r="BP371" s="69"/>
      <c r="BQ371" s="69"/>
      <c r="BR371" s="69"/>
    </row>
    <row r="372" spans="66:70" x14ac:dyDescent="0.35">
      <c r="BN372" s="69"/>
      <c r="BO372" s="69"/>
      <c r="BP372" s="69"/>
      <c r="BQ372" s="69"/>
      <c r="BR372" s="69"/>
    </row>
    <row r="373" spans="66:70" x14ac:dyDescent="0.35">
      <c r="BN373" s="69"/>
      <c r="BO373" s="69"/>
      <c r="BP373" s="69"/>
      <c r="BQ373" s="69"/>
      <c r="BR373" s="69"/>
    </row>
    <row r="374" spans="66:70" x14ac:dyDescent="0.35">
      <c r="BN374" s="69"/>
      <c r="BO374" s="69"/>
      <c r="BP374" s="69"/>
      <c r="BQ374" s="69"/>
      <c r="BR374" s="69"/>
    </row>
    <row r="375" spans="66:70" x14ac:dyDescent="0.35">
      <c r="BN375" s="69"/>
      <c r="BO375" s="69"/>
      <c r="BP375" s="69"/>
      <c r="BQ375" s="69"/>
      <c r="BR375" s="69"/>
    </row>
    <row r="376" spans="66:70" x14ac:dyDescent="0.35">
      <c r="BN376" s="69"/>
      <c r="BO376" s="69"/>
      <c r="BP376" s="69"/>
      <c r="BQ376" s="69"/>
      <c r="BR376" s="69"/>
    </row>
    <row r="377" spans="66:70" x14ac:dyDescent="0.35">
      <c r="BN377" s="69"/>
      <c r="BO377" s="69"/>
      <c r="BP377" s="69"/>
      <c r="BQ377" s="69"/>
      <c r="BR377" s="69"/>
    </row>
    <row r="378" spans="66:70" x14ac:dyDescent="0.35">
      <c r="BN378" s="69"/>
      <c r="BO378" s="69"/>
      <c r="BP378" s="69"/>
      <c r="BQ378" s="69"/>
      <c r="BR378" s="69"/>
    </row>
    <row r="379" spans="66:70" x14ac:dyDescent="0.35">
      <c r="BN379" s="69"/>
      <c r="BO379" s="69"/>
      <c r="BP379" s="69"/>
      <c r="BQ379" s="69"/>
      <c r="BR379" s="69"/>
    </row>
    <row r="380" spans="66:70" x14ac:dyDescent="0.35">
      <c r="BN380" s="69"/>
      <c r="BO380" s="69"/>
      <c r="BP380" s="69"/>
      <c r="BQ380" s="69"/>
      <c r="BR380" s="69"/>
    </row>
    <row r="381" spans="66:70" x14ac:dyDescent="0.35">
      <c r="BN381" s="69"/>
      <c r="BO381" s="69"/>
      <c r="BP381" s="69"/>
      <c r="BQ381" s="69"/>
      <c r="BR381" s="69"/>
    </row>
    <row r="382" spans="66:70" x14ac:dyDescent="0.35">
      <c r="BN382" s="69"/>
      <c r="BO382" s="69"/>
      <c r="BP382" s="69"/>
      <c r="BQ382" s="69"/>
      <c r="BR382" s="69"/>
    </row>
    <row r="383" spans="66:70" x14ac:dyDescent="0.35">
      <c r="BN383" s="69"/>
      <c r="BO383" s="69"/>
      <c r="BP383" s="69"/>
      <c r="BQ383" s="69"/>
      <c r="BR383" s="69"/>
    </row>
    <row r="384" spans="66:70" x14ac:dyDescent="0.35">
      <c r="BN384" s="69"/>
      <c r="BO384" s="69"/>
      <c r="BP384" s="69"/>
      <c r="BQ384" s="69"/>
      <c r="BR384" s="69"/>
    </row>
    <row r="385" spans="66:70" x14ac:dyDescent="0.35">
      <c r="BN385" s="69"/>
      <c r="BO385" s="69"/>
      <c r="BP385" s="69"/>
      <c r="BQ385" s="69"/>
      <c r="BR385" s="69"/>
    </row>
    <row r="386" spans="66:70" x14ac:dyDescent="0.35">
      <c r="BN386" s="69"/>
      <c r="BO386" s="69"/>
      <c r="BP386" s="69"/>
      <c r="BQ386" s="69"/>
      <c r="BR386" s="69"/>
    </row>
    <row r="387" spans="66:70" x14ac:dyDescent="0.35">
      <c r="BN387" s="69"/>
      <c r="BO387" s="69"/>
      <c r="BP387" s="69"/>
      <c r="BQ387" s="69"/>
      <c r="BR387" s="69"/>
    </row>
    <row r="388" spans="66:70" x14ac:dyDescent="0.35">
      <c r="BN388" s="69"/>
      <c r="BO388" s="69"/>
      <c r="BP388" s="69"/>
      <c r="BQ388" s="69"/>
      <c r="BR388" s="69"/>
    </row>
    <row r="389" spans="66:70" x14ac:dyDescent="0.35">
      <c r="BN389" s="69"/>
      <c r="BO389" s="69"/>
      <c r="BP389" s="69"/>
      <c r="BQ389" s="69"/>
      <c r="BR389" s="69"/>
    </row>
    <row r="390" spans="66:70" x14ac:dyDescent="0.35">
      <c r="BN390" s="69"/>
      <c r="BO390" s="69"/>
      <c r="BP390" s="69"/>
      <c r="BQ390" s="69"/>
      <c r="BR390" s="69"/>
    </row>
    <row r="391" spans="66:70" x14ac:dyDescent="0.35">
      <c r="BN391" s="69"/>
      <c r="BO391" s="69"/>
      <c r="BP391" s="69"/>
      <c r="BQ391" s="69"/>
      <c r="BR391" s="69"/>
    </row>
    <row r="392" spans="66:70" x14ac:dyDescent="0.35">
      <c r="BN392" s="69"/>
      <c r="BO392" s="69"/>
      <c r="BP392" s="69"/>
      <c r="BQ392" s="69"/>
      <c r="BR392" s="69"/>
    </row>
    <row r="393" spans="66:70" x14ac:dyDescent="0.35">
      <c r="BN393" s="69"/>
      <c r="BO393" s="69"/>
      <c r="BP393" s="69"/>
      <c r="BQ393" s="69"/>
      <c r="BR393" s="69"/>
    </row>
    <row r="394" spans="66:70" x14ac:dyDescent="0.35">
      <c r="BN394" s="69"/>
      <c r="BO394" s="69"/>
      <c r="BP394" s="69"/>
      <c r="BQ394" s="69"/>
      <c r="BR394" s="69"/>
    </row>
    <row r="395" spans="66:70" x14ac:dyDescent="0.35">
      <c r="BN395" s="69"/>
      <c r="BO395" s="69"/>
      <c r="BP395" s="69"/>
      <c r="BQ395" s="69"/>
      <c r="BR395" s="69"/>
    </row>
    <row r="396" spans="66:70" x14ac:dyDescent="0.35">
      <c r="BN396" s="69"/>
      <c r="BO396" s="69"/>
      <c r="BP396" s="69"/>
      <c r="BQ396" s="69"/>
      <c r="BR396" s="69"/>
    </row>
    <row r="397" spans="66:70" x14ac:dyDescent="0.35">
      <c r="BN397" s="69"/>
      <c r="BO397" s="69"/>
      <c r="BP397" s="69"/>
      <c r="BQ397" s="69"/>
      <c r="BR397" s="69"/>
    </row>
    <row r="398" spans="66:70" x14ac:dyDescent="0.35">
      <c r="BN398" s="69"/>
      <c r="BO398" s="69"/>
      <c r="BP398" s="69"/>
      <c r="BQ398" s="69"/>
      <c r="BR398" s="69"/>
    </row>
    <row r="399" spans="66:70" x14ac:dyDescent="0.35">
      <c r="BN399" s="69"/>
      <c r="BO399" s="69"/>
      <c r="BP399" s="69"/>
      <c r="BQ399" s="69"/>
      <c r="BR399" s="69"/>
    </row>
    <row r="400" spans="66:70" x14ac:dyDescent="0.35">
      <c r="BN400" s="69"/>
      <c r="BO400" s="69"/>
      <c r="BP400" s="69"/>
      <c r="BQ400" s="69"/>
      <c r="BR400" s="69"/>
    </row>
    <row r="401" spans="66:70" x14ac:dyDescent="0.35">
      <c r="BN401" s="69"/>
      <c r="BO401" s="69"/>
      <c r="BP401" s="69"/>
      <c r="BQ401" s="69"/>
      <c r="BR401" s="69"/>
    </row>
    <row r="402" spans="66:70" x14ac:dyDescent="0.35">
      <c r="BN402" s="69"/>
      <c r="BO402" s="69"/>
      <c r="BP402" s="69"/>
      <c r="BQ402" s="69"/>
      <c r="BR402" s="69"/>
    </row>
    <row r="403" spans="66:70" x14ac:dyDescent="0.35">
      <c r="BN403" s="69"/>
      <c r="BO403" s="69"/>
      <c r="BP403" s="69"/>
      <c r="BQ403" s="69"/>
      <c r="BR403" s="69"/>
    </row>
    <row r="404" spans="66:70" x14ac:dyDescent="0.35">
      <c r="BN404" s="69"/>
      <c r="BO404" s="69"/>
      <c r="BP404" s="69"/>
      <c r="BQ404" s="69"/>
      <c r="BR404" s="69"/>
    </row>
    <row r="405" spans="66:70" x14ac:dyDescent="0.35">
      <c r="BN405" s="69"/>
      <c r="BO405" s="69"/>
      <c r="BP405" s="69"/>
      <c r="BQ405" s="69"/>
      <c r="BR405" s="69"/>
    </row>
    <row r="406" spans="66:70" x14ac:dyDescent="0.35">
      <c r="BN406" s="69"/>
      <c r="BO406" s="69"/>
      <c r="BP406" s="69"/>
      <c r="BQ406" s="69"/>
      <c r="BR406" s="69"/>
    </row>
    <row r="407" spans="66:70" x14ac:dyDescent="0.35">
      <c r="BN407" s="69"/>
      <c r="BO407" s="69"/>
      <c r="BP407" s="69"/>
      <c r="BQ407" s="69"/>
      <c r="BR407" s="69"/>
    </row>
    <row r="408" spans="66:70" x14ac:dyDescent="0.35">
      <c r="BN408" s="69"/>
      <c r="BO408" s="69"/>
      <c r="BP408" s="69"/>
      <c r="BQ408" s="69"/>
      <c r="BR408" s="69"/>
    </row>
    <row r="409" spans="66:70" x14ac:dyDescent="0.35">
      <c r="BN409" s="69"/>
      <c r="BO409" s="69"/>
      <c r="BP409" s="69"/>
      <c r="BQ409" s="69"/>
      <c r="BR409" s="69"/>
    </row>
    <row r="410" spans="66:70" x14ac:dyDescent="0.35">
      <c r="BN410" s="69"/>
      <c r="BO410" s="69"/>
      <c r="BP410" s="69"/>
      <c r="BQ410" s="69"/>
      <c r="BR410" s="69"/>
    </row>
    <row r="411" spans="66:70" x14ac:dyDescent="0.35">
      <c r="BN411" s="69"/>
      <c r="BO411" s="69"/>
      <c r="BP411" s="69"/>
      <c r="BQ411" s="69"/>
      <c r="BR411" s="69"/>
    </row>
    <row r="412" spans="66:70" x14ac:dyDescent="0.35">
      <c r="BN412" s="69"/>
      <c r="BO412" s="69"/>
      <c r="BP412" s="69"/>
      <c r="BQ412" s="69"/>
      <c r="BR412" s="69"/>
    </row>
    <row r="413" spans="66:70" x14ac:dyDescent="0.35">
      <c r="BN413" s="69"/>
      <c r="BO413" s="69"/>
      <c r="BP413" s="69"/>
      <c r="BQ413" s="69"/>
      <c r="BR413" s="69"/>
    </row>
    <row r="414" spans="66:70" x14ac:dyDescent="0.35">
      <c r="BN414" s="69"/>
      <c r="BO414" s="69"/>
      <c r="BP414" s="69"/>
      <c r="BQ414" s="69"/>
      <c r="BR414" s="69"/>
    </row>
    <row r="415" spans="66:70" x14ac:dyDescent="0.35">
      <c r="BN415" s="69"/>
      <c r="BO415" s="69"/>
      <c r="BP415" s="69"/>
      <c r="BQ415" s="69"/>
      <c r="BR415" s="69"/>
    </row>
    <row r="416" spans="66:70" x14ac:dyDescent="0.35">
      <c r="BN416" s="69"/>
      <c r="BO416" s="69"/>
      <c r="BP416" s="69"/>
      <c r="BQ416" s="69"/>
      <c r="BR416" s="69"/>
    </row>
    <row r="417" spans="66:70" x14ac:dyDescent="0.35">
      <c r="BN417" s="69"/>
      <c r="BO417" s="69"/>
      <c r="BP417" s="69"/>
      <c r="BQ417" s="69"/>
      <c r="BR417" s="69"/>
    </row>
    <row r="418" spans="66:70" x14ac:dyDescent="0.35">
      <c r="BN418" s="69"/>
      <c r="BO418" s="69"/>
      <c r="BP418" s="69"/>
      <c r="BQ418" s="69"/>
      <c r="BR418" s="69"/>
    </row>
    <row r="419" spans="66:70" x14ac:dyDescent="0.35">
      <c r="BN419" s="69"/>
      <c r="BO419" s="69"/>
      <c r="BP419" s="69"/>
      <c r="BQ419" s="69"/>
      <c r="BR419" s="69"/>
    </row>
    <row r="420" spans="66:70" x14ac:dyDescent="0.35">
      <c r="BN420" s="69"/>
      <c r="BO420" s="69"/>
      <c r="BP420" s="69"/>
      <c r="BQ420" s="69"/>
      <c r="BR420" s="69"/>
    </row>
    <row r="421" spans="66:70" x14ac:dyDescent="0.35">
      <c r="BN421" s="69"/>
      <c r="BO421" s="69"/>
      <c r="BP421" s="69"/>
      <c r="BQ421" s="69"/>
      <c r="BR421" s="69"/>
    </row>
    <row r="422" spans="66:70" x14ac:dyDescent="0.35">
      <c r="BN422" s="69"/>
      <c r="BO422" s="69"/>
      <c r="BP422" s="69"/>
      <c r="BQ422" s="69"/>
      <c r="BR422" s="69"/>
    </row>
    <row r="423" spans="66:70" x14ac:dyDescent="0.35">
      <c r="BN423" s="69"/>
      <c r="BO423" s="69"/>
      <c r="BP423" s="69"/>
      <c r="BQ423" s="69"/>
      <c r="BR423" s="69"/>
    </row>
    <row r="424" spans="66:70" x14ac:dyDescent="0.35">
      <c r="BN424" s="69"/>
      <c r="BO424" s="69"/>
      <c r="BP424" s="69"/>
      <c r="BQ424" s="69"/>
      <c r="BR424" s="69"/>
    </row>
    <row r="425" spans="66:70" x14ac:dyDescent="0.35">
      <c r="BN425" s="69"/>
      <c r="BO425" s="69"/>
      <c r="BP425" s="69"/>
      <c r="BQ425" s="69"/>
      <c r="BR425" s="69"/>
    </row>
    <row r="426" spans="66:70" x14ac:dyDescent="0.35">
      <c r="BN426" s="69"/>
      <c r="BO426" s="69"/>
      <c r="BP426" s="69"/>
      <c r="BQ426" s="69"/>
      <c r="BR426" s="69"/>
    </row>
    <row r="427" spans="66:70" x14ac:dyDescent="0.35">
      <c r="BN427" s="69"/>
      <c r="BO427" s="69"/>
      <c r="BP427" s="69"/>
      <c r="BQ427" s="69"/>
      <c r="BR427" s="69"/>
    </row>
    <row r="428" spans="66:70" x14ac:dyDescent="0.35">
      <c r="BN428" s="69"/>
      <c r="BO428" s="69"/>
      <c r="BP428" s="69"/>
      <c r="BQ428" s="69"/>
      <c r="BR428" s="69"/>
    </row>
    <row r="429" spans="66:70" x14ac:dyDescent="0.35">
      <c r="BN429" s="69"/>
      <c r="BO429" s="69"/>
      <c r="BP429" s="69"/>
      <c r="BQ429" s="69"/>
      <c r="BR429" s="69"/>
    </row>
    <row r="430" spans="66:70" x14ac:dyDescent="0.35">
      <c r="BN430" s="69"/>
      <c r="BO430" s="69"/>
      <c r="BP430" s="69"/>
      <c r="BQ430" s="69"/>
      <c r="BR430" s="69"/>
    </row>
    <row r="431" spans="66:70" x14ac:dyDescent="0.35">
      <c r="BN431" s="69"/>
      <c r="BO431" s="69"/>
      <c r="BP431" s="69"/>
      <c r="BQ431" s="69"/>
      <c r="BR431" s="69"/>
    </row>
    <row r="432" spans="66:70" x14ac:dyDescent="0.35">
      <c r="BN432" s="69"/>
      <c r="BO432" s="69"/>
      <c r="BP432" s="69"/>
      <c r="BQ432" s="69"/>
      <c r="BR432" s="69"/>
    </row>
    <row r="433" spans="66:70" x14ac:dyDescent="0.35">
      <c r="BN433" s="69"/>
      <c r="BO433" s="69"/>
      <c r="BP433" s="69"/>
      <c r="BQ433" s="69"/>
      <c r="BR433" s="69"/>
    </row>
    <row r="434" spans="66:70" x14ac:dyDescent="0.35">
      <c r="BN434" s="69"/>
      <c r="BO434" s="69"/>
      <c r="BP434" s="69"/>
      <c r="BQ434" s="69"/>
      <c r="BR434" s="69"/>
    </row>
    <row r="435" spans="66:70" x14ac:dyDescent="0.35">
      <c r="BN435" s="69"/>
      <c r="BO435" s="69"/>
      <c r="BP435" s="69"/>
      <c r="BQ435" s="69"/>
      <c r="BR435" s="69"/>
    </row>
    <row r="436" spans="66:70" x14ac:dyDescent="0.35">
      <c r="BN436" s="69"/>
      <c r="BO436" s="69"/>
      <c r="BP436" s="69"/>
      <c r="BQ436" s="69"/>
      <c r="BR436" s="69"/>
    </row>
    <row r="437" spans="66:70" x14ac:dyDescent="0.35">
      <c r="BN437" s="69"/>
      <c r="BO437" s="69"/>
      <c r="BP437" s="69"/>
      <c r="BQ437" s="69"/>
      <c r="BR437" s="69"/>
    </row>
    <row r="438" spans="66:70" x14ac:dyDescent="0.35">
      <c r="BN438" s="69"/>
      <c r="BO438" s="69"/>
      <c r="BP438" s="69"/>
      <c r="BQ438" s="69"/>
      <c r="BR438" s="69"/>
    </row>
    <row r="439" spans="66:70" x14ac:dyDescent="0.35">
      <c r="BN439" s="69"/>
      <c r="BO439" s="69"/>
      <c r="BP439" s="69"/>
      <c r="BQ439" s="69"/>
      <c r="BR439" s="69"/>
    </row>
    <row r="440" spans="66:70" x14ac:dyDescent="0.35">
      <c r="BN440" s="69"/>
      <c r="BO440" s="69"/>
      <c r="BP440" s="69"/>
      <c r="BQ440" s="69"/>
      <c r="BR440" s="69"/>
    </row>
    <row r="441" spans="66:70" x14ac:dyDescent="0.35">
      <c r="BN441" s="69"/>
      <c r="BO441" s="69"/>
      <c r="BP441" s="69"/>
      <c r="BQ441" s="69"/>
      <c r="BR441" s="69"/>
    </row>
    <row r="442" spans="66:70" x14ac:dyDescent="0.35">
      <c r="BN442" s="69"/>
      <c r="BO442" s="69"/>
      <c r="BP442" s="69"/>
      <c r="BQ442" s="69"/>
      <c r="BR442" s="69"/>
    </row>
    <row r="443" spans="66:70" x14ac:dyDescent="0.35">
      <c r="BN443" s="69"/>
      <c r="BO443" s="69"/>
      <c r="BP443" s="69"/>
      <c r="BQ443" s="69"/>
      <c r="BR443" s="69"/>
    </row>
    <row r="444" spans="66:70" x14ac:dyDescent="0.35">
      <c r="BN444" s="69"/>
      <c r="BO444" s="69"/>
      <c r="BP444" s="69"/>
      <c r="BQ444" s="69"/>
      <c r="BR444" s="69"/>
    </row>
    <row r="445" spans="66:70" x14ac:dyDescent="0.35">
      <c r="BN445" s="69"/>
      <c r="BO445" s="69"/>
      <c r="BP445" s="69"/>
      <c r="BQ445" s="69"/>
      <c r="BR445" s="69"/>
    </row>
    <row r="446" spans="66:70" x14ac:dyDescent="0.35">
      <c r="BN446" s="69"/>
      <c r="BO446" s="69"/>
      <c r="BP446" s="69"/>
      <c r="BQ446" s="69"/>
      <c r="BR446" s="69"/>
    </row>
    <row r="447" spans="66:70" x14ac:dyDescent="0.35">
      <c r="BN447" s="69"/>
      <c r="BO447" s="69"/>
      <c r="BP447" s="69"/>
      <c r="BQ447" s="69"/>
      <c r="BR447" s="69"/>
    </row>
    <row r="448" spans="66:70" x14ac:dyDescent="0.35">
      <c r="BN448" s="69"/>
      <c r="BO448" s="69"/>
      <c r="BP448" s="69"/>
      <c r="BQ448" s="69"/>
      <c r="BR448" s="69"/>
    </row>
    <row r="449" spans="66:70" x14ac:dyDescent="0.35">
      <c r="BN449" s="69"/>
      <c r="BO449" s="69"/>
      <c r="BP449" s="69"/>
      <c r="BQ449" s="69"/>
      <c r="BR449" s="69"/>
    </row>
    <row r="450" spans="66:70" x14ac:dyDescent="0.35">
      <c r="BN450" s="69"/>
      <c r="BO450" s="69"/>
      <c r="BP450" s="69"/>
      <c r="BQ450" s="69"/>
      <c r="BR450" s="69"/>
    </row>
    <row r="451" spans="66:70" x14ac:dyDescent="0.35">
      <c r="BN451" s="69"/>
      <c r="BO451" s="69"/>
      <c r="BP451" s="69"/>
      <c r="BQ451" s="69"/>
      <c r="BR451" s="69"/>
    </row>
    <row r="452" spans="66:70" x14ac:dyDescent="0.35">
      <c r="BN452" s="69"/>
      <c r="BO452" s="69"/>
      <c r="BP452" s="69"/>
      <c r="BQ452" s="69"/>
      <c r="BR452" s="69"/>
    </row>
    <row r="453" spans="66:70" x14ac:dyDescent="0.35">
      <c r="BN453" s="69"/>
      <c r="BO453" s="69"/>
      <c r="BP453" s="69"/>
      <c r="BQ453" s="69"/>
      <c r="BR453" s="69"/>
    </row>
    <row r="454" spans="66:70" x14ac:dyDescent="0.35">
      <c r="BN454" s="69"/>
      <c r="BO454" s="69"/>
      <c r="BP454" s="69"/>
      <c r="BQ454" s="69"/>
      <c r="BR454" s="69"/>
    </row>
    <row r="455" spans="66:70" x14ac:dyDescent="0.35">
      <c r="BN455" s="69"/>
      <c r="BO455" s="69"/>
      <c r="BP455" s="69"/>
      <c r="BQ455" s="69"/>
      <c r="BR455" s="69"/>
    </row>
    <row r="456" spans="66:70" x14ac:dyDescent="0.35">
      <c r="BN456" s="69"/>
      <c r="BO456" s="69"/>
      <c r="BP456" s="69"/>
      <c r="BQ456" s="69"/>
      <c r="BR456" s="69"/>
    </row>
    <row r="457" spans="66:70" x14ac:dyDescent="0.35">
      <c r="BN457" s="69"/>
      <c r="BO457" s="69"/>
      <c r="BP457" s="69"/>
      <c r="BQ457" s="69"/>
      <c r="BR457" s="69"/>
    </row>
    <row r="458" spans="66:70" x14ac:dyDescent="0.35">
      <c r="BN458" s="69"/>
      <c r="BO458" s="69"/>
      <c r="BP458" s="69"/>
      <c r="BQ458" s="69"/>
      <c r="BR458" s="69"/>
    </row>
    <row r="459" spans="66:70" x14ac:dyDescent="0.35">
      <c r="BN459" s="69"/>
      <c r="BO459" s="69"/>
      <c r="BP459" s="69"/>
      <c r="BQ459" s="69"/>
      <c r="BR459" s="69"/>
    </row>
    <row r="460" spans="66:70" x14ac:dyDescent="0.35">
      <c r="BN460" s="69"/>
      <c r="BO460" s="69"/>
      <c r="BP460" s="69"/>
      <c r="BQ460" s="69"/>
      <c r="BR460" s="69"/>
    </row>
    <row r="461" spans="66:70" x14ac:dyDescent="0.35">
      <c r="BN461" s="69"/>
      <c r="BO461" s="69"/>
      <c r="BP461" s="69"/>
      <c r="BQ461" s="69"/>
      <c r="BR461" s="69"/>
    </row>
    <row r="462" spans="66:70" x14ac:dyDescent="0.35">
      <c r="BN462" s="69"/>
      <c r="BO462" s="69"/>
      <c r="BP462" s="69"/>
      <c r="BQ462" s="69"/>
      <c r="BR462" s="69"/>
    </row>
  </sheetData>
  <mergeCells count="31">
    <mergeCell ref="BN1:BR1"/>
    <mergeCell ref="BK6:BL6"/>
    <mergeCell ref="CC6:CD6"/>
    <mergeCell ref="CE6:CF6"/>
    <mergeCell ref="CG6:CH6"/>
    <mergeCell ref="CI6:CJ6"/>
    <mergeCell ref="CK6:CL6"/>
    <mergeCell ref="AS6:AT6"/>
    <mergeCell ref="BA6:BB6"/>
    <mergeCell ref="BC6:BD6"/>
    <mergeCell ref="BE6:BF6"/>
    <mergeCell ref="BG6:BH6"/>
    <mergeCell ref="BI6:BJ6"/>
    <mergeCell ref="AQ6:AR6"/>
    <mergeCell ref="R6:S6"/>
    <mergeCell ref="T6:U6"/>
    <mergeCell ref="V6:W6"/>
    <mergeCell ref="X6:Y6"/>
    <mergeCell ref="Z6:AA6"/>
    <mergeCell ref="AB6:AC6"/>
    <mergeCell ref="AD6:AE6"/>
    <mergeCell ref="AI6:AJ6"/>
    <mergeCell ref="AK6:AL6"/>
    <mergeCell ref="AM6:AN6"/>
    <mergeCell ref="AO6:AP6"/>
    <mergeCell ref="P6:Q6"/>
    <mergeCell ref="D6:E6"/>
    <mergeCell ref="F6:G6"/>
    <mergeCell ref="H6:I6"/>
    <mergeCell ref="J6:K6"/>
    <mergeCell ref="N6:O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3361-4870-4688-AD16-5D14D36817A0}">
  <dimension ref="A1:CL117"/>
  <sheetViews>
    <sheetView zoomScale="60" zoomScaleNormal="60" workbookViewId="0"/>
  </sheetViews>
  <sheetFormatPr defaultRowHeight="14.5" x14ac:dyDescent="0.35"/>
  <sheetData>
    <row r="1" spans="1:90" ht="28.5" x14ac:dyDescent="0.65">
      <c r="B1" s="71" t="s">
        <v>326</v>
      </c>
    </row>
    <row r="2" spans="1:90" ht="208.5" customHeight="1" x14ac:dyDescent="0.35">
      <c r="A2" s="2"/>
      <c r="B2" s="3" t="s">
        <v>1</v>
      </c>
      <c r="C2" s="248" t="s">
        <v>2</v>
      </c>
      <c r="D2" s="249"/>
      <c r="E2" s="250" t="s">
        <v>3</v>
      </c>
      <c r="F2" s="250"/>
      <c r="G2" s="251" t="s">
        <v>4</v>
      </c>
      <c r="H2" s="251"/>
      <c r="I2" s="250" t="s">
        <v>5</v>
      </c>
      <c r="J2" s="250"/>
      <c r="K2" s="5" t="s">
        <v>6</v>
      </c>
      <c r="L2" s="6" t="s">
        <v>7</v>
      </c>
      <c r="M2" s="252" t="s">
        <v>8</v>
      </c>
      <c r="N2" s="253"/>
      <c r="O2" s="247" t="s">
        <v>9</v>
      </c>
      <c r="P2" s="247"/>
      <c r="Q2" s="253" t="s">
        <v>10</v>
      </c>
      <c r="R2" s="253"/>
      <c r="S2" s="255" t="s">
        <v>11</v>
      </c>
      <c r="T2" s="255"/>
      <c r="U2" s="247" t="s">
        <v>12</v>
      </c>
      <c r="V2" s="256"/>
      <c r="W2" s="256" t="s">
        <v>13</v>
      </c>
      <c r="X2" s="256"/>
      <c r="Y2" s="256" t="s">
        <v>14</v>
      </c>
      <c r="Z2" s="256"/>
      <c r="AA2" s="256" t="s">
        <v>15</v>
      </c>
      <c r="AB2" s="256"/>
      <c r="AC2" s="247" t="s">
        <v>16</v>
      </c>
      <c r="AD2" s="247"/>
      <c r="AE2" s="8" t="s">
        <v>17</v>
      </c>
      <c r="AF2" s="9" t="s">
        <v>18</v>
      </c>
      <c r="AG2" s="10" t="s">
        <v>19</v>
      </c>
      <c r="AH2" s="257" t="s">
        <v>20</v>
      </c>
      <c r="AI2" s="254"/>
      <c r="AJ2" s="258" t="s">
        <v>21</v>
      </c>
      <c r="AK2" s="258"/>
      <c r="AL2" s="254" t="s">
        <v>22</v>
      </c>
      <c r="AM2" s="254"/>
      <c r="AN2" s="258" t="s">
        <v>23</v>
      </c>
      <c r="AO2" s="258"/>
      <c r="AP2" s="254" t="s">
        <v>24</v>
      </c>
      <c r="AQ2" s="254"/>
      <c r="AR2" s="258" t="s">
        <v>25</v>
      </c>
      <c r="AS2" s="258"/>
      <c r="AT2" s="12" t="s">
        <v>26</v>
      </c>
      <c r="AU2" s="13" t="s">
        <v>27</v>
      </c>
      <c r="AV2" s="12" t="s">
        <v>28</v>
      </c>
      <c r="AW2" s="13" t="s">
        <v>29</v>
      </c>
      <c r="AX2" s="12" t="s">
        <v>30</v>
      </c>
      <c r="AY2" s="14" t="s">
        <v>31</v>
      </c>
      <c r="AZ2" s="262" t="s">
        <v>32</v>
      </c>
      <c r="BA2" s="263"/>
      <c r="BB2" s="264" t="s">
        <v>33</v>
      </c>
      <c r="BC2" s="265"/>
      <c r="BD2" s="265" t="s">
        <v>34</v>
      </c>
      <c r="BE2" s="265"/>
      <c r="BF2" s="265" t="s">
        <v>35</v>
      </c>
      <c r="BG2" s="265"/>
      <c r="BH2" s="265" t="s">
        <v>36</v>
      </c>
      <c r="BI2" s="265"/>
      <c r="BJ2" s="265" t="s">
        <v>37</v>
      </c>
      <c r="BK2" s="265"/>
      <c r="BL2" s="16" t="s">
        <v>38</v>
      </c>
      <c r="BM2" s="17" t="s">
        <v>39</v>
      </c>
      <c r="BN2" s="18" t="s">
        <v>40</v>
      </c>
      <c r="BO2" s="18" t="s">
        <v>41</v>
      </c>
      <c r="BP2" s="18" t="s">
        <v>42</v>
      </c>
      <c r="BQ2" s="18" t="s">
        <v>43</v>
      </c>
      <c r="BR2" s="19" t="s">
        <v>44</v>
      </c>
      <c r="BS2" s="16" t="s">
        <v>45</v>
      </c>
      <c r="BT2" s="17" t="s">
        <v>46</v>
      </c>
      <c r="BU2" s="19" t="s">
        <v>47</v>
      </c>
      <c r="BV2" s="17" t="s">
        <v>48</v>
      </c>
      <c r="BW2" s="19" t="s">
        <v>49</v>
      </c>
      <c r="BX2" s="16" t="s">
        <v>50</v>
      </c>
      <c r="BY2" s="17" t="s">
        <v>51</v>
      </c>
      <c r="BZ2" s="19" t="s">
        <v>52</v>
      </c>
      <c r="CA2" s="20" t="s">
        <v>53</v>
      </c>
      <c r="CB2" s="267" t="s">
        <v>54</v>
      </c>
      <c r="CC2" s="260"/>
      <c r="CD2" s="259" t="s">
        <v>55</v>
      </c>
      <c r="CE2" s="259"/>
      <c r="CF2" s="260" t="s">
        <v>56</v>
      </c>
      <c r="CG2" s="260"/>
      <c r="CH2" s="259" t="s">
        <v>57</v>
      </c>
      <c r="CI2" s="259"/>
      <c r="CJ2" s="260" t="s">
        <v>58</v>
      </c>
      <c r="CK2" s="261"/>
    </row>
    <row r="3" spans="1:90" ht="29" x14ac:dyDescent="0.35">
      <c r="A3" s="24"/>
      <c r="B3" s="25" t="s">
        <v>59</v>
      </c>
      <c r="C3" s="26" t="s">
        <v>60</v>
      </c>
      <c r="D3" s="27" t="s">
        <v>61</v>
      </c>
      <c r="E3" s="28" t="s">
        <v>60</v>
      </c>
      <c r="F3" s="28" t="s">
        <v>61</v>
      </c>
      <c r="G3" s="27" t="s">
        <v>60</v>
      </c>
      <c r="H3" s="27" t="s">
        <v>61</v>
      </c>
      <c r="I3" s="28" t="s">
        <v>60</v>
      </c>
      <c r="J3" s="28" t="s">
        <v>61</v>
      </c>
      <c r="K3" s="27" t="s">
        <v>61</v>
      </c>
      <c r="L3" s="29" t="s">
        <v>61</v>
      </c>
      <c r="M3" s="30" t="s">
        <v>60</v>
      </c>
      <c r="N3" s="31" t="s">
        <v>61</v>
      </c>
      <c r="O3" s="32" t="s">
        <v>60</v>
      </c>
      <c r="P3" s="32" t="s">
        <v>61</v>
      </c>
      <c r="Q3" s="31" t="s">
        <v>60</v>
      </c>
      <c r="R3" s="31" t="s">
        <v>61</v>
      </c>
      <c r="S3" s="31" t="s">
        <v>60</v>
      </c>
      <c r="T3" s="31" t="s">
        <v>61</v>
      </c>
      <c r="U3" s="32" t="s">
        <v>60</v>
      </c>
      <c r="V3" s="32" t="s">
        <v>61</v>
      </c>
      <c r="W3" s="32" t="s">
        <v>60</v>
      </c>
      <c r="X3" s="32" t="s">
        <v>61</v>
      </c>
      <c r="Y3" s="32" t="s">
        <v>60</v>
      </c>
      <c r="Z3" s="32" t="s">
        <v>61</v>
      </c>
      <c r="AA3" s="32" t="s">
        <v>60</v>
      </c>
      <c r="AB3" s="32" t="s">
        <v>61</v>
      </c>
      <c r="AC3" s="32" t="s">
        <v>60</v>
      </c>
      <c r="AD3" s="32" t="s">
        <v>61</v>
      </c>
      <c r="AE3" s="31" t="s">
        <v>61</v>
      </c>
      <c r="AF3" s="32" t="s">
        <v>61</v>
      </c>
      <c r="AG3" s="33" t="s">
        <v>61</v>
      </c>
      <c r="AH3" s="34" t="s">
        <v>60</v>
      </c>
      <c r="AI3" s="35" t="s">
        <v>61</v>
      </c>
      <c r="AJ3" s="36" t="s">
        <v>60</v>
      </c>
      <c r="AK3" s="36" t="s">
        <v>61</v>
      </c>
      <c r="AL3" s="35" t="s">
        <v>60</v>
      </c>
      <c r="AM3" s="35" t="s">
        <v>61</v>
      </c>
      <c r="AN3" s="36" t="s">
        <v>60</v>
      </c>
      <c r="AO3" s="36" t="s">
        <v>61</v>
      </c>
      <c r="AP3" s="35" t="s">
        <v>60</v>
      </c>
      <c r="AQ3" s="35" t="s">
        <v>61</v>
      </c>
      <c r="AR3" s="36" t="s">
        <v>60</v>
      </c>
      <c r="AS3" s="36" t="s">
        <v>61</v>
      </c>
      <c r="AT3" s="35" t="s">
        <v>61</v>
      </c>
      <c r="AU3" s="36" t="s">
        <v>61</v>
      </c>
      <c r="AV3" s="35" t="s">
        <v>61</v>
      </c>
      <c r="AW3" s="36" t="s">
        <v>61</v>
      </c>
      <c r="AX3" s="35" t="s">
        <v>61</v>
      </c>
      <c r="AY3" s="37" t="s">
        <v>61</v>
      </c>
      <c r="AZ3" s="38" t="s">
        <v>60</v>
      </c>
      <c r="BA3" s="38" t="s">
        <v>61</v>
      </c>
      <c r="BB3" s="39" t="s">
        <v>60</v>
      </c>
      <c r="BC3" s="39" t="s">
        <v>61</v>
      </c>
      <c r="BD3" s="39" t="s">
        <v>60</v>
      </c>
      <c r="BE3" s="39" t="s">
        <v>61</v>
      </c>
      <c r="BF3" s="39" t="s">
        <v>60</v>
      </c>
      <c r="BG3" s="39" t="s">
        <v>61</v>
      </c>
      <c r="BH3" s="39" t="s">
        <v>60</v>
      </c>
      <c r="BI3" s="39" t="s">
        <v>61</v>
      </c>
      <c r="BJ3" s="39" t="s">
        <v>60</v>
      </c>
      <c r="BK3" s="39" t="s">
        <v>61</v>
      </c>
      <c r="BL3" s="38" t="s">
        <v>61</v>
      </c>
      <c r="BM3" s="18" t="s">
        <v>61</v>
      </c>
      <c r="BN3" s="18" t="s">
        <v>61</v>
      </c>
      <c r="BO3" s="18" t="s">
        <v>61</v>
      </c>
      <c r="BP3" s="18" t="s">
        <v>61</v>
      </c>
      <c r="BQ3" s="18" t="s">
        <v>61</v>
      </c>
      <c r="BR3" s="39" t="s">
        <v>61</v>
      </c>
      <c r="BS3" s="38" t="s">
        <v>61</v>
      </c>
      <c r="BT3" s="18" t="s">
        <v>61</v>
      </c>
      <c r="BU3" s="39" t="s">
        <v>61</v>
      </c>
      <c r="BV3" s="18" t="s">
        <v>61</v>
      </c>
      <c r="BW3" s="39" t="s">
        <v>61</v>
      </c>
      <c r="BX3" s="38" t="s">
        <v>61</v>
      </c>
      <c r="BY3" s="18" t="s">
        <v>61</v>
      </c>
      <c r="BZ3" s="39" t="s">
        <v>61</v>
      </c>
      <c r="CA3" s="40" t="s">
        <v>61</v>
      </c>
      <c r="CB3" s="41" t="s">
        <v>60</v>
      </c>
      <c r="CC3" s="42" t="s">
        <v>61</v>
      </c>
      <c r="CD3" s="43" t="s">
        <v>60</v>
      </c>
      <c r="CE3" s="43" t="s">
        <v>61</v>
      </c>
      <c r="CF3" s="42" t="s">
        <v>60</v>
      </c>
      <c r="CG3" s="42" t="s">
        <v>61</v>
      </c>
      <c r="CH3" s="43" t="s">
        <v>60</v>
      </c>
      <c r="CI3" s="43" t="s">
        <v>61</v>
      </c>
      <c r="CJ3" s="42" t="s">
        <v>60</v>
      </c>
      <c r="CK3" s="44" t="s">
        <v>61</v>
      </c>
    </row>
    <row r="4" spans="1:90" ht="87" x14ac:dyDescent="0.35">
      <c r="A4" s="1"/>
      <c r="B4" s="1" t="s">
        <v>62</v>
      </c>
      <c r="C4" s="45" t="s">
        <v>63</v>
      </c>
      <c r="D4" s="45" t="s">
        <v>64</v>
      </c>
      <c r="E4" s="46" t="s">
        <v>65</v>
      </c>
      <c r="F4" s="46" t="s">
        <v>66</v>
      </c>
      <c r="G4" s="45" t="s">
        <v>67</v>
      </c>
      <c r="H4" s="45" t="s">
        <v>68</v>
      </c>
      <c r="I4" s="47" t="s">
        <v>69</v>
      </c>
      <c r="J4" s="47" t="s">
        <v>70</v>
      </c>
      <c r="K4" s="45" t="s">
        <v>71</v>
      </c>
      <c r="L4" s="47" t="s">
        <v>72</v>
      </c>
      <c r="M4" s="48" t="s">
        <v>73</v>
      </c>
      <c r="N4" s="48" t="s">
        <v>74</v>
      </c>
      <c r="O4" s="49" t="s">
        <v>75</v>
      </c>
      <c r="P4" s="49" t="s">
        <v>76</v>
      </c>
      <c r="Q4" s="48" t="s">
        <v>77</v>
      </c>
      <c r="R4" s="48" t="s">
        <v>78</v>
      </c>
      <c r="S4" s="50" t="s">
        <v>79</v>
      </c>
      <c r="T4" s="50" t="s">
        <v>80</v>
      </c>
      <c r="U4" s="50" t="s">
        <v>81</v>
      </c>
      <c r="V4" s="50" t="s">
        <v>81</v>
      </c>
      <c r="W4" s="50" t="s">
        <v>82</v>
      </c>
      <c r="X4" s="50" t="s">
        <v>82</v>
      </c>
      <c r="Y4" s="50" t="s">
        <v>83</v>
      </c>
      <c r="Z4" s="50" t="s">
        <v>83</v>
      </c>
      <c r="AA4" s="50" t="s">
        <v>84</v>
      </c>
      <c r="AB4" s="50" t="s">
        <v>84</v>
      </c>
      <c r="AC4" s="50" t="s">
        <v>85</v>
      </c>
      <c r="AD4" s="50" t="s">
        <v>85</v>
      </c>
      <c r="AE4" s="51" t="s">
        <v>86</v>
      </c>
      <c r="AF4" s="52" t="s">
        <v>87</v>
      </c>
      <c r="AG4" s="51" t="s">
        <v>88</v>
      </c>
      <c r="AH4" s="53" t="s">
        <v>89</v>
      </c>
      <c r="AI4" s="53" t="s">
        <v>90</v>
      </c>
      <c r="AJ4" s="54" t="s">
        <v>91</v>
      </c>
      <c r="AK4" s="54" t="s">
        <v>92</v>
      </c>
      <c r="AL4" s="53" t="s">
        <v>93</v>
      </c>
      <c r="AM4" s="53" t="s">
        <v>94</v>
      </c>
      <c r="AN4" s="54" t="s">
        <v>95</v>
      </c>
      <c r="AO4" s="54" t="s">
        <v>96</v>
      </c>
      <c r="AP4" s="53" t="s">
        <v>97</v>
      </c>
      <c r="AQ4" s="53" t="s">
        <v>98</v>
      </c>
      <c r="AR4" s="54" t="s">
        <v>99</v>
      </c>
      <c r="AS4" s="54" t="s">
        <v>100</v>
      </c>
      <c r="AT4" s="53" t="s">
        <v>101</v>
      </c>
      <c r="AU4" s="54" t="s">
        <v>102</v>
      </c>
      <c r="AV4" s="53" t="s">
        <v>103</v>
      </c>
      <c r="AW4" s="54" t="s">
        <v>104</v>
      </c>
      <c r="AX4" s="53" t="s">
        <v>105</v>
      </c>
      <c r="AY4" s="54" t="s">
        <v>106</v>
      </c>
      <c r="AZ4" s="55" t="s">
        <v>107</v>
      </c>
      <c r="BA4" s="55" t="s">
        <v>108</v>
      </c>
      <c r="BB4" s="56" t="s">
        <v>109</v>
      </c>
      <c r="BC4" s="56" t="s">
        <v>109</v>
      </c>
      <c r="BD4" s="56" t="s">
        <v>110</v>
      </c>
      <c r="BE4" s="56" t="s">
        <v>110</v>
      </c>
      <c r="BF4" s="56" t="s">
        <v>111</v>
      </c>
      <c r="BG4" s="56" t="s">
        <v>111</v>
      </c>
      <c r="BH4" s="56" t="s">
        <v>112</v>
      </c>
      <c r="BI4" s="56" t="s">
        <v>112</v>
      </c>
      <c r="BJ4" s="56" t="s">
        <v>113</v>
      </c>
      <c r="BK4" s="56" t="s">
        <v>113</v>
      </c>
      <c r="BL4" s="55" t="s">
        <v>114</v>
      </c>
      <c r="BM4" s="57" t="s">
        <v>115</v>
      </c>
      <c r="BN4" s="57" t="s">
        <v>116</v>
      </c>
      <c r="BO4" s="57" t="s">
        <v>117</v>
      </c>
      <c r="BP4" s="57" t="s">
        <v>118</v>
      </c>
      <c r="BQ4" s="57" t="s">
        <v>119</v>
      </c>
      <c r="BR4" s="58" t="s">
        <v>120</v>
      </c>
      <c r="BS4" s="55" t="s">
        <v>121</v>
      </c>
      <c r="BT4" s="57" t="s">
        <v>122</v>
      </c>
      <c r="BU4" s="57" t="s">
        <v>123</v>
      </c>
      <c r="BV4" s="57" t="s">
        <v>124</v>
      </c>
      <c r="BW4" s="57" t="s">
        <v>125</v>
      </c>
      <c r="BX4" s="55" t="s">
        <v>126</v>
      </c>
      <c r="BY4" s="57" t="s">
        <v>127</v>
      </c>
      <c r="BZ4" s="57" t="s">
        <v>128</v>
      </c>
      <c r="CA4" s="57" t="s">
        <v>129</v>
      </c>
      <c r="CB4" s="59" t="s">
        <v>130</v>
      </c>
      <c r="CC4" s="59" t="s">
        <v>131</v>
      </c>
      <c r="CD4" s="60" t="s">
        <v>132</v>
      </c>
      <c r="CE4" s="60" t="s">
        <v>133</v>
      </c>
      <c r="CF4" s="59" t="s">
        <v>134</v>
      </c>
      <c r="CG4" s="59" t="s">
        <v>135</v>
      </c>
      <c r="CH4" s="60" t="s">
        <v>136</v>
      </c>
      <c r="CI4" s="60" t="s">
        <v>137</v>
      </c>
      <c r="CJ4" s="59" t="s">
        <v>138</v>
      </c>
      <c r="CK4" s="59" t="s">
        <v>139</v>
      </c>
    </row>
    <row r="5" spans="1:90" ht="73.5" customHeight="1" x14ac:dyDescent="0.35">
      <c r="A5" s="61"/>
      <c r="B5" s="61" t="s">
        <v>140</v>
      </c>
      <c r="C5" s="62" t="str">
        <f>C4&amp;":"&amp;C3</f>
        <v>Y/N: Defined objectives:Yes/No</v>
      </c>
      <c r="D5" s="62" t="str">
        <f t="shared" ref="D5:BO5" si="0">D4&amp;":"&amp;D3</f>
        <v>1-10: Defined objectives:Rating (1-10)</v>
      </c>
      <c r="E5" s="62" t="str">
        <f t="shared" si="0"/>
        <v>Y/N: Reaching vuln:Yes/No</v>
      </c>
      <c r="F5" s="62" t="str">
        <f t="shared" si="0"/>
        <v>1-10: Reaching vuln:Rating (1-10)</v>
      </c>
      <c r="G5" s="62" t="str">
        <f t="shared" si="0"/>
        <v>Y/N: Resource needs projected:Yes/No</v>
      </c>
      <c r="H5" s="62" t="str">
        <f t="shared" si="0"/>
        <v>1-10: Resource needs projected:Rating (1-10)</v>
      </c>
      <c r="I5" s="62" t="str">
        <f t="shared" si="0"/>
        <v>Y/N: Diverse participation:Yes/No</v>
      </c>
      <c r="J5" s="62" t="str">
        <f t="shared" si="0"/>
        <v>1-10: Diverse participation:Rating (1-10)</v>
      </c>
      <c r="K5" s="62" t="str">
        <f t="shared" si="0"/>
        <v>1-10: High level support:Rating (1-10)</v>
      </c>
      <c r="L5" s="62" t="str">
        <f t="shared" si="0"/>
        <v>1-10: Supplies regulations:Rating (1-10)</v>
      </c>
      <c r="M5" s="62" t="str">
        <f t="shared" si="0"/>
        <v>Y/N: Data collect private commodities:Yes/No</v>
      </c>
      <c r="N5" s="62" t="str">
        <f t="shared" si="0"/>
        <v>1-10: Data collect private commodities:Rating (1-10)</v>
      </c>
      <c r="O5" s="62" t="str">
        <f t="shared" si="0"/>
        <v>Y/N: Quality control for SS:Yes/No</v>
      </c>
      <c r="P5" s="62" t="str">
        <f t="shared" si="0"/>
        <v>1-10: Quality control for SS:Rating (1-10)</v>
      </c>
      <c r="Q5" s="62" t="str">
        <f t="shared" si="0"/>
        <v>Y/N: Data used for vuln access:Yes/No</v>
      </c>
      <c r="R5" s="62" t="str">
        <f t="shared" si="0"/>
        <v>1-10: Data used for vuln access:Rating (1-10)</v>
      </c>
      <c r="S5" s="62" t="str">
        <f t="shared" si="0"/>
        <v>Y/N: Data to monitor subgroups:Yes/No</v>
      </c>
      <c r="T5" s="62" t="str">
        <f t="shared" si="0"/>
        <v>1-10: Data to monitor subgroups:Rating (1-10)</v>
      </c>
      <c r="U5" s="62" t="str">
        <f t="shared" si="0"/>
        <v>monitor youth:Yes/No</v>
      </c>
      <c r="V5" s="62" t="str">
        <f t="shared" si="0"/>
        <v>monitor youth:Rating (1-10)</v>
      </c>
      <c r="W5" s="62" t="str">
        <f t="shared" si="0"/>
        <v>monitor unmarried:Yes/No</v>
      </c>
      <c r="X5" s="62" t="str">
        <f t="shared" si="0"/>
        <v>monitor unmarried:Rating (1-10)</v>
      </c>
      <c r="Y5" s="62" t="str">
        <f t="shared" si="0"/>
        <v>monitor wealth:Yes/No</v>
      </c>
      <c r="Z5" s="62" t="str">
        <f t="shared" si="0"/>
        <v>monitor wealth:Rating (1-10)</v>
      </c>
      <c r="AA5" s="62" t="str">
        <f t="shared" si="0"/>
        <v>monitor post-abortion:Yes/No</v>
      </c>
      <c r="AB5" s="62" t="str">
        <f t="shared" si="0"/>
        <v>monitor post-abortion:Rating (1-10)</v>
      </c>
      <c r="AC5" s="62" t="str">
        <f t="shared" si="0"/>
        <v>monitor HIV:Yes/No</v>
      </c>
      <c r="AD5" s="62" t="str">
        <f t="shared" si="0"/>
        <v>monitor HIV:Rating (1-10)</v>
      </c>
      <c r="AE5" s="62" t="str">
        <f t="shared" si="0"/>
        <v>1-10: Record keeping:Rating (1-10)</v>
      </c>
      <c r="AF5" s="62" t="str">
        <f t="shared" si="0"/>
        <v>1-10: Data used to measure progress:Rating (1-10)</v>
      </c>
      <c r="AG5" s="62" t="str">
        <f t="shared" si="0"/>
        <v>1-10: Data used for program improvement:Rating (1-10)</v>
      </c>
      <c r="AH5" s="62" t="str">
        <f t="shared" si="0"/>
        <v>Y/N: SOPs match WHO:Yes/No</v>
      </c>
      <c r="AI5" s="62" t="str">
        <f t="shared" si="0"/>
        <v>1-10: SOPs match WHO:Rating (1-10)</v>
      </c>
      <c r="AJ5" s="62" t="str">
        <f t="shared" si="0"/>
        <v>Y/N: Taskshare:Yes/No</v>
      </c>
      <c r="AK5" s="62" t="str">
        <f t="shared" si="0"/>
        <v>1-10: Taskshare:Rating (1-10)</v>
      </c>
      <c r="AL5" s="62" t="str">
        <f t="shared" si="0"/>
        <v>Y/N: QoC indicators pubic:Yes/No</v>
      </c>
      <c r="AM5" s="62" t="str">
        <f t="shared" si="0"/>
        <v>1-10: QoC indicators pubic:Rating (1-10)</v>
      </c>
      <c r="AN5" s="62" t="str">
        <f t="shared" si="0"/>
        <v>Y/N: QoC indicators private:Yes/No</v>
      </c>
      <c r="AO5" s="62" t="str">
        <f t="shared" si="0"/>
        <v>1-10: QoC indicators private:Rating (1-10)</v>
      </c>
      <c r="AP5" s="62" t="str">
        <f t="shared" si="0"/>
        <v>Y/N: Structures to address QoC:Yes/No</v>
      </c>
      <c r="AQ5" s="62" t="str">
        <f t="shared" si="0"/>
        <v>1-10: Structures to address QoC:Rating (1-10)</v>
      </c>
      <c r="AR5" s="62" t="str">
        <f t="shared" si="0"/>
        <v>Y/N: Info on provider bias:Yes/No</v>
      </c>
      <c r="AS5" s="62" t="str">
        <f t="shared" si="0"/>
        <v>1-10: Info on provider bias:Rating (1-10)</v>
      </c>
      <c r="AT5" s="62" t="str">
        <f t="shared" si="0"/>
        <v>1-10: Training:Rating (1-10)</v>
      </c>
      <c r="AU5" s="62" t="str">
        <f t="shared" si="0"/>
        <v>1-10: Logistics and supply:Rating (1-10)</v>
      </c>
      <c r="AV5" s="62" t="str">
        <f t="shared" si="0"/>
        <v>1-10: Supervision:Rating (1-10)</v>
      </c>
      <c r="AW5" s="62" t="str">
        <f t="shared" si="0"/>
        <v>1-10: Sterilization counsel:Rating (1-10)</v>
      </c>
      <c r="AX5" s="62" t="str">
        <f t="shared" si="0"/>
        <v>1-10: IUD removal access:Rating (1-10)</v>
      </c>
      <c r="AY5" s="62" t="str">
        <f t="shared" si="0"/>
        <v>1-10: Implant removal access:Rating (1-10)</v>
      </c>
      <c r="AZ5" s="62" t="str">
        <f t="shared" si="0"/>
        <v>Y/N: Anti-discrimination policy:Yes/No</v>
      </c>
      <c r="BA5" s="62" t="str">
        <f t="shared" si="0"/>
        <v>1-10: Anti-discrimination policy:Rating (1-10)</v>
      </c>
      <c r="BB5" s="62" t="str">
        <f t="shared" si="0"/>
        <v>policies youth:Yes/No</v>
      </c>
      <c r="BC5" s="62" t="str">
        <f t="shared" si="0"/>
        <v>policies youth:Rating (1-10)</v>
      </c>
      <c r="BD5" s="62" t="str">
        <f t="shared" si="0"/>
        <v>policies unmarried:Yes/No</v>
      </c>
      <c r="BE5" s="62" t="str">
        <f t="shared" si="0"/>
        <v>policies unmarried:Rating (1-10)</v>
      </c>
      <c r="BF5" s="62" t="str">
        <f t="shared" si="0"/>
        <v>policies wealth:Yes/No</v>
      </c>
      <c r="BG5" s="62" t="str">
        <f t="shared" si="0"/>
        <v>policies wealth:Rating (1-10)</v>
      </c>
      <c r="BH5" s="62" t="str">
        <f t="shared" si="0"/>
        <v>policies post-abortion:Yes/No</v>
      </c>
      <c r="BI5" s="62" t="str">
        <f t="shared" si="0"/>
        <v>policies post-abortion:Rating (1-10)</v>
      </c>
      <c r="BJ5" s="62" t="str">
        <f t="shared" si="0"/>
        <v>policies HIV:Yes/No</v>
      </c>
      <c r="BK5" s="62" t="str">
        <f t="shared" si="0"/>
        <v>policies HIV:Rating (1-10)</v>
      </c>
      <c r="BL5" s="62"/>
      <c r="BM5" s="62" t="str">
        <f t="shared" si="0"/>
        <v>providers youth:Rating (1-10)</v>
      </c>
      <c r="BN5" s="62" t="str">
        <f t="shared" si="0"/>
        <v>providers unmarried:Rating (1-10)</v>
      </c>
      <c r="BO5" s="62" t="str">
        <f t="shared" si="0"/>
        <v>providers wealth:Rating (1-10)</v>
      </c>
      <c r="BP5" s="62" t="str">
        <f t="shared" ref="BP5:BW5" si="1">BP4&amp;":"&amp;BP3</f>
        <v>providers post-abortion:Rating (1-10)</v>
      </c>
      <c r="BQ5" s="62" t="str">
        <f t="shared" si="1"/>
        <v>providers HIV:Rating (1-10)</v>
      </c>
      <c r="BR5" s="62" t="str">
        <f t="shared" si="1"/>
        <v>1-10: CBD dist:Rating (1-10)</v>
      </c>
      <c r="BS5" s="62"/>
      <c r="BT5" s="62" t="str">
        <f t="shared" si="1"/>
        <v>access f steril:Rating (1-10)</v>
      </c>
      <c r="BU5" s="62" t="str">
        <f t="shared" si="1"/>
        <v>access m steril:Rating (1-10)</v>
      </c>
      <c r="BV5" s="62" t="str">
        <f t="shared" si="1"/>
        <v>access IUD:Rating (1-10)</v>
      </c>
      <c r="BW5" s="62" t="str">
        <f t="shared" si="1"/>
        <v>access implant:Rating (1-10)</v>
      </c>
      <c r="BX5" s="62"/>
      <c r="BY5" s="62" t="str">
        <f t="shared" ref="BY5:CK5" si="2">BY4&amp;":"&amp;BY3</f>
        <v>access condom:Rating (1-10)</v>
      </c>
      <c r="BZ5" s="62" t="str">
        <f t="shared" si="2"/>
        <v>access pills:Rating (1-10)</v>
      </c>
      <c r="CA5" s="62" t="str">
        <f t="shared" si="2"/>
        <v>access injectables:Rating (1-10)</v>
      </c>
      <c r="CB5" s="62" t="str">
        <f t="shared" si="2"/>
        <v>Y/N: Monitor access:Yes/No</v>
      </c>
      <c r="CC5" s="62" t="str">
        <f t="shared" si="2"/>
        <v>1-10: Monitor access:Rating (1-10)</v>
      </c>
      <c r="CD5" s="62" t="str">
        <f t="shared" si="2"/>
        <v>Y/N: Monitor denial of services:Yes/No</v>
      </c>
      <c r="CE5" s="62" t="str">
        <f t="shared" si="2"/>
        <v>1-10: Monitor denial of services:Rating (1-10)</v>
      </c>
      <c r="CF5" s="62" t="str">
        <f t="shared" si="2"/>
        <v>Y/N: Violations review:Yes/No</v>
      </c>
      <c r="CG5" s="62" t="str">
        <f t="shared" si="2"/>
        <v>1-10: Violations review:Rating (1-10)</v>
      </c>
      <c r="CH5" s="62" t="str">
        <f t="shared" si="2"/>
        <v>Y/N: Feedback:Yes/No</v>
      </c>
      <c r="CI5" s="62" t="str">
        <f t="shared" si="2"/>
        <v>1-10: Feedback:Rating (1-10)</v>
      </c>
      <c r="CJ5" s="62" t="str">
        <f t="shared" si="2"/>
        <v>Y/N: Communication:Yes/No</v>
      </c>
      <c r="CK5" s="62" t="str">
        <f t="shared" si="2"/>
        <v>1-10: Communication:Rating (1-10)</v>
      </c>
      <c r="CL5" s="70" t="s">
        <v>301</v>
      </c>
    </row>
    <row r="6" spans="1:90" x14ac:dyDescent="0.35">
      <c r="A6" s="63" t="s">
        <v>228</v>
      </c>
      <c r="B6" s="64" t="s">
        <v>229</v>
      </c>
      <c r="C6" s="65">
        <v>833007.1</v>
      </c>
      <c r="D6" s="65">
        <v>598893.99346405233</v>
      </c>
      <c r="E6" s="65">
        <v>833007.1</v>
      </c>
      <c r="F6" s="65">
        <v>544449.08496732032</v>
      </c>
      <c r="G6" s="65">
        <v>780944.15625</v>
      </c>
      <c r="H6" s="65">
        <v>444270.45333333331</v>
      </c>
      <c r="I6" s="65">
        <v>833007.1</v>
      </c>
      <c r="J6" s="65">
        <v>537983.75208333333</v>
      </c>
      <c r="K6" s="65">
        <v>506337.64901960781</v>
      </c>
      <c r="L6" s="65">
        <v>514844.66597222217</v>
      </c>
      <c r="M6" s="65">
        <v>588005.01176470588</v>
      </c>
      <c r="N6" s="65">
        <v>208251.77499999999</v>
      </c>
      <c r="O6" s="65">
        <v>676818.26875000005</v>
      </c>
      <c r="P6" s="65">
        <v>394907.06962962961</v>
      </c>
      <c r="Q6" s="65">
        <v>490004.17647058825</v>
      </c>
      <c r="R6" s="65">
        <v>265328.18740740739</v>
      </c>
      <c r="S6" s="65">
        <v>370787.32701190474</v>
      </c>
      <c r="T6" s="65">
        <v>170030.28890424391</v>
      </c>
      <c r="U6" s="65">
        <v>364440.60625000001</v>
      </c>
      <c r="V6" s="65">
        <v>146547.54537037038</v>
      </c>
      <c r="W6" s="65">
        <v>59500.507142857139</v>
      </c>
      <c r="X6" s="65">
        <v>8414.2131313131249</v>
      </c>
      <c r="Y6" s="65">
        <v>388736.64666666667</v>
      </c>
      <c r="Z6" s="65">
        <v>277669.03333333327</v>
      </c>
      <c r="AA6" s="65">
        <v>468566.49375000002</v>
      </c>
      <c r="AB6" s="65">
        <v>199352.12649572646</v>
      </c>
      <c r="AC6" s="65">
        <v>572692.38124999998</v>
      </c>
      <c r="AD6" s="65">
        <v>218168.52619047617</v>
      </c>
      <c r="AE6" s="65">
        <v>314691.57111111109</v>
      </c>
      <c r="AF6" s="65">
        <v>446448.24967320258</v>
      </c>
      <c r="AG6" s="65">
        <v>441003.75882352935</v>
      </c>
      <c r="AH6" s="65">
        <v>833007.1</v>
      </c>
      <c r="AI6" s="65">
        <v>532198.98055555555</v>
      </c>
      <c r="AJ6" s="65">
        <v>555338.06666666653</v>
      </c>
      <c r="AK6" s="65">
        <v>518315.52888888883</v>
      </c>
      <c r="AL6" s="65">
        <v>595005.07142857148</v>
      </c>
      <c r="AM6" s="65">
        <v>300808.11944444443</v>
      </c>
      <c r="AN6" s="65">
        <v>333202.83999999997</v>
      </c>
      <c r="AO6" s="65">
        <v>126213.19696969698</v>
      </c>
      <c r="AP6" s="65">
        <v>735006.26470588229</v>
      </c>
      <c r="AQ6" s="65">
        <v>299446.99673202616</v>
      </c>
      <c r="AR6" s="65">
        <v>333202.83999999997</v>
      </c>
      <c r="AS6" s="65">
        <v>138834.51666666663</v>
      </c>
      <c r="AT6" s="65">
        <v>533560.10326797387</v>
      </c>
      <c r="AU6" s="65">
        <v>386558.85032679734</v>
      </c>
      <c r="AV6" s="65">
        <v>370225.37777777779</v>
      </c>
      <c r="AW6" s="65">
        <v>469392.88968253962</v>
      </c>
      <c r="AX6" s="65">
        <v>393364.46388888889</v>
      </c>
      <c r="AY6" s="65">
        <v>234476.07259259257</v>
      </c>
      <c r="AZ6" s="65">
        <v>425031.95602380956</v>
      </c>
      <c r="BA6" s="65">
        <v>277882.62489743589</v>
      </c>
      <c r="BB6" s="65">
        <v>520629.4375</v>
      </c>
      <c r="BC6" s="65">
        <v>320387.34615384613</v>
      </c>
      <c r="BD6" s="65">
        <v>119001.01428571428</v>
      </c>
      <c r="BE6" s="65">
        <v>27766.903333333339</v>
      </c>
      <c r="BF6" s="65">
        <v>444270.45333333337</v>
      </c>
      <c r="BG6" s="65">
        <v>393364.46388888889</v>
      </c>
      <c r="BH6" s="65">
        <v>572692.38124999998</v>
      </c>
      <c r="BI6" s="65">
        <v>234950.72051282047</v>
      </c>
      <c r="BJ6" s="65">
        <v>468566.49375000002</v>
      </c>
      <c r="BK6" s="65">
        <v>412943.69059829059</v>
      </c>
      <c r="BL6" s="65">
        <v>492684.54119658121</v>
      </c>
      <c r="BM6" s="65">
        <v>412943.69059829059</v>
      </c>
      <c r="BN6" s="65">
        <v>334626.78376068373</v>
      </c>
      <c r="BO6" s="65">
        <v>669253.56752136745</v>
      </c>
      <c r="BP6" s="65">
        <v>669253.56752136745</v>
      </c>
      <c r="BQ6" s="65">
        <v>377345.09658119653</v>
      </c>
      <c r="BR6" s="65">
        <v>387579.69236111111</v>
      </c>
      <c r="BS6" s="65">
        <v>304528.52152505447</v>
      </c>
      <c r="BT6" s="65">
        <v>314691.57111111109</v>
      </c>
      <c r="BU6" s="65">
        <v>228305.64962962962</v>
      </c>
      <c r="BV6" s="65">
        <v>479115.19477124186</v>
      </c>
      <c r="BW6" s="65">
        <v>196001.67058823528</v>
      </c>
      <c r="BX6" s="65">
        <v>627931.27799564262</v>
      </c>
      <c r="BY6" s="65">
        <v>647894.41111111105</v>
      </c>
      <c r="BZ6" s="65">
        <v>637005.42941176472</v>
      </c>
      <c r="CA6" s="65">
        <v>598893.99346405233</v>
      </c>
      <c r="CB6" s="65">
        <v>686005.84705882345</v>
      </c>
      <c r="CC6" s="65">
        <v>401077.49259259255</v>
      </c>
      <c r="CD6" s="65">
        <v>333202.83999999997</v>
      </c>
      <c r="CE6" s="65">
        <v>146547.54537037038</v>
      </c>
      <c r="CF6" s="65">
        <v>444270.45333333337</v>
      </c>
      <c r="CG6" s="65">
        <v>106795.78205128205</v>
      </c>
      <c r="CH6" s="65">
        <v>520629.4375</v>
      </c>
      <c r="CI6" s="65">
        <v>165279.18650793648</v>
      </c>
      <c r="CJ6" s="65">
        <v>735006.26470588229</v>
      </c>
      <c r="CK6" s="65">
        <v>306592.89097222226</v>
      </c>
      <c r="CL6">
        <v>8330.0709999999999</v>
      </c>
    </row>
    <row r="7" spans="1:90" x14ac:dyDescent="0.35">
      <c r="A7" s="63" t="s">
        <v>259</v>
      </c>
      <c r="B7" s="64" t="s">
        <v>302</v>
      </c>
      <c r="C7" s="65">
        <v>75787.400000000009</v>
      </c>
      <c r="D7" s="65">
        <v>58384.367407407408</v>
      </c>
      <c r="E7" s="65">
        <v>75787.400000000009</v>
      </c>
      <c r="F7" s="65">
        <v>59507.143703703703</v>
      </c>
      <c r="G7" s="65">
        <v>75787.400000000009</v>
      </c>
      <c r="H7" s="65">
        <v>34244.677037037036</v>
      </c>
      <c r="I7" s="65">
        <v>75787.400000000009</v>
      </c>
      <c r="J7" s="65">
        <v>52770.485925925932</v>
      </c>
      <c r="K7" s="65">
        <v>44349.663703703707</v>
      </c>
      <c r="L7" s="65">
        <v>47717.992592592593</v>
      </c>
      <c r="M7" s="65">
        <v>75787.400000000009</v>
      </c>
      <c r="N7" s="65">
        <v>33121.900740740741</v>
      </c>
      <c r="O7" s="65">
        <v>75787.400000000009</v>
      </c>
      <c r="P7" s="65">
        <v>38174.394074074073</v>
      </c>
      <c r="Q7" s="65">
        <v>75787.400000000009</v>
      </c>
      <c r="R7" s="65">
        <v>45472.44</v>
      </c>
      <c r="S7" s="65">
        <v>49514.434666666668</v>
      </c>
      <c r="T7" s="65">
        <v>13248.760296296296</v>
      </c>
      <c r="U7" s="65">
        <v>75787.400000000009</v>
      </c>
      <c r="V7" s="65">
        <v>25823.854814814811</v>
      </c>
      <c r="W7" s="65">
        <v>25262.466666666664</v>
      </c>
      <c r="X7" s="65">
        <v>8420.822222222223</v>
      </c>
      <c r="Y7" s="65">
        <v>55577.426666666666</v>
      </c>
      <c r="Z7" s="65">
        <v>11227.762962962965</v>
      </c>
      <c r="AA7" s="65">
        <v>30314.959999999999</v>
      </c>
      <c r="AB7" s="65">
        <v>7859.4340740740745</v>
      </c>
      <c r="AC7" s="65">
        <v>60629.919999999998</v>
      </c>
      <c r="AD7" s="65">
        <v>12911.927407407406</v>
      </c>
      <c r="AE7" s="65">
        <v>45472.44</v>
      </c>
      <c r="AF7" s="65">
        <v>52770.485925925932</v>
      </c>
      <c r="AG7" s="65">
        <v>46314.522222222222</v>
      </c>
      <c r="AH7" s="65">
        <v>75787.400000000009</v>
      </c>
      <c r="AI7" s="65">
        <v>49402.157037037032</v>
      </c>
      <c r="AJ7" s="65">
        <v>75787.400000000009</v>
      </c>
      <c r="AK7" s="65">
        <v>65121.025185185172</v>
      </c>
      <c r="AL7" s="65">
        <v>75787.400000000009</v>
      </c>
      <c r="AM7" s="65">
        <v>31437.736296296298</v>
      </c>
      <c r="AN7" s="65">
        <v>55577.426666666666</v>
      </c>
      <c r="AO7" s="65">
        <v>17964.420740740741</v>
      </c>
      <c r="AP7" s="65">
        <v>75787.400000000009</v>
      </c>
      <c r="AQ7" s="65">
        <v>40419.946666666663</v>
      </c>
      <c r="AR7" s="65">
        <v>25262.466666666664</v>
      </c>
      <c r="AS7" s="65">
        <v>6736.6577777777784</v>
      </c>
      <c r="AT7" s="65">
        <v>58945.755555555552</v>
      </c>
      <c r="AU7" s="65">
        <v>39858.558518518519</v>
      </c>
      <c r="AV7" s="65">
        <v>52770.485925925932</v>
      </c>
      <c r="AW7" s="65">
        <v>69050.742222222223</v>
      </c>
      <c r="AX7" s="65">
        <v>66805.189629629633</v>
      </c>
      <c r="AY7" s="65">
        <v>7859.4340740740745</v>
      </c>
      <c r="AZ7" s="65">
        <v>68569.552380952387</v>
      </c>
      <c r="BA7" s="65">
        <v>35592.008592592596</v>
      </c>
      <c r="BB7" s="65">
        <v>70374.014285714293</v>
      </c>
      <c r="BC7" s="65">
        <v>28069.407407407405</v>
      </c>
      <c r="BD7" s="65">
        <v>55577.426666666666</v>
      </c>
      <c r="BE7" s="65">
        <v>15157.479999999998</v>
      </c>
      <c r="BF7" s="65">
        <v>70734.906666666662</v>
      </c>
      <c r="BG7" s="65">
        <v>37613.005925925921</v>
      </c>
      <c r="BH7" s="65">
        <v>70374.014285714293</v>
      </c>
      <c r="BI7" s="65">
        <v>44911.051851851851</v>
      </c>
      <c r="BJ7" s="65">
        <v>75787.400000000009</v>
      </c>
      <c r="BK7" s="65">
        <v>52209.097777777773</v>
      </c>
      <c r="BL7" s="65">
        <v>53893.262222222227</v>
      </c>
      <c r="BM7" s="65">
        <v>50524.933333333342</v>
      </c>
      <c r="BN7" s="65">
        <v>63436.86074074074</v>
      </c>
      <c r="BO7" s="65">
        <v>52209.097777777773</v>
      </c>
      <c r="BP7" s="65">
        <v>69612.130370370374</v>
      </c>
      <c r="BQ7" s="65">
        <v>33683.288888888892</v>
      </c>
      <c r="BR7" s="65">
        <v>36490.229629629626</v>
      </c>
      <c r="BS7" s="65">
        <v>17683.726666666666</v>
      </c>
      <c r="BT7" s="65">
        <v>6175.2696296296299</v>
      </c>
      <c r="BU7" s="65">
        <v>0</v>
      </c>
      <c r="BV7" s="65">
        <v>60068.531851851847</v>
      </c>
      <c r="BW7" s="65">
        <v>4491.1051851851862</v>
      </c>
      <c r="BX7" s="65">
        <v>35554.582716049379</v>
      </c>
      <c r="BY7" s="65">
        <v>61191.308148148157</v>
      </c>
      <c r="BZ7" s="65">
        <v>40419.946666666663</v>
      </c>
      <c r="CA7" s="65">
        <v>5052.4933333333347</v>
      </c>
      <c r="CB7" s="65">
        <v>75787.400000000009</v>
      </c>
      <c r="CC7" s="65">
        <v>53331.874074074076</v>
      </c>
      <c r="CD7" s="65">
        <v>30314.959999999999</v>
      </c>
      <c r="CE7" s="65">
        <v>6736.6577777777784</v>
      </c>
      <c r="CF7" s="65">
        <v>20209.973333333335</v>
      </c>
      <c r="CG7" s="65">
        <v>5613.8814814814823</v>
      </c>
      <c r="CH7" s="65">
        <v>75787.400000000009</v>
      </c>
      <c r="CI7" s="65">
        <v>60068.531851851847</v>
      </c>
      <c r="CJ7" s="65">
        <v>75787.400000000009</v>
      </c>
      <c r="CK7" s="65">
        <v>44349.663703703707</v>
      </c>
      <c r="CL7">
        <v>757.87400000000002</v>
      </c>
    </row>
    <row r="8" spans="1:90" x14ac:dyDescent="0.35">
      <c r="A8" s="63" t="s">
        <v>228</v>
      </c>
      <c r="B8" s="64" t="s">
        <v>230</v>
      </c>
      <c r="C8" s="65">
        <v>4217453.2166666668</v>
      </c>
      <c r="D8" s="65">
        <v>3032155.9074074072</v>
      </c>
      <c r="E8" s="65">
        <v>4217453.2166666668</v>
      </c>
      <c r="F8" s="65">
        <v>2563549.9944444448</v>
      </c>
      <c r="G8" s="65">
        <v>3969367.7333333334</v>
      </c>
      <c r="H8" s="65">
        <v>2480854.8333333335</v>
      </c>
      <c r="I8" s="65">
        <v>2977025.8</v>
      </c>
      <c r="J8" s="65">
        <v>2091006.2166666666</v>
      </c>
      <c r="K8" s="65">
        <v>3212054.152631579</v>
      </c>
      <c r="L8" s="65">
        <v>2315464.5111111114</v>
      </c>
      <c r="M8" s="65">
        <v>2480854.8333333335</v>
      </c>
      <c r="N8" s="65">
        <v>1829630.4395833334</v>
      </c>
      <c r="O8" s="65">
        <v>3152144.9647058826</v>
      </c>
      <c r="P8" s="65">
        <v>2447776.7688888889</v>
      </c>
      <c r="Q8" s="65">
        <v>2889466.2176470589</v>
      </c>
      <c r="R8" s="65">
        <v>1918527.7377777775</v>
      </c>
      <c r="S8" s="65">
        <v>2269982.1724999999</v>
      </c>
      <c r="T8" s="65">
        <v>1570005.2224040404</v>
      </c>
      <c r="U8" s="65">
        <v>3225111.2833333332</v>
      </c>
      <c r="V8" s="65">
        <v>1918527.7377777775</v>
      </c>
      <c r="W8" s="65">
        <v>992341.93333333335</v>
      </c>
      <c r="X8" s="65">
        <v>811916.1272727272</v>
      </c>
      <c r="Y8" s="65">
        <v>1953673.1812500001</v>
      </c>
      <c r="Z8" s="65">
        <v>1835832.5766666669</v>
      </c>
      <c r="AA8" s="65">
        <v>3225111.2833333332</v>
      </c>
      <c r="AB8" s="65">
        <v>1885449.6733333333</v>
      </c>
      <c r="AC8" s="65">
        <v>1953673.1812500001</v>
      </c>
      <c r="AD8" s="65">
        <v>1398299.9969696971</v>
      </c>
      <c r="AE8" s="65">
        <v>2324169.2649122807</v>
      </c>
      <c r="AF8" s="65">
        <v>1846858.5981481483</v>
      </c>
      <c r="AG8" s="65">
        <v>1775769.7754385963</v>
      </c>
      <c r="AH8" s="65">
        <v>4465538.7</v>
      </c>
      <c r="AI8" s="65">
        <v>2585311.8789473684</v>
      </c>
      <c r="AJ8" s="65">
        <v>2728940.3166666669</v>
      </c>
      <c r="AK8" s="65">
        <v>1829630.4395833334</v>
      </c>
      <c r="AL8" s="65">
        <v>4217453.2166666668</v>
      </c>
      <c r="AM8" s="65">
        <v>2276549.1411764706</v>
      </c>
      <c r="AN8" s="65">
        <v>1953673.1812500001</v>
      </c>
      <c r="AO8" s="65">
        <v>1157732.2555555557</v>
      </c>
      <c r="AP8" s="65">
        <v>3225111.2833333332</v>
      </c>
      <c r="AQ8" s="65">
        <v>1751191.6470588234</v>
      </c>
      <c r="AR8" s="65">
        <v>2232769.35</v>
      </c>
      <c r="AS8" s="65">
        <v>1259510.9153846153</v>
      </c>
      <c r="AT8" s="65">
        <v>2480854.8333333335</v>
      </c>
      <c r="AU8" s="65">
        <v>3003140.0614035088</v>
      </c>
      <c r="AV8" s="65">
        <v>1819293.5444444446</v>
      </c>
      <c r="AW8" s="65">
        <v>3032155.9074074072</v>
      </c>
      <c r="AX8" s="65">
        <v>2506969.094736842</v>
      </c>
      <c r="AY8" s="65">
        <v>1880226.8210526318</v>
      </c>
      <c r="AZ8" s="65">
        <v>2196362.9973374614</v>
      </c>
      <c r="BA8" s="65">
        <v>1649650.3282222222</v>
      </c>
      <c r="BB8" s="65">
        <v>2820340.2315789475</v>
      </c>
      <c r="BC8" s="65">
        <v>1807479.9500000004</v>
      </c>
      <c r="BD8" s="65">
        <v>992341.93333333335</v>
      </c>
      <c r="BE8" s="65">
        <v>1041959.03</v>
      </c>
      <c r="BF8" s="65">
        <v>1984683.8666666667</v>
      </c>
      <c r="BG8" s="65">
        <v>2026031.4472222221</v>
      </c>
      <c r="BH8" s="65">
        <v>2820340.2315789475</v>
      </c>
      <c r="BI8" s="65">
        <v>1842920.7333333336</v>
      </c>
      <c r="BJ8" s="65">
        <v>2364108.7235294119</v>
      </c>
      <c r="BK8" s="65">
        <v>1529860.4805555553</v>
      </c>
      <c r="BL8" s="65">
        <v>2715354.073478959</v>
      </c>
      <c r="BM8" s="65">
        <v>2728940.3166666669</v>
      </c>
      <c r="BN8" s="65">
        <v>2010798.1280701756</v>
      </c>
      <c r="BO8" s="65">
        <v>2949460.7462962968</v>
      </c>
      <c r="BP8" s="65">
        <v>3114851.0685185189</v>
      </c>
      <c r="BQ8" s="65">
        <v>2772720.1078431373</v>
      </c>
      <c r="BR8" s="65">
        <v>2245826.4807017543</v>
      </c>
      <c r="BS8" s="65">
        <v>2102198.0429824563</v>
      </c>
      <c r="BT8" s="65">
        <v>2167483.696491228</v>
      </c>
      <c r="BU8" s="65">
        <v>1723541.2526315791</v>
      </c>
      <c r="BV8" s="65">
        <v>2402512.0491228071</v>
      </c>
      <c r="BW8" s="65">
        <v>2115255.173684211</v>
      </c>
      <c r="BX8" s="65">
        <v>3429672.9976608194</v>
      </c>
      <c r="BY8" s="65">
        <v>3394853.9824561407</v>
      </c>
      <c r="BZ8" s="65">
        <v>3891024.9491228075</v>
      </c>
      <c r="CA8" s="65">
        <v>3003140.0614035088</v>
      </c>
      <c r="CB8" s="65">
        <v>4217453.2166666668</v>
      </c>
      <c r="CC8" s="65">
        <v>1953673.1812500001</v>
      </c>
      <c r="CD8" s="65">
        <v>2101429.9764705882</v>
      </c>
      <c r="CE8" s="65">
        <v>1488512.9</v>
      </c>
      <c r="CF8" s="65">
        <v>1838751.2294117645</v>
      </c>
      <c r="CG8" s="65">
        <v>1777945.9638888887</v>
      </c>
      <c r="CH8" s="65">
        <v>2820340.2315789475</v>
      </c>
      <c r="CI8" s="65">
        <v>1564846.8948717951</v>
      </c>
      <c r="CJ8" s="65">
        <v>3525425.2894736845</v>
      </c>
      <c r="CK8" s="65">
        <v>1460947.8462962965</v>
      </c>
      <c r="CL8">
        <v>44655.387000000002</v>
      </c>
    </row>
    <row r="9" spans="1:90" x14ac:dyDescent="0.35">
      <c r="A9" s="63" t="s">
        <v>228</v>
      </c>
      <c r="B9" s="64" t="s">
        <v>231</v>
      </c>
      <c r="C9" s="65">
        <v>16442.345454545455</v>
      </c>
      <c r="D9" s="65">
        <v>10758.571717171717</v>
      </c>
      <c r="E9" s="65">
        <v>15072.15</v>
      </c>
      <c r="F9" s="65">
        <v>13211.390740740741</v>
      </c>
      <c r="G9" s="65">
        <v>16442.345454545455</v>
      </c>
      <c r="H9" s="65">
        <v>9337.628282828282</v>
      </c>
      <c r="I9" s="65">
        <v>14615.418181818182</v>
      </c>
      <c r="J9" s="65">
        <v>8931.6444444444442</v>
      </c>
      <c r="K9" s="65">
        <v>11722.783333333331</v>
      </c>
      <c r="L9" s="65">
        <v>13620.757777777775</v>
      </c>
      <c r="M9" s="65">
        <v>7177.2142857142853</v>
      </c>
      <c r="N9" s="65">
        <v>5954.4296296296288</v>
      </c>
      <c r="O9" s="65">
        <v>18421.516666666663</v>
      </c>
      <c r="P9" s="65">
        <v>10477.505982905983</v>
      </c>
      <c r="Q9" s="65">
        <v>15458.615384615387</v>
      </c>
      <c r="R9" s="65">
        <v>12094.935185185184</v>
      </c>
      <c r="S9" s="65">
        <v>12057.72</v>
      </c>
      <c r="T9" s="65">
        <v>10647.550752136751</v>
      </c>
      <c r="U9" s="65">
        <v>12918.985714285714</v>
      </c>
      <c r="V9" s="65">
        <v>12195.129914529913</v>
      </c>
      <c r="W9" s="65">
        <v>12918.985714285714</v>
      </c>
      <c r="X9" s="65">
        <v>9446.9316239316231</v>
      </c>
      <c r="Y9" s="65">
        <v>9275.1692307692301</v>
      </c>
      <c r="Z9" s="65">
        <v>9824.8088888888888</v>
      </c>
      <c r="AA9" s="65">
        <v>10821.030769230769</v>
      </c>
      <c r="AB9" s="65">
        <v>8373.4166666666661</v>
      </c>
      <c r="AC9" s="65">
        <v>14354.428571428571</v>
      </c>
      <c r="AD9" s="65">
        <v>13397.466666666664</v>
      </c>
      <c r="AE9" s="65">
        <v>10305.743589743588</v>
      </c>
      <c r="AF9" s="65">
        <v>10133.981196581195</v>
      </c>
      <c r="AG9" s="65">
        <v>9103.4068376068353</v>
      </c>
      <c r="AH9" s="65">
        <v>20096.199999999997</v>
      </c>
      <c r="AI9" s="65">
        <v>14256.278632478632</v>
      </c>
      <c r="AJ9" s="65">
        <v>16442.345454545455</v>
      </c>
      <c r="AK9" s="65">
        <v>11164.555555555555</v>
      </c>
      <c r="AL9" s="65">
        <v>13397.466666666664</v>
      </c>
      <c r="AM9" s="65">
        <v>10494.682222222222</v>
      </c>
      <c r="AN9" s="65">
        <v>1826.9272727272728</v>
      </c>
      <c r="AO9" s="65">
        <v>5582.2777777777774</v>
      </c>
      <c r="AP9" s="65">
        <v>16076.96</v>
      </c>
      <c r="AQ9" s="65">
        <v>9924.0493827160481</v>
      </c>
      <c r="AR9" s="65">
        <v>9275.1692307692301</v>
      </c>
      <c r="AS9" s="65">
        <v>6252.1511111111104</v>
      </c>
      <c r="AT9" s="65">
        <v>11164.555555555555</v>
      </c>
      <c r="AU9" s="65">
        <v>12538.654700854699</v>
      </c>
      <c r="AV9" s="65">
        <v>8588.1196581196564</v>
      </c>
      <c r="AW9" s="65">
        <v>12467.087037037036</v>
      </c>
      <c r="AX9" s="65">
        <v>13053.941880341879</v>
      </c>
      <c r="AY9" s="65">
        <v>4668.814141414141</v>
      </c>
      <c r="AZ9" s="65">
        <v>14714.460392940393</v>
      </c>
      <c r="BA9" s="65">
        <v>13772.212304152636</v>
      </c>
      <c r="BB9" s="65">
        <v>15789.871428571427</v>
      </c>
      <c r="BC9" s="65">
        <v>14067.34</v>
      </c>
      <c r="BD9" s="65">
        <v>16746.833333333336</v>
      </c>
      <c r="BE9" s="65">
        <v>13194.474747474747</v>
      </c>
      <c r="BF9" s="65">
        <v>10961.563636363635</v>
      </c>
      <c r="BG9" s="65">
        <v>13676.580555555554</v>
      </c>
      <c r="BH9" s="65">
        <v>14615.418181818182</v>
      </c>
      <c r="BI9" s="65">
        <v>12901.264197530863</v>
      </c>
      <c r="BJ9" s="65">
        <v>15458.615384615387</v>
      </c>
      <c r="BK9" s="65">
        <v>15021.40202020202</v>
      </c>
      <c r="BL9" s="65">
        <v>18248.527399267397</v>
      </c>
      <c r="BM9" s="65">
        <v>18341.769841269841</v>
      </c>
      <c r="BN9" s="65">
        <v>17863.288888888888</v>
      </c>
      <c r="BO9" s="65">
        <v>18660.757142857143</v>
      </c>
      <c r="BP9" s="65">
        <v>18341.769841269841</v>
      </c>
      <c r="BQ9" s="65">
        <v>18035.051282051281</v>
      </c>
      <c r="BR9" s="65">
        <v>9489.8722222222223</v>
      </c>
      <c r="BS9" s="65">
        <v>10269.244081196581</v>
      </c>
      <c r="BT9" s="65">
        <v>10992.793162393164</v>
      </c>
      <c r="BU9" s="65">
        <v>10992.793162393164</v>
      </c>
      <c r="BV9" s="65">
        <v>12839.238888888887</v>
      </c>
      <c r="BW9" s="65">
        <v>6252.1511111111104</v>
      </c>
      <c r="BX9" s="65">
        <v>16590.066069732737</v>
      </c>
      <c r="BY9" s="65">
        <v>16906.326984126983</v>
      </c>
      <c r="BZ9" s="65">
        <v>16374.681481481481</v>
      </c>
      <c r="CA9" s="65">
        <v>16489.189743589744</v>
      </c>
      <c r="CB9" s="65">
        <v>18550.33846153846</v>
      </c>
      <c r="CC9" s="65">
        <v>10420.251851851852</v>
      </c>
      <c r="CD9" s="65">
        <v>8373.4166666666679</v>
      </c>
      <c r="CE9" s="65">
        <v>7655.695238095238</v>
      </c>
      <c r="CF9" s="65">
        <v>6028.86</v>
      </c>
      <c r="CG9" s="65">
        <v>5582.2777777777774</v>
      </c>
      <c r="CH9" s="65">
        <v>8373.4166666666679</v>
      </c>
      <c r="CI9" s="65">
        <v>6698.7333333333318</v>
      </c>
      <c r="CJ9" s="65">
        <v>17004.476923076923</v>
      </c>
      <c r="CK9" s="65">
        <v>9743.6121212121197</v>
      </c>
      <c r="CL9">
        <v>200.96199999999999</v>
      </c>
    </row>
    <row r="10" spans="1:90" x14ac:dyDescent="0.35">
      <c r="A10" s="63" t="s">
        <v>232</v>
      </c>
      <c r="B10" s="64" t="s">
        <v>233</v>
      </c>
      <c r="C10" s="65">
        <v>284699.2</v>
      </c>
      <c r="D10" s="65">
        <v>165466.20170940171</v>
      </c>
      <c r="E10" s="65">
        <v>284699.2</v>
      </c>
      <c r="F10" s="65">
        <v>142349.6</v>
      </c>
      <c r="G10" s="65">
        <v>240899.32307692309</v>
      </c>
      <c r="H10" s="65">
        <v>104633.03931623932</v>
      </c>
      <c r="I10" s="65">
        <v>65699.815384615387</v>
      </c>
      <c r="J10" s="65">
        <v>58399.835897435907</v>
      </c>
      <c r="K10" s="65">
        <v>97333.059829059814</v>
      </c>
      <c r="L10" s="65">
        <v>184932.81367521366</v>
      </c>
      <c r="M10" s="65">
        <v>0</v>
      </c>
      <c r="N10" s="65">
        <v>77866.447863247871</v>
      </c>
      <c r="O10" s="65">
        <v>197099.44615384616</v>
      </c>
      <c r="P10" s="65">
        <v>119232.99829059831</v>
      </c>
      <c r="Q10" s="65">
        <v>87599.75384615385</v>
      </c>
      <c r="R10" s="65">
        <v>77866.447863247871</v>
      </c>
      <c r="S10" s="65">
        <v>131034.63179487179</v>
      </c>
      <c r="T10" s="65">
        <v>86139.757948717946</v>
      </c>
      <c r="U10" s="65">
        <v>197099.44615384616</v>
      </c>
      <c r="V10" s="65">
        <v>109499.69230769231</v>
      </c>
      <c r="W10" s="65">
        <v>94899.733333333323</v>
      </c>
      <c r="X10" s="65">
        <v>90033.080341880355</v>
      </c>
      <c r="Y10" s="65">
        <v>0</v>
      </c>
      <c r="Z10" s="65">
        <v>41366.550427350419</v>
      </c>
      <c r="AA10" s="65">
        <v>166074.53333333335</v>
      </c>
      <c r="AB10" s="65">
        <v>92023.983838383851</v>
      </c>
      <c r="AC10" s="65">
        <v>197099.44615384616</v>
      </c>
      <c r="AD10" s="65">
        <v>97775.482828282824</v>
      </c>
      <c r="AE10" s="65">
        <v>94899.733333333323</v>
      </c>
      <c r="AF10" s="65">
        <v>99766.386324786348</v>
      </c>
      <c r="AG10" s="65">
        <v>77866.447863247871</v>
      </c>
      <c r="AH10" s="65">
        <v>284699.2</v>
      </c>
      <c r="AI10" s="65">
        <v>218999.38461538462</v>
      </c>
      <c r="AJ10" s="65">
        <v>153299.56923076924</v>
      </c>
      <c r="AK10" s="65">
        <v>85166.427350427359</v>
      </c>
      <c r="AL10" s="65">
        <v>65699.815384615387</v>
      </c>
      <c r="AM10" s="65">
        <v>92466.406837606832</v>
      </c>
      <c r="AN10" s="65">
        <v>65699.815384615387</v>
      </c>
      <c r="AO10" s="65">
        <v>87599.75384615385</v>
      </c>
      <c r="AP10" s="65">
        <v>131399.63076923077</v>
      </c>
      <c r="AQ10" s="65">
        <v>87599.75384615385</v>
      </c>
      <c r="AR10" s="65">
        <v>0</v>
      </c>
      <c r="AS10" s="65">
        <v>43799.876923076925</v>
      </c>
      <c r="AT10" s="65">
        <v>182499.48717948719</v>
      </c>
      <c r="AU10" s="65">
        <v>82733.100854700853</v>
      </c>
      <c r="AV10" s="65">
        <v>75433.121367521366</v>
      </c>
      <c r="AW10" s="65">
        <v>182499.48717948719</v>
      </c>
      <c r="AX10" s="65">
        <v>177632.83418803418</v>
      </c>
      <c r="AY10" s="65">
        <v>180066.16068376071</v>
      </c>
      <c r="AZ10" s="65">
        <v>161329.54666666669</v>
      </c>
      <c r="BA10" s="65">
        <v>117773.00239316239</v>
      </c>
      <c r="BB10" s="65">
        <v>284699.2</v>
      </c>
      <c r="BC10" s="65">
        <v>172766.18119658119</v>
      </c>
      <c r="BD10" s="65">
        <v>109499.69230769233</v>
      </c>
      <c r="BE10" s="65">
        <v>102199.71282051282</v>
      </c>
      <c r="BF10" s="65">
        <v>65699.815384615387</v>
      </c>
      <c r="BG10" s="65">
        <v>82733.100854700853</v>
      </c>
      <c r="BH10" s="65">
        <v>109499.69230769233</v>
      </c>
      <c r="BI10" s="65">
        <v>94899.733333333323</v>
      </c>
      <c r="BJ10" s="65">
        <v>237249.33333333337</v>
      </c>
      <c r="BK10" s="65">
        <v>136266.28376068376</v>
      </c>
      <c r="BL10" s="65">
        <v>113393.01470085474</v>
      </c>
      <c r="BM10" s="65">
        <v>99766.386324786348</v>
      </c>
      <c r="BN10" s="65">
        <v>107066.36581196585</v>
      </c>
      <c r="BO10" s="65">
        <v>148432.91623931626</v>
      </c>
      <c r="BP10" s="65">
        <v>80299.774358974362</v>
      </c>
      <c r="BQ10" s="65">
        <v>131399.6307692308</v>
      </c>
      <c r="BR10" s="65">
        <v>43799.876923076925</v>
      </c>
      <c r="BS10" s="65">
        <v>130791.29914529917</v>
      </c>
      <c r="BT10" s="65">
        <v>133832.95726495725</v>
      </c>
      <c r="BU10" s="65">
        <v>90033.080341880355</v>
      </c>
      <c r="BV10" s="65">
        <v>150866.24273504273</v>
      </c>
      <c r="BW10" s="65">
        <v>148432.91623931626</v>
      </c>
      <c r="BX10" s="65">
        <v>171217.70069930071</v>
      </c>
      <c r="BY10" s="65">
        <v>155732.89572649574</v>
      </c>
      <c r="BZ10" s="65">
        <v>182499.48717948719</v>
      </c>
      <c r="CA10" s="65">
        <v>175420.71919191923</v>
      </c>
      <c r="CB10" s="65">
        <v>131399.63076923077</v>
      </c>
      <c r="CC10" s="65">
        <v>94899.733333333323</v>
      </c>
      <c r="CD10" s="65">
        <v>109499.69230769233</v>
      </c>
      <c r="CE10" s="65">
        <v>65699.815384615387</v>
      </c>
      <c r="CF10" s="65">
        <v>153299.56923076924</v>
      </c>
      <c r="CG10" s="65">
        <v>41366.550427350419</v>
      </c>
      <c r="CH10" s="65">
        <v>21899.938461538462</v>
      </c>
      <c r="CI10" s="65">
        <v>43799.876923076925</v>
      </c>
      <c r="CJ10" s="65">
        <v>109499.69230769233</v>
      </c>
      <c r="CK10" s="65">
        <v>90033.080341880355</v>
      </c>
      <c r="CL10">
        <v>2846.9920000000002</v>
      </c>
    </row>
    <row r="11" spans="1:90" x14ac:dyDescent="0.35">
      <c r="A11" s="63" t="s">
        <v>234</v>
      </c>
      <c r="B11" s="64" t="s">
        <v>235</v>
      </c>
      <c r="C11" s="65">
        <v>376234.0153846154</v>
      </c>
      <c r="D11" s="65">
        <v>238788.25555555552</v>
      </c>
      <c r="E11" s="65">
        <v>376234.0153846154</v>
      </c>
      <c r="F11" s="65">
        <v>222320.1</v>
      </c>
      <c r="G11" s="65">
        <v>444640.2</v>
      </c>
      <c r="H11" s="65">
        <v>231820.95897435897</v>
      </c>
      <c r="I11" s="65">
        <v>376234.0153846154</v>
      </c>
      <c r="J11" s="65">
        <v>222320.1</v>
      </c>
      <c r="K11" s="65">
        <v>156447.47777777779</v>
      </c>
      <c r="L11" s="65">
        <v>205218.55384615384</v>
      </c>
      <c r="M11" s="65">
        <v>407586.85</v>
      </c>
      <c r="N11" s="65">
        <v>206600.49696969698</v>
      </c>
      <c r="O11" s="65">
        <v>407586.85</v>
      </c>
      <c r="P11" s="65">
        <v>209018.89743589741</v>
      </c>
      <c r="Q11" s="65">
        <v>410437.10769230768</v>
      </c>
      <c r="R11" s="65">
        <v>218203.06111111114</v>
      </c>
      <c r="S11" s="65">
        <v>381934.5307692308</v>
      </c>
      <c r="T11" s="65">
        <v>258475.18696969695</v>
      </c>
      <c r="U11" s="65">
        <v>410437.10769230768</v>
      </c>
      <c r="V11" s="65">
        <v>267607.52777777775</v>
      </c>
      <c r="W11" s="65">
        <v>376234.0153846154</v>
      </c>
      <c r="X11" s="65">
        <v>251513.64848484847</v>
      </c>
      <c r="Y11" s="65">
        <v>342030.92307692312</v>
      </c>
      <c r="Z11" s="65">
        <v>224565.75757575757</v>
      </c>
      <c r="AA11" s="65">
        <v>370533.50000000006</v>
      </c>
      <c r="AB11" s="65">
        <v>260496.27878787878</v>
      </c>
      <c r="AC11" s="65">
        <v>410437.10769230768</v>
      </c>
      <c r="AD11" s="65">
        <v>288192.72222222219</v>
      </c>
      <c r="AE11" s="65">
        <v>220419.92820512821</v>
      </c>
      <c r="AF11" s="65">
        <v>205218.55384615384</v>
      </c>
      <c r="AG11" s="65">
        <v>212819.24102564101</v>
      </c>
      <c r="AH11" s="65">
        <v>376234.0153846154</v>
      </c>
      <c r="AI11" s="65">
        <v>205851.94444444444</v>
      </c>
      <c r="AJ11" s="65">
        <v>410437.10769230768</v>
      </c>
      <c r="AK11" s="65">
        <v>230554.1777777778</v>
      </c>
      <c r="AL11" s="65">
        <v>444640.2</v>
      </c>
      <c r="AM11" s="65">
        <v>243221.98974358977</v>
      </c>
      <c r="AN11" s="65">
        <v>444640.2</v>
      </c>
      <c r="AO11" s="65">
        <v>266024.05128205131</v>
      </c>
      <c r="AP11" s="65">
        <v>410437.10769230768</v>
      </c>
      <c r="AQ11" s="65">
        <v>216619.58461538464</v>
      </c>
      <c r="AR11" s="65">
        <v>342030.92307692312</v>
      </c>
      <c r="AS11" s="65">
        <v>211091.81212121207</v>
      </c>
      <c r="AT11" s="65">
        <v>201418.21025641024</v>
      </c>
      <c r="AU11" s="65">
        <v>209018.89743589741</v>
      </c>
      <c r="AV11" s="65">
        <v>224220.27179487178</v>
      </c>
      <c r="AW11" s="65">
        <v>258423.36410256411</v>
      </c>
      <c r="AX11" s="65">
        <v>247022.33333333334</v>
      </c>
      <c r="AY11" s="65">
        <v>262223.70769230765</v>
      </c>
      <c r="AZ11" s="65">
        <v>444640.2</v>
      </c>
      <c r="BA11" s="65">
        <v>300987.21230769227</v>
      </c>
      <c r="BB11" s="65">
        <v>444640.2</v>
      </c>
      <c r="BC11" s="65">
        <v>311628.17435897433</v>
      </c>
      <c r="BD11" s="65">
        <v>444640.2</v>
      </c>
      <c r="BE11" s="65">
        <v>296426.8</v>
      </c>
      <c r="BF11" s="65">
        <v>444640.2</v>
      </c>
      <c r="BG11" s="65">
        <v>296426.8</v>
      </c>
      <c r="BH11" s="65">
        <v>444640.2</v>
      </c>
      <c r="BI11" s="65">
        <v>292626.45641025645</v>
      </c>
      <c r="BJ11" s="65">
        <v>444640.2</v>
      </c>
      <c r="BK11" s="65">
        <v>307827.83076923073</v>
      </c>
      <c r="BL11" s="65">
        <v>380794.42769230774</v>
      </c>
      <c r="BM11" s="65">
        <v>376234.0153846154</v>
      </c>
      <c r="BN11" s="65">
        <v>402836.42051282054</v>
      </c>
      <c r="BO11" s="65">
        <v>406636.76410256414</v>
      </c>
      <c r="BP11" s="65">
        <v>349631.61025641026</v>
      </c>
      <c r="BQ11" s="65">
        <v>368633.3282051282</v>
      </c>
      <c r="BR11" s="65">
        <v>209018.89743589741</v>
      </c>
      <c r="BS11" s="65">
        <v>209968.98333333334</v>
      </c>
      <c r="BT11" s="65">
        <v>140612.71282051282</v>
      </c>
      <c r="BU11" s="65">
        <v>163414.77435897436</v>
      </c>
      <c r="BV11" s="65">
        <v>266024.05128205131</v>
      </c>
      <c r="BW11" s="65">
        <v>269824.39487179485</v>
      </c>
      <c r="BX11" s="65">
        <v>372433.6717948718</v>
      </c>
      <c r="BY11" s="65">
        <v>399036.07692307688</v>
      </c>
      <c r="BZ11" s="65">
        <v>376234.0153846154</v>
      </c>
      <c r="CA11" s="65">
        <v>342030.92307692306</v>
      </c>
      <c r="CB11" s="65">
        <v>376234.0153846154</v>
      </c>
      <c r="CC11" s="65">
        <v>201734.90555555554</v>
      </c>
      <c r="CD11" s="65">
        <v>342030.92307692312</v>
      </c>
      <c r="CE11" s="65">
        <v>197617.86666666667</v>
      </c>
      <c r="CF11" s="65">
        <v>342030.92307692312</v>
      </c>
      <c r="CG11" s="65">
        <v>175161.29090909092</v>
      </c>
      <c r="CH11" s="65">
        <v>444640.2</v>
      </c>
      <c r="CI11" s="65">
        <v>205851.94444444444</v>
      </c>
      <c r="CJ11" s="65">
        <v>376234.0153846154</v>
      </c>
      <c r="CK11" s="65">
        <v>279958.64444444445</v>
      </c>
      <c r="CL11">
        <v>4446.402</v>
      </c>
    </row>
    <row r="12" spans="1:90" x14ac:dyDescent="0.35">
      <c r="A12" s="63" t="s">
        <v>234</v>
      </c>
      <c r="B12" s="64" t="s">
        <v>236</v>
      </c>
      <c r="C12" s="65">
        <v>253093.80000000002</v>
      </c>
      <c r="D12" s="65">
        <v>162703.15714285712</v>
      </c>
      <c r="E12" s="65">
        <v>198859.4142857143</v>
      </c>
      <c r="F12" s="65">
        <v>142951.12777777776</v>
      </c>
      <c r="G12" s="65">
        <v>198859.4142857143</v>
      </c>
      <c r="H12" s="65">
        <v>127628.49743589744</v>
      </c>
      <c r="I12" s="65">
        <v>216937.54285714286</v>
      </c>
      <c r="J12" s="65">
        <v>149260.44615384616</v>
      </c>
      <c r="K12" s="65">
        <v>200868.09523809521</v>
      </c>
      <c r="L12" s="65">
        <v>162703.15714285712</v>
      </c>
      <c r="M12" s="65">
        <v>180781.28571428574</v>
      </c>
      <c r="N12" s="65">
        <v>135494.66060606061</v>
      </c>
      <c r="O12" s="65">
        <v>253093.80000000002</v>
      </c>
      <c r="P12" s="65">
        <v>122529.53809523808</v>
      </c>
      <c r="Q12" s="65">
        <v>126546.90000000001</v>
      </c>
      <c r="R12" s="65">
        <v>47806.606666666667</v>
      </c>
      <c r="S12" s="65">
        <v>151856.28</v>
      </c>
      <c r="T12" s="65">
        <v>126103.96009768012</v>
      </c>
      <c r="U12" s="65">
        <v>235015.67142857146</v>
      </c>
      <c r="V12" s="65">
        <v>147097.25128205129</v>
      </c>
      <c r="W12" s="65">
        <v>126546.90000000001</v>
      </c>
      <c r="X12" s="65">
        <v>121859.97777777778</v>
      </c>
      <c r="Y12" s="65">
        <v>72312.514285714278</v>
      </c>
      <c r="Z12" s="65">
        <v>89051.522222222236</v>
      </c>
      <c r="AA12" s="65">
        <v>72312.514285714278</v>
      </c>
      <c r="AB12" s="65">
        <v>79677.677777777775</v>
      </c>
      <c r="AC12" s="65">
        <v>253093.80000000002</v>
      </c>
      <c r="AD12" s="65">
        <v>192833.37142857144</v>
      </c>
      <c r="AE12" s="65">
        <v>134581.62380952379</v>
      </c>
      <c r="AF12" s="65">
        <v>154668.43333333332</v>
      </c>
      <c r="AG12" s="65">
        <v>134581.62380952379</v>
      </c>
      <c r="AH12" s="65">
        <v>253093.80000000002</v>
      </c>
      <c r="AI12" s="65">
        <v>178772.60476190477</v>
      </c>
      <c r="AJ12" s="65">
        <v>253093.80000000002</v>
      </c>
      <c r="AK12" s="65">
        <v>196850.73333333334</v>
      </c>
      <c r="AL12" s="65">
        <v>216937.54285714286</v>
      </c>
      <c r="AM12" s="65">
        <v>149260.44615384616</v>
      </c>
      <c r="AN12" s="65">
        <v>162703.15714285718</v>
      </c>
      <c r="AO12" s="65">
        <v>143419.81999999998</v>
      </c>
      <c r="AP12" s="65">
        <v>253093.80000000002</v>
      </c>
      <c r="AQ12" s="65">
        <v>138598.98571428572</v>
      </c>
      <c r="AR12" s="65">
        <v>198859.4142857143</v>
      </c>
      <c r="AS12" s="65">
        <v>101670.15897435896</v>
      </c>
      <c r="AT12" s="65">
        <v>138598.98571428572</v>
      </c>
      <c r="AU12" s="65">
        <v>148642.39047619049</v>
      </c>
      <c r="AV12" s="65">
        <v>158685.79523809525</v>
      </c>
      <c r="AW12" s="65">
        <v>194842.0523809524</v>
      </c>
      <c r="AX12" s="65">
        <v>166566.00512820514</v>
      </c>
      <c r="AY12" s="65">
        <v>166720.51904761905</v>
      </c>
      <c r="AZ12" s="65">
        <v>151856.28</v>
      </c>
      <c r="BA12" s="65">
        <v>101913.57302356903</v>
      </c>
      <c r="BB12" s="65">
        <v>198859.4142857143</v>
      </c>
      <c r="BC12" s="65">
        <v>109929.63030303031</v>
      </c>
      <c r="BD12" s="65">
        <v>126546.90000000001</v>
      </c>
      <c r="BE12" s="65">
        <v>87176.753333333312</v>
      </c>
      <c r="BF12" s="65">
        <v>108468.77142857143</v>
      </c>
      <c r="BG12" s="65">
        <v>78115.370370370365</v>
      </c>
      <c r="BH12" s="65">
        <v>108468.77142857143</v>
      </c>
      <c r="BI12" s="65">
        <v>65616.911111111112</v>
      </c>
      <c r="BJ12" s="65">
        <v>216937.54285714286</v>
      </c>
      <c r="BK12" s="65">
        <v>168729.19999999998</v>
      </c>
      <c r="BL12" s="65">
        <v>195645.52476190479</v>
      </c>
      <c r="BM12" s="65">
        <v>172746.56190476191</v>
      </c>
      <c r="BN12" s="65">
        <v>198859.4142857143</v>
      </c>
      <c r="BO12" s="65">
        <v>204885.45714285714</v>
      </c>
      <c r="BP12" s="65">
        <v>200868.09523809527</v>
      </c>
      <c r="BQ12" s="65">
        <v>200868.09523809527</v>
      </c>
      <c r="BR12" s="65">
        <v>138598.98571428572</v>
      </c>
      <c r="BS12" s="65">
        <v>145127.1988095238</v>
      </c>
      <c r="BT12" s="65">
        <v>124538.21904761906</v>
      </c>
      <c r="BU12" s="65">
        <v>110477.45238095238</v>
      </c>
      <c r="BV12" s="65">
        <v>168729.19999999998</v>
      </c>
      <c r="BW12" s="65">
        <v>176763.92380952381</v>
      </c>
      <c r="BX12" s="65">
        <v>204215.89682539683</v>
      </c>
      <c r="BY12" s="65">
        <v>218946.22380952386</v>
      </c>
      <c r="BZ12" s="65">
        <v>192833.37142857144</v>
      </c>
      <c r="CA12" s="65">
        <v>200868.09523809521</v>
      </c>
      <c r="CB12" s="65">
        <v>198859.4142857143</v>
      </c>
      <c r="CC12" s="65">
        <v>125465.30256410257</v>
      </c>
      <c r="CD12" s="65">
        <v>144625.02857142856</v>
      </c>
      <c r="CE12" s="65">
        <v>89988.906666666677</v>
      </c>
      <c r="CF12" s="65">
        <v>108468.77142857143</v>
      </c>
      <c r="CG12" s="65">
        <v>37495.377777777787</v>
      </c>
      <c r="CH12" s="65">
        <v>162703.15714285718</v>
      </c>
      <c r="CI12" s="65">
        <v>79251.593939393948</v>
      </c>
      <c r="CJ12" s="65">
        <v>235015.67142857146</v>
      </c>
      <c r="CK12" s="65">
        <v>102442.72857142858</v>
      </c>
      <c r="CL12">
        <v>2530.9380000000001</v>
      </c>
    </row>
    <row r="13" spans="1:90" x14ac:dyDescent="0.35">
      <c r="A13" s="63" t="s">
        <v>228</v>
      </c>
      <c r="B13" s="64" t="s">
        <v>237</v>
      </c>
      <c r="C13" s="65">
        <v>436083.9</v>
      </c>
      <c r="D13" s="65">
        <v>281031.84666666668</v>
      </c>
      <c r="E13" s="65">
        <v>348867.12</v>
      </c>
      <c r="F13" s="65">
        <v>270533.53055555554</v>
      </c>
      <c r="G13" s="65">
        <v>436083.9</v>
      </c>
      <c r="H13" s="65">
        <v>180894.06222222222</v>
      </c>
      <c r="I13" s="65">
        <v>407011.63999999996</v>
      </c>
      <c r="J13" s="65">
        <v>171203.30888888889</v>
      </c>
      <c r="K13" s="65">
        <v>310104.10666666669</v>
      </c>
      <c r="L13" s="65">
        <v>242268.83333333334</v>
      </c>
      <c r="M13" s="65">
        <v>319794.86</v>
      </c>
      <c r="N13" s="65">
        <v>124595.40000000001</v>
      </c>
      <c r="O13" s="65">
        <v>407011.63999999996</v>
      </c>
      <c r="P13" s="65">
        <v>119519.29111111112</v>
      </c>
      <c r="Q13" s="65">
        <v>249190.8</v>
      </c>
      <c r="R13" s="65">
        <v>156128.80370370368</v>
      </c>
      <c r="S13" s="65">
        <v>255835.88800000001</v>
      </c>
      <c r="T13" s="65">
        <v>140623.5983703704</v>
      </c>
      <c r="U13" s="65">
        <v>232578.08000000002</v>
      </c>
      <c r="V13" s="65">
        <v>150745.05185185184</v>
      </c>
      <c r="W13" s="65">
        <v>116289.04000000001</v>
      </c>
      <c r="X13" s="65">
        <v>102291.28518518519</v>
      </c>
      <c r="Y13" s="65">
        <v>174433.56</v>
      </c>
      <c r="Z13" s="65">
        <v>156128.80370370368</v>
      </c>
      <c r="AA13" s="65">
        <v>377939.38</v>
      </c>
      <c r="AB13" s="65">
        <v>158282.30444444445</v>
      </c>
      <c r="AC13" s="65">
        <v>377939.38</v>
      </c>
      <c r="AD13" s="65">
        <v>135670.54666666666</v>
      </c>
      <c r="AE13" s="65">
        <v>167973.05777777778</v>
      </c>
      <c r="AF13" s="65">
        <v>206736.07111111109</v>
      </c>
      <c r="AG13" s="65">
        <v>184124.31333333332</v>
      </c>
      <c r="AH13" s="65">
        <v>436083.9</v>
      </c>
      <c r="AI13" s="65">
        <v>293952.85111111111</v>
      </c>
      <c r="AJ13" s="65">
        <v>363403.25000000006</v>
      </c>
      <c r="AK13" s="65">
        <v>266495.71666666667</v>
      </c>
      <c r="AL13" s="65">
        <v>436083.9</v>
      </c>
      <c r="AM13" s="65">
        <v>242268.83333333334</v>
      </c>
      <c r="AN13" s="65">
        <v>145361.29999999999</v>
      </c>
      <c r="AO13" s="65">
        <v>72680.649999999994</v>
      </c>
      <c r="AP13" s="65">
        <v>377939.38</v>
      </c>
      <c r="AQ13" s="65">
        <v>193815.06666666665</v>
      </c>
      <c r="AR13" s="65">
        <v>145361.29999999999</v>
      </c>
      <c r="AS13" s="65">
        <v>87216.779999999984</v>
      </c>
      <c r="AT13" s="65">
        <v>242268.83333333334</v>
      </c>
      <c r="AU13" s="65">
        <v>226117.5777777778</v>
      </c>
      <c r="AV13" s="65">
        <v>171203.30888888889</v>
      </c>
      <c r="AW13" s="65">
        <v>200275.5688888889</v>
      </c>
      <c r="AX13" s="65">
        <v>261650.34</v>
      </c>
      <c r="AY13" s="65">
        <v>239038.58222222223</v>
      </c>
      <c r="AZ13" s="65">
        <v>343531.88107692305</v>
      </c>
      <c r="BA13" s="65">
        <v>213242.71977777776</v>
      </c>
      <c r="BB13" s="65">
        <v>268359.32307692309</v>
      </c>
      <c r="BC13" s="65">
        <v>155052.05333333334</v>
      </c>
      <c r="BD13" s="65">
        <v>268359.32307692309</v>
      </c>
      <c r="BE13" s="65">
        <v>164742.80666666667</v>
      </c>
      <c r="BF13" s="65">
        <v>368994.06923076924</v>
      </c>
      <c r="BG13" s="65">
        <v>234193.20555555553</v>
      </c>
      <c r="BH13" s="65">
        <v>407011.63999999996</v>
      </c>
      <c r="BI13" s="65">
        <v>269956.69999999995</v>
      </c>
      <c r="BJ13" s="65">
        <v>404935.05</v>
      </c>
      <c r="BK13" s="65">
        <v>242268.83333333334</v>
      </c>
      <c r="BL13" s="65">
        <v>387630.1333333333</v>
      </c>
      <c r="BM13" s="65">
        <v>339176.36666666664</v>
      </c>
      <c r="BN13" s="65">
        <v>342406.61777777778</v>
      </c>
      <c r="BO13" s="65">
        <v>413472.14222222217</v>
      </c>
      <c r="BP13" s="65">
        <v>426393.14666666661</v>
      </c>
      <c r="BQ13" s="65">
        <v>416702.39333333331</v>
      </c>
      <c r="BR13" s="65">
        <v>155052.05333333334</v>
      </c>
      <c r="BS13" s="65">
        <v>170395.7461111111</v>
      </c>
      <c r="BT13" s="65">
        <v>138900.79777777777</v>
      </c>
      <c r="BU13" s="65">
        <v>116289.04</v>
      </c>
      <c r="BV13" s="65">
        <v>239038.58222222223</v>
      </c>
      <c r="BW13" s="65">
        <v>187354.5644444444</v>
      </c>
      <c r="BX13" s="65">
        <v>299336.60296296293</v>
      </c>
      <c r="BY13" s="65">
        <v>323025.11111111112</v>
      </c>
      <c r="BZ13" s="65">
        <v>300413.35333333333</v>
      </c>
      <c r="CA13" s="65">
        <v>274571.34444444446</v>
      </c>
      <c r="CB13" s="65">
        <v>436083.9</v>
      </c>
      <c r="CC13" s="65">
        <v>232578.08</v>
      </c>
      <c r="CD13" s="65">
        <v>145361.29999999999</v>
      </c>
      <c r="CE13" s="65">
        <v>113058.7888888889</v>
      </c>
      <c r="CF13" s="65">
        <v>124595.4</v>
      </c>
      <c r="CG13" s="65">
        <v>72680.649999999994</v>
      </c>
      <c r="CH13" s="65">
        <v>377939.38</v>
      </c>
      <c r="CI13" s="65">
        <v>163997.36410256411</v>
      </c>
      <c r="CJ13" s="65">
        <v>261650.34</v>
      </c>
      <c r="CK13" s="65">
        <v>185739.43888888886</v>
      </c>
      <c r="CL13">
        <v>4360.8389999999999</v>
      </c>
    </row>
    <row r="14" spans="1:90" x14ac:dyDescent="0.35">
      <c r="A14" s="63" t="s">
        <v>238</v>
      </c>
      <c r="B14" s="64" t="s">
        <v>239</v>
      </c>
      <c r="C14" s="65">
        <v>590340.80000000005</v>
      </c>
      <c r="D14" s="65">
        <v>358240.99829059828</v>
      </c>
      <c r="E14" s="65">
        <v>590340.80000000005</v>
      </c>
      <c r="F14" s="65">
        <v>358240.99829059828</v>
      </c>
      <c r="G14" s="65">
        <v>590340.80000000005</v>
      </c>
      <c r="H14" s="65">
        <v>344365.46666666667</v>
      </c>
      <c r="I14" s="65">
        <v>413238.56</v>
      </c>
      <c r="J14" s="65">
        <v>304114.95757575758</v>
      </c>
      <c r="K14" s="65">
        <v>285799.91111111105</v>
      </c>
      <c r="L14" s="65">
        <v>281114.66666666663</v>
      </c>
      <c r="M14" s="65">
        <v>590340.80000000005</v>
      </c>
      <c r="N14" s="65">
        <v>312830.16752136755</v>
      </c>
      <c r="O14" s="65">
        <v>536673.45454545459</v>
      </c>
      <c r="P14" s="65">
        <v>274299.76565656567</v>
      </c>
      <c r="Q14" s="65">
        <v>442755.60000000003</v>
      </c>
      <c r="R14" s="65">
        <v>268933.03111111111</v>
      </c>
      <c r="S14" s="65">
        <v>530412.26424242428</v>
      </c>
      <c r="T14" s="65">
        <v>282051.71555555559</v>
      </c>
      <c r="U14" s="65">
        <v>590340.80000000005</v>
      </c>
      <c r="V14" s="65">
        <v>304540.88888888893</v>
      </c>
      <c r="W14" s="65">
        <v>491950.66666666674</v>
      </c>
      <c r="X14" s="65">
        <v>276429.4222222222</v>
      </c>
      <c r="Y14" s="65">
        <v>541145.73333333328</v>
      </c>
      <c r="Z14" s="65">
        <v>248317.95555555556</v>
      </c>
      <c r="AA14" s="65">
        <v>491950.66666666674</v>
      </c>
      <c r="AB14" s="65">
        <v>271744.17777777778</v>
      </c>
      <c r="AC14" s="65">
        <v>536673.45454545459</v>
      </c>
      <c r="AD14" s="65">
        <v>309226.13333333336</v>
      </c>
      <c r="AE14" s="65">
        <v>304114.95757575758</v>
      </c>
      <c r="AF14" s="65">
        <v>284238.16296296299</v>
      </c>
      <c r="AG14" s="65">
        <v>262373.68888888892</v>
      </c>
      <c r="AH14" s="65">
        <v>536673.45454545459</v>
      </c>
      <c r="AI14" s="65">
        <v>319767.93333333335</v>
      </c>
      <c r="AJ14" s="65">
        <v>491950.66666666674</v>
      </c>
      <c r="AK14" s="65">
        <v>288611.05777777784</v>
      </c>
      <c r="AL14" s="65">
        <v>544929.9692307692</v>
      </c>
      <c r="AM14" s="65">
        <v>354204.48000000004</v>
      </c>
      <c r="AN14" s="65">
        <v>472272.64000000001</v>
      </c>
      <c r="AO14" s="65">
        <v>327967.11111111112</v>
      </c>
      <c r="AP14" s="65">
        <v>363286.64615384617</v>
      </c>
      <c r="AQ14" s="65">
        <v>280262.80404040404</v>
      </c>
      <c r="AR14" s="65">
        <v>322004.07272727269</v>
      </c>
      <c r="AS14" s="65">
        <v>225932.89876543212</v>
      </c>
      <c r="AT14" s="65">
        <v>338899.34814814822</v>
      </c>
      <c r="AU14" s="65">
        <v>297693.22393162391</v>
      </c>
      <c r="AV14" s="65">
        <v>273305.92592592596</v>
      </c>
      <c r="AW14" s="65">
        <v>273305.92592592596</v>
      </c>
      <c r="AX14" s="65">
        <v>327967.11111111112</v>
      </c>
      <c r="AY14" s="65">
        <v>360763.82222222222</v>
      </c>
      <c r="AZ14" s="65">
        <v>559034.84848484851</v>
      </c>
      <c r="BA14" s="65">
        <v>311568.75555555552</v>
      </c>
      <c r="BB14" s="65">
        <v>541145.73333333328</v>
      </c>
      <c r="BC14" s="65">
        <v>371696.05925925926</v>
      </c>
      <c r="BD14" s="65">
        <v>536673.45454545459</v>
      </c>
      <c r="BE14" s="65">
        <v>333433.22962962958</v>
      </c>
      <c r="BF14" s="65">
        <v>590340.80000000005</v>
      </c>
      <c r="BG14" s="65">
        <v>300636.51851851854</v>
      </c>
      <c r="BH14" s="65">
        <v>536673.45454545459</v>
      </c>
      <c r="BI14" s="65">
        <v>262373.68888888892</v>
      </c>
      <c r="BJ14" s="65">
        <v>590340.80000000005</v>
      </c>
      <c r="BK14" s="65">
        <v>289704.28148148151</v>
      </c>
      <c r="BL14" s="65">
        <v>468236.12170940178</v>
      </c>
      <c r="BM14" s="65">
        <v>474290.89914529916</v>
      </c>
      <c r="BN14" s="65">
        <v>499519.13846153847</v>
      </c>
      <c r="BO14" s="65">
        <v>464199.60341880348</v>
      </c>
      <c r="BP14" s="65">
        <v>469245.25128205132</v>
      </c>
      <c r="BQ14" s="65">
        <v>433925.71623931621</v>
      </c>
      <c r="BR14" s="65">
        <v>268336.72727272729</v>
      </c>
      <c r="BS14" s="65">
        <v>239037.56752136757</v>
      </c>
      <c r="BT14" s="65">
        <v>206871.56239316243</v>
      </c>
      <c r="BU14" s="65">
        <v>111004.252991453</v>
      </c>
      <c r="BV14" s="65">
        <v>277510.6324786325</v>
      </c>
      <c r="BW14" s="65">
        <v>360763.82222222222</v>
      </c>
      <c r="BX14" s="65">
        <v>432243.83361823356</v>
      </c>
      <c r="BY14" s="65">
        <v>449062.65982905985</v>
      </c>
      <c r="BZ14" s="65">
        <v>433925.71623931621</v>
      </c>
      <c r="CA14" s="65">
        <v>413743.12478632474</v>
      </c>
      <c r="CB14" s="65">
        <v>413238.56</v>
      </c>
      <c r="CC14" s="65">
        <v>214669.38181818181</v>
      </c>
      <c r="CD14" s="65">
        <v>262373.68888888892</v>
      </c>
      <c r="CE14" s="65">
        <v>123898.68641975308</v>
      </c>
      <c r="CF14" s="65">
        <v>196780.26666666666</v>
      </c>
      <c r="CG14" s="65">
        <v>131186.84444444446</v>
      </c>
      <c r="CH14" s="65">
        <v>268336.72727272729</v>
      </c>
      <c r="CI14" s="65">
        <v>295170.40000000002</v>
      </c>
      <c r="CJ14" s="65">
        <v>472272.64000000001</v>
      </c>
      <c r="CK14" s="65">
        <v>256410.65050505052</v>
      </c>
      <c r="CL14">
        <v>5903.4080000000004</v>
      </c>
    </row>
    <row r="15" spans="1:90" x14ac:dyDescent="0.35">
      <c r="A15" s="63" t="s">
        <v>234</v>
      </c>
      <c r="B15" s="64" t="s">
        <v>240</v>
      </c>
      <c r="C15" s="65">
        <v>82506.666666666672</v>
      </c>
      <c r="D15" s="65">
        <v>36833.333333333328</v>
      </c>
      <c r="E15" s="65">
        <v>58933.333333333336</v>
      </c>
      <c r="F15" s="65">
        <v>33886.666666666664</v>
      </c>
      <c r="G15" s="65">
        <v>70719.999999999985</v>
      </c>
      <c r="H15" s="65">
        <v>19153.333333333332</v>
      </c>
      <c r="I15" s="65">
        <v>47146.666666666664</v>
      </c>
      <c r="J15" s="65">
        <v>8839.9999999999982</v>
      </c>
      <c r="K15" s="65">
        <v>36266.666666666657</v>
      </c>
      <c r="L15" s="65">
        <v>61076.363636363625</v>
      </c>
      <c r="M15" s="65">
        <v>73439.999999999985</v>
      </c>
      <c r="N15" s="65">
        <v>35359.999999999993</v>
      </c>
      <c r="O15" s="65">
        <v>70719.999999999985</v>
      </c>
      <c r="P15" s="65">
        <v>23573.333333333332</v>
      </c>
      <c r="Q15" s="65">
        <v>97920</v>
      </c>
      <c r="R15" s="65">
        <v>33546.666666666664</v>
      </c>
      <c r="S15" s="65">
        <v>72487.999999999985</v>
      </c>
      <c r="T15" s="65">
        <v>29693.333333333332</v>
      </c>
      <c r="U15" s="65">
        <v>106080</v>
      </c>
      <c r="V15" s="65">
        <v>45333.333333333328</v>
      </c>
      <c r="W15" s="65">
        <v>53040</v>
      </c>
      <c r="X15" s="65">
        <v>16697.777777777774</v>
      </c>
      <c r="Y15" s="65">
        <v>53040</v>
      </c>
      <c r="Z15" s="65">
        <v>20626.666666666664</v>
      </c>
      <c r="AA15" s="65">
        <v>70719.999999999985</v>
      </c>
      <c r="AB15" s="65">
        <v>28484.444444444438</v>
      </c>
      <c r="AC15" s="65">
        <v>79560</v>
      </c>
      <c r="AD15" s="65">
        <v>37324.444444444445</v>
      </c>
      <c r="AE15" s="65">
        <v>42860.606060606064</v>
      </c>
      <c r="AF15" s="65">
        <v>53575.757575757576</v>
      </c>
      <c r="AG15" s="65">
        <v>57861.818181818184</v>
      </c>
      <c r="AH15" s="65">
        <v>106080</v>
      </c>
      <c r="AI15" s="65">
        <v>49503.999999999993</v>
      </c>
      <c r="AJ15" s="65">
        <v>86792.727272727279</v>
      </c>
      <c r="AK15" s="65">
        <v>56575.999999999993</v>
      </c>
      <c r="AL15" s="65">
        <v>96436.363636363632</v>
      </c>
      <c r="AM15" s="65">
        <v>55397.333333333328</v>
      </c>
      <c r="AN15" s="65">
        <v>77149.090909090912</v>
      </c>
      <c r="AO15" s="65">
        <v>43610.666666666672</v>
      </c>
      <c r="AP15" s="65">
        <v>38574.545454545456</v>
      </c>
      <c r="AQ15" s="65">
        <v>24751.999999999996</v>
      </c>
      <c r="AR15" s="65">
        <v>53040</v>
      </c>
      <c r="AS15" s="65">
        <v>31824</v>
      </c>
      <c r="AT15" s="65">
        <v>66791.111111111109</v>
      </c>
      <c r="AU15" s="65">
        <v>40800</v>
      </c>
      <c r="AV15" s="65">
        <v>33676.190476190473</v>
      </c>
      <c r="AW15" s="65">
        <v>25257.142857142851</v>
      </c>
      <c r="AX15" s="65">
        <v>31992.38095238095</v>
      </c>
      <c r="AY15" s="65">
        <v>49866.666666666664</v>
      </c>
      <c r="AZ15" s="65">
        <v>70591.418181818182</v>
      </c>
      <c r="BA15" s="65">
        <v>49503.999999999993</v>
      </c>
      <c r="BB15" s="65">
        <v>77149.090909090912</v>
      </c>
      <c r="BC15" s="65">
        <v>50682.666666666657</v>
      </c>
      <c r="BD15" s="65">
        <v>63648</v>
      </c>
      <c r="BE15" s="65">
        <v>48325.333333333328</v>
      </c>
      <c r="BF15" s="65">
        <v>74256</v>
      </c>
      <c r="BG15" s="65">
        <v>44789.333333333328</v>
      </c>
      <c r="BH15" s="65">
        <v>63648</v>
      </c>
      <c r="BI15" s="65">
        <v>43610.666666666672</v>
      </c>
      <c r="BJ15" s="65">
        <v>74256</v>
      </c>
      <c r="BK15" s="65">
        <v>60111.999999999985</v>
      </c>
      <c r="BL15" s="65">
        <v>95472</v>
      </c>
      <c r="BM15" s="65">
        <v>88400</v>
      </c>
      <c r="BN15" s="65">
        <v>99204.444444444438</v>
      </c>
      <c r="BO15" s="65">
        <v>92328.888888888891</v>
      </c>
      <c r="BP15" s="65">
        <v>99204.444444444438</v>
      </c>
      <c r="BQ15" s="65">
        <v>98222.222222222219</v>
      </c>
      <c r="BR15" s="65">
        <v>14733.333333333334</v>
      </c>
      <c r="BS15" s="65">
        <v>25629.523809523809</v>
      </c>
      <c r="BT15" s="65">
        <v>18521.904761904763</v>
      </c>
      <c r="BU15" s="65">
        <v>9066.6666666666642</v>
      </c>
      <c r="BV15" s="65">
        <v>24415.238095238095</v>
      </c>
      <c r="BW15" s="65">
        <v>50514.285714285703</v>
      </c>
      <c r="BX15" s="65">
        <v>69316.825396825385</v>
      </c>
      <c r="BY15" s="65">
        <v>73245.71428571429</v>
      </c>
      <c r="BZ15" s="65">
        <v>71561.904761904749</v>
      </c>
      <c r="CA15" s="65">
        <v>63142.857142857138</v>
      </c>
      <c r="CB15" s="65">
        <v>48960</v>
      </c>
      <c r="CC15" s="65">
        <v>25716.363636363632</v>
      </c>
      <c r="CD15" s="65">
        <v>35359.999999999993</v>
      </c>
      <c r="CE15" s="65">
        <v>19287.272727272724</v>
      </c>
      <c r="CF15" s="65">
        <v>42432</v>
      </c>
      <c r="CG15" s="65">
        <v>16501.333333333332</v>
      </c>
      <c r="CH15" s="65">
        <v>53040</v>
      </c>
      <c r="CI15" s="65">
        <v>27859.39393939394</v>
      </c>
      <c r="CJ15" s="65">
        <v>97920</v>
      </c>
      <c r="CK15" s="65">
        <v>42235.555555555547</v>
      </c>
      <c r="CL15">
        <v>1060.8</v>
      </c>
    </row>
    <row r="16" spans="1:90" x14ac:dyDescent="0.35">
      <c r="A16" s="63" t="s">
        <v>234</v>
      </c>
      <c r="B16" s="64" t="s">
        <v>241</v>
      </c>
      <c r="C16" s="65">
        <v>200740.91999999998</v>
      </c>
      <c r="D16" s="65">
        <v>69391.922962962955</v>
      </c>
      <c r="E16" s="65">
        <v>245350.01333333331</v>
      </c>
      <c r="F16" s="65">
        <v>114001.01629629628</v>
      </c>
      <c r="G16" s="65">
        <v>178436.37333333332</v>
      </c>
      <c r="H16" s="65">
        <v>66913.639999999985</v>
      </c>
      <c r="I16" s="65">
        <v>200740.91999999998</v>
      </c>
      <c r="J16" s="65">
        <v>104087.88444444443</v>
      </c>
      <c r="K16" s="65">
        <v>71870.205925925911</v>
      </c>
      <c r="L16" s="65">
        <v>90280.307936507917</v>
      </c>
      <c r="M16" s="65">
        <v>111522.73333333331</v>
      </c>
      <c r="N16" s="65">
        <v>39829.547619047626</v>
      </c>
      <c r="O16" s="65">
        <v>71693.185714285704</v>
      </c>
      <c r="P16" s="65">
        <v>57191.145299145282</v>
      </c>
      <c r="Q16" s="65">
        <v>200740.91999999998</v>
      </c>
      <c r="R16" s="65">
        <v>90280.307936507917</v>
      </c>
      <c r="S16" s="65">
        <v>184809.10095238089</v>
      </c>
      <c r="T16" s="65">
        <v>103592.22785185181</v>
      </c>
      <c r="U16" s="65">
        <v>223045.46666666662</v>
      </c>
      <c r="V16" s="65">
        <v>99131.318518518499</v>
      </c>
      <c r="W16" s="65">
        <v>143386.37142857141</v>
      </c>
      <c r="X16" s="65">
        <v>84261.620740740735</v>
      </c>
      <c r="Y16" s="65">
        <v>89218.186666666661</v>
      </c>
      <c r="Z16" s="65">
        <v>69391.922962962955</v>
      </c>
      <c r="AA16" s="65">
        <v>245350.01333333331</v>
      </c>
      <c r="AB16" s="65">
        <v>136305.56296296295</v>
      </c>
      <c r="AC16" s="65">
        <v>223045.46666666662</v>
      </c>
      <c r="AD16" s="65">
        <v>128870.71407407407</v>
      </c>
      <c r="AE16" s="65">
        <v>84261.620740740735</v>
      </c>
      <c r="AF16" s="65">
        <v>84261.620740740735</v>
      </c>
      <c r="AG16" s="65">
        <v>111522.73333333331</v>
      </c>
      <c r="AH16" s="65">
        <v>334568.19999999995</v>
      </c>
      <c r="AI16" s="65">
        <v>180914.65629629628</v>
      </c>
      <c r="AJ16" s="65">
        <v>289959.10666666669</v>
      </c>
      <c r="AK16" s="65">
        <v>126392.4311111111</v>
      </c>
      <c r="AL16" s="65">
        <v>312263.65333333332</v>
      </c>
      <c r="AM16" s="65">
        <v>131348.99703703704</v>
      </c>
      <c r="AN16" s="65">
        <v>245350.01333333331</v>
      </c>
      <c r="AO16" s="65">
        <v>86739.903703703705</v>
      </c>
      <c r="AP16" s="65">
        <v>262875.01428571425</v>
      </c>
      <c r="AQ16" s="65">
        <v>100901.52063492063</v>
      </c>
      <c r="AR16" s="65">
        <v>133827.28</v>
      </c>
      <c r="AS16" s="65">
        <v>77003.792063492059</v>
      </c>
      <c r="AT16" s="65">
        <v>79305.054814814808</v>
      </c>
      <c r="AU16" s="65">
        <v>123914.14814814812</v>
      </c>
      <c r="AV16" s="65">
        <v>74348.488888888882</v>
      </c>
      <c r="AW16" s="65">
        <v>29739.395555555555</v>
      </c>
      <c r="AX16" s="65">
        <v>49565.659259259264</v>
      </c>
      <c r="AY16" s="65">
        <v>96653.035555555558</v>
      </c>
      <c r="AZ16" s="65">
        <v>249810.92266666662</v>
      </c>
      <c r="BA16" s="65">
        <v>155636.17007407406</v>
      </c>
      <c r="BB16" s="65">
        <v>267654.56</v>
      </c>
      <c r="BC16" s="65">
        <v>156131.82666666666</v>
      </c>
      <c r="BD16" s="65">
        <v>223045.46666666662</v>
      </c>
      <c r="BE16" s="65">
        <v>158610.10962962962</v>
      </c>
      <c r="BF16" s="65">
        <v>245350.01333333331</v>
      </c>
      <c r="BG16" s="65">
        <v>123914.14814814812</v>
      </c>
      <c r="BH16" s="65">
        <v>267654.56</v>
      </c>
      <c r="BI16" s="65">
        <v>168523.24148148147</v>
      </c>
      <c r="BJ16" s="65">
        <v>245350.01333333331</v>
      </c>
      <c r="BK16" s="65">
        <v>171001.52444444443</v>
      </c>
      <c r="BL16" s="65">
        <v>268150.21659259259</v>
      </c>
      <c r="BM16" s="65">
        <v>275089.40888888889</v>
      </c>
      <c r="BN16" s="65">
        <v>272611.12592592591</v>
      </c>
      <c r="BO16" s="65">
        <v>275089.40888888889</v>
      </c>
      <c r="BP16" s="65">
        <v>270132.84296296292</v>
      </c>
      <c r="BQ16" s="65">
        <v>247828.29629629629</v>
      </c>
      <c r="BR16" s="65">
        <v>58859.220370370378</v>
      </c>
      <c r="BS16" s="65">
        <v>48193.75261904762</v>
      </c>
      <c r="BT16" s="65">
        <v>32217.678518518518</v>
      </c>
      <c r="BU16" s="65">
        <v>29208.334920634923</v>
      </c>
      <c r="BV16" s="65">
        <v>49565.659259259264</v>
      </c>
      <c r="BW16" s="65">
        <v>81783.337777777779</v>
      </c>
      <c r="BX16" s="65">
        <v>205697.48592592592</v>
      </c>
      <c r="BY16" s="65">
        <v>220567.18370370369</v>
      </c>
      <c r="BZ16" s="65">
        <v>200740.91999999998</v>
      </c>
      <c r="CA16" s="65">
        <v>195784.35407407407</v>
      </c>
      <c r="CB16" s="65">
        <v>156131.82666666666</v>
      </c>
      <c r="CC16" s="65">
        <v>57000.508148148139</v>
      </c>
      <c r="CD16" s="65">
        <v>89218.186666666661</v>
      </c>
      <c r="CE16" s="65">
        <v>49565.659259259264</v>
      </c>
      <c r="CF16" s="65">
        <v>66913.64</v>
      </c>
      <c r="CG16" s="65">
        <v>47087.376296296286</v>
      </c>
      <c r="CH16" s="65">
        <v>267654.56</v>
      </c>
      <c r="CI16" s="65">
        <v>76826.771851851852</v>
      </c>
      <c r="CJ16" s="65">
        <v>223045.46666666662</v>
      </c>
      <c r="CK16" s="65">
        <v>111522.73333333331</v>
      </c>
      <c r="CL16">
        <v>3345.6819999999998</v>
      </c>
    </row>
    <row r="17" spans="1:90" x14ac:dyDescent="0.35">
      <c r="A17" s="63" t="s">
        <v>232</v>
      </c>
      <c r="B17" s="64" t="s">
        <v>303</v>
      </c>
      <c r="C17" s="65">
        <v>1208508.9090909089</v>
      </c>
      <c r="D17" s="65">
        <v>872811.98989898991</v>
      </c>
      <c r="E17" s="65">
        <v>1107799.8333333335</v>
      </c>
      <c r="F17" s="65">
        <v>832528.35959595966</v>
      </c>
      <c r="G17" s="65">
        <v>1107799.8333333335</v>
      </c>
      <c r="H17" s="65">
        <v>679450.56444444438</v>
      </c>
      <c r="I17" s="65">
        <v>845956.23636363633</v>
      </c>
      <c r="J17" s="65">
        <v>535436.5861111111</v>
      </c>
      <c r="K17" s="65">
        <v>951887.26419753081</v>
      </c>
      <c r="L17" s="65">
        <v>738533.22222222225</v>
      </c>
      <c r="M17" s="65">
        <v>997019.85</v>
      </c>
      <c r="N17" s="65">
        <v>657965.96161616151</v>
      </c>
      <c r="O17" s="65">
        <v>1208508.9090909089</v>
      </c>
      <c r="P17" s="65">
        <v>738533.22222222225</v>
      </c>
      <c r="Q17" s="65">
        <v>1063487.8400000001</v>
      </c>
      <c r="R17" s="65">
        <v>607238.42716049368</v>
      </c>
      <c r="S17" s="65">
        <v>1106994.1607272727</v>
      </c>
      <c r="T17" s="65">
        <v>881338.69164646452</v>
      </c>
      <c r="U17" s="65">
        <v>1329359.8</v>
      </c>
      <c r="V17" s="65">
        <v>872811.98989898991</v>
      </c>
      <c r="W17" s="65">
        <v>1087658.0181818183</v>
      </c>
      <c r="X17" s="65">
        <v>827157.20888888882</v>
      </c>
      <c r="Y17" s="65">
        <v>1208508.9090909089</v>
      </c>
      <c r="Z17" s="65">
        <v>989634.51777777774</v>
      </c>
      <c r="AA17" s="65">
        <v>845956.23636363633</v>
      </c>
      <c r="AB17" s="65">
        <v>886239.86666666658</v>
      </c>
      <c r="AC17" s="65">
        <v>1063487.8400000001</v>
      </c>
      <c r="AD17" s="65">
        <v>830849.875</v>
      </c>
      <c r="AE17" s="65">
        <v>617682.33131313126</v>
      </c>
      <c r="AF17" s="65">
        <v>824695.43148148141</v>
      </c>
      <c r="AG17" s="65">
        <v>812386.54444444436</v>
      </c>
      <c r="AH17" s="65">
        <v>1208508.9090909089</v>
      </c>
      <c r="AI17" s="65">
        <v>832528.35959595966</v>
      </c>
      <c r="AJ17" s="65">
        <v>997019.85</v>
      </c>
      <c r="AK17" s="65">
        <v>738533.22222222225</v>
      </c>
      <c r="AL17" s="65">
        <v>966807.12727272732</v>
      </c>
      <c r="AM17" s="65">
        <v>722121.37283950613</v>
      </c>
      <c r="AN17" s="65">
        <v>966807.12727272732</v>
      </c>
      <c r="AO17" s="65">
        <v>720069.8916666666</v>
      </c>
      <c r="AP17" s="65">
        <v>531743.92000000004</v>
      </c>
      <c r="AQ17" s="65">
        <v>502202.59111111111</v>
      </c>
      <c r="AR17" s="65">
        <v>797615.88</v>
      </c>
      <c r="AS17" s="65">
        <v>763150.99629629636</v>
      </c>
      <c r="AT17" s="65">
        <v>529282.14259259251</v>
      </c>
      <c r="AU17" s="65">
        <v>623650.27654320991</v>
      </c>
      <c r="AV17" s="65">
        <v>492355.4814814814</v>
      </c>
      <c r="AW17" s="65">
        <v>872811.98989898991</v>
      </c>
      <c r="AX17" s="65">
        <v>775459.8833333333</v>
      </c>
      <c r="AY17" s="65">
        <v>763150.99629629636</v>
      </c>
      <c r="AZ17" s="65">
        <v>1177087.6774545454</v>
      </c>
      <c r="BA17" s="65">
        <v>868655.74232804228</v>
      </c>
      <c r="BB17" s="65">
        <v>1329359.8</v>
      </c>
      <c r="BC17" s="65">
        <v>915781.19555555552</v>
      </c>
      <c r="BD17" s="65">
        <v>1087658.0181818183</v>
      </c>
      <c r="BE17" s="65">
        <v>837004.31851851847</v>
      </c>
      <c r="BF17" s="65">
        <v>1208508.9090909089</v>
      </c>
      <c r="BG17" s="65">
        <v>930551.86</v>
      </c>
      <c r="BH17" s="65">
        <v>930551.86</v>
      </c>
      <c r="BI17" s="65">
        <v>822937.01904761896</v>
      </c>
      <c r="BJ17" s="65">
        <v>1329359.8</v>
      </c>
      <c r="BK17" s="65">
        <v>837004.31851851847</v>
      </c>
      <c r="BL17" s="65">
        <v>926523.49696969707</v>
      </c>
      <c r="BM17" s="65">
        <v>845956.23636363645</v>
      </c>
      <c r="BN17" s="65">
        <v>1074230.1414141413</v>
      </c>
      <c r="BO17" s="65">
        <v>953379.25050505053</v>
      </c>
      <c r="BP17" s="65">
        <v>886239.8666666667</v>
      </c>
      <c r="BQ17" s="65">
        <v>872811.98989898991</v>
      </c>
      <c r="BR17" s="65">
        <v>413578.60444444441</v>
      </c>
      <c r="BS17" s="65">
        <v>720069.8916666666</v>
      </c>
      <c r="BT17" s="65">
        <v>726224.33518518519</v>
      </c>
      <c r="BU17" s="65">
        <v>689297.67407407414</v>
      </c>
      <c r="BV17" s="65">
        <v>750842.10925925919</v>
      </c>
      <c r="BW17" s="65">
        <v>713915.44814814802</v>
      </c>
      <c r="BX17" s="65">
        <v>873930.97962962976</v>
      </c>
      <c r="BY17" s="65">
        <v>800077.65740740742</v>
      </c>
      <c r="BZ17" s="65">
        <v>910857.6407407407</v>
      </c>
      <c r="CA17" s="65">
        <v>910857.6407407407</v>
      </c>
      <c r="CB17" s="65">
        <v>1087658.0181818183</v>
      </c>
      <c r="CC17" s="65">
        <v>689297.67407407414</v>
      </c>
      <c r="CD17" s="65">
        <v>1087658.0181818183</v>
      </c>
      <c r="CE17" s="65">
        <v>656473.97530864191</v>
      </c>
      <c r="CF17" s="65">
        <v>930551.86</v>
      </c>
      <c r="CG17" s="65">
        <v>633028.4761904761</v>
      </c>
      <c r="CH17" s="65">
        <v>1329359.8</v>
      </c>
      <c r="CI17" s="65">
        <v>656473.97530864191</v>
      </c>
      <c r="CJ17" s="65">
        <v>604254.45454545447</v>
      </c>
      <c r="CK17" s="65">
        <v>713915.44814814802</v>
      </c>
      <c r="CL17">
        <v>13293.598</v>
      </c>
    </row>
    <row r="18" spans="1:90" x14ac:dyDescent="0.35">
      <c r="A18" s="63" t="s">
        <v>234</v>
      </c>
      <c r="B18" s="64" t="s">
        <v>242</v>
      </c>
      <c r="C18" s="65">
        <v>105474.42857142857</v>
      </c>
      <c r="D18" s="65">
        <v>75725.230769230766</v>
      </c>
      <c r="E18" s="65">
        <v>113587.84615384616</v>
      </c>
      <c r="F18" s="65">
        <v>54690.444444444445</v>
      </c>
      <c r="G18" s="65">
        <v>79105.821428571435</v>
      </c>
      <c r="H18" s="65">
        <v>64944.902777777781</v>
      </c>
      <c r="I18" s="65">
        <v>85190.88461538461</v>
      </c>
      <c r="J18" s="65">
        <v>43752.355555555558</v>
      </c>
      <c r="K18" s="65">
        <v>70316.285714285725</v>
      </c>
      <c r="L18" s="65">
        <v>43121.311965811976</v>
      </c>
      <c r="M18" s="65">
        <v>71781.208333333343</v>
      </c>
      <c r="N18" s="65">
        <v>39774.868686868693</v>
      </c>
      <c r="O18" s="65">
        <v>87895.357142857145</v>
      </c>
      <c r="P18" s="65">
        <v>73334.914141414134</v>
      </c>
      <c r="Q18" s="65">
        <v>123053.50000000001</v>
      </c>
      <c r="R18" s="65">
        <v>66084.287037037036</v>
      </c>
      <c r="S18" s="65">
        <v>112899.43496503499</v>
      </c>
      <c r="T18" s="65">
        <v>72145.811296296306</v>
      </c>
      <c r="U18" s="65">
        <v>123053.50000000001</v>
      </c>
      <c r="V18" s="65">
        <v>74059.976851851854</v>
      </c>
      <c r="W18" s="65">
        <v>123053.50000000001</v>
      </c>
      <c r="X18" s="65">
        <v>70641.824074074088</v>
      </c>
      <c r="Y18" s="65">
        <v>100680.13636363638</v>
      </c>
      <c r="Z18" s="65">
        <v>58792.227777777771</v>
      </c>
      <c r="AA18" s="65">
        <v>94656.538461538483</v>
      </c>
      <c r="AB18" s="65">
        <v>75199.361111111109</v>
      </c>
      <c r="AC18" s="65">
        <v>123053.50000000001</v>
      </c>
      <c r="AD18" s="65">
        <v>82035.666666666657</v>
      </c>
      <c r="AE18" s="65">
        <v>57845.662393162391</v>
      </c>
      <c r="AF18" s="65">
        <v>67311.316239316249</v>
      </c>
      <c r="AG18" s="65">
        <v>78880.448717948719</v>
      </c>
      <c r="AH18" s="65">
        <v>123053.50000000001</v>
      </c>
      <c r="AI18" s="65">
        <v>88871.972222222219</v>
      </c>
      <c r="AJ18" s="65">
        <v>112799.04166666666</v>
      </c>
      <c r="AK18" s="65">
        <v>74059.976851851854</v>
      </c>
      <c r="AL18" s="65">
        <v>113587.84615384616</v>
      </c>
      <c r="AM18" s="65">
        <v>69502.439814814803</v>
      </c>
      <c r="AN18" s="65">
        <v>113587.84615384616</v>
      </c>
      <c r="AO18" s="65">
        <v>65877.126262626261</v>
      </c>
      <c r="AP18" s="65">
        <v>92290.125</v>
      </c>
      <c r="AQ18" s="65">
        <v>68363.055555555562</v>
      </c>
      <c r="AR18" s="65">
        <v>78306.772727272735</v>
      </c>
      <c r="AS18" s="65">
        <v>54690.444444444445</v>
      </c>
      <c r="AT18" s="65">
        <v>66409.825396825399</v>
      </c>
      <c r="AU18" s="65">
        <v>44924.293650793654</v>
      </c>
      <c r="AV18" s="65">
        <v>38914.354700854703</v>
      </c>
      <c r="AW18" s="65">
        <v>33204.9126984127</v>
      </c>
      <c r="AX18" s="65">
        <v>57845.662393162391</v>
      </c>
      <c r="AY18" s="65">
        <v>68363.055555555562</v>
      </c>
      <c r="AZ18" s="65">
        <v>104888.45952380954</v>
      </c>
      <c r="BA18" s="65">
        <v>69373.818015318029</v>
      </c>
      <c r="BB18" s="65">
        <v>105474.42857142857</v>
      </c>
      <c r="BC18" s="65">
        <v>69339.670634920636</v>
      </c>
      <c r="BD18" s="65">
        <v>105474.42857142857</v>
      </c>
      <c r="BE18" s="65">
        <v>62052.619658119664</v>
      </c>
      <c r="BF18" s="65">
        <v>102544.58333333336</v>
      </c>
      <c r="BG18" s="65">
        <v>63391.196969696975</v>
      </c>
      <c r="BH18" s="65">
        <v>87895.357142857145</v>
      </c>
      <c r="BI18" s="65">
        <v>67120.090909090912</v>
      </c>
      <c r="BJ18" s="65">
        <v>123053.50000000001</v>
      </c>
      <c r="BK18" s="65">
        <v>84965.511904761908</v>
      </c>
      <c r="BL18" s="65">
        <v>86166.133799533796</v>
      </c>
      <c r="BM18" s="65">
        <v>83087.405982905984</v>
      </c>
      <c r="BN18" s="65">
        <v>92553.059829059843</v>
      </c>
      <c r="BO18" s="65">
        <v>93222.348484848495</v>
      </c>
      <c r="BP18" s="65">
        <v>83087.405982905984</v>
      </c>
      <c r="BQ18" s="65">
        <v>78880.448717948719</v>
      </c>
      <c r="BR18" s="65">
        <v>35320.912037037044</v>
      </c>
      <c r="BS18" s="65">
        <v>35158.142857142855</v>
      </c>
      <c r="BT18" s="65">
        <v>23438.761904761905</v>
      </c>
      <c r="BU18" s="65">
        <v>13672.611111111111</v>
      </c>
      <c r="BV18" s="65">
        <v>47854.138888888891</v>
      </c>
      <c r="BW18" s="65">
        <v>55667.059523809519</v>
      </c>
      <c r="BX18" s="65">
        <v>83062.364570614562</v>
      </c>
      <c r="BY18" s="65">
        <v>97811.756410256407</v>
      </c>
      <c r="BZ18" s="65">
        <v>82035.666666666657</v>
      </c>
      <c r="CA18" s="65">
        <v>69339.670634920636</v>
      </c>
      <c r="CB18" s="65">
        <v>75725.23076923078</v>
      </c>
      <c r="CC18" s="65">
        <v>37288.939393939392</v>
      </c>
      <c r="CD18" s="65">
        <v>11186.68181818182</v>
      </c>
      <c r="CE18" s="65">
        <v>17090.763888888891</v>
      </c>
      <c r="CF18" s="65">
        <v>36916.050000000003</v>
      </c>
      <c r="CG18" s="65">
        <v>41017.833333333328</v>
      </c>
      <c r="CH18" s="65">
        <v>66259.576923076922</v>
      </c>
      <c r="CI18" s="65">
        <v>42385.094444444439</v>
      </c>
      <c r="CJ18" s="65">
        <v>79105.821428571435</v>
      </c>
      <c r="CK18" s="65">
        <v>55829.828703703701</v>
      </c>
      <c r="CL18">
        <v>1230.5350000000001</v>
      </c>
    </row>
    <row r="19" spans="1:90" x14ac:dyDescent="0.35">
      <c r="A19" s="63" t="s">
        <v>234</v>
      </c>
      <c r="B19" s="64" t="s">
        <v>243</v>
      </c>
      <c r="C19" s="65">
        <v>585343.1</v>
      </c>
      <c r="D19" s="65">
        <v>471526.38611111109</v>
      </c>
      <c r="E19" s="65">
        <v>536564.50833333319</v>
      </c>
      <c r="F19" s="65">
        <v>401068.42037037032</v>
      </c>
      <c r="G19" s="65">
        <v>585343.1</v>
      </c>
      <c r="H19" s="65">
        <v>409740.17</v>
      </c>
      <c r="I19" s="65">
        <v>260152.48888888885</v>
      </c>
      <c r="J19" s="65">
        <v>314350.92407407402</v>
      </c>
      <c r="K19" s="65">
        <v>285167.15128205129</v>
      </c>
      <c r="L19" s="65">
        <v>274605.40493827162</v>
      </c>
      <c r="M19" s="65">
        <v>585343.1</v>
      </c>
      <c r="N19" s="65">
        <v>222213.58425925922</v>
      </c>
      <c r="O19" s="65">
        <v>585343.1</v>
      </c>
      <c r="P19" s="65">
        <v>265572.33240740735</v>
      </c>
      <c r="Q19" s="65">
        <v>585343.1</v>
      </c>
      <c r="R19" s="65">
        <v>255149.55641025639</v>
      </c>
      <c r="S19" s="65">
        <v>496654.75151515147</v>
      </c>
      <c r="T19" s="65">
        <v>269823.56164745748</v>
      </c>
      <c r="U19" s="65">
        <v>585343.1</v>
      </c>
      <c r="V19" s="65">
        <v>270158.35384615383</v>
      </c>
      <c r="W19" s="65">
        <v>455266.85555555555</v>
      </c>
      <c r="X19" s="65">
        <v>235763.19305555554</v>
      </c>
      <c r="Y19" s="65">
        <v>390228.73333333328</v>
      </c>
      <c r="Z19" s="65">
        <v>227633.42777777775</v>
      </c>
      <c r="AA19" s="65">
        <v>520304.97777777771</v>
      </c>
      <c r="AB19" s="65">
        <v>231246.65679012344</v>
      </c>
      <c r="AC19" s="65">
        <v>532130.09090909082</v>
      </c>
      <c r="AD19" s="65">
        <v>384316.17676767678</v>
      </c>
      <c r="AE19" s="65">
        <v>260152.48888888885</v>
      </c>
      <c r="AF19" s="65">
        <v>377221.10888888885</v>
      </c>
      <c r="AG19" s="65">
        <v>366578.50707070704</v>
      </c>
      <c r="AH19" s="65">
        <v>585343.1</v>
      </c>
      <c r="AI19" s="65">
        <v>419134.56543209875</v>
      </c>
      <c r="AJ19" s="65">
        <v>585343.1</v>
      </c>
      <c r="AK19" s="65">
        <v>422747.79444444436</v>
      </c>
      <c r="AL19" s="65">
        <v>585343.1</v>
      </c>
      <c r="AM19" s="65">
        <v>413878.95959595952</v>
      </c>
      <c r="AN19" s="65">
        <v>520304.97777777771</v>
      </c>
      <c r="AO19" s="65">
        <v>238473.11481481479</v>
      </c>
      <c r="AP19" s="65">
        <v>585343.1</v>
      </c>
      <c r="AQ19" s="65">
        <v>240641.05222222224</v>
      </c>
      <c r="AR19" s="65">
        <v>334481.77142857137</v>
      </c>
      <c r="AS19" s="65">
        <v>117068.61999999997</v>
      </c>
      <c r="AT19" s="65">
        <v>292671.55</v>
      </c>
      <c r="AU19" s="65">
        <v>273160.11333333328</v>
      </c>
      <c r="AV19" s="65">
        <v>230589.70606060605</v>
      </c>
      <c r="AW19" s="65">
        <v>105686.94861111109</v>
      </c>
      <c r="AX19" s="65">
        <v>165551.58383838381</v>
      </c>
      <c r="AY19" s="65">
        <v>283802.71515151509</v>
      </c>
      <c r="AZ19" s="65">
        <v>529735.50549999997</v>
      </c>
      <c r="BA19" s="65">
        <v>359154.96382716048</v>
      </c>
      <c r="BB19" s="65">
        <v>526808.78999999992</v>
      </c>
      <c r="BC19" s="65">
        <v>310737.69506172836</v>
      </c>
      <c r="BD19" s="65">
        <v>439007.32499999995</v>
      </c>
      <c r="BE19" s="65">
        <v>411908.10740740737</v>
      </c>
      <c r="BF19" s="65">
        <v>585343.1</v>
      </c>
      <c r="BG19" s="65">
        <v>325190.61111111112</v>
      </c>
      <c r="BH19" s="65">
        <v>512175.21249999997</v>
      </c>
      <c r="BI19" s="65">
        <v>357709.6722222222</v>
      </c>
      <c r="BJ19" s="65">
        <v>585343.1</v>
      </c>
      <c r="BK19" s="65">
        <v>390228.73333333328</v>
      </c>
      <c r="BL19" s="65">
        <v>445846.18209427607</v>
      </c>
      <c r="BM19" s="65">
        <v>336030.29814814817</v>
      </c>
      <c r="BN19" s="65">
        <v>468274.48</v>
      </c>
      <c r="BO19" s="65">
        <v>490742.19494949491</v>
      </c>
      <c r="BP19" s="65">
        <v>467091.96868686861</v>
      </c>
      <c r="BQ19" s="65">
        <v>467091.96868686861</v>
      </c>
      <c r="BR19" s="65">
        <v>159639.02727272725</v>
      </c>
      <c r="BS19" s="65">
        <v>150400.65763888886</v>
      </c>
      <c r="BT19" s="65">
        <v>52030.497777777775</v>
      </c>
      <c r="BU19" s="65">
        <v>45526.685555555545</v>
      </c>
      <c r="BV19" s="65">
        <v>205954.05370370371</v>
      </c>
      <c r="BW19" s="65">
        <v>298091.39351851848</v>
      </c>
      <c r="BX19" s="65">
        <v>428167.63796296297</v>
      </c>
      <c r="BY19" s="65">
        <v>444427.16851851845</v>
      </c>
      <c r="BZ19" s="65">
        <v>428167.63796296285</v>
      </c>
      <c r="CA19" s="65">
        <v>411908.10740740737</v>
      </c>
      <c r="CB19" s="65">
        <v>439007.32499999995</v>
      </c>
      <c r="CC19" s="65">
        <v>250861.32857142854</v>
      </c>
      <c r="CD19" s="65">
        <v>130076.24444444443</v>
      </c>
      <c r="CE19" s="65" t="s">
        <v>244</v>
      </c>
      <c r="CF19" s="65">
        <v>97557.18333333332</v>
      </c>
      <c r="CG19" s="65" t="s">
        <v>244</v>
      </c>
      <c r="CH19" s="65">
        <v>351205.86</v>
      </c>
      <c r="CI19" s="65">
        <v>157949.72539682538</v>
      </c>
      <c r="CJ19" s="65">
        <v>455266.85555555555</v>
      </c>
      <c r="CK19" s="65">
        <v>238473.11481481479</v>
      </c>
      <c r="CL19">
        <v>5853.4309999999996</v>
      </c>
    </row>
    <row r="20" spans="1:90" x14ac:dyDescent="0.35">
      <c r="A20" s="63" t="s">
        <v>232</v>
      </c>
      <c r="B20" s="64" t="s">
        <v>304</v>
      </c>
      <c r="C20" s="65">
        <v>169342.70769230768</v>
      </c>
      <c r="D20" s="65">
        <v>119755.08611111112</v>
      </c>
      <c r="E20" s="65">
        <v>206386.42499999999</v>
      </c>
      <c r="F20" s="65">
        <v>138980.75757575757</v>
      </c>
      <c r="G20" s="65">
        <v>183454.59999999998</v>
      </c>
      <c r="H20" s="65">
        <v>136201.1424242424</v>
      </c>
      <c r="I20" s="65">
        <v>160522.77499999999</v>
      </c>
      <c r="J20" s="65">
        <v>116743.83636363635</v>
      </c>
      <c r="K20" s="65">
        <v>133222.98333333331</v>
      </c>
      <c r="L20" s="65">
        <v>187822.56666666665</v>
      </c>
      <c r="M20" s="65">
        <v>98279.25</v>
      </c>
      <c r="N20" s="65">
        <v>42335.676923076921</v>
      </c>
      <c r="O20" s="65">
        <v>196558.5</v>
      </c>
      <c r="P20" s="65">
        <v>74255.43333333332</v>
      </c>
      <c r="Q20" s="65">
        <v>235870.19999999998</v>
      </c>
      <c r="R20" s="65">
        <v>111383.15000000001</v>
      </c>
      <c r="S20" s="65">
        <v>157246.80000000002</v>
      </c>
      <c r="T20" s="65">
        <v>76708.214615384612</v>
      </c>
      <c r="U20" s="65">
        <v>196558.5</v>
      </c>
      <c r="V20" s="65">
        <v>89543.316666666666</v>
      </c>
      <c r="W20" s="65">
        <v>137590.95000000001</v>
      </c>
      <c r="X20" s="65">
        <v>68207.479487179487</v>
      </c>
      <c r="Y20" s="65">
        <v>137590.95000000001</v>
      </c>
      <c r="Z20" s="65">
        <v>79967.389743589738</v>
      </c>
      <c r="AA20" s="65">
        <v>157246.79999999999</v>
      </c>
      <c r="AB20" s="65">
        <v>54095.587179487171</v>
      </c>
      <c r="AC20" s="65">
        <v>157246.79999999999</v>
      </c>
      <c r="AD20" s="65">
        <v>91727.299999999988</v>
      </c>
      <c r="AE20" s="65">
        <v>108191.17435897434</v>
      </c>
      <c r="AF20" s="65">
        <v>152878.83333333334</v>
      </c>
      <c r="AG20" s="65">
        <v>136414.95897435897</v>
      </c>
      <c r="AH20" s="65">
        <v>235870.19999999998</v>
      </c>
      <c r="AI20" s="65">
        <v>148174.8692307692</v>
      </c>
      <c r="AJ20" s="65">
        <v>183454.59999999998</v>
      </c>
      <c r="AK20" s="65">
        <v>101919.2222222222</v>
      </c>
      <c r="AL20" s="65">
        <v>216214.34999999998</v>
      </c>
      <c r="AM20" s="65">
        <v>93911.283333333311</v>
      </c>
      <c r="AN20" s="65">
        <v>148174.86923076923</v>
      </c>
      <c r="AO20" s="65">
        <v>70559.461538461532</v>
      </c>
      <c r="AP20" s="65">
        <v>216214.34999999998</v>
      </c>
      <c r="AQ20" s="65">
        <v>100463.23333333332</v>
      </c>
      <c r="AR20" s="65">
        <v>137590.95000000001</v>
      </c>
      <c r="AS20" s="65">
        <v>65855.497435897429</v>
      </c>
      <c r="AT20" s="65">
        <v>187822.56666666665</v>
      </c>
      <c r="AU20" s="65">
        <v>146326.88333333333</v>
      </c>
      <c r="AV20" s="65">
        <v>104831.2</v>
      </c>
      <c r="AW20" s="65">
        <v>172336.1393939394</v>
      </c>
      <c r="AX20" s="65">
        <v>159430.78333333333</v>
      </c>
      <c r="AY20" s="65">
        <v>152878.83333333334</v>
      </c>
      <c r="AZ20" s="65">
        <v>220498.31730769228</v>
      </c>
      <c r="BA20" s="65">
        <v>153898.02555555553</v>
      </c>
      <c r="BB20" s="65">
        <v>254014.06153846154</v>
      </c>
      <c r="BC20" s="65">
        <v>171694.68974358973</v>
      </c>
      <c r="BD20" s="65">
        <v>183454.59999999998</v>
      </c>
      <c r="BE20" s="65">
        <v>129947.00833333333</v>
      </c>
      <c r="BF20" s="65">
        <v>183454.59999999998</v>
      </c>
      <c r="BG20" s="65">
        <v>142686.91111111111</v>
      </c>
      <c r="BH20" s="65">
        <v>206386.42499999999</v>
      </c>
      <c r="BI20" s="65">
        <v>129947.00833333333</v>
      </c>
      <c r="BJ20" s="65">
        <v>275181.90000000002</v>
      </c>
      <c r="BK20" s="65">
        <v>195214.51025641026</v>
      </c>
      <c r="BL20" s="65">
        <v>171929.88794871795</v>
      </c>
      <c r="BM20" s="65">
        <v>155062.81666666665</v>
      </c>
      <c r="BN20" s="65">
        <v>192862.52820512821</v>
      </c>
      <c r="BO20" s="65">
        <v>209662.4</v>
      </c>
      <c r="BP20" s="65">
        <v>192862.52820512821</v>
      </c>
      <c r="BQ20" s="65">
        <v>109199.16666666667</v>
      </c>
      <c r="BR20" s="65">
        <v>101135.22820512819</v>
      </c>
      <c r="BS20" s="65">
        <v>138682.94166666665</v>
      </c>
      <c r="BT20" s="65">
        <v>168166.71666666665</v>
      </c>
      <c r="BU20" s="65">
        <v>65519.499999999993</v>
      </c>
      <c r="BV20" s="65">
        <v>174718.66666666666</v>
      </c>
      <c r="BW20" s="65">
        <v>146326.88333333333</v>
      </c>
      <c r="BX20" s="65">
        <v>209662.4</v>
      </c>
      <c r="BY20" s="65">
        <v>220582.31666666665</v>
      </c>
      <c r="BZ20" s="65">
        <v>214030.36666666664</v>
      </c>
      <c r="CA20" s="65">
        <v>194374.51666666666</v>
      </c>
      <c r="CB20" s="65">
        <v>196558.5</v>
      </c>
      <c r="CC20" s="65">
        <v>96431.264102564106</v>
      </c>
      <c r="CD20" s="65">
        <v>117935.09999999999</v>
      </c>
      <c r="CE20" s="65">
        <v>63503.515384615384</v>
      </c>
      <c r="CF20" s="65">
        <v>84671.353846153841</v>
      </c>
      <c r="CG20" s="65">
        <v>50033.072727272724</v>
      </c>
      <c r="CH20" s="65">
        <v>117935.09999999999</v>
      </c>
      <c r="CI20" s="65">
        <v>65855.497435897429</v>
      </c>
      <c r="CJ20" s="65">
        <v>137590.95000000001</v>
      </c>
      <c r="CK20" s="65">
        <v>91727.299999999988</v>
      </c>
      <c r="CL20">
        <v>2751.819</v>
      </c>
    </row>
    <row r="21" spans="1:90" x14ac:dyDescent="0.35">
      <c r="A21" s="63" t="s">
        <v>234</v>
      </c>
      <c r="B21" s="64" t="s">
        <v>245</v>
      </c>
      <c r="C21" s="65">
        <v>1805749.5</v>
      </c>
      <c r="D21" s="65">
        <v>1384407.95</v>
      </c>
      <c r="E21" s="65">
        <v>1444599.5999999999</v>
      </c>
      <c r="F21" s="65">
        <v>882810.8666666667</v>
      </c>
      <c r="G21" s="65">
        <v>1625174.5499999998</v>
      </c>
      <c r="H21" s="65">
        <v>1043321.9333333332</v>
      </c>
      <c r="I21" s="65">
        <v>1625174.5499999998</v>
      </c>
      <c r="J21" s="65">
        <v>862746.98333333316</v>
      </c>
      <c r="K21" s="65">
        <v>936314.5555555555</v>
      </c>
      <c r="L21" s="65">
        <v>652076.20833333326</v>
      </c>
      <c r="M21" s="65">
        <v>1083449.7</v>
      </c>
      <c r="N21" s="65">
        <v>521660.96666666662</v>
      </c>
      <c r="O21" s="65">
        <v>1444599.5999999999</v>
      </c>
      <c r="P21" s="65">
        <v>742363.68333333335</v>
      </c>
      <c r="Q21" s="65">
        <v>902874.75</v>
      </c>
      <c r="R21" s="65">
        <v>300958.24999999994</v>
      </c>
      <c r="S21" s="65">
        <v>999181.3899999999</v>
      </c>
      <c r="T21" s="65">
        <v>469049.00592592586</v>
      </c>
      <c r="U21" s="65">
        <v>1444599.5999999999</v>
      </c>
      <c r="V21" s="65">
        <v>642044.2666666666</v>
      </c>
      <c r="W21" s="65">
        <v>1203832.9999999998</v>
      </c>
      <c r="X21" s="65">
        <v>579623.29629629629</v>
      </c>
      <c r="Y21" s="65">
        <v>361149.89999999997</v>
      </c>
      <c r="Z21" s="65">
        <v>200638.83333333331</v>
      </c>
      <c r="AA21" s="65">
        <v>722299.79999999993</v>
      </c>
      <c r="AB21" s="65">
        <v>300958.24999999994</v>
      </c>
      <c r="AC21" s="65">
        <v>1264024.6499999999</v>
      </c>
      <c r="AD21" s="65">
        <v>621980.38333333319</v>
      </c>
      <c r="AE21" s="65">
        <v>521660.96666666662</v>
      </c>
      <c r="AF21" s="65">
        <v>1123577.4666666666</v>
      </c>
      <c r="AG21" s="65">
        <v>983130.28333333333</v>
      </c>
      <c r="AH21" s="65">
        <v>1805749.5</v>
      </c>
      <c r="AI21" s="65">
        <v>1243960.7666666666</v>
      </c>
      <c r="AJ21" s="65">
        <v>1625174.5499999998</v>
      </c>
      <c r="AK21" s="65">
        <v>1143641.3500000001</v>
      </c>
      <c r="AL21" s="65">
        <v>1625174.5499999998</v>
      </c>
      <c r="AM21" s="65">
        <v>1103513.5833333333</v>
      </c>
      <c r="AN21" s="65">
        <v>1605110.6666666665</v>
      </c>
      <c r="AO21" s="65">
        <v>691089.31481481483</v>
      </c>
      <c r="AP21" s="65">
        <v>902874.75</v>
      </c>
      <c r="AQ21" s="65">
        <v>421341.54999999993</v>
      </c>
      <c r="AR21" s="65">
        <v>180574.94999999998</v>
      </c>
      <c r="AS21" s="65">
        <v>120383.30000000002</v>
      </c>
      <c r="AT21" s="65">
        <v>1384407.95</v>
      </c>
      <c r="AU21" s="65">
        <v>621980.38333333319</v>
      </c>
      <c r="AV21" s="65">
        <v>802555.33333333326</v>
      </c>
      <c r="AW21" s="65">
        <v>1136953.3888888888</v>
      </c>
      <c r="AX21" s="65">
        <v>862746.98333333316</v>
      </c>
      <c r="AY21" s="65">
        <v>1163705.2333333332</v>
      </c>
      <c r="AZ21" s="65">
        <v>1075424.1466666667</v>
      </c>
      <c r="BA21" s="65">
        <v>575610.51962962956</v>
      </c>
      <c r="BB21" s="65">
        <v>1625174.5499999998</v>
      </c>
      <c r="BC21" s="65">
        <v>882810.8666666667</v>
      </c>
      <c r="BD21" s="65">
        <v>802555.33333333326</v>
      </c>
      <c r="BE21" s="65">
        <v>378984.46296296292</v>
      </c>
      <c r="BF21" s="65">
        <v>1083449.7</v>
      </c>
      <c r="BG21" s="65">
        <v>521660.96666666662</v>
      </c>
      <c r="BH21" s="65">
        <v>601916.49999999988</v>
      </c>
      <c r="BI21" s="65">
        <v>312104.8518518518</v>
      </c>
      <c r="BJ21" s="65">
        <v>1264024.6499999999</v>
      </c>
      <c r="BK21" s="65">
        <v>782491.45</v>
      </c>
      <c r="BL21" s="65">
        <v>1210966.8251851851</v>
      </c>
      <c r="BM21" s="65">
        <v>722299.79999999993</v>
      </c>
      <c r="BN21" s="65">
        <v>1284088.5333333332</v>
      </c>
      <c r="BO21" s="65">
        <v>1364344.0666666667</v>
      </c>
      <c r="BP21" s="65">
        <v>1123577.4666666666</v>
      </c>
      <c r="BQ21" s="65">
        <v>1560524.2592592591</v>
      </c>
      <c r="BR21" s="65">
        <v>646502.9074074073</v>
      </c>
      <c r="BS21" s="65">
        <v>747379.65416666656</v>
      </c>
      <c r="BT21" s="65">
        <v>521660.96666666662</v>
      </c>
      <c r="BU21" s="65">
        <v>361149.89999999991</v>
      </c>
      <c r="BV21" s="65">
        <v>922938.63333333319</v>
      </c>
      <c r="BW21" s="65">
        <v>1183769.1166666667</v>
      </c>
      <c r="BX21" s="65">
        <v>1371032.0277777778</v>
      </c>
      <c r="BY21" s="65">
        <v>1605110.6666666665</v>
      </c>
      <c r="BZ21" s="65">
        <v>1203832.9999999998</v>
      </c>
      <c r="CA21" s="65">
        <v>1304152.4166666665</v>
      </c>
      <c r="CB21" s="65">
        <v>1083449.7</v>
      </c>
      <c r="CC21" s="65">
        <v>461469.31666666659</v>
      </c>
      <c r="CD21" s="65">
        <v>361149.89999999997</v>
      </c>
      <c r="CE21" s="65">
        <v>40127.766666666648</v>
      </c>
      <c r="CF21" s="65">
        <v>401277.66666666663</v>
      </c>
      <c r="CG21" s="65">
        <v>44586.407407407423</v>
      </c>
      <c r="CH21" s="65">
        <v>1083449.7</v>
      </c>
      <c r="CI21" s="65">
        <v>280894.36666666664</v>
      </c>
      <c r="CJ21" s="65">
        <v>1083449.7</v>
      </c>
      <c r="CK21" s="65">
        <v>461469.31666666659</v>
      </c>
      <c r="CL21">
        <v>18057.494999999999</v>
      </c>
    </row>
    <row r="22" spans="1:90" x14ac:dyDescent="0.35">
      <c r="A22" s="63" t="s">
        <v>246</v>
      </c>
      <c r="B22" s="64" t="s">
        <v>247</v>
      </c>
      <c r="C22" s="65">
        <v>2414024.4</v>
      </c>
      <c r="D22" s="65">
        <v>1755654.1090909091</v>
      </c>
      <c r="E22" s="65">
        <v>1975110.8727272728</v>
      </c>
      <c r="F22" s="65">
        <v>1817968.9925925923</v>
      </c>
      <c r="G22" s="65">
        <v>1755654.1090909091</v>
      </c>
      <c r="H22" s="65">
        <v>1251716.3555555556</v>
      </c>
      <c r="I22" s="65">
        <v>658370.29090909078</v>
      </c>
      <c r="J22" s="65">
        <v>804674.79999999981</v>
      </c>
      <c r="K22" s="65">
        <v>1765814.1444444442</v>
      </c>
      <c r="L22" s="65">
        <v>1229364.2777777778</v>
      </c>
      <c r="M22" s="65">
        <v>1810518.2999999998</v>
      </c>
      <c r="N22" s="65">
        <v>834477.57037037029</v>
      </c>
      <c r="O22" s="65">
        <v>2414024.4</v>
      </c>
      <c r="P22" s="65">
        <v>1341124.6666666667</v>
      </c>
      <c r="Q22" s="65">
        <v>1316740.5818181816</v>
      </c>
      <c r="R22" s="65">
        <v>858319.78666666662</v>
      </c>
      <c r="S22" s="65">
        <v>936348.85818181804</v>
      </c>
      <c r="T22" s="65">
        <v>666134.49316402117</v>
      </c>
      <c r="U22" s="65">
        <v>804674.79999999981</v>
      </c>
      <c r="V22" s="65">
        <v>965609.75999999978</v>
      </c>
      <c r="W22" s="65">
        <v>804674.79999999981</v>
      </c>
      <c r="X22" s="65">
        <v>613085.56190476182</v>
      </c>
      <c r="Y22" s="65">
        <v>1609349.5999999996</v>
      </c>
      <c r="Z22" s="65">
        <v>1043096.962962963</v>
      </c>
      <c r="AA22" s="65">
        <v>804674.79999999981</v>
      </c>
      <c r="AB22" s="65">
        <v>402337.39999999991</v>
      </c>
      <c r="AC22" s="65">
        <v>658370.29090909078</v>
      </c>
      <c r="AD22" s="65">
        <v>306542.78095238091</v>
      </c>
      <c r="AE22" s="65">
        <v>1609349.5999999996</v>
      </c>
      <c r="AF22" s="65">
        <v>1519941.2888888889</v>
      </c>
      <c r="AG22" s="65">
        <v>1072899.7333333332</v>
      </c>
      <c r="AH22" s="65">
        <v>2414024.4</v>
      </c>
      <c r="AI22" s="65">
        <v>1609349.5999999996</v>
      </c>
      <c r="AJ22" s="65">
        <v>1408180.9</v>
      </c>
      <c r="AK22" s="65">
        <v>1408180.9</v>
      </c>
      <c r="AL22" s="65">
        <v>2212855.6999999997</v>
      </c>
      <c r="AM22" s="65">
        <v>1463045.0909090908</v>
      </c>
      <c r="AN22" s="65">
        <v>603506.1</v>
      </c>
      <c r="AO22" s="65">
        <v>536449.86666666658</v>
      </c>
      <c r="AP22" s="65">
        <v>658370.29090909078</v>
      </c>
      <c r="AQ22" s="65">
        <v>429159.89333333331</v>
      </c>
      <c r="AR22" s="65">
        <v>1408180.9</v>
      </c>
      <c r="AS22" s="65">
        <v>1072899.7333333332</v>
      </c>
      <c r="AT22" s="65">
        <v>1542293.3666666665</v>
      </c>
      <c r="AU22" s="65">
        <v>1654053.7555555555</v>
      </c>
      <c r="AV22" s="65">
        <v>1743462.0666666664</v>
      </c>
      <c r="AW22" s="65">
        <v>1019254.7466666666</v>
      </c>
      <c r="AX22" s="65">
        <v>2011686.9999999998</v>
      </c>
      <c r="AY22" s="65">
        <v>1542293.3666666665</v>
      </c>
      <c r="AZ22" s="65">
        <v>608626.75781818177</v>
      </c>
      <c r="BA22" s="65">
        <v>881310.49523809517</v>
      </c>
      <c r="BB22" s="65">
        <v>804674.79999999981</v>
      </c>
      <c r="BC22" s="65">
        <v>1302806.8190476189</v>
      </c>
      <c r="BD22" s="65">
        <v>482804.88</v>
      </c>
      <c r="BE22" s="65">
        <v>804674.79999999981</v>
      </c>
      <c r="BF22" s="65">
        <v>658370.29090909078</v>
      </c>
      <c r="BG22" s="65">
        <v>881310.49523809517</v>
      </c>
      <c r="BH22" s="65">
        <v>658370.29090909078</v>
      </c>
      <c r="BI22" s="65">
        <v>881310.49523809517</v>
      </c>
      <c r="BJ22" s="65">
        <v>438913.52727272728</v>
      </c>
      <c r="BK22" s="65">
        <v>536449.86666666658</v>
      </c>
      <c r="BL22" s="65">
        <v>1540098.7990303028</v>
      </c>
      <c r="BM22" s="65">
        <v>1731270.0242424244</v>
      </c>
      <c r="BN22" s="65">
        <v>1019254.7466666666</v>
      </c>
      <c r="BO22" s="65">
        <v>1901958.6181818179</v>
      </c>
      <c r="BP22" s="65">
        <v>1877574.533333333</v>
      </c>
      <c r="BQ22" s="65">
        <v>1170436.0727272728</v>
      </c>
      <c r="BR22" s="65">
        <v>737618.56666666653</v>
      </c>
      <c r="BS22" s="65">
        <v>989587.44343434332</v>
      </c>
      <c r="BT22" s="65">
        <v>414529.44242424233</v>
      </c>
      <c r="BU22" s="65">
        <v>146304.50909090906</v>
      </c>
      <c r="BV22" s="65">
        <v>1944630.7666666666</v>
      </c>
      <c r="BW22" s="65">
        <v>1452885.0555555555</v>
      </c>
      <c r="BX22" s="65">
        <v>1877574.533333333</v>
      </c>
      <c r="BY22" s="65">
        <v>1721109.9888888886</v>
      </c>
      <c r="BZ22" s="65">
        <v>2101095.3111111112</v>
      </c>
      <c r="CA22" s="65">
        <v>1810518.2999999998</v>
      </c>
      <c r="CB22" s="65">
        <v>1810518.2999999998</v>
      </c>
      <c r="CC22" s="65">
        <v>1146051.9878787876</v>
      </c>
      <c r="CD22" s="65">
        <v>1755654.1090909091</v>
      </c>
      <c r="CE22" s="65">
        <v>804674.79999999981</v>
      </c>
      <c r="CF22" s="65">
        <v>1005843.5000000001</v>
      </c>
      <c r="CG22" s="65">
        <v>728039.10476190469</v>
      </c>
      <c r="CH22" s="65">
        <v>1207012.2</v>
      </c>
      <c r="CI22" s="65">
        <v>728039.10476190469</v>
      </c>
      <c r="CJ22" s="65">
        <v>1810518.2999999998</v>
      </c>
      <c r="CK22" s="65">
        <v>829058.88484848465</v>
      </c>
      <c r="CL22">
        <v>24140.243999999999</v>
      </c>
    </row>
    <row r="23" spans="1:90" x14ac:dyDescent="0.35">
      <c r="A23" s="63" t="s">
        <v>232</v>
      </c>
      <c r="B23" s="64" t="s">
        <v>305</v>
      </c>
      <c r="C23" s="65">
        <v>138750.6153846154</v>
      </c>
      <c r="D23" s="65">
        <v>106889.36296296296</v>
      </c>
      <c r="E23" s="65">
        <v>135281.85</v>
      </c>
      <c r="F23" s="65">
        <v>98538.631481481483</v>
      </c>
      <c r="G23" s="65">
        <v>105219.21666666667</v>
      </c>
      <c r="H23" s="65">
        <v>67413.177777777775</v>
      </c>
      <c r="I23" s="65">
        <v>60125.266666666663</v>
      </c>
      <c r="J23" s="65">
        <v>48100.213333333333</v>
      </c>
      <c r="K23" s="65">
        <v>122254.70888888888</v>
      </c>
      <c r="L23" s="65">
        <v>112962.62222222223</v>
      </c>
      <c r="M23" s="65">
        <v>32795.600000000006</v>
      </c>
      <c r="N23" s="65">
        <v>28631.07936507936</v>
      </c>
      <c r="O23" s="65">
        <v>152625.67692307691</v>
      </c>
      <c r="P23" s="65">
        <v>108559.50925925926</v>
      </c>
      <c r="Q23" s="65">
        <v>135281.85</v>
      </c>
      <c r="R23" s="65">
        <v>94196.251111111109</v>
      </c>
      <c r="S23" s="65">
        <v>141084.14846153848</v>
      </c>
      <c r="T23" s="65">
        <v>101755.59019373218</v>
      </c>
      <c r="U23" s="65">
        <v>180375.80000000002</v>
      </c>
      <c r="V23" s="65">
        <v>106375.47179487179</v>
      </c>
      <c r="W23" s="65">
        <v>135281.85</v>
      </c>
      <c r="X23" s="65">
        <v>100208.77777777778</v>
      </c>
      <c r="Y23" s="65">
        <v>98386.799999999988</v>
      </c>
      <c r="Z23" s="65">
        <v>84175.373333333337</v>
      </c>
      <c r="AA23" s="65">
        <v>124875.55384615384</v>
      </c>
      <c r="AB23" s="65">
        <v>88517.753703703711</v>
      </c>
      <c r="AC23" s="65">
        <v>166500.73846153845</v>
      </c>
      <c r="AD23" s="65">
        <v>129500.57435897437</v>
      </c>
      <c r="AE23" s="65">
        <v>109458.81880341881</v>
      </c>
      <c r="AF23" s="65">
        <v>114083.83931623932</v>
      </c>
      <c r="AG23" s="65">
        <v>109458.81880341881</v>
      </c>
      <c r="AH23" s="65">
        <v>180375.80000000002</v>
      </c>
      <c r="AI23" s="65">
        <v>140292.28888888887</v>
      </c>
      <c r="AJ23" s="65">
        <v>140292.2888888889</v>
      </c>
      <c r="AK23" s="65">
        <v>122477.39506172838</v>
      </c>
      <c r="AL23" s="65">
        <v>180375.80000000002</v>
      </c>
      <c r="AM23" s="65">
        <v>127958.90085470087</v>
      </c>
      <c r="AN23" s="65">
        <v>45093.950000000004</v>
      </c>
      <c r="AO23" s="65">
        <v>22045.931111111113</v>
      </c>
      <c r="AP23" s="65">
        <v>150313.16666666669</v>
      </c>
      <c r="AQ23" s="65">
        <v>111899.80185185184</v>
      </c>
      <c r="AR23" s="65">
        <v>162338.22</v>
      </c>
      <c r="AS23" s="65">
        <v>128267.23555555557</v>
      </c>
      <c r="AT23" s="65">
        <v>121792.20683760682</v>
      </c>
      <c r="AU23" s="65">
        <v>94042.083760683759</v>
      </c>
      <c r="AV23" s="65">
        <v>114083.83931623932</v>
      </c>
      <c r="AW23" s="65">
        <v>138750.61538461538</v>
      </c>
      <c r="AX23" s="65">
        <v>120250.53333333333</v>
      </c>
      <c r="AY23" s="65">
        <v>85632.955555555542</v>
      </c>
      <c r="AZ23" s="65">
        <v>141861.99282051279</v>
      </c>
      <c r="BA23" s="65">
        <v>126946.53525356123</v>
      </c>
      <c r="BB23" s="65">
        <v>152625.67692307691</v>
      </c>
      <c r="BC23" s="65">
        <v>128601.2648148148</v>
      </c>
      <c r="BD23" s="65">
        <v>131182.40000000002</v>
      </c>
      <c r="BE23" s="65">
        <v>126263.06</v>
      </c>
      <c r="BF23" s="65">
        <v>120250.53333333333</v>
      </c>
      <c r="BG23" s="65">
        <v>110229.65555555555</v>
      </c>
      <c r="BH23" s="65">
        <v>124875.55384615384</v>
      </c>
      <c r="BI23" s="65">
        <v>126263.06</v>
      </c>
      <c r="BJ23" s="65">
        <v>180375.80000000002</v>
      </c>
      <c r="BK23" s="65">
        <v>143375.63589743589</v>
      </c>
      <c r="BL23" s="65">
        <v>122331.79256410256</v>
      </c>
      <c r="BM23" s="65">
        <v>117167.18632478632</v>
      </c>
      <c r="BN23" s="65">
        <v>121920.67962962964</v>
      </c>
      <c r="BO23" s="65">
        <v>133611.70370370371</v>
      </c>
      <c r="BP23" s="65">
        <v>117167.18632478632</v>
      </c>
      <c r="BQ23" s="65">
        <v>121792.20683760685</v>
      </c>
      <c r="BR23" s="65">
        <v>76158.671111111107</v>
      </c>
      <c r="BS23" s="65">
        <v>106760.89017094015</v>
      </c>
      <c r="BT23" s="65">
        <v>134125.59487179489</v>
      </c>
      <c r="BU23" s="65">
        <v>84792.042735042734</v>
      </c>
      <c r="BV23" s="65">
        <v>131042.24786324786</v>
      </c>
      <c r="BW23" s="65">
        <v>77083.675213675204</v>
      </c>
      <c r="BX23" s="65">
        <v>149028.43874643874</v>
      </c>
      <c r="BY23" s="65">
        <v>148000.65641025643</v>
      </c>
      <c r="BZ23" s="65">
        <v>149542.32991452992</v>
      </c>
      <c r="CA23" s="65">
        <v>149542.32991452992</v>
      </c>
      <c r="CB23" s="65">
        <v>135281.85</v>
      </c>
      <c r="CC23" s="65">
        <v>95198.338888888888</v>
      </c>
      <c r="CD23" s="65">
        <v>120250.53333333333</v>
      </c>
      <c r="CE23" s="65">
        <v>95198.338888888888</v>
      </c>
      <c r="CF23" s="65">
        <v>126263.06</v>
      </c>
      <c r="CG23" s="65">
        <v>97703.558333333334</v>
      </c>
      <c r="CH23" s="65">
        <v>147580.20000000001</v>
      </c>
      <c r="CI23" s="65">
        <v>94742.844444444447</v>
      </c>
      <c r="CJ23" s="65">
        <v>147580.20000000001</v>
      </c>
      <c r="CK23" s="65">
        <v>114784.6</v>
      </c>
      <c r="CL23">
        <v>1803.758</v>
      </c>
    </row>
    <row r="24" spans="1:90" x14ac:dyDescent="0.35">
      <c r="A24" s="63" t="s">
        <v>238</v>
      </c>
      <c r="B24" s="64" t="s">
        <v>248</v>
      </c>
      <c r="C24" s="65">
        <v>53073.866666666654</v>
      </c>
      <c r="D24" s="65">
        <v>30075.191111111111</v>
      </c>
      <c r="E24" s="65">
        <v>47766.479999999996</v>
      </c>
      <c r="F24" s="65">
        <v>21482.279365079361</v>
      </c>
      <c r="G24" s="65">
        <v>53073.866666666654</v>
      </c>
      <c r="H24" s="65">
        <v>28748.344444444439</v>
      </c>
      <c r="I24" s="65">
        <v>62551.342857142852</v>
      </c>
      <c r="J24" s="65">
        <v>31980.406837606828</v>
      </c>
      <c r="K24" s="65">
        <v>19586.784126984126</v>
      </c>
      <c r="L24" s="65">
        <v>12247.815384615382</v>
      </c>
      <c r="M24" s="65">
        <v>30619.538461538465</v>
      </c>
      <c r="N24" s="65">
        <v>16082.989898989899</v>
      </c>
      <c r="O24" s="65">
        <v>31844.32</v>
      </c>
      <c r="P24" s="65">
        <v>17010.854700854699</v>
      </c>
      <c r="Q24" s="65">
        <v>34118.91428571428</v>
      </c>
      <c r="R24" s="65">
        <v>20218.615873015871</v>
      </c>
      <c r="S24" s="65">
        <v>30707.022857142852</v>
      </c>
      <c r="T24" s="65">
        <v>18145.598988172318</v>
      </c>
      <c r="U24" s="65">
        <v>28432.428571428569</v>
      </c>
      <c r="V24" s="65">
        <v>14289.117948717949</v>
      </c>
      <c r="W24" s="65">
        <v>17059.45714285714</v>
      </c>
      <c r="X24" s="65">
        <v>9649.7939393939378</v>
      </c>
      <c r="Y24" s="65">
        <v>17059.45714285714</v>
      </c>
      <c r="Z24" s="65">
        <v>6879.945679012345</v>
      </c>
      <c r="AA24" s="65">
        <v>34118.91428571428</v>
      </c>
      <c r="AB24" s="65">
        <v>20103.737373737371</v>
      </c>
      <c r="AC24" s="65">
        <v>56864.857142857138</v>
      </c>
      <c r="AD24" s="65">
        <v>39805.399999999994</v>
      </c>
      <c r="AE24" s="65">
        <v>30075.191111111111</v>
      </c>
      <c r="AF24" s="65">
        <v>14532.130158730157</v>
      </c>
      <c r="AG24" s="65">
        <v>18371.723076923074</v>
      </c>
      <c r="AH24" s="65">
        <v>37151.706666666665</v>
      </c>
      <c r="AI24" s="65">
        <v>29696.092063492059</v>
      </c>
      <c r="AJ24" s="65">
        <v>21229.546666666665</v>
      </c>
      <c r="AK24" s="65">
        <v>16954.15185185185</v>
      </c>
      <c r="AL24" s="65">
        <v>31844.32</v>
      </c>
      <c r="AM24" s="65">
        <v>19586.784126984126</v>
      </c>
      <c r="AN24" s="65">
        <v>5686.4857142857136</v>
      </c>
      <c r="AO24" s="65">
        <v>7484.776068376068</v>
      </c>
      <c r="AP24" s="65">
        <v>21229.546666666665</v>
      </c>
      <c r="AQ24" s="65">
        <v>17059.45714285714</v>
      </c>
      <c r="AR24" s="65">
        <v>28432.428571428569</v>
      </c>
      <c r="AS24" s="65">
        <v>23588.38518518518</v>
      </c>
      <c r="AT24" s="65">
        <v>25947.223703703698</v>
      </c>
      <c r="AU24" s="65">
        <v>23588.38518518518</v>
      </c>
      <c r="AV24" s="65">
        <v>24767.804444444439</v>
      </c>
      <c r="AW24" s="65">
        <v>21229.546666666662</v>
      </c>
      <c r="AX24" s="65">
        <v>14742.740740740737</v>
      </c>
      <c r="AY24" s="65">
        <v>14153.031111111111</v>
      </c>
      <c r="AZ24" s="65">
        <v>65175.874725274734</v>
      </c>
      <c r="BA24" s="65">
        <v>54078.641150997144</v>
      </c>
      <c r="BB24" s="65">
        <v>68237.828571428559</v>
      </c>
      <c r="BC24" s="65">
        <v>53073.866666666654</v>
      </c>
      <c r="BD24" s="65">
        <v>67362.984615384616</v>
      </c>
      <c r="BE24" s="65">
        <v>47630.393162393157</v>
      </c>
      <c r="BF24" s="65">
        <v>55115.169230769221</v>
      </c>
      <c r="BG24" s="65">
        <v>53958.431111111102</v>
      </c>
      <c r="BH24" s="65">
        <v>61239.076923076929</v>
      </c>
      <c r="BI24" s="65">
        <v>50862.455555555549</v>
      </c>
      <c r="BJ24" s="65">
        <v>73924.314285714281</v>
      </c>
      <c r="BK24" s="65">
        <v>64868.059259259251</v>
      </c>
      <c r="BL24" s="65">
        <v>62055.59794871795</v>
      </c>
      <c r="BM24" s="65">
        <v>60558.642735042733</v>
      </c>
      <c r="BN24" s="65">
        <v>60558.642735042733</v>
      </c>
      <c r="BO24" s="65">
        <v>64641.247863247852</v>
      </c>
      <c r="BP24" s="65">
        <v>64641.247863247852</v>
      </c>
      <c r="BQ24" s="65">
        <v>59878.208547008544</v>
      </c>
      <c r="BR24" s="65">
        <v>14289.117948717949</v>
      </c>
      <c r="BS24" s="65">
        <v>15795.79365079365</v>
      </c>
      <c r="BT24" s="65">
        <v>12636.634920634917</v>
      </c>
      <c r="BU24" s="65">
        <v>9477.4761904761908</v>
      </c>
      <c r="BV24" s="65">
        <v>22745.942857142858</v>
      </c>
      <c r="BW24" s="65">
        <v>18323.120634920633</v>
      </c>
      <c r="BX24" s="65">
        <v>56443.635978835962</v>
      </c>
      <c r="BY24" s="65">
        <v>54969.361904761907</v>
      </c>
      <c r="BZ24" s="65">
        <v>51178.371428571416</v>
      </c>
      <c r="CA24" s="65">
        <v>63183.174603174586</v>
      </c>
      <c r="CB24" s="65">
        <v>42459.093333333331</v>
      </c>
      <c r="CC24" s="65">
        <v>21819.256296296295</v>
      </c>
      <c r="CD24" s="65">
        <v>15922.16</v>
      </c>
      <c r="CE24" s="65">
        <v>14153.031111111111</v>
      </c>
      <c r="CF24" s="65">
        <v>15922.16</v>
      </c>
      <c r="CG24" s="65">
        <v>8213.8126984126975</v>
      </c>
      <c r="CH24" s="65">
        <v>31844.32</v>
      </c>
      <c r="CI24" s="65">
        <v>16427.625396825395</v>
      </c>
      <c r="CJ24" s="65">
        <v>47766.479999999996</v>
      </c>
      <c r="CK24" s="65">
        <v>21819.256296296295</v>
      </c>
      <c r="CL24">
        <v>796.10799999999995</v>
      </c>
    </row>
    <row r="25" spans="1:90" x14ac:dyDescent="0.35">
      <c r="A25" s="63" t="s">
        <v>238</v>
      </c>
      <c r="B25" s="64" t="s">
        <v>249</v>
      </c>
      <c r="C25" s="65">
        <v>2384504.4923076923</v>
      </c>
      <c r="D25" s="65">
        <v>2080921.7444444445</v>
      </c>
      <c r="E25" s="65">
        <v>2583213.2000000002</v>
      </c>
      <c r="F25" s="65">
        <v>1655905.8974358975</v>
      </c>
      <c r="G25" s="65">
        <v>2185795.7846153849</v>
      </c>
      <c r="H25" s="65">
        <v>2080921.7444444445</v>
      </c>
      <c r="I25" s="65">
        <v>2367945.4333333331</v>
      </c>
      <c r="J25" s="65">
        <v>1852607.4464646464</v>
      </c>
      <c r="K25" s="65">
        <v>1810457.1145299145</v>
      </c>
      <c r="L25" s="65">
        <v>1435118.4444444445</v>
      </c>
      <c r="M25" s="65">
        <v>1987087.0769230772</v>
      </c>
      <c r="N25" s="65">
        <v>1521225.5511111112</v>
      </c>
      <c r="O25" s="65">
        <v>2029667.5142857144</v>
      </c>
      <c r="P25" s="65">
        <v>980664.27037037036</v>
      </c>
      <c r="Q25" s="65">
        <v>1845152.2857142859</v>
      </c>
      <c r="R25" s="65">
        <v>1636035.0266666668</v>
      </c>
      <c r="S25" s="65">
        <v>1982441.9383016985</v>
      </c>
      <c r="T25" s="65">
        <v>1704833.7351245792</v>
      </c>
      <c r="U25" s="65">
        <v>2214182.7428571428</v>
      </c>
      <c r="V25" s="65">
        <v>1817816.6962962963</v>
      </c>
      <c r="W25" s="65">
        <v>1390960.953846154</v>
      </c>
      <c r="X25" s="65">
        <v>1650386.2111111111</v>
      </c>
      <c r="Y25" s="65">
        <v>1845152.2857142859</v>
      </c>
      <c r="Z25" s="65">
        <v>1487304.5696969696</v>
      </c>
      <c r="AA25" s="65">
        <v>2348375.6363636362</v>
      </c>
      <c r="AB25" s="65">
        <v>1750844.502222222</v>
      </c>
      <c r="AC25" s="65">
        <v>2113538.0727272732</v>
      </c>
      <c r="AD25" s="65">
        <v>1817816.6962962963</v>
      </c>
      <c r="AE25" s="65">
        <v>1496623.5206349208</v>
      </c>
      <c r="AF25" s="65">
        <v>1619633.6730158732</v>
      </c>
      <c r="AG25" s="65">
        <v>1353111.6761904762</v>
      </c>
      <c r="AH25" s="65">
        <v>2583213.2000000002</v>
      </c>
      <c r="AI25" s="65">
        <v>1589669.6615384615</v>
      </c>
      <c r="AJ25" s="65">
        <v>2152677.666666667</v>
      </c>
      <c r="AK25" s="65">
        <v>1878700.5090909093</v>
      </c>
      <c r="AL25" s="65">
        <v>2185795.7846153849</v>
      </c>
      <c r="AM25" s="65">
        <v>1617769.8828282831</v>
      </c>
      <c r="AN25" s="65">
        <v>1643862.9454545456</v>
      </c>
      <c r="AO25" s="65">
        <v>1230101.5238095238</v>
      </c>
      <c r="AP25" s="65">
        <v>2029667.5142857144</v>
      </c>
      <c r="AQ25" s="65">
        <v>1435118.4444444445</v>
      </c>
      <c r="AR25" s="65">
        <v>1476121.8285714285</v>
      </c>
      <c r="AS25" s="65">
        <v>1435118.4444444445</v>
      </c>
      <c r="AT25" s="65">
        <v>1701640.4412698413</v>
      </c>
      <c r="AU25" s="65">
        <v>1413039.6991452994</v>
      </c>
      <c r="AV25" s="65">
        <v>1373613.3682539682</v>
      </c>
      <c r="AW25" s="65">
        <v>1769979.4148148149</v>
      </c>
      <c r="AX25" s="65">
        <v>1107091.3714285714</v>
      </c>
      <c r="AY25" s="65">
        <v>1250603.2158730158</v>
      </c>
      <c r="AZ25" s="65">
        <v>2179172.1610256415</v>
      </c>
      <c r="BA25" s="65">
        <v>1722142.1333333331</v>
      </c>
      <c r="BB25" s="65">
        <v>2185795.7846153849</v>
      </c>
      <c r="BC25" s="65">
        <v>1826514.3838383837</v>
      </c>
      <c r="BD25" s="65">
        <v>2185795.7846153849</v>
      </c>
      <c r="BE25" s="65">
        <v>1617769.8828282831</v>
      </c>
      <c r="BF25" s="65">
        <v>1987087.0769230772</v>
      </c>
      <c r="BG25" s="65">
        <v>1693439.7644444446</v>
      </c>
      <c r="BH25" s="65">
        <v>2152677.666666667</v>
      </c>
      <c r="BI25" s="65">
        <v>1750844.502222222</v>
      </c>
      <c r="BJ25" s="65">
        <v>2384504.4923076923</v>
      </c>
      <c r="BK25" s="65">
        <v>1722142.1333333331</v>
      </c>
      <c r="BL25" s="65">
        <v>2085179.7881807084</v>
      </c>
      <c r="BM25" s="65">
        <v>1927159.0539682542</v>
      </c>
      <c r="BN25" s="65">
        <v>1845152.2857142859</v>
      </c>
      <c r="BO25" s="65">
        <v>2234684.4349206351</v>
      </c>
      <c r="BP25" s="65">
        <v>2163717.0393162393</v>
      </c>
      <c r="BQ25" s="65">
        <v>2255186.1269841273</v>
      </c>
      <c r="BR25" s="65">
        <v>1698223.492592593</v>
      </c>
      <c r="BS25" s="65">
        <v>922576.14285714272</v>
      </c>
      <c r="BT25" s="65">
        <v>615050.76190476189</v>
      </c>
      <c r="BU25" s="65">
        <v>512542.30158730154</v>
      </c>
      <c r="BV25" s="65">
        <v>1025084.6031746031</v>
      </c>
      <c r="BW25" s="65">
        <v>1537626.9047619046</v>
      </c>
      <c r="BX25" s="65">
        <v>2015999.7195767194</v>
      </c>
      <c r="BY25" s="65">
        <v>1968162.4380952383</v>
      </c>
      <c r="BZ25" s="65">
        <v>2029667.5142857144</v>
      </c>
      <c r="CA25" s="65">
        <v>2050169.2063492062</v>
      </c>
      <c r="CB25" s="65">
        <v>1506874.3666666667</v>
      </c>
      <c r="CC25" s="65">
        <v>1230101.5238095238</v>
      </c>
      <c r="CD25" s="65">
        <v>2185795.7846153849</v>
      </c>
      <c r="CE25" s="65">
        <v>1122001.692929293</v>
      </c>
      <c r="CF25" s="65">
        <v>1788378.3692307691</v>
      </c>
      <c r="CG25" s="65">
        <v>1020528.6716049382</v>
      </c>
      <c r="CH25" s="65">
        <v>2583213.2000000002</v>
      </c>
      <c r="CI25" s="65">
        <v>1107091.3714285714</v>
      </c>
      <c r="CJ25" s="65">
        <v>1589669.6615384617</v>
      </c>
      <c r="CK25" s="65">
        <v>1148094.7555555557</v>
      </c>
      <c r="CL25">
        <v>25832.132000000001</v>
      </c>
    </row>
    <row r="26" spans="1:90" x14ac:dyDescent="0.35">
      <c r="A26" s="63" t="s">
        <v>238</v>
      </c>
      <c r="B26" s="64" t="s">
        <v>250</v>
      </c>
      <c r="C26" s="65">
        <v>44341.5</v>
      </c>
      <c r="D26" s="65">
        <v>37292.338461538457</v>
      </c>
      <c r="E26" s="65">
        <v>48775.649999999994</v>
      </c>
      <c r="F26" s="65">
        <v>33654.061538461538</v>
      </c>
      <c r="G26" s="65">
        <v>48775.649999999994</v>
      </c>
      <c r="H26" s="65">
        <v>30470.56923076923</v>
      </c>
      <c r="I26" s="65">
        <v>43535.290909090909</v>
      </c>
      <c r="J26" s="65">
        <v>22991.888888888891</v>
      </c>
      <c r="K26" s="65">
        <v>27196.119999999995</v>
      </c>
      <c r="L26" s="65">
        <v>18327.819999999992</v>
      </c>
      <c r="M26" s="65">
        <v>49409.1</v>
      </c>
      <c r="N26" s="65">
        <v>34206.299999999996</v>
      </c>
      <c r="O26" s="65">
        <v>45023.676923076921</v>
      </c>
      <c r="P26" s="65">
        <v>30925.353846153845</v>
      </c>
      <c r="Q26" s="65">
        <v>45608.399999999994</v>
      </c>
      <c r="R26" s="65">
        <v>27741.861538461537</v>
      </c>
      <c r="S26" s="65">
        <v>38650.195384615377</v>
      </c>
      <c r="T26" s="65">
        <v>27514.469230769228</v>
      </c>
      <c r="U26" s="65">
        <v>53209.799999999996</v>
      </c>
      <c r="V26" s="65">
        <v>31380.138461538456</v>
      </c>
      <c r="W26" s="65">
        <v>41807.699999999997</v>
      </c>
      <c r="X26" s="65">
        <v>26377.507692307692</v>
      </c>
      <c r="Y26" s="65">
        <v>24558.369230769229</v>
      </c>
      <c r="Z26" s="65">
        <v>13302.449999999999</v>
      </c>
      <c r="AA26" s="65">
        <v>36837.553846153838</v>
      </c>
      <c r="AB26" s="65">
        <v>27097.583333333328</v>
      </c>
      <c r="AC26" s="65">
        <v>36837.553846153838</v>
      </c>
      <c r="AD26" s="65">
        <v>39414.666666666664</v>
      </c>
      <c r="AE26" s="65">
        <v>34628.6</v>
      </c>
      <c r="AF26" s="65">
        <v>28294.099999999995</v>
      </c>
      <c r="AG26" s="65">
        <v>30470.56923076923</v>
      </c>
      <c r="AH26" s="65">
        <v>53209.799999999996</v>
      </c>
      <c r="AI26" s="65">
        <v>39111.476923076916</v>
      </c>
      <c r="AJ26" s="65">
        <v>53209.799999999996</v>
      </c>
      <c r="AK26" s="65">
        <v>36010.672727272722</v>
      </c>
      <c r="AL26" s="65">
        <v>49116.738461538458</v>
      </c>
      <c r="AM26" s="65">
        <v>26377.507692307692</v>
      </c>
      <c r="AN26" s="65">
        <v>39907.35</v>
      </c>
      <c r="AO26" s="65">
        <v>17736.599999999995</v>
      </c>
      <c r="AP26" s="65">
        <v>45608.399999999994</v>
      </c>
      <c r="AQ26" s="65">
        <v>30015.784615384608</v>
      </c>
      <c r="AR26" s="65">
        <v>24558.369230769229</v>
      </c>
      <c r="AS26" s="65">
        <v>18393.511111111107</v>
      </c>
      <c r="AT26" s="65">
        <v>28294.099999999995</v>
      </c>
      <c r="AU26" s="65">
        <v>28294.099999999995</v>
      </c>
      <c r="AV26" s="65">
        <v>27449.5</v>
      </c>
      <c r="AW26" s="65">
        <v>40021.046153846153</v>
      </c>
      <c r="AX26" s="65">
        <v>26182.6</v>
      </c>
      <c r="AY26" s="65">
        <v>37162.399999999994</v>
      </c>
      <c r="AZ26" s="65">
        <v>48695.029090909076</v>
      </c>
      <c r="BA26" s="65">
        <v>36186.384965034958</v>
      </c>
      <c r="BB26" s="65">
        <v>53209.799999999996</v>
      </c>
      <c r="BC26" s="65">
        <v>34487.833333333328</v>
      </c>
      <c r="BD26" s="65">
        <v>53209.799999999996</v>
      </c>
      <c r="BE26" s="65">
        <v>36951.249999999993</v>
      </c>
      <c r="BF26" s="65">
        <v>35473.19999999999</v>
      </c>
      <c r="BG26" s="65">
        <v>33502.46666666666</v>
      </c>
      <c r="BH26" s="65">
        <v>48372.545454545449</v>
      </c>
      <c r="BI26" s="65">
        <v>32785.836363636365</v>
      </c>
      <c r="BJ26" s="65">
        <v>53209.799999999996</v>
      </c>
      <c r="BK26" s="65">
        <v>43204.538461538461</v>
      </c>
      <c r="BL26" s="65">
        <v>43873.721538461534</v>
      </c>
      <c r="BM26" s="65">
        <v>40963.1</v>
      </c>
      <c r="BN26" s="65">
        <v>43919.19999999999</v>
      </c>
      <c r="BO26" s="65">
        <v>46388.030769230769</v>
      </c>
      <c r="BP26" s="65">
        <v>45023.676923076921</v>
      </c>
      <c r="BQ26" s="65">
        <v>43074.599999999991</v>
      </c>
      <c r="BR26" s="65">
        <v>25619.533333333329</v>
      </c>
      <c r="BS26" s="65">
        <v>23965.524999999998</v>
      </c>
      <c r="BT26" s="65">
        <v>20692.699999999997</v>
      </c>
      <c r="BU26" s="65">
        <v>14780.5</v>
      </c>
      <c r="BV26" s="65">
        <v>27871.799999999996</v>
      </c>
      <c r="BW26" s="65">
        <v>32517.099999999995</v>
      </c>
      <c r="BX26" s="65">
        <v>45467.633333333331</v>
      </c>
      <c r="BY26" s="65">
        <v>46875.3</v>
      </c>
      <c r="BZ26" s="65">
        <v>46453</v>
      </c>
      <c r="CA26" s="65">
        <v>43074.600000000006</v>
      </c>
      <c r="CB26" s="65">
        <v>40930.61538461539</v>
      </c>
      <c r="CC26" s="65">
        <v>31173.418181818175</v>
      </c>
      <c r="CD26" s="65">
        <v>16372.246153846152</v>
      </c>
      <c r="CE26" s="65">
        <v>20961.436363636363</v>
      </c>
      <c r="CF26" s="65">
        <v>12279.184615384615</v>
      </c>
      <c r="CG26" s="65">
        <v>19349.018181818177</v>
      </c>
      <c r="CH26" s="65">
        <v>38007</v>
      </c>
      <c r="CI26" s="65">
        <v>17736.599999999995</v>
      </c>
      <c r="CJ26" s="65">
        <v>53209.799999999996</v>
      </c>
      <c r="CK26" s="65">
        <v>33361.699999999997</v>
      </c>
      <c r="CL26">
        <v>532.09799999999996</v>
      </c>
    </row>
    <row r="27" spans="1:90" x14ac:dyDescent="0.35">
      <c r="A27" s="63" t="s">
        <v>259</v>
      </c>
      <c r="B27" s="64" t="s">
        <v>306</v>
      </c>
      <c r="C27" s="65">
        <v>80843.087500000009</v>
      </c>
      <c r="D27" s="65">
        <v>53528.756349206349</v>
      </c>
      <c r="E27" s="65">
        <v>80843.087500000009</v>
      </c>
      <c r="F27" s="65">
        <v>44729.508730158726</v>
      </c>
      <c r="G27" s="65">
        <v>23098.025000000001</v>
      </c>
      <c r="H27" s="65">
        <v>59541.575555555559</v>
      </c>
      <c r="I27" s="65">
        <v>40421.543750000004</v>
      </c>
      <c r="J27" s="65">
        <v>37213.484722222223</v>
      </c>
      <c r="K27" s="65">
        <v>21215.963703703706</v>
      </c>
      <c r="L27" s="65">
        <v>20531.577777777777</v>
      </c>
      <c r="M27" s="65">
        <v>63519.568750000006</v>
      </c>
      <c r="N27" s="65">
        <v>29941.884259259259</v>
      </c>
      <c r="O27" s="65">
        <v>51970.556250000001</v>
      </c>
      <c r="P27" s="65">
        <v>18478.419999999998</v>
      </c>
      <c r="Q27" s="65">
        <v>23098.025000000001</v>
      </c>
      <c r="R27" s="65">
        <v>34903.682222222225</v>
      </c>
      <c r="S27" s="65">
        <v>50892.648416666671</v>
      </c>
      <c r="T27" s="65">
        <v>43024.561919292137</v>
      </c>
      <c r="U27" s="65">
        <v>63519.568750000006</v>
      </c>
      <c r="V27" s="65">
        <v>40129.902020202018</v>
      </c>
      <c r="W27" s="65">
        <v>12318.946666666669</v>
      </c>
      <c r="X27" s="65" t="s">
        <v>244</v>
      </c>
      <c r="Y27" s="65">
        <v>43116.313333333332</v>
      </c>
      <c r="Z27" s="65">
        <v>37213.484722222223</v>
      </c>
      <c r="AA27" s="65">
        <v>49275.786666666674</v>
      </c>
      <c r="AB27" s="65">
        <v>35359.939506172843</v>
      </c>
      <c r="AC27" s="65">
        <v>86232.626666666663</v>
      </c>
      <c r="AD27" s="65">
        <v>59394.921428571426</v>
      </c>
      <c r="AE27" s="65">
        <v>28230.919444444444</v>
      </c>
      <c r="AF27" s="65">
        <v>15056.490370370373</v>
      </c>
      <c r="AG27" s="65">
        <v>21215.963703703706</v>
      </c>
      <c r="AH27" s="65">
        <v>73913.680000000008</v>
      </c>
      <c r="AI27" s="65">
        <v>41918.637962962959</v>
      </c>
      <c r="AJ27" s="65">
        <v>69294.074999999997</v>
      </c>
      <c r="AK27" s="65">
        <v>43432.183760683758</v>
      </c>
      <c r="AL27" s="65">
        <v>28872.53125</v>
      </c>
      <c r="AM27" s="65">
        <v>34219.296296296292</v>
      </c>
      <c r="AN27" s="65">
        <v>36956.840000000004</v>
      </c>
      <c r="AO27" s="65">
        <v>35196.990476190476</v>
      </c>
      <c r="AP27" s="65">
        <v>30797.366666666665</v>
      </c>
      <c r="AQ27" s="65">
        <v>34219.296296296292</v>
      </c>
      <c r="AR27" s="65">
        <v>17323.518749999999</v>
      </c>
      <c r="AS27" s="65" t="s">
        <v>244</v>
      </c>
      <c r="AT27" s="65">
        <v>35288.649305555555</v>
      </c>
      <c r="AU27" s="65">
        <v>20531.577777777777</v>
      </c>
      <c r="AV27" s="65">
        <v>15740.876296296296</v>
      </c>
      <c r="AW27" s="65">
        <v>36272.454074074078</v>
      </c>
      <c r="AX27" s="65">
        <v>39779.931944444448</v>
      </c>
      <c r="AY27" s="65">
        <v>27589.307638888891</v>
      </c>
      <c r="AZ27" s="65">
        <v>59284.930833333325</v>
      </c>
      <c r="BA27" s="65">
        <v>32632.645638306138</v>
      </c>
      <c r="BB27" s="65">
        <v>69294.074999999997</v>
      </c>
      <c r="BC27" s="65">
        <v>29218.014529914533</v>
      </c>
      <c r="BD27" s="65">
        <v>40421.543750000004</v>
      </c>
      <c r="BE27" s="65">
        <v>23098.025000000001</v>
      </c>
      <c r="BF27" s="65">
        <v>63519.568750000006</v>
      </c>
      <c r="BG27" s="65">
        <v>33597.127272727274</v>
      </c>
      <c r="BH27" s="65">
        <v>36956.840000000004</v>
      </c>
      <c r="BI27" s="65">
        <v>42346.379166666666</v>
      </c>
      <c r="BJ27" s="65">
        <v>86232.626666666663</v>
      </c>
      <c r="BK27" s="65">
        <v>34903.682222222225</v>
      </c>
      <c r="BL27" s="65">
        <v>63207.928730158739</v>
      </c>
      <c r="BM27" s="65">
        <v>57195.109523809529</v>
      </c>
      <c r="BN27" s="65">
        <v>68927.439682539698</v>
      </c>
      <c r="BO27" s="65">
        <v>67460.898412698414</v>
      </c>
      <c r="BP27" s="65">
        <v>74060.334126984133</v>
      </c>
      <c r="BQ27" s="65">
        <v>48395.861904761914</v>
      </c>
      <c r="BR27" s="65">
        <v>28872.53125</v>
      </c>
      <c r="BS27" s="65">
        <v>29834.948958333334</v>
      </c>
      <c r="BT27" s="65">
        <v>32080.590277777777</v>
      </c>
      <c r="BU27" s="65">
        <v>10907.400694444445</v>
      </c>
      <c r="BV27" s="65">
        <v>49404.109027777777</v>
      </c>
      <c r="BW27" s="65">
        <v>26947.695833333331</v>
      </c>
      <c r="BX27" s="65">
        <v>42132.508564814816</v>
      </c>
      <c r="BY27" s="65">
        <v>56461.838888888888</v>
      </c>
      <c r="BZ27" s="65">
        <v>45554.438194444447</v>
      </c>
      <c r="CA27" s="65">
        <v>24381.248611111114</v>
      </c>
      <c r="CB27" s="65">
        <v>28872.53125</v>
      </c>
      <c r="CC27" s="65">
        <v>25664.472222222223</v>
      </c>
      <c r="CD27" s="65">
        <v>11549.012500000001</v>
      </c>
      <c r="CE27" s="65" t="s">
        <v>244</v>
      </c>
      <c r="CF27" s="65">
        <v>18478.420000000002</v>
      </c>
      <c r="CG27" s="65" t="s">
        <v>244</v>
      </c>
      <c r="CH27" s="65">
        <v>36956.840000000004</v>
      </c>
      <c r="CI27" s="65">
        <v>21998.119047619046</v>
      </c>
      <c r="CJ27" s="65">
        <v>17323.518749999999</v>
      </c>
      <c r="CK27" s="65" t="s">
        <v>244</v>
      </c>
      <c r="CL27">
        <v>923.92100000000005</v>
      </c>
    </row>
    <row r="28" spans="1:90" x14ac:dyDescent="0.35">
      <c r="A28" s="63" t="s">
        <v>238</v>
      </c>
      <c r="B28" s="64" t="s">
        <v>251</v>
      </c>
      <c r="C28" s="65">
        <v>725200.4</v>
      </c>
      <c r="D28" s="65">
        <v>621600.34285714279</v>
      </c>
      <c r="E28" s="65">
        <v>725200.4</v>
      </c>
      <c r="F28" s="65">
        <v>569800.3142857143</v>
      </c>
      <c r="G28" s="65">
        <v>725200.4</v>
      </c>
      <c r="H28" s="65">
        <v>529511.40317460313</v>
      </c>
      <c r="I28" s="65">
        <v>621600.34285714279</v>
      </c>
      <c r="J28" s="65">
        <v>489665.22735042725</v>
      </c>
      <c r="K28" s="65">
        <v>601234.51965811965</v>
      </c>
      <c r="L28" s="65">
        <v>564044.75555555546</v>
      </c>
      <c r="M28" s="65">
        <v>673400.37142857141</v>
      </c>
      <c r="N28" s="65">
        <v>464872.05128205125</v>
      </c>
      <c r="O28" s="65">
        <v>725200.4</v>
      </c>
      <c r="P28" s="65">
        <v>500733.60952380951</v>
      </c>
      <c r="Q28" s="65">
        <v>725200.4</v>
      </c>
      <c r="R28" s="65">
        <v>460444.6984126984</v>
      </c>
      <c r="S28" s="65">
        <v>670212.67736263725</v>
      </c>
      <c r="T28" s="65">
        <v>542350.7264957265</v>
      </c>
      <c r="U28" s="65">
        <v>725200.4</v>
      </c>
      <c r="V28" s="65">
        <v>552533.63809523813</v>
      </c>
      <c r="W28" s="65">
        <v>613631.10769230768</v>
      </c>
      <c r="X28" s="65">
        <v>533053.28547008545</v>
      </c>
      <c r="Y28" s="65">
        <v>613631.10769230768</v>
      </c>
      <c r="Z28" s="65">
        <v>489665.22735042725</v>
      </c>
      <c r="AA28" s="65">
        <v>725200.4</v>
      </c>
      <c r="AB28" s="65">
        <v>535266.96190476185</v>
      </c>
      <c r="AC28" s="65">
        <v>673400.37142857141</v>
      </c>
      <c r="AD28" s="65">
        <v>601234.51965811965</v>
      </c>
      <c r="AE28" s="65">
        <v>541022.52063492069</v>
      </c>
      <c r="AF28" s="65">
        <v>564044.75555555546</v>
      </c>
      <c r="AG28" s="65">
        <v>494978.05079365079</v>
      </c>
      <c r="AH28" s="65">
        <v>725200.4</v>
      </c>
      <c r="AI28" s="65">
        <v>604333.66666666663</v>
      </c>
      <c r="AJ28" s="65">
        <v>725200.4</v>
      </c>
      <c r="AK28" s="65">
        <v>581311.43174603174</v>
      </c>
      <c r="AL28" s="65">
        <v>725200.4</v>
      </c>
      <c r="AM28" s="65">
        <v>535266.96190476185</v>
      </c>
      <c r="AN28" s="65">
        <v>613631.10769230768</v>
      </c>
      <c r="AO28" s="65">
        <v>446277.16923076921</v>
      </c>
      <c r="AP28" s="65">
        <v>725200.4</v>
      </c>
      <c r="AQ28" s="65">
        <v>466200.25714285707</v>
      </c>
      <c r="AR28" s="65">
        <v>664767.03333333321</v>
      </c>
      <c r="AS28" s="65">
        <v>512767.95959595952</v>
      </c>
      <c r="AT28" s="65">
        <v>541022.52063492069</v>
      </c>
      <c r="AU28" s="65">
        <v>420155.78730158729</v>
      </c>
      <c r="AV28" s="65">
        <v>454689.13968253974</v>
      </c>
      <c r="AW28" s="65">
        <v>610089.22539682535</v>
      </c>
      <c r="AX28" s="65">
        <v>500733.60952380951</v>
      </c>
      <c r="AY28" s="65">
        <v>575555.8730158729</v>
      </c>
      <c r="AZ28" s="65">
        <v>689870.12410256406</v>
      </c>
      <c r="BA28" s="65">
        <v>631620.91818477819</v>
      </c>
      <c r="BB28" s="65">
        <v>725200.4</v>
      </c>
      <c r="BC28" s="65">
        <v>638867.01904761908</v>
      </c>
      <c r="BD28" s="65">
        <v>664767.03333333321</v>
      </c>
      <c r="BE28" s="65">
        <v>651337.39629629639</v>
      </c>
      <c r="BF28" s="65">
        <v>664767.03333333321</v>
      </c>
      <c r="BG28" s="65">
        <v>613631.10769230768</v>
      </c>
      <c r="BH28" s="65">
        <v>725200.4</v>
      </c>
      <c r="BI28" s="65">
        <v>615844.78412698407</v>
      </c>
      <c r="BJ28" s="65">
        <v>669415.75384615385</v>
      </c>
      <c r="BK28" s="65">
        <v>638424.28376068373</v>
      </c>
      <c r="BL28" s="65">
        <v>545007.13821733813</v>
      </c>
      <c r="BM28" s="65">
        <v>466200.25714285707</v>
      </c>
      <c r="BN28" s="65">
        <v>569800.3142857143</v>
      </c>
      <c r="BO28" s="65">
        <v>601234.51965811965</v>
      </c>
      <c r="BP28" s="65">
        <v>564044.75555555546</v>
      </c>
      <c r="BQ28" s="65">
        <v>523755.84444444446</v>
      </c>
      <c r="BR28" s="65">
        <v>379866.87619047618</v>
      </c>
      <c r="BS28" s="65">
        <v>394255.77301587304</v>
      </c>
      <c r="BT28" s="65">
        <v>333822.40634920634</v>
      </c>
      <c r="BU28" s="65">
        <v>276266.81904761906</v>
      </c>
      <c r="BV28" s="65">
        <v>437422.46349206346</v>
      </c>
      <c r="BW28" s="65">
        <v>529511.40317460313</v>
      </c>
      <c r="BX28" s="65">
        <v>625437.38201058202</v>
      </c>
      <c r="BY28" s="65">
        <v>679155.93015873013</v>
      </c>
      <c r="BZ28" s="65">
        <v>610089.22539682535</v>
      </c>
      <c r="CA28" s="65">
        <v>587066.99047619058</v>
      </c>
      <c r="CB28" s="65">
        <v>725200.4</v>
      </c>
      <c r="CC28" s="65">
        <v>520656.69743589743</v>
      </c>
      <c r="CD28" s="65">
        <v>593345.78181818186</v>
      </c>
      <c r="CE28" s="65">
        <v>419004.67555555556</v>
      </c>
      <c r="CF28" s="65">
        <v>435120.24</v>
      </c>
      <c r="CG28" s="65">
        <v>312239.06111111114</v>
      </c>
      <c r="CH28" s="65">
        <v>725200.4</v>
      </c>
      <c r="CI28" s="65">
        <v>437422.46349206346</v>
      </c>
      <c r="CJ28" s="65">
        <v>725200.4</v>
      </c>
      <c r="CK28" s="65">
        <v>454689.13968253974</v>
      </c>
      <c r="CL28">
        <v>7252.0039999999999</v>
      </c>
    </row>
    <row r="29" spans="1:90" x14ac:dyDescent="0.35">
      <c r="A29" s="63" t="s">
        <v>232</v>
      </c>
      <c r="B29" s="64" t="s">
        <v>307</v>
      </c>
      <c r="C29" s="65">
        <v>338927.32500000001</v>
      </c>
      <c r="D29" s="65">
        <v>246872.98981481482</v>
      </c>
      <c r="E29" s="65">
        <v>338927.32500000001</v>
      </c>
      <c r="F29" s="65">
        <v>230135.83796296295</v>
      </c>
      <c r="G29" s="65">
        <v>263610.14166666666</v>
      </c>
      <c r="H29" s="65">
        <v>132375.65555555554</v>
      </c>
      <c r="I29" s="65">
        <v>338927.32500000001</v>
      </c>
      <c r="J29" s="65">
        <v>260186.6333333333</v>
      </c>
      <c r="K29" s="65">
        <v>188292.95833333331</v>
      </c>
      <c r="L29" s="65">
        <v>263610.14166666666</v>
      </c>
      <c r="M29" s="65">
        <v>112975.77499999999</v>
      </c>
      <c r="N29" s="65">
        <v>82164.2</v>
      </c>
      <c r="O29" s="65">
        <v>75317.18333333332</v>
      </c>
      <c r="P29" s="65">
        <v>100422.91111111111</v>
      </c>
      <c r="Q29" s="65">
        <v>225951.55</v>
      </c>
      <c r="R29" s="65">
        <v>167371.51851851848</v>
      </c>
      <c r="S29" s="65">
        <v>301268.73333333328</v>
      </c>
      <c r="T29" s="65">
        <v>177109.49777777772</v>
      </c>
      <c r="U29" s="65">
        <v>301268.73333333328</v>
      </c>
      <c r="V29" s="65">
        <v>171555.80648148147</v>
      </c>
      <c r="W29" s="65">
        <v>301268.73333333328</v>
      </c>
      <c r="X29" s="65">
        <v>200845.82222222222</v>
      </c>
      <c r="Y29" s="65">
        <v>225951.55</v>
      </c>
      <c r="Z29" s="65">
        <v>159763.72222222219</v>
      </c>
      <c r="AA29" s="65">
        <v>301268.73333333328</v>
      </c>
      <c r="AB29" s="65">
        <v>129712.92685185187</v>
      </c>
      <c r="AC29" s="65">
        <v>376585.91666666669</v>
      </c>
      <c r="AD29" s="65">
        <v>223669.21111111107</v>
      </c>
      <c r="AE29" s="65">
        <v>188292.95833333331</v>
      </c>
      <c r="AF29" s="65">
        <v>213398.68611111111</v>
      </c>
      <c r="AG29" s="65">
        <v>179924.38240740739</v>
      </c>
      <c r="AH29" s="65">
        <v>361522.48</v>
      </c>
      <c r="AI29" s="65">
        <v>205410.5</v>
      </c>
      <c r="AJ29" s="65">
        <v>287574.69999999995</v>
      </c>
      <c r="AK29" s="65">
        <v>155655.51222222217</v>
      </c>
      <c r="AL29" s="65">
        <v>150634.36666666664</v>
      </c>
      <c r="AM29" s="65">
        <v>63905.488888888896</v>
      </c>
      <c r="AN29" s="65">
        <v>225951.55</v>
      </c>
      <c r="AO29" s="65">
        <v>168893.07777777777</v>
      </c>
      <c r="AP29" s="65">
        <v>225951.55</v>
      </c>
      <c r="AQ29" s="65">
        <v>95858.233333333323</v>
      </c>
      <c r="AR29" s="65">
        <v>301268.73333333328</v>
      </c>
      <c r="AS29" s="65">
        <v>135570.93</v>
      </c>
      <c r="AT29" s="65">
        <v>271978.71759259258</v>
      </c>
      <c r="AU29" s="65">
        <v>141505.01111111112</v>
      </c>
      <c r="AV29" s="65">
        <v>129712.92685185187</v>
      </c>
      <c r="AW29" s="65">
        <v>297084.44537037041</v>
      </c>
      <c r="AX29" s="65">
        <v>184108.67037037035</v>
      </c>
      <c r="AY29" s="65">
        <v>146450.07870370368</v>
      </c>
      <c r="AZ29" s="65">
        <v>369054.19833333336</v>
      </c>
      <c r="BA29" s="65">
        <v>251148.57133333327</v>
      </c>
      <c r="BB29" s="65">
        <v>376585.91666666669</v>
      </c>
      <c r="BC29" s="65">
        <v>256078.42333333328</v>
      </c>
      <c r="BD29" s="65">
        <v>376585.91666666669</v>
      </c>
      <c r="BE29" s="65">
        <v>269315.98888888885</v>
      </c>
      <c r="BF29" s="65">
        <v>376585.91666666669</v>
      </c>
      <c r="BG29" s="65">
        <v>269315.98888888885</v>
      </c>
      <c r="BH29" s="65">
        <v>301268.73333333328</v>
      </c>
      <c r="BI29" s="65">
        <v>164328.4</v>
      </c>
      <c r="BJ29" s="65">
        <v>414244.5083333333</v>
      </c>
      <c r="BK29" s="65">
        <v>296704.05555555556</v>
      </c>
      <c r="BL29" s="65">
        <v>251057.27777777778</v>
      </c>
      <c r="BM29" s="65">
        <v>184108.67037037041</v>
      </c>
      <c r="BN29" s="65">
        <v>271978.71759259264</v>
      </c>
      <c r="BO29" s="65">
        <v>280347.29351851851</v>
      </c>
      <c r="BP29" s="65">
        <v>284531.58148148149</v>
      </c>
      <c r="BQ29" s="65">
        <v>234320.12592592594</v>
      </c>
      <c r="BR29" s="65">
        <v>184108.67037037035</v>
      </c>
      <c r="BS29" s="65">
        <v>164423.49745370369</v>
      </c>
      <c r="BT29" s="65">
        <v>175740.09444444443</v>
      </c>
      <c r="BU29" s="65">
        <v>146450.07870370368</v>
      </c>
      <c r="BV29" s="65">
        <v>175740.09444444443</v>
      </c>
      <c r="BW29" s="65">
        <v>159763.72222222219</v>
      </c>
      <c r="BX29" s="65">
        <v>318005.88518518518</v>
      </c>
      <c r="BY29" s="65">
        <v>322190.17314814811</v>
      </c>
      <c r="BZ29" s="65">
        <v>318005.88518518518</v>
      </c>
      <c r="CA29" s="65">
        <v>313821.59722222219</v>
      </c>
      <c r="CB29" s="65">
        <v>263610.14166666666</v>
      </c>
      <c r="CC29" s="65">
        <v>142265.79074074075</v>
      </c>
      <c r="CD29" s="65">
        <v>0</v>
      </c>
      <c r="CE29" s="65">
        <v>45646.777777777781</v>
      </c>
      <c r="CF29" s="65">
        <v>75317.18333333332</v>
      </c>
      <c r="CG29" s="65">
        <v>95858.233333333323</v>
      </c>
      <c r="CH29" s="65">
        <v>112975.77499999999</v>
      </c>
      <c r="CI29" s="65">
        <v>59340.811111111107</v>
      </c>
      <c r="CJ29" s="65">
        <v>112975.77499999999</v>
      </c>
      <c r="CK29" s="65">
        <v>86728.877777777772</v>
      </c>
      <c r="CL29">
        <v>4519.0309999999999</v>
      </c>
    </row>
    <row r="30" spans="1:90" x14ac:dyDescent="0.35">
      <c r="A30" s="63" t="s">
        <v>234</v>
      </c>
      <c r="B30" s="64" t="s">
        <v>252</v>
      </c>
      <c r="C30" s="65">
        <v>272285.8133333333</v>
      </c>
      <c r="D30" s="65">
        <v>170718.88296296296</v>
      </c>
      <c r="E30" s="65">
        <v>272285.8133333333</v>
      </c>
      <c r="F30" s="65">
        <v>144786.90074074073</v>
      </c>
      <c r="G30" s="65">
        <v>291734.8</v>
      </c>
      <c r="H30" s="65">
        <v>203751.28888888887</v>
      </c>
      <c r="I30" s="65">
        <v>224411.38461538465</v>
      </c>
      <c r="J30" s="65">
        <v>134646.83076923076</v>
      </c>
      <c r="K30" s="65">
        <v>127344.55555555556</v>
      </c>
      <c r="L30" s="65">
        <v>180983.62592592591</v>
      </c>
      <c r="M30" s="65">
        <v>212170.76363636364</v>
      </c>
      <c r="N30" s="65">
        <v>47149.058585858591</v>
      </c>
      <c r="O30" s="65">
        <v>229220.19999999998</v>
      </c>
      <c r="P30" s="65">
        <v>185649.41818181818</v>
      </c>
      <c r="Q30" s="65">
        <v>270896.60000000003</v>
      </c>
      <c r="R30" s="65">
        <v>202593.61111111109</v>
      </c>
      <c r="S30" s="65">
        <v>253905.45230769232</v>
      </c>
      <c r="T30" s="65">
        <v>142343.31010826211</v>
      </c>
      <c r="U30" s="65">
        <v>291734.8</v>
      </c>
      <c r="V30" s="65">
        <v>142625.90222222224</v>
      </c>
      <c r="W30" s="65">
        <v>208382</v>
      </c>
      <c r="X30" s="65">
        <v>110210.92444444445</v>
      </c>
      <c r="Y30" s="65">
        <v>208382</v>
      </c>
      <c r="Z30" s="65">
        <v>127166.45128205129</v>
      </c>
      <c r="AA30" s="65">
        <v>291734.8</v>
      </c>
      <c r="AB30" s="65">
        <v>185845.87259259258</v>
      </c>
      <c r="AC30" s="65">
        <v>269293.66153846151</v>
      </c>
      <c r="AD30" s="65">
        <v>145867.4</v>
      </c>
      <c r="AE30" s="65">
        <v>187543.79999999996</v>
      </c>
      <c r="AF30" s="65">
        <v>173651.66666666666</v>
      </c>
      <c r="AG30" s="65">
        <v>170718.88296296296</v>
      </c>
      <c r="AH30" s="65">
        <v>291734.8</v>
      </c>
      <c r="AI30" s="65">
        <v>184516.02735042735</v>
      </c>
      <c r="AJ30" s="65">
        <v>252836.82666666669</v>
      </c>
      <c r="AK30" s="65">
        <v>173651.66666666666</v>
      </c>
      <c r="AL30" s="65">
        <v>272285.8133333333</v>
      </c>
      <c r="AM30" s="65">
        <v>155128.8222222222</v>
      </c>
      <c r="AN30" s="65">
        <v>291734.8</v>
      </c>
      <c r="AO30" s="65">
        <v>146947.89925925925</v>
      </c>
      <c r="AP30" s="65">
        <v>272285.8133333333</v>
      </c>
      <c r="AQ30" s="65">
        <v>164235.8874074074</v>
      </c>
      <c r="AR30" s="65">
        <v>208382</v>
      </c>
      <c r="AS30" s="65">
        <v>99560.28888888887</v>
      </c>
      <c r="AT30" s="65">
        <v>105888.92740740741</v>
      </c>
      <c r="AU30" s="65">
        <v>138303.90518518517</v>
      </c>
      <c r="AV30" s="65">
        <v>164235.8874074074</v>
      </c>
      <c r="AW30" s="65">
        <v>175040.88</v>
      </c>
      <c r="AX30" s="65">
        <v>181523.87555555554</v>
      </c>
      <c r="AY30" s="65">
        <v>179362.87703703702</v>
      </c>
      <c r="AZ30" s="65">
        <v>262155.2422564103</v>
      </c>
      <c r="BA30" s="65">
        <v>175534.82251851851</v>
      </c>
      <c r="BB30" s="65">
        <v>272285.8133333333</v>
      </c>
      <c r="BC30" s="65">
        <v>205294.85925925925</v>
      </c>
      <c r="BD30" s="65">
        <v>250058.39999999997</v>
      </c>
      <c r="BE30" s="65">
        <v>181523.87555555554</v>
      </c>
      <c r="BF30" s="65">
        <v>246852.52307692307</v>
      </c>
      <c r="BG30" s="65">
        <v>143552.04444444444</v>
      </c>
      <c r="BH30" s="65">
        <v>272285.8133333333</v>
      </c>
      <c r="BI30" s="65">
        <v>166705.60000000001</v>
      </c>
      <c r="BJ30" s="65">
        <v>269293.66153846151</v>
      </c>
      <c r="BK30" s="65">
        <v>180597.73333333331</v>
      </c>
      <c r="BL30" s="65">
        <v>253936.32371509972</v>
      </c>
      <c r="BM30" s="65">
        <v>257004.46666666665</v>
      </c>
      <c r="BN30" s="65">
        <v>252373.75555555554</v>
      </c>
      <c r="BO30" s="65">
        <v>236878.68376068375</v>
      </c>
      <c r="BP30" s="65">
        <v>257158.8237037037</v>
      </c>
      <c r="BQ30" s="65">
        <v>266265.88888888888</v>
      </c>
      <c r="BR30" s="65">
        <v>151269.8962962963</v>
      </c>
      <c r="BS30" s="65">
        <v>131280.66</v>
      </c>
      <c r="BT30" s="65">
        <v>116693.91999999998</v>
      </c>
      <c r="BU30" s="65">
        <v>60507.958518518513</v>
      </c>
      <c r="BV30" s="65">
        <v>170718.88296296296</v>
      </c>
      <c r="BW30" s="65">
        <v>177201.87851851853</v>
      </c>
      <c r="BX30" s="65">
        <v>218981.18320987656</v>
      </c>
      <c r="BY30" s="65">
        <v>226904.84444444443</v>
      </c>
      <c r="BZ30" s="65">
        <v>222582.84740740739</v>
      </c>
      <c r="CA30" s="65">
        <v>207455.8577777778</v>
      </c>
      <c r="CB30" s="65">
        <v>208382</v>
      </c>
      <c r="CC30" s="65">
        <v>122713.84444444445</v>
      </c>
      <c r="CD30" s="65">
        <v>89764.553846153853</v>
      </c>
      <c r="CE30" s="65">
        <v>62336.495726495719</v>
      </c>
      <c r="CF30" s="65">
        <v>179529.10769230771</v>
      </c>
      <c r="CG30" s="65">
        <v>89764.553846153838</v>
      </c>
      <c r="CH30" s="65">
        <v>213938.8533333333</v>
      </c>
      <c r="CI30" s="65">
        <v>77795.946666666656</v>
      </c>
      <c r="CJ30" s="65">
        <v>233387.84</v>
      </c>
      <c r="CK30" s="65">
        <v>157752.89185185183</v>
      </c>
      <c r="CL30">
        <v>2917.348</v>
      </c>
    </row>
    <row r="31" spans="1:90" x14ac:dyDescent="0.35">
      <c r="A31" s="63" t="s">
        <v>234</v>
      </c>
      <c r="B31" s="64" t="s">
        <v>253</v>
      </c>
      <c r="C31" s="65">
        <v>35630.65</v>
      </c>
      <c r="D31" s="65">
        <v>37561.052525252526</v>
      </c>
      <c r="E31" s="65">
        <v>42108.950000000004</v>
      </c>
      <c r="F31" s="65">
        <v>37208.69743589744</v>
      </c>
      <c r="G31" s="65">
        <v>42108.950000000004</v>
      </c>
      <c r="H31" s="65">
        <v>29456.885470085468</v>
      </c>
      <c r="I31" s="65">
        <v>38869.799999999996</v>
      </c>
      <c r="J31" s="65">
        <v>33171.295370370368</v>
      </c>
      <c r="K31" s="65">
        <v>36710.366666666669</v>
      </c>
      <c r="L31" s="65">
        <v>18715.088888888891</v>
      </c>
      <c r="M31" s="65">
        <v>22674.05</v>
      </c>
      <c r="N31" s="65">
        <v>41749.044444444444</v>
      </c>
      <c r="O31" s="65">
        <v>45348.1</v>
      </c>
      <c r="P31" s="65">
        <v>41749.044444444444</v>
      </c>
      <c r="Q31" s="65">
        <v>42108.950000000004</v>
      </c>
      <c r="R31" s="65">
        <v>39146.650427350432</v>
      </c>
      <c r="S31" s="65">
        <v>34982.82</v>
      </c>
      <c r="T31" s="65">
        <v>33032.685589743582</v>
      </c>
      <c r="U31" s="65">
        <v>42108.950000000004</v>
      </c>
      <c r="V31" s="65">
        <v>36821.106837606843</v>
      </c>
      <c r="W31" s="65">
        <v>38869.799999999996</v>
      </c>
      <c r="X31" s="65">
        <v>34430.964814814812</v>
      </c>
      <c r="Y31" s="65">
        <v>22674.05</v>
      </c>
      <c r="Z31" s="65">
        <v>17995.277777777774</v>
      </c>
      <c r="AA31" s="65">
        <v>32391.5</v>
      </c>
      <c r="AB31" s="65">
        <v>34766.876666666671</v>
      </c>
      <c r="AC31" s="65">
        <v>38869.799999999996</v>
      </c>
      <c r="AD31" s="65">
        <v>41149.201851851845</v>
      </c>
      <c r="AE31" s="65">
        <v>33111.311111111107</v>
      </c>
      <c r="AF31" s="65">
        <v>29872.161111111112</v>
      </c>
      <c r="AG31" s="65">
        <v>32751.405555555553</v>
      </c>
      <c r="AH31" s="65">
        <v>38869.799999999996</v>
      </c>
      <c r="AI31" s="65">
        <v>38629.862962962958</v>
      </c>
      <c r="AJ31" s="65">
        <v>42108.950000000004</v>
      </c>
      <c r="AK31" s="65">
        <v>38759.059829059828</v>
      </c>
      <c r="AL31" s="65">
        <v>42108.950000000004</v>
      </c>
      <c r="AM31" s="65">
        <v>35270.744444444441</v>
      </c>
      <c r="AN31" s="65">
        <v>19434.899999999998</v>
      </c>
      <c r="AO31" s="65">
        <v>30232.066666666662</v>
      </c>
      <c r="AP31" s="65">
        <v>42108.950000000004</v>
      </c>
      <c r="AQ31" s="65">
        <v>37208.69743589744</v>
      </c>
      <c r="AR31" s="65">
        <v>38869.799999999996</v>
      </c>
      <c r="AS31" s="65">
        <v>35690.634259259263</v>
      </c>
      <c r="AT31" s="65">
        <v>39229.705555555563</v>
      </c>
      <c r="AU31" s="65">
        <v>28072.633333333331</v>
      </c>
      <c r="AV31" s="65">
        <v>24113.67222222222</v>
      </c>
      <c r="AW31" s="65">
        <v>20514.616666666665</v>
      </c>
      <c r="AX31" s="65">
        <v>37430.177777777782</v>
      </c>
      <c r="AY31" s="65">
        <v>38509.894444444442</v>
      </c>
      <c r="AZ31" s="65">
        <v>34334.99</v>
      </c>
      <c r="BA31" s="65">
        <v>30982.054474358974</v>
      </c>
      <c r="BB31" s="65">
        <v>38869.799999999996</v>
      </c>
      <c r="BC31" s="65">
        <v>31491.736111111109</v>
      </c>
      <c r="BD31" s="65">
        <v>32391.5</v>
      </c>
      <c r="BE31" s="65">
        <v>30232.066666666662</v>
      </c>
      <c r="BF31" s="65">
        <v>25913.199999999997</v>
      </c>
      <c r="BG31" s="65">
        <v>23303.884722222221</v>
      </c>
      <c r="BH31" s="65">
        <v>32391.5</v>
      </c>
      <c r="BI31" s="65">
        <v>30735.93444444444</v>
      </c>
      <c r="BJ31" s="65">
        <v>42108.950000000004</v>
      </c>
      <c r="BK31" s="65">
        <v>39146.650427350432</v>
      </c>
      <c r="BL31" s="65">
        <v>43908.477777777778</v>
      </c>
      <c r="BM31" s="65">
        <v>43548.572222222218</v>
      </c>
      <c r="BN31" s="65">
        <v>43908.477777777778</v>
      </c>
      <c r="BO31" s="65">
        <v>42828.761111111111</v>
      </c>
      <c r="BP31" s="65">
        <v>44628.288888888892</v>
      </c>
      <c r="BQ31" s="65">
        <v>44628.288888888892</v>
      </c>
      <c r="BR31" s="65">
        <v>19434.899999999998</v>
      </c>
      <c r="BS31" s="65">
        <v>29692.208333333336</v>
      </c>
      <c r="BT31" s="65">
        <v>22314.144444444446</v>
      </c>
      <c r="BU31" s="65">
        <v>11157.072222222223</v>
      </c>
      <c r="BV31" s="65">
        <v>42468.85555555555</v>
      </c>
      <c r="BW31" s="65">
        <v>42828.761111111111</v>
      </c>
      <c r="BX31" s="65">
        <v>41869.012962962966</v>
      </c>
      <c r="BY31" s="65">
        <v>42828.761111111111</v>
      </c>
      <c r="BZ31" s="65">
        <v>41029.23333333333</v>
      </c>
      <c r="CA31" s="65">
        <v>41749.044444444444</v>
      </c>
      <c r="CB31" s="65">
        <v>25913.199999999997</v>
      </c>
      <c r="CC31" s="65">
        <v>35270.744444444441</v>
      </c>
      <c r="CD31" s="65">
        <v>12956.599999999999</v>
      </c>
      <c r="CE31" s="65" t="s">
        <v>244</v>
      </c>
      <c r="CF31" s="65">
        <v>16195.75</v>
      </c>
      <c r="CG31" s="65">
        <v>20154.711111111112</v>
      </c>
      <c r="CH31" s="65">
        <v>35630.65</v>
      </c>
      <c r="CI31" s="65">
        <v>30232.066666666662</v>
      </c>
      <c r="CJ31" s="65">
        <v>42108.950000000004</v>
      </c>
      <c r="CK31" s="65">
        <v>40697.01282051282</v>
      </c>
      <c r="CL31">
        <v>453.48099999999999</v>
      </c>
    </row>
    <row r="32" spans="1:90" x14ac:dyDescent="0.35">
      <c r="A32" s="63" t="s">
        <v>232</v>
      </c>
      <c r="B32" s="64" t="s">
        <v>254</v>
      </c>
      <c r="C32" s="65">
        <v>219078.67499999999</v>
      </c>
      <c r="D32" s="65">
        <v>164985.17499999999</v>
      </c>
      <c r="E32" s="65">
        <v>292104.90000000002</v>
      </c>
      <c r="F32" s="65">
        <v>178508.55</v>
      </c>
      <c r="G32" s="65">
        <v>194736.59999999998</v>
      </c>
      <c r="H32" s="65">
        <v>102777.65000000001</v>
      </c>
      <c r="I32" s="65">
        <v>159329.94545454544</v>
      </c>
      <c r="J32" s="65">
        <v>103269.40909090907</v>
      </c>
      <c r="K32" s="65">
        <v>171132.16363636364</v>
      </c>
      <c r="L32" s="65">
        <v>129824.4</v>
      </c>
      <c r="M32" s="65">
        <v>132774.95454545453</v>
      </c>
      <c r="N32" s="65">
        <v>61961.645454545454</v>
      </c>
      <c r="O32" s="65">
        <v>292104.90000000002</v>
      </c>
      <c r="P32" s="65">
        <v>144577.1727272727</v>
      </c>
      <c r="Q32" s="65">
        <v>265549.90909090906</v>
      </c>
      <c r="R32" s="65">
        <v>132774.95454545453</v>
      </c>
      <c r="S32" s="65">
        <v>173935.19045454546</v>
      </c>
      <c r="T32" s="65">
        <v>91909.774090909079</v>
      </c>
      <c r="U32" s="65">
        <v>267762.82499999995</v>
      </c>
      <c r="V32" s="65">
        <v>132774.95454545453</v>
      </c>
      <c r="W32" s="65">
        <v>132774.95454545453</v>
      </c>
      <c r="X32" s="65">
        <v>64912.2</v>
      </c>
      <c r="Y32" s="65">
        <v>170394.52499999999</v>
      </c>
      <c r="Z32" s="65">
        <v>86549.599999999991</v>
      </c>
      <c r="AA32" s="65">
        <v>79664.972727272718</v>
      </c>
      <c r="AB32" s="65">
        <v>26554.990909090906</v>
      </c>
      <c r="AC32" s="65">
        <v>219078.67499999999</v>
      </c>
      <c r="AD32" s="65">
        <v>148757.125</v>
      </c>
      <c r="AE32" s="65">
        <v>124415.04999999999</v>
      </c>
      <c r="AF32" s="65">
        <v>143347.77499999999</v>
      </c>
      <c r="AG32" s="65">
        <v>127119.72500000001</v>
      </c>
      <c r="AH32" s="65">
        <v>267762.82499999995</v>
      </c>
      <c r="AI32" s="65">
        <v>164985.17499999999</v>
      </c>
      <c r="AJ32" s="65">
        <v>243420.75000000003</v>
      </c>
      <c r="AK32" s="65">
        <v>137938.42499999999</v>
      </c>
      <c r="AL32" s="65">
        <v>267762.82499999995</v>
      </c>
      <c r="AM32" s="65">
        <v>200145.95</v>
      </c>
      <c r="AN32" s="65">
        <v>194736.59999999998</v>
      </c>
      <c r="AO32" s="65">
        <v>94663.624999999985</v>
      </c>
      <c r="AP32" s="65">
        <v>194736.59999999998</v>
      </c>
      <c r="AQ32" s="65">
        <v>83844.925000000003</v>
      </c>
      <c r="AR32" s="65">
        <v>116841.95999999999</v>
      </c>
      <c r="AS32" s="65">
        <v>45438.539999999994</v>
      </c>
      <c r="AT32" s="65">
        <v>156871.14999999997</v>
      </c>
      <c r="AU32" s="65">
        <v>108186.99999999999</v>
      </c>
      <c r="AV32" s="65">
        <v>110891.675</v>
      </c>
      <c r="AW32" s="65">
        <v>194736.59999999998</v>
      </c>
      <c r="AX32" s="65">
        <v>68969.212499999994</v>
      </c>
      <c r="AY32" s="65">
        <v>127119.72500000001</v>
      </c>
      <c r="AZ32" s="65">
        <v>155789.28</v>
      </c>
      <c r="BA32" s="65">
        <v>85467.73</v>
      </c>
      <c r="BB32" s="65">
        <v>194736.59999999998</v>
      </c>
      <c r="BC32" s="65">
        <v>110891.675</v>
      </c>
      <c r="BD32" s="65">
        <v>97368.299999999988</v>
      </c>
      <c r="BE32" s="65">
        <v>54093.499999999993</v>
      </c>
      <c r="BF32" s="65">
        <v>121710.37500000001</v>
      </c>
      <c r="BG32" s="65">
        <v>62207.524999999994</v>
      </c>
      <c r="BH32" s="65">
        <v>146052.45000000001</v>
      </c>
      <c r="BI32" s="65">
        <v>56798.174999999996</v>
      </c>
      <c r="BJ32" s="65">
        <v>219078.67499999999</v>
      </c>
      <c r="BK32" s="65">
        <v>143347.77499999999</v>
      </c>
      <c r="BL32" s="65">
        <v>240765.25090909092</v>
      </c>
      <c r="BM32" s="65">
        <v>227192.69999999998</v>
      </c>
      <c r="BN32" s="65">
        <v>265549.90909090906</v>
      </c>
      <c r="BO32" s="65">
        <v>241945.47272727272</v>
      </c>
      <c r="BP32" s="65">
        <v>238994.91818181815</v>
      </c>
      <c r="BQ32" s="65">
        <v>230143.25454545452</v>
      </c>
      <c r="BR32" s="65">
        <v>102777.65000000001</v>
      </c>
      <c r="BS32" s="65">
        <v>68846.272727272721</v>
      </c>
      <c r="BT32" s="65">
        <v>67616.875</v>
      </c>
      <c r="BU32" s="65">
        <v>37865.44999999999</v>
      </c>
      <c r="BV32" s="65">
        <v>59011.090909090912</v>
      </c>
      <c r="BW32" s="65">
        <v>110891.675</v>
      </c>
      <c r="BX32" s="65">
        <v>209161.53333333335</v>
      </c>
      <c r="BY32" s="65">
        <v>219078.67499999999</v>
      </c>
      <c r="BZ32" s="65">
        <v>205555.3</v>
      </c>
      <c r="CA32" s="65">
        <v>202850.625</v>
      </c>
      <c r="CB32" s="65">
        <v>132774.95454545453</v>
      </c>
      <c r="CC32" s="65">
        <v>51388.825000000004</v>
      </c>
      <c r="CD32" s="65">
        <v>58420.979999999996</v>
      </c>
      <c r="CE32" s="65">
        <v>23604.436363636363</v>
      </c>
      <c r="CF32" s="65">
        <v>87631.47</v>
      </c>
      <c r="CG32" s="65">
        <v>26554.990909090906</v>
      </c>
      <c r="CH32" s="65">
        <v>116841.95999999999</v>
      </c>
      <c r="CI32" s="65">
        <v>48684.149999999994</v>
      </c>
      <c r="CJ32" s="65">
        <v>146052.45000000001</v>
      </c>
      <c r="CK32" s="65">
        <v>83844.925000000003</v>
      </c>
      <c r="CL32">
        <v>2921.049</v>
      </c>
    </row>
    <row r="33" spans="1:90" x14ac:dyDescent="0.35">
      <c r="A33" s="63" t="s">
        <v>232</v>
      </c>
      <c r="B33" s="64" t="s">
        <v>255</v>
      </c>
      <c r="C33" s="65">
        <v>85371.733333333323</v>
      </c>
      <c r="D33" s="65">
        <v>52171.614814814813</v>
      </c>
      <c r="E33" s="65">
        <v>232832</v>
      </c>
      <c r="F33" s="65">
        <v>150047.28888888887</v>
      </c>
      <c r="G33" s="65">
        <v>186265.60000000001</v>
      </c>
      <c r="H33" s="65">
        <v>131938.13333333333</v>
      </c>
      <c r="I33" s="65">
        <v>116416</v>
      </c>
      <c r="J33" s="65">
        <v>98306.844444444432</v>
      </c>
      <c r="K33" s="65">
        <v>66400.237037037048</v>
      </c>
      <c r="L33" s="65">
        <v>130429.03703703704</v>
      </c>
      <c r="M33" s="65">
        <v>69849.599999999991</v>
      </c>
      <c r="N33" s="65">
        <v>34148.693333333344</v>
      </c>
      <c r="O33" s="65">
        <v>128057.60000000001</v>
      </c>
      <c r="P33" s="65">
        <v>93132.799999999988</v>
      </c>
      <c r="Q33" s="65">
        <v>170743.46666666665</v>
      </c>
      <c r="R33" s="65">
        <v>120943.28888888888</v>
      </c>
      <c r="S33" s="65">
        <v>166474.88</v>
      </c>
      <c r="T33" s="65">
        <v>131851.89925925925</v>
      </c>
      <c r="U33" s="65">
        <v>192086.39999999999</v>
      </c>
      <c r="V33" s="65">
        <v>123314.72592592592</v>
      </c>
      <c r="W33" s="65">
        <v>149400.53333333335</v>
      </c>
      <c r="X33" s="65">
        <v>128057.60000000001</v>
      </c>
      <c r="Y33" s="65">
        <v>64028.800000000003</v>
      </c>
      <c r="Z33" s="65">
        <v>56914.488888888889</v>
      </c>
      <c r="AA33" s="65">
        <v>213429.33333333337</v>
      </c>
      <c r="AB33" s="65">
        <v>170743.46666666665</v>
      </c>
      <c r="AC33" s="65">
        <v>213429.33333333337</v>
      </c>
      <c r="AD33" s="65">
        <v>180229.2148148148</v>
      </c>
      <c r="AE33" s="65">
        <v>156514.84444444443</v>
      </c>
      <c r="AF33" s="65">
        <v>158886.28148148148</v>
      </c>
      <c r="AG33" s="65">
        <v>151771.97037037034</v>
      </c>
      <c r="AH33" s="65">
        <v>256115.20000000001</v>
      </c>
      <c r="AI33" s="65">
        <v>218172.20740740738</v>
      </c>
      <c r="AJ33" s="65">
        <v>192086.39999999999</v>
      </c>
      <c r="AK33" s="65">
        <v>168156.44444444447</v>
      </c>
      <c r="AL33" s="65">
        <v>213429.33333333337</v>
      </c>
      <c r="AM33" s="65">
        <v>161257.71851851852</v>
      </c>
      <c r="AN33" s="65">
        <v>42685.866666666661</v>
      </c>
      <c r="AO33" s="65">
        <v>42685.866666666661</v>
      </c>
      <c r="AP33" s="65">
        <v>170743.46666666665</v>
      </c>
      <c r="AQ33" s="65">
        <v>123314.72592592592</v>
      </c>
      <c r="AR33" s="65">
        <v>149400.53333333335</v>
      </c>
      <c r="AS33" s="65">
        <v>121590.04444444443</v>
      </c>
      <c r="AT33" s="65">
        <v>158886.28148148148</v>
      </c>
      <c r="AU33" s="65">
        <v>149400.53333333333</v>
      </c>
      <c r="AV33" s="65">
        <v>113828.97777777778</v>
      </c>
      <c r="AW33" s="65">
        <v>225286.51851851848</v>
      </c>
      <c r="AX33" s="65">
        <v>220543.64444444445</v>
      </c>
      <c r="AY33" s="65">
        <v>187343.5259259259</v>
      </c>
      <c r="AZ33" s="65">
        <v>217697.92000000001</v>
      </c>
      <c r="BA33" s="65">
        <v>165871.2414814815</v>
      </c>
      <c r="BB33" s="65">
        <v>256115.20000000001</v>
      </c>
      <c r="BC33" s="65">
        <v>196829.27407407406</v>
      </c>
      <c r="BD33" s="65">
        <v>256115.20000000001</v>
      </c>
      <c r="BE33" s="65">
        <v>184972.08888888886</v>
      </c>
      <c r="BF33" s="65">
        <v>64028.800000000003</v>
      </c>
      <c r="BG33" s="65">
        <v>49153.422222222216</v>
      </c>
      <c r="BH33" s="65">
        <v>256115.20000000001</v>
      </c>
      <c r="BI33" s="65">
        <v>189714.96296296298</v>
      </c>
      <c r="BJ33" s="65">
        <v>256115.20000000001</v>
      </c>
      <c r="BK33" s="65">
        <v>208686.45925925925</v>
      </c>
      <c r="BL33" s="65">
        <v>205926.96888888889</v>
      </c>
      <c r="BM33" s="65">
        <v>214722.84444444443</v>
      </c>
      <c r="BN33" s="65">
        <v>209548.79999999999</v>
      </c>
      <c r="BO33" s="65">
        <v>201787.73333333331</v>
      </c>
      <c r="BP33" s="65">
        <v>199200.7111111111</v>
      </c>
      <c r="BQ33" s="65">
        <v>204374.75555555554</v>
      </c>
      <c r="BR33" s="65">
        <v>82526.008888888886</v>
      </c>
      <c r="BS33" s="65">
        <v>151179.11111111109</v>
      </c>
      <c r="BT33" s="65">
        <v>170743.46666666665</v>
      </c>
      <c r="BU33" s="65">
        <v>99600.35555555555</v>
      </c>
      <c r="BV33" s="65">
        <v>189714.96296296298</v>
      </c>
      <c r="BW33" s="65">
        <v>144657.65925925924</v>
      </c>
      <c r="BX33" s="65">
        <v>221334.12345679011</v>
      </c>
      <c r="BY33" s="65">
        <v>220543.64444444445</v>
      </c>
      <c r="BZ33" s="65">
        <v>225286.51851851848</v>
      </c>
      <c r="CA33" s="65">
        <v>218172.20740740738</v>
      </c>
      <c r="CB33" s="65">
        <v>192086.39999999999</v>
      </c>
      <c r="CC33" s="65">
        <v>165569.42222222223</v>
      </c>
      <c r="CD33" s="65">
        <v>85371.733333333323</v>
      </c>
      <c r="CE33" s="65">
        <v>91063.182222222225</v>
      </c>
      <c r="CF33" s="65">
        <v>116416</v>
      </c>
      <c r="CG33" s="65">
        <v>93132.799999999988</v>
      </c>
      <c r="CH33" s="65">
        <v>106714.66666666669</v>
      </c>
      <c r="CI33" s="65">
        <v>113828.97777777778</v>
      </c>
      <c r="CJ33" s="65">
        <v>192086.39999999999</v>
      </c>
      <c r="CK33" s="65">
        <v>125686.16296296298</v>
      </c>
      <c r="CL33">
        <v>2561.152</v>
      </c>
    </row>
    <row r="34" spans="1:90" x14ac:dyDescent="0.35">
      <c r="A34" s="63" t="s">
        <v>228</v>
      </c>
      <c r="B34" s="64" t="s">
        <v>256</v>
      </c>
      <c r="C34" s="65">
        <v>31642746.208333328</v>
      </c>
      <c r="D34" s="65">
        <v>25104988.727272727</v>
      </c>
      <c r="E34" s="65">
        <v>25889519.624999996</v>
      </c>
      <c r="F34" s="65">
        <v>22629357.894444443</v>
      </c>
      <c r="G34" s="65">
        <v>25104988.727272727</v>
      </c>
      <c r="H34" s="65">
        <v>19603586.876543205</v>
      </c>
      <c r="I34" s="65">
        <v>28243112.31818182</v>
      </c>
      <c r="J34" s="65">
        <v>19177421.944444444</v>
      </c>
      <c r="K34" s="65">
        <v>28766132.916666664</v>
      </c>
      <c r="L34" s="65">
        <v>27894431.919191919</v>
      </c>
      <c r="M34" s="65">
        <v>17259679.75</v>
      </c>
      <c r="N34" s="65">
        <v>13424195.361111108</v>
      </c>
      <c r="O34" s="65">
        <v>31642746.208333328</v>
      </c>
      <c r="P34" s="65">
        <v>17434019.949494947</v>
      </c>
      <c r="Q34" s="65">
        <v>20136293.041666664</v>
      </c>
      <c r="R34" s="65">
        <v>18793873.505555555</v>
      </c>
      <c r="S34" s="65">
        <v>18044210.64772727</v>
      </c>
      <c r="T34" s="65">
        <v>16360167.339748675</v>
      </c>
      <c r="U34" s="65">
        <v>17259679.75</v>
      </c>
      <c r="V34" s="65">
        <v>16194267.419753086</v>
      </c>
      <c r="W34" s="65">
        <v>15690617.954545453</v>
      </c>
      <c r="X34" s="65">
        <v>9862674.1428571418</v>
      </c>
      <c r="Y34" s="65">
        <v>15690617.954545453</v>
      </c>
      <c r="Z34" s="65">
        <v>18081569.261904761</v>
      </c>
      <c r="AA34" s="65">
        <v>15690617.954545453</v>
      </c>
      <c r="AB34" s="65">
        <v>16780244.201388884</v>
      </c>
      <c r="AC34" s="65">
        <v>25889519.624999996</v>
      </c>
      <c r="AD34" s="65">
        <v>20882081.672839504</v>
      </c>
      <c r="AE34" s="65">
        <v>18218550.84722222</v>
      </c>
      <c r="AF34" s="65">
        <v>21095164.138888884</v>
      </c>
      <c r="AG34" s="65">
        <v>17898927.148148149</v>
      </c>
      <c r="AH34" s="65">
        <v>34519359.5</v>
      </c>
      <c r="AI34" s="65">
        <v>18480061.146464646</v>
      </c>
      <c r="AJ34" s="65">
        <v>28243112.31818182</v>
      </c>
      <c r="AK34" s="65">
        <v>20920823.939393938</v>
      </c>
      <c r="AL34" s="65">
        <v>31381235.909090906</v>
      </c>
      <c r="AM34" s="65">
        <v>19177421.944444444</v>
      </c>
      <c r="AN34" s="65">
        <v>12552494.363636363</v>
      </c>
      <c r="AO34" s="65">
        <v>14246084.873015873</v>
      </c>
      <c r="AP34" s="65">
        <v>31381235.909090906</v>
      </c>
      <c r="AQ34" s="65">
        <v>17434019.949494947</v>
      </c>
      <c r="AR34" s="65">
        <v>15690617.954545453</v>
      </c>
      <c r="AS34" s="65">
        <v>14246084.873015873</v>
      </c>
      <c r="AT34" s="65">
        <v>19816669.342592593</v>
      </c>
      <c r="AU34" s="65">
        <v>21734411.537037034</v>
      </c>
      <c r="AV34" s="65">
        <v>17259679.75</v>
      </c>
      <c r="AW34" s="65">
        <v>26848390.722222216</v>
      </c>
      <c r="AX34" s="65">
        <v>23012906.333333328</v>
      </c>
      <c r="AY34" s="65">
        <v>3356048.8402777771</v>
      </c>
      <c r="AZ34" s="65">
        <v>17259679.75</v>
      </c>
      <c r="BA34" s="65">
        <v>16017713.376455024</v>
      </c>
      <c r="BB34" s="65">
        <v>17259679.75</v>
      </c>
      <c r="BC34" s="65">
        <v>17259679.75</v>
      </c>
      <c r="BD34" s="65">
        <v>13807743.799999999</v>
      </c>
      <c r="BE34" s="65">
        <v>14246084.873015873</v>
      </c>
      <c r="BF34" s="65">
        <v>20711615.699999999</v>
      </c>
      <c r="BG34" s="65">
        <v>17259679.75</v>
      </c>
      <c r="BH34" s="65">
        <v>6903871.8999999994</v>
      </c>
      <c r="BI34" s="65">
        <v>13424195.361111108</v>
      </c>
      <c r="BJ34" s="65">
        <v>27615487.599999998</v>
      </c>
      <c r="BK34" s="65">
        <v>17898927.148148149</v>
      </c>
      <c r="BL34" s="65">
        <v>24086841.962222219</v>
      </c>
      <c r="BM34" s="65">
        <v>23396454.772222217</v>
      </c>
      <c r="BN34" s="65">
        <v>20328067.261111107</v>
      </c>
      <c r="BO34" s="65">
        <v>26848390.722222216</v>
      </c>
      <c r="BP34" s="65">
        <v>26081293.844444443</v>
      </c>
      <c r="BQ34" s="65">
        <v>23780003.21111111</v>
      </c>
      <c r="BR34" s="65">
        <v>19874782.742424238</v>
      </c>
      <c r="BS34" s="65">
        <v>20888135.151988637</v>
      </c>
      <c r="BT34" s="65">
        <v>29289153.515151512</v>
      </c>
      <c r="BU34" s="65">
        <v>22315545.535353534</v>
      </c>
      <c r="BV34" s="65">
        <v>28591792.717171717</v>
      </c>
      <c r="BW34" s="65">
        <v>3356048.8402777771</v>
      </c>
      <c r="BX34" s="65">
        <v>24640081.528619524</v>
      </c>
      <c r="BY34" s="65">
        <v>31032555.510101013</v>
      </c>
      <c r="BZ34" s="65">
        <v>29986514.31313131</v>
      </c>
      <c r="CA34" s="65">
        <v>12901174.762626261</v>
      </c>
      <c r="CB34" s="65">
        <v>31381235.909090906</v>
      </c>
      <c r="CC34" s="65">
        <v>21478712.577777773</v>
      </c>
      <c r="CD34" s="65">
        <v>10355807.85</v>
      </c>
      <c r="CE34" s="65">
        <v>12054379.507936507</v>
      </c>
      <c r="CF34" s="65">
        <v>13807743.799999999</v>
      </c>
      <c r="CG34" s="65">
        <v>11506453.166666664</v>
      </c>
      <c r="CH34" s="65">
        <v>17259679.75</v>
      </c>
      <c r="CI34" s="65">
        <v>13698158.531746028</v>
      </c>
      <c r="CJ34" s="65">
        <v>20711615.699999999</v>
      </c>
      <c r="CK34" s="65">
        <v>15768102.487654317</v>
      </c>
      <c r="CL34">
        <v>345193.59499999997</v>
      </c>
    </row>
    <row r="35" spans="1:90" x14ac:dyDescent="0.35">
      <c r="A35" s="63" t="s">
        <v>246</v>
      </c>
      <c r="B35" s="64" t="s">
        <v>257</v>
      </c>
      <c r="C35" s="65">
        <v>942842.49999999988</v>
      </c>
      <c r="D35" s="65">
        <v>602371.59722222213</v>
      </c>
      <c r="E35" s="65">
        <v>857129.54545454541</v>
      </c>
      <c r="F35" s="65">
        <v>638085.32828282809</v>
      </c>
      <c r="G35" s="65">
        <v>754274</v>
      </c>
      <c r="H35" s="65">
        <v>535441.41975308629</v>
      </c>
      <c r="I35" s="65">
        <v>848558.24999999988</v>
      </c>
      <c r="J35" s="65">
        <v>534277.41666666651</v>
      </c>
      <c r="K35" s="65">
        <v>607609.61111111101</v>
      </c>
      <c r="L35" s="65">
        <v>670465.77777777775</v>
      </c>
      <c r="M35" s="65">
        <v>85712.954545454544</v>
      </c>
      <c r="N35" s="65" t="s">
        <v>244</v>
      </c>
      <c r="O35" s="65">
        <v>685703.63636363635</v>
      </c>
      <c r="P35" s="65">
        <v>471421.24999999994</v>
      </c>
      <c r="Q35" s="65">
        <v>659989.75</v>
      </c>
      <c r="R35" s="65">
        <v>616921.6358024691</v>
      </c>
      <c r="S35" s="65">
        <v>415993.53939393937</v>
      </c>
      <c r="T35" s="65">
        <v>581170.11243386229</v>
      </c>
      <c r="U35" s="65">
        <v>257138.86363636359</v>
      </c>
      <c r="V35" s="65">
        <v>506341.34259259247</v>
      </c>
      <c r="W35" s="65">
        <v>209520.55555555553</v>
      </c>
      <c r="X35" s="65">
        <v>506341.34259259247</v>
      </c>
      <c r="Y35" s="65">
        <v>565705.5</v>
      </c>
      <c r="Z35" s="65">
        <v>568698.65079365077</v>
      </c>
      <c r="AA35" s="65">
        <v>523801.38888888888</v>
      </c>
      <c r="AB35" s="65">
        <v>643527.42063492059</v>
      </c>
      <c r="AC35" s="65">
        <v>523801.38888888888</v>
      </c>
      <c r="AD35" s="65">
        <v>680941.80555555539</v>
      </c>
      <c r="AE35" s="65">
        <v>408565.08333333331</v>
      </c>
      <c r="AF35" s="65">
        <v>408565.08333333331</v>
      </c>
      <c r="AG35" s="65">
        <v>488881.29629629629</v>
      </c>
      <c r="AH35" s="65">
        <v>659989.75</v>
      </c>
      <c r="AI35" s="65">
        <v>628561.66666666651</v>
      </c>
      <c r="AJ35" s="65">
        <v>754274</v>
      </c>
      <c r="AK35" s="65">
        <v>675121.79012345674</v>
      </c>
      <c r="AL35" s="65">
        <v>659989.75</v>
      </c>
      <c r="AM35" s="65">
        <v>563086.4930555555</v>
      </c>
      <c r="AN35" s="65">
        <v>659989.75</v>
      </c>
      <c r="AO35" s="65">
        <v>493869.88095238089</v>
      </c>
      <c r="AP35" s="65">
        <v>404075.3571428571</v>
      </c>
      <c r="AQ35" s="65">
        <v>463938.37301587302</v>
      </c>
      <c r="AR35" s="65">
        <v>235710.62499999997</v>
      </c>
      <c r="AS35" s="65">
        <v>398089.0555555555</v>
      </c>
      <c r="AT35" s="65">
        <v>523801.38888888888</v>
      </c>
      <c r="AU35" s="65">
        <v>453961.20370370365</v>
      </c>
      <c r="AV35" s="65">
        <v>492373.3055555555</v>
      </c>
      <c r="AW35" s="65">
        <v>512161.35802469129</v>
      </c>
      <c r="AX35" s="65">
        <v>657132.65151515137</v>
      </c>
      <c r="AY35" s="65">
        <v>442321.17283950618</v>
      </c>
      <c r="AZ35" s="65">
        <v>495230.40404040396</v>
      </c>
      <c r="BA35" s="65">
        <v>534776.27513227507</v>
      </c>
      <c r="BB35" s="65">
        <v>514277.72727272718</v>
      </c>
      <c r="BC35" s="65">
        <v>419041.11111111107</v>
      </c>
      <c r="BD35" s="65">
        <v>514277.72727272718</v>
      </c>
      <c r="BE35" s="65">
        <v>523801.38888888888</v>
      </c>
      <c r="BF35" s="65">
        <v>428564.77272727271</v>
      </c>
      <c r="BG35" s="65">
        <v>523801.38888888888</v>
      </c>
      <c r="BH35" s="65">
        <v>419041.11111111107</v>
      </c>
      <c r="BI35" s="65">
        <v>698401.8518518518</v>
      </c>
      <c r="BJ35" s="65">
        <v>599990.68181818177</v>
      </c>
      <c r="BK35" s="65">
        <v>508835.63492063479</v>
      </c>
      <c r="BL35" s="65">
        <v>761236.85482603812</v>
      </c>
      <c r="BM35" s="65">
        <v>780940.25252525241</v>
      </c>
      <c r="BN35" s="65">
        <v>869510.3055555555</v>
      </c>
      <c r="BO35" s="65">
        <v>838082.22222222213</v>
      </c>
      <c r="BP35" s="65">
        <v>710041.88271604932</v>
      </c>
      <c r="BQ35" s="65">
        <v>607609.61111111101</v>
      </c>
      <c r="BR35" s="65">
        <v>462691.22685185185</v>
      </c>
      <c r="BS35" s="65">
        <v>416633.74109147018</v>
      </c>
      <c r="BT35" s="65">
        <v>419041.11111111107</v>
      </c>
      <c r="BU35" s="65">
        <v>247615.20202020201</v>
      </c>
      <c r="BV35" s="65">
        <v>534277.41666666651</v>
      </c>
      <c r="BW35" s="65">
        <v>465601.23456790118</v>
      </c>
      <c r="BX35" s="65">
        <v>622741.65123456786</v>
      </c>
      <c r="BY35" s="65">
        <v>584911.55092592584</v>
      </c>
      <c r="BZ35" s="65">
        <v>689671.82870370359</v>
      </c>
      <c r="CA35" s="65">
        <v>593641.57407407404</v>
      </c>
      <c r="CB35" s="65">
        <v>282852.75</v>
      </c>
      <c r="CC35" s="65">
        <v>419041.11111111107</v>
      </c>
      <c r="CD35" s="65">
        <v>685703.63636363635</v>
      </c>
      <c r="CE35" s="65">
        <v>568698.65079365077</v>
      </c>
      <c r="CF35" s="65">
        <v>628561.66666666651</v>
      </c>
      <c r="CG35" s="65">
        <v>541261.43518518517</v>
      </c>
      <c r="CH35" s="65">
        <v>471421.24999999994</v>
      </c>
      <c r="CI35" s="65">
        <v>553732.89682539681</v>
      </c>
      <c r="CJ35" s="65">
        <v>599990.68181818177</v>
      </c>
      <c r="CK35" s="65">
        <v>471421.24999999994</v>
      </c>
      <c r="CL35">
        <v>9428.4249999999993</v>
      </c>
    </row>
    <row r="36" spans="1:90" x14ac:dyDescent="0.35">
      <c r="A36" s="63" t="s">
        <v>232</v>
      </c>
      <c r="B36" s="64" t="s">
        <v>308</v>
      </c>
      <c r="C36" s="65">
        <v>78282.8</v>
      </c>
      <c r="D36" s="65">
        <v>57987.259259259255</v>
      </c>
      <c r="E36" s="65">
        <v>78282.8</v>
      </c>
      <c r="F36" s="65">
        <v>57407.386666666658</v>
      </c>
      <c r="G36" s="65">
        <v>72691.171428571426</v>
      </c>
      <c r="H36" s="65">
        <v>53526.700854700852</v>
      </c>
      <c r="I36" s="65">
        <v>78282.8</v>
      </c>
      <c r="J36" s="65">
        <v>51608.660740740735</v>
      </c>
      <c r="K36" s="65">
        <v>64232.041025641032</v>
      </c>
      <c r="L36" s="65">
        <v>57780.161904761902</v>
      </c>
      <c r="M36" s="65">
        <v>42152.276923076919</v>
      </c>
      <c r="N36" s="65">
        <v>51101.272222222215</v>
      </c>
      <c r="O36" s="65">
        <v>73063.946666666656</v>
      </c>
      <c r="P36" s="65">
        <v>57541.203418803416</v>
      </c>
      <c r="Q36" s="65">
        <v>72691.171428571426</v>
      </c>
      <c r="R36" s="65">
        <v>50945.9492063492</v>
      </c>
      <c r="S36" s="65" t="s">
        <v>244</v>
      </c>
      <c r="T36" s="65">
        <v>39714.494860990861</v>
      </c>
      <c r="U36" s="65" t="s">
        <v>244</v>
      </c>
      <c r="V36" s="65">
        <v>45230.062222222223</v>
      </c>
      <c r="W36" s="65" t="s">
        <v>244</v>
      </c>
      <c r="X36" s="65">
        <v>37955.296969696959</v>
      </c>
      <c r="Y36" s="65" t="s">
        <v>244</v>
      </c>
      <c r="Z36" s="65">
        <v>33210.884848484842</v>
      </c>
      <c r="AA36" s="65" t="s">
        <v>244</v>
      </c>
      <c r="AB36" s="65">
        <v>23609.098412698411</v>
      </c>
      <c r="AC36" s="65" t="s">
        <v>244</v>
      </c>
      <c r="AD36" s="65">
        <v>58567.131851851846</v>
      </c>
      <c r="AE36" s="65">
        <v>51608.660740740735</v>
      </c>
      <c r="AF36" s="65">
        <v>47839.488888888882</v>
      </c>
      <c r="AG36" s="65">
        <v>49082.073015873015</v>
      </c>
      <c r="AH36" s="65">
        <v>78282.8</v>
      </c>
      <c r="AI36" s="65">
        <v>59022.746031746028</v>
      </c>
      <c r="AJ36" s="65">
        <v>64049.563636363644</v>
      </c>
      <c r="AK36" s="65">
        <v>49289.170370370368</v>
      </c>
      <c r="AL36" s="65">
        <v>55916.285714285717</v>
      </c>
      <c r="AM36" s="65">
        <v>45862.6505050505</v>
      </c>
      <c r="AN36" s="65">
        <v>35583.090909090904</v>
      </c>
      <c r="AO36" s="65">
        <v>37691.718518518515</v>
      </c>
      <c r="AP36" s="65">
        <v>52188.533333333326</v>
      </c>
      <c r="AQ36" s="65">
        <v>42699.709090909091</v>
      </c>
      <c r="AR36" s="65">
        <v>18065.261538461538</v>
      </c>
      <c r="AS36" s="65" t="s">
        <v>244</v>
      </c>
      <c r="AT36" s="65">
        <v>51028.788148148138</v>
      </c>
      <c r="AU36" s="65">
        <v>45230.062222222223</v>
      </c>
      <c r="AV36" s="65">
        <v>41170.95407407407</v>
      </c>
      <c r="AW36" s="65">
        <v>58879.370940170942</v>
      </c>
      <c r="AX36" s="65">
        <v>31446.936752136746</v>
      </c>
      <c r="AY36" s="65">
        <v>22748.847863247862</v>
      </c>
      <c r="AZ36" s="65" t="s">
        <v>244</v>
      </c>
      <c r="BA36" s="65">
        <v>38878.227054131043</v>
      </c>
      <c r="BB36" s="65" t="s">
        <v>244</v>
      </c>
      <c r="BC36" s="65">
        <v>41170.95407407407</v>
      </c>
      <c r="BD36" s="65" t="s">
        <v>244</v>
      </c>
      <c r="BE36" s="65">
        <v>35372.228148148148</v>
      </c>
      <c r="BF36" s="65" t="s">
        <v>244</v>
      </c>
      <c r="BG36" s="65">
        <v>35952.100740740745</v>
      </c>
      <c r="BH36" s="65" t="s">
        <v>244</v>
      </c>
      <c r="BI36" s="65">
        <v>31446.936752136746</v>
      </c>
      <c r="BJ36" s="65" t="s">
        <v>244</v>
      </c>
      <c r="BK36" s="65">
        <v>50448.915555555555</v>
      </c>
      <c r="BL36" s="65">
        <v>57121.910928774931</v>
      </c>
      <c r="BM36" s="65">
        <v>45809.934814814813</v>
      </c>
      <c r="BN36" s="65">
        <v>66685.348148148143</v>
      </c>
      <c r="BO36" s="65">
        <v>62046.367407407408</v>
      </c>
      <c r="BP36" s="65">
        <v>58879.370940170942</v>
      </c>
      <c r="BQ36" s="65">
        <v>52188.533333333333</v>
      </c>
      <c r="BR36" s="65">
        <v>22615.031111111111</v>
      </c>
      <c r="BS36" s="65">
        <v>37184.33</v>
      </c>
      <c r="BT36" s="65">
        <v>40011.208888888883</v>
      </c>
      <c r="BU36" s="65">
        <v>29822.019047619047</v>
      </c>
      <c r="BV36" s="65">
        <v>42869.152380952386</v>
      </c>
      <c r="BW36" s="65">
        <v>36034.939682539683</v>
      </c>
      <c r="BX36" s="65">
        <v>69584.711111111115</v>
      </c>
      <c r="BY36" s="65">
        <v>72484.074074074073</v>
      </c>
      <c r="BZ36" s="65">
        <v>67845.093333333338</v>
      </c>
      <c r="CA36" s="65">
        <v>68424.965925925921</v>
      </c>
      <c r="CB36" s="65">
        <v>61507.91428571428</v>
      </c>
      <c r="CC36" s="65">
        <v>45071.915151515146</v>
      </c>
      <c r="CD36" s="65">
        <v>44733.028571428564</v>
      </c>
      <c r="CE36" s="65">
        <v>35758.809876543201</v>
      </c>
      <c r="CF36" s="65">
        <v>34792.35555555555</v>
      </c>
      <c r="CG36" s="65">
        <v>34792.35555555555</v>
      </c>
      <c r="CH36" s="65">
        <v>52188.533333333326</v>
      </c>
      <c r="CI36" s="65">
        <v>41908.973737373737</v>
      </c>
      <c r="CJ36" s="65">
        <v>67099.542857142849</v>
      </c>
      <c r="CK36" s="65">
        <v>46166.779487179483</v>
      </c>
      <c r="CL36">
        <v>782.82799999999997</v>
      </c>
    </row>
    <row r="37" spans="1:90" x14ac:dyDescent="0.35">
      <c r="A37" s="63" t="s">
        <v>246</v>
      </c>
      <c r="B37" s="64" t="s">
        <v>309</v>
      </c>
      <c r="C37" s="65">
        <v>238454.71874999997</v>
      </c>
      <c r="D37" s="65">
        <v>199713.18666666665</v>
      </c>
      <c r="E37" s="65">
        <v>238454.71874999997</v>
      </c>
      <c r="F37" s="65">
        <v>167683.71333333332</v>
      </c>
      <c r="G37" s="65">
        <v>220438.13999999998</v>
      </c>
      <c r="H37" s="65">
        <v>137538.32666666663</v>
      </c>
      <c r="I37" s="65">
        <v>222557.73749999999</v>
      </c>
      <c r="J37" s="65">
        <v>160736.14374999999</v>
      </c>
      <c r="K37" s="65">
        <v>175220.05999999997</v>
      </c>
      <c r="L37" s="65">
        <v>171451.88666666666</v>
      </c>
      <c r="M37" s="65">
        <v>145343.82857142854</v>
      </c>
      <c r="N37" s="65">
        <v>98914.549999999988</v>
      </c>
      <c r="O37" s="65">
        <v>254351.69999999998</v>
      </c>
      <c r="P37" s="65">
        <v>163915.53999999998</v>
      </c>
      <c r="Q37" s="65">
        <v>220438.13999999998</v>
      </c>
      <c r="R37" s="65">
        <v>137538.32666666663</v>
      </c>
      <c r="S37" s="65">
        <v>176138.55224999998</v>
      </c>
      <c r="T37" s="65">
        <v>130244.21971428569</v>
      </c>
      <c r="U37" s="65">
        <v>158969.8125</v>
      </c>
      <c r="V37" s="65">
        <v>117082.52857142856</v>
      </c>
      <c r="W37" s="65">
        <v>118697.45999999999</v>
      </c>
      <c r="X37" s="65">
        <v>81957.76999999999</v>
      </c>
      <c r="Y37" s="65">
        <v>158969.8125</v>
      </c>
      <c r="Z37" s="65">
        <v>109007.87142857141</v>
      </c>
      <c r="AA37" s="65">
        <v>237394.91999999998</v>
      </c>
      <c r="AB37" s="65">
        <v>177642.45714285711</v>
      </c>
      <c r="AC37" s="65">
        <v>206660.75624999998</v>
      </c>
      <c r="AD37" s="65">
        <v>165530.47142857141</v>
      </c>
      <c r="AE37" s="65">
        <v>174866.79374999998</v>
      </c>
      <c r="AF37" s="65">
        <v>185464.78124999997</v>
      </c>
      <c r="AG37" s="65">
        <v>175220.05999999997</v>
      </c>
      <c r="AH37" s="65">
        <v>254351.69999999998</v>
      </c>
      <c r="AI37" s="65">
        <v>190763.77499999999</v>
      </c>
      <c r="AJ37" s="65">
        <v>190763.77499999999</v>
      </c>
      <c r="AK37" s="65">
        <v>180872.32000000001</v>
      </c>
      <c r="AL37" s="65">
        <v>237394.91999999998</v>
      </c>
      <c r="AM37" s="65">
        <v>187735.77857142856</v>
      </c>
      <c r="AN37" s="65">
        <v>169567.79999999996</v>
      </c>
      <c r="AO37" s="65">
        <v>143661.60833333331</v>
      </c>
      <c r="AP37" s="65">
        <v>238454.71874999997</v>
      </c>
      <c r="AQ37" s="65">
        <v>167683.71333333332</v>
      </c>
      <c r="AR37" s="65">
        <v>181679.78571428571</v>
      </c>
      <c r="AS37" s="65">
        <v>139132.55384615384</v>
      </c>
      <c r="AT37" s="65">
        <v>169567.79999999996</v>
      </c>
      <c r="AU37" s="65">
        <v>188997.44374999998</v>
      </c>
      <c r="AV37" s="65">
        <v>171334.13125000001</v>
      </c>
      <c r="AW37" s="65">
        <v>180165.78749999998</v>
      </c>
      <c r="AX37" s="65">
        <v>188997.44374999998</v>
      </c>
      <c r="AY37" s="65">
        <v>169567.79999999996</v>
      </c>
      <c r="AZ37" s="65">
        <v>155529.54271153844</v>
      </c>
      <c r="BA37" s="65">
        <v>142306.5152307692</v>
      </c>
      <c r="BB37" s="65">
        <v>143072.83124999999</v>
      </c>
      <c r="BC37" s="65">
        <v>143480.44615384613</v>
      </c>
      <c r="BD37" s="65">
        <v>117393.09230769229</v>
      </c>
      <c r="BE37" s="65">
        <v>115871.32999999997</v>
      </c>
      <c r="BF37" s="65">
        <v>127175.84999999999</v>
      </c>
      <c r="BG37" s="65">
        <v>105979.87499999999</v>
      </c>
      <c r="BH37" s="65">
        <v>203481.36</v>
      </c>
      <c r="BI37" s="65">
        <v>181343.34166666665</v>
      </c>
      <c r="BJ37" s="65">
        <v>186524.58</v>
      </c>
      <c r="BK37" s="65">
        <v>164857.58333333331</v>
      </c>
      <c r="BL37" s="65">
        <v>170877.34375457876</v>
      </c>
      <c r="BM37" s="65">
        <v>150002.28461538459</v>
      </c>
      <c r="BN37" s="65">
        <v>115400.30833333332</v>
      </c>
      <c r="BO37" s="65">
        <v>213978.41428571427</v>
      </c>
      <c r="BP37" s="65">
        <v>211959.75</v>
      </c>
      <c r="BQ37" s="65">
        <v>163045.96153846153</v>
      </c>
      <c r="BR37" s="65">
        <v>109007.87142857141</v>
      </c>
      <c r="BS37" s="65">
        <v>140613.55466346155</v>
      </c>
      <c r="BT37" s="65">
        <v>124349.72</v>
      </c>
      <c r="BU37" s="65">
        <v>58696.546153846146</v>
      </c>
      <c r="BV37" s="65">
        <v>215492.41249999998</v>
      </c>
      <c r="BW37" s="65">
        <v>163915.53999999998</v>
      </c>
      <c r="BX37" s="65">
        <v>228367.00472222219</v>
      </c>
      <c r="BY37" s="65">
        <v>231389.39374999996</v>
      </c>
      <c r="BZ37" s="65">
        <v>231389.39374999996</v>
      </c>
      <c r="CA37" s="65">
        <v>222322.22666666665</v>
      </c>
      <c r="CB37" s="65">
        <v>220438.13999999998</v>
      </c>
      <c r="CC37" s="65">
        <v>150002.28461538459</v>
      </c>
      <c r="CD37" s="65">
        <v>127175.84999999999</v>
      </c>
      <c r="CE37" s="65">
        <v>95060.736363636344</v>
      </c>
      <c r="CF37" s="65">
        <v>136958.60769230768</v>
      </c>
      <c r="CG37" s="65">
        <v>115614.40909090907</v>
      </c>
      <c r="CH37" s="65">
        <v>220438.13999999998</v>
      </c>
      <c r="CI37" s="65">
        <v>143325.16428571424</v>
      </c>
      <c r="CJ37" s="65">
        <v>203481.36</v>
      </c>
      <c r="CK37" s="65">
        <v>176089.63846153844</v>
      </c>
      <c r="CL37">
        <v>2543.5169999999998</v>
      </c>
    </row>
    <row r="38" spans="1:90" x14ac:dyDescent="0.35">
      <c r="A38" s="63" t="s">
        <v>259</v>
      </c>
      <c r="B38" s="64" t="s">
        <v>310</v>
      </c>
      <c r="C38" s="65">
        <v>415866.36923076923</v>
      </c>
      <c r="D38" s="65">
        <v>298422.62606837606</v>
      </c>
      <c r="E38" s="65">
        <v>381210.83846153843</v>
      </c>
      <c r="F38" s="65">
        <v>231036.87179487178</v>
      </c>
      <c r="G38" s="65">
        <v>346555.30769230775</v>
      </c>
      <c r="H38" s="65">
        <v>184829.49743589744</v>
      </c>
      <c r="I38" s="65">
        <v>225260.95</v>
      </c>
      <c r="J38" s="65">
        <v>182029.05050505052</v>
      </c>
      <c r="K38" s="65">
        <v>200231.95555555556</v>
      </c>
      <c r="L38" s="65">
        <v>189803.20787037039</v>
      </c>
      <c r="M38" s="65">
        <v>242588.71538461538</v>
      </c>
      <c r="N38" s="65">
        <v>204782.68181818182</v>
      </c>
      <c r="O38" s="65">
        <v>346555.30769230775</v>
      </c>
      <c r="P38" s="65">
        <v>234887.48632478632</v>
      </c>
      <c r="Q38" s="65">
        <v>381210.83846153843</v>
      </c>
      <c r="R38" s="65">
        <v>250289.94444444447</v>
      </c>
      <c r="S38" s="65">
        <v>345400.12333333329</v>
      </c>
      <c r="T38" s="65">
        <v>242320.33922040925</v>
      </c>
      <c r="U38" s="65">
        <v>415866.36923076923</v>
      </c>
      <c r="V38" s="65">
        <v>284945.47521367524</v>
      </c>
      <c r="W38" s="65">
        <v>138622.12307692308</v>
      </c>
      <c r="X38" s="65">
        <v>195681.22929292929</v>
      </c>
      <c r="Y38" s="65">
        <v>381210.83846153843</v>
      </c>
      <c r="Z38" s="65">
        <v>204082.57008547007</v>
      </c>
      <c r="AA38" s="65">
        <v>375434.91666666669</v>
      </c>
      <c r="AB38" s="65">
        <v>241946.94629629626</v>
      </c>
      <c r="AC38" s="65">
        <v>415866.36923076923</v>
      </c>
      <c r="AD38" s="65">
        <v>284945.47521367524</v>
      </c>
      <c r="AE38" s="65">
        <v>231518.19861111109</v>
      </c>
      <c r="AF38" s="65">
        <v>242588.71538461535</v>
      </c>
      <c r="AG38" s="65">
        <v>194456.03376068379</v>
      </c>
      <c r="AH38" s="65">
        <v>450521.9</v>
      </c>
      <c r="AI38" s="65">
        <v>269543.01709401712</v>
      </c>
      <c r="AJ38" s="65">
        <v>450521.9</v>
      </c>
      <c r="AK38" s="65">
        <v>245284.14555555559</v>
      </c>
      <c r="AL38" s="65">
        <v>415866.36923076923</v>
      </c>
      <c r="AM38" s="65">
        <v>250289.94444444447</v>
      </c>
      <c r="AN38" s="65">
        <v>103966.59230769231</v>
      </c>
      <c r="AO38" s="65">
        <v>131971.06161616161</v>
      </c>
      <c r="AP38" s="65">
        <v>300347.93333333329</v>
      </c>
      <c r="AQ38" s="65">
        <v>181460.20972222224</v>
      </c>
      <c r="AR38" s="65">
        <v>122869.60909090909</v>
      </c>
      <c r="AS38" s="65">
        <v>162688.46388888886</v>
      </c>
      <c r="AT38" s="65">
        <v>269543.01709401712</v>
      </c>
      <c r="AU38" s="65">
        <v>158516.96481481483</v>
      </c>
      <c r="AV38" s="65">
        <v>125144.97222222223</v>
      </c>
      <c r="AW38" s="65">
        <v>296176.43425925932</v>
      </c>
      <c r="AX38" s="65">
        <v>381210.83846153843</v>
      </c>
      <c r="AY38" s="65">
        <v>83429.981481481474</v>
      </c>
      <c r="AZ38" s="65">
        <v>355219.19038461545</v>
      </c>
      <c r="BA38" s="65">
        <v>261610.75116239314</v>
      </c>
      <c r="BB38" s="65">
        <v>381210.83846153843</v>
      </c>
      <c r="BC38" s="65">
        <v>273393.63162393164</v>
      </c>
      <c r="BD38" s="65">
        <v>262804.44166666671</v>
      </c>
      <c r="BE38" s="65">
        <v>270313.14</v>
      </c>
      <c r="BF38" s="65">
        <v>381210.83846153843</v>
      </c>
      <c r="BG38" s="65">
        <v>238738.10085470084</v>
      </c>
      <c r="BH38" s="65">
        <v>375434.91666666669</v>
      </c>
      <c r="BI38" s="65">
        <v>254461.4435185185</v>
      </c>
      <c r="BJ38" s="65">
        <v>375434.91666666669</v>
      </c>
      <c r="BK38" s="65">
        <v>271147.43981481483</v>
      </c>
      <c r="BL38" s="65">
        <v>332020.98812121217</v>
      </c>
      <c r="BM38" s="65">
        <v>327652.29090909089</v>
      </c>
      <c r="BN38" s="65">
        <v>350405.9222222222</v>
      </c>
      <c r="BO38" s="65">
        <v>340394.32444444444</v>
      </c>
      <c r="BP38" s="65">
        <v>345855.19595959591</v>
      </c>
      <c r="BQ38" s="65">
        <v>295797.20707070711</v>
      </c>
      <c r="BR38" s="65">
        <v>91772.979629629626</v>
      </c>
      <c r="BS38" s="65">
        <v>166779.74182692307</v>
      </c>
      <c r="BT38" s="65">
        <v>173277.65384615384</v>
      </c>
      <c r="BU38" s="65">
        <v>104287.47685185185</v>
      </c>
      <c r="BV38" s="65">
        <v>381210.83846153843</v>
      </c>
      <c r="BW38" s="65">
        <v>8342.9981481481518</v>
      </c>
      <c r="BX38" s="65">
        <v>220019.83577872743</v>
      </c>
      <c r="BY38" s="65">
        <v>321205.42870370368</v>
      </c>
      <c r="BZ38" s="65">
        <v>273393.63162393164</v>
      </c>
      <c r="CA38" s="65">
        <v>65460.447008546995</v>
      </c>
      <c r="CB38" s="65">
        <v>381210.83846153843</v>
      </c>
      <c r="CC38" s="65">
        <v>246439.32991452992</v>
      </c>
      <c r="CD38" s="65">
        <v>204782.68181818182</v>
      </c>
      <c r="CE38" s="65">
        <v>191130.50303030302</v>
      </c>
      <c r="CF38" s="65">
        <v>180208.76</v>
      </c>
      <c r="CG38" s="65">
        <v>190220.35777777777</v>
      </c>
      <c r="CH38" s="65">
        <v>381210.83846153843</v>
      </c>
      <c r="CI38" s="65">
        <v>211783.79914529913</v>
      </c>
      <c r="CJ38" s="65">
        <v>337891.42499999999</v>
      </c>
      <c r="CK38" s="65">
        <v>225260.95</v>
      </c>
      <c r="CL38">
        <v>4505.2190000000001</v>
      </c>
    </row>
    <row r="39" spans="1:90" x14ac:dyDescent="0.35">
      <c r="A39" s="63" t="s">
        <v>238</v>
      </c>
      <c r="B39" s="64" t="s">
        <v>258</v>
      </c>
      <c r="C39" s="65">
        <v>1286795.3999999999</v>
      </c>
      <c r="D39" s="65">
        <v>1022837.369230769</v>
      </c>
      <c r="E39" s="65">
        <v>1187811.1384615384</v>
      </c>
      <c r="F39" s="65">
        <v>917437.46111111098</v>
      </c>
      <c r="G39" s="65">
        <v>1286795.3999999999</v>
      </c>
      <c r="H39" s="65">
        <v>1000840.8666666666</v>
      </c>
      <c r="I39" s="65">
        <v>1286795.3999999999</v>
      </c>
      <c r="J39" s="65">
        <v>868861.85128205107</v>
      </c>
      <c r="K39" s="65">
        <v>868861.85128205107</v>
      </c>
      <c r="L39" s="65">
        <v>857863.59999999986</v>
      </c>
      <c r="M39" s="65">
        <v>1088826.8769230768</v>
      </c>
      <c r="N39" s="65">
        <v>766878.06666666665</v>
      </c>
      <c r="O39" s="65">
        <v>1286795.3999999999</v>
      </c>
      <c r="P39" s="65">
        <v>769877.58974358975</v>
      </c>
      <c r="Q39" s="65">
        <v>1187811.1384615384</v>
      </c>
      <c r="R39" s="65">
        <v>714886.33333333337</v>
      </c>
      <c r="S39" s="65">
        <v>1166364.5484615383</v>
      </c>
      <c r="T39" s="65">
        <v>849848.2077777778</v>
      </c>
      <c r="U39" s="65">
        <v>1088826.8769230768</v>
      </c>
      <c r="V39" s="65">
        <v>948849.13333333342</v>
      </c>
      <c r="W39" s="65">
        <v>1187811.1384615384</v>
      </c>
      <c r="X39" s="65">
        <v>822119.28333333333</v>
      </c>
      <c r="Y39" s="65">
        <v>1088826.8769230768</v>
      </c>
      <c r="Z39" s="65">
        <v>831867.7333333334</v>
      </c>
      <c r="AA39" s="65">
        <v>1179562.45</v>
      </c>
      <c r="AB39" s="65">
        <v>740882.2</v>
      </c>
      <c r="AC39" s="65">
        <v>1286795.3999999999</v>
      </c>
      <c r="AD39" s="65">
        <v>905522.68888888881</v>
      </c>
      <c r="AE39" s="65">
        <v>802872.34358974348</v>
      </c>
      <c r="AF39" s="65">
        <v>956847.86153846164</v>
      </c>
      <c r="AG39" s="65">
        <v>934851.35897435888</v>
      </c>
      <c r="AH39" s="65">
        <v>1286795.3999999999</v>
      </c>
      <c r="AI39" s="65">
        <v>922853.26666666649</v>
      </c>
      <c r="AJ39" s="65">
        <v>1088826.8769230768</v>
      </c>
      <c r="AK39" s="65">
        <v>792873.93333333335</v>
      </c>
      <c r="AL39" s="65">
        <v>1088826.8769230768</v>
      </c>
      <c r="AM39" s="65">
        <v>740882.2</v>
      </c>
      <c r="AN39" s="65">
        <v>989842.61538461549</v>
      </c>
      <c r="AO39" s="65">
        <v>571909.06666666665</v>
      </c>
      <c r="AP39" s="65">
        <v>1286795.3999999999</v>
      </c>
      <c r="AQ39" s="65">
        <v>637898.57435897435</v>
      </c>
      <c r="AR39" s="65">
        <v>818869.79999999993</v>
      </c>
      <c r="AS39" s="65">
        <v>571909.06666666665</v>
      </c>
      <c r="AT39" s="65">
        <v>929352.23333333316</v>
      </c>
      <c r="AU39" s="65">
        <v>810204.51111111103</v>
      </c>
      <c r="AV39" s="65">
        <v>810204.51111111103</v>
      </c>
      <c r="AW39" s="65">
        <v>965096.54999999993</v>
      </c>
      <c r="AX39" s="65">
        <v>758879.33846153843</v>
      </c>
      <c r="AY39" s="65">
        <v>780875.84102564096</v>
      </c>
      <c r="AZ39" s="65">
        <v>1148217.4338461538</v>
      </c>
      <c r="BA39" s="65">
        <v>996941.48666666669</v>
      </c>
      <c r="BB39" s="65">
        <v>1187811.1384615384</v>
      </c>
      <c r="BC39" s="65">
        <v>1000840.8666666666</v>
      </c>
      <c r="BD39" s="65">
        <v>1187811.1384615384</v>
      </c>
      <c r="BE39" s="65">
        <v>1024670.4111111109</v>
      </c>
      <c r="BF39" s="65">
        <v>1088826.8769230768</v>
      </c>
      <c r="BG39" s="65">
        <v>1078828.4666666666</v>
      </c>
      <c r="BH39" s="65">
        <v>1088826.8769230768</v>
      </c>
      <c r="BI39" s="65">
        <v>831867.7333333334</v>
      </c>
      <c r="BJ39" s="65">
        <v>1187811.1384615384</v>
      </c>
      <c r="BK39" s="65">
        <v>1048499.9555555555</v>
      </c>
      <c r="BL39" s="65">
        <v>951448.72</v>
      </c>
      <c r="BM39" s="65">
        <v>701888.4</v>
      </c>
      <c r="BN39" s="65">
        <v>961847.06666666653</v>
      </c>
      <c r="BO39" s="65">
        <v>1052832.5999999999</v>
      </c>
      <c r="BP39" s="65">
        <v>974845.00000000012</v>
      </c>
      <c r="BQ39" s="65">
        <v>1065830.5333333332</v>
      </c>
      <c r="BR39" s="65">
        <v>476590.88888888882</v>
      </c>
      <c r="BS39" s="65">
        <v>720385.45897435909</v>
      </c>
      <c r="BT39" s="65">
        <v>593905.56923076918</v>
      </c>
      <c r="BU39" s="65">
        <v>494921.30769230769</v>
      </c>
      <c r="BV39" s="65">
        <v>824868.84615384613</v>
      </c>
      <c r="BW39" s="65">
        <v>967846.11282051285</v>
      </c>
      <c r="BX39" s="65">
        <v>1099825.128205128</v>
      </c>
      <c r="BY39" s="65">
        <v>1110823.3794871795</v>
      </c>
      <c r="BZ39" s="65">
        <v>1099825.128205128</v>
      </c>
      <c r="CA39" s="65">
        <v>1088826.8769230768</v>
      </c>
      <c r="CB39" s="65">
        <v>1187811.1384615384</v>
      </c>
      <c r="CC39" s="65">
        <v>810204.51111111103</v>
      </c>
      <c r="CD39" s="65">
        <v>857863.59999999986</v>
      </c>
      <c r="CE39" s="65">
        <v>643397.69999999995</v>
      </c>
      <c r="CF39" s="65">
        <v>750630.65</v>
      </c>
      <c r="CG39" s="65">
        <v>490207.77142857143</v>
      </c>
      <c r="CH39" s="65">
        <v>1286795.3999999999</v>
      </c>
      <c r="CI39" s="65">
        <v>659895.07692307688</v>
      </c>
      <c r="CJ39" s="65">
        <v>1187811.1384615384</v>
      </c>
      <c r="CK39" s="65">
        <v>726801.10555555543</v>
      </c>
      <c r="CL39">
        <v>12867.954</v>
      </c>
    </row>
    <row r="40" spans="1:90" x14ac:dyDescent="0.35">
      <c r="A40" s="63" t="s">
        <v>259</v>
      </c>
      <c r="B40" s="64" t="s">
        <v>260</v>
      </c>
      <c r="C40" s="65">
        <v>56026.8</v>
      </c>
      <c r="D40" s="65">
        <v>56221.337499999994</v>
      </c>
      <c r="E40" s="65">
        <v>97009.366666666669</v>
      </c>
      <c r="F40" s="65">
        <v>60630.854166666664</v>
      </c>
      <c r="G40" s="65">
        <v>46689</v>
      </c>
      <c r="H40" s="65">
        <v>37795.857142857138</v>
      </c>
      <c r="I40" s="65">
        <v>74702.399999999994</v>
      </c>
      <c r="J40" s="65">
        <v>55433.923809523811</v>
      </c>
      <c r="K40" s="65">
        <v>55853.877777777787</v>
      </c>
      <c r="L40" s="65">
        <v>58793.55555555554</v>
      </c>
      <c r="M40" s="65">
        <v>79371.3</v>
      </c>
      <c r="N40" s="65">
        <v>67612.588888888873</v>
      </c>
      <c r="O40" s="65">
        <v>114647.43333333332</v>
      </c>
      <c r="P40" s="65">
        <v>74331.852380952376</v>
      </c>
      <c r="Q40" s="65">
        <v>108613.35789473684</v>
      </c>
      <c r="R40" s="65">
        <v>50709.441666666658</v>
      </c>
      <c r="S40" s="65">
        <v>100388.4489122807</v>
      </c>
      <c r="T40" s="65">
        <v>59012.926246867159</v>
      </c>
      <c r="U40" s="65">
        <v>114647.43333333332</v>
      </c>
      <c r="V40" s="65">
        <v>68347.508333333331</v>
      </c>
      <c r="W40" s="65">
        <v>84662.720000000001</v>
      </c>
      <c r="X40" s="65">
        <v>59213.509523809516</v>
      </c>
      <c r="Y40" s="65">
        <v>108613.35789473684</v>
      </c>
      <c r="Z40" s="65">
        <v>47344.284210526312</v>
      </c>
      <c r="AA40" s="65">
        <v>79371.3</v>
      </c>
      <c r="AB40" s="65">
        <v>46299.924999999996</v>
      </c>
      <c r="AC40" s="65">
        <v>114647.43333333332</v>
      </c>
      <c r="AD40" s="65">
        <v>73859.40416666666</v>
      </c>
      <c r="AE40" s="65">
        <v>68592.481481481489</v>
      </c>
      <c r="AF40" s="65">
        <v>74471.837037037039</v>
      </c>
      <c r="AG40" s="65">
        <v>65652.803703703699</v>
      </c>
      <c r="AH40" s="65">
        <v>133677.97894736839</v>
      </c>
      <c r="AI40" s="65">
        <v>81331.085185185177</v>
      </c>
      <c r="AJ40" s="65">
        <v>132285.5</v>
      </c>
      <c r="AK40" s="65">
        <v>84040.2</v>
      </c>
      <c r="AL40" s="65">
        <v>116968.23157894735</v>
      </c>
      <c r="AM40" s="65">
        <v>64327.066666666673</v>
      </c>
      <c r="AN40" s="65">
        <v>79371.3</v>
      </c>
      <c r="AO40" s="65">
        <v>44095.166666666664</v>
      </c>
      <c r="AP40" s="65">
        <v>123466.46666666667</v>
      </c>
      <c r="AQ40" s="65">
        <v>63937.991666666669</v>
      </c>
      <c r="AR40" s="65">
        <v>39685.65</v>
      </c>
      <c r="AS40" s="65">
        <v>35276.133333333331</v>
      </c>
      <c r="AT40" s="65">
        <v>91903.610526315781</v>
      </c>
      <c r="AU40" s="65">
        <v>86333.694736842095</v>
      </c>
      <c r="AV40" s="65">
        <v>66838.989473684211</v>
      </c>
      <c r="AW40" s="65">
        <v>93760.249122807014</v>
      </c>
      <c r="AX40" s="65">
        <v>118824.87017543858</v>
      </c>
      <c r="AY40" s="65">
        <v>75739.93333333332</v>
      </c>
      <c r="AZ40" s="65">
        <v>96567.0498245614</v>
      </c>
      <c r="BA40" s="65">
        <v>73781.769689865687</v>
      </c>
      <c r="BB40" s="65">
        <v>105828.39999999998</v>
      </c>
      <c r="BC40" s="65">
        <v>72904.0088888889</v>
      </c>
      <c r="BD40" s="65">
        <v>58484.115789473675</v>
      </c>
      <c r="BE40" s="65">
        <v>65512.81904761905</v>
      </c>
      <c r="BF40" s="65">
        <v>102715.79999999999</v>
      </c>
      <c r="BG40" s="65">
        <v>71909.04102564101</v>
      </c>
      <c r="BH40" s="65">
        <v>74702.399999999994</v>
      </c>
      <c r="BI40" s="65">
        <v>61054.846153846149</v>
      </c>
      <c r="BJ40" s="65">
        <v>141104.53333333333</v>
      </c>
      <c r="BK40" s="65">
        <v>97528.133333333317</v>
      </c>
      <c r="BL40" s="65">
        <v>108169.64337301588</v>
      </c>
      <c r="BM40" s="65">
        <v>94069.688888888879</v>
      </c>
      <c r="BN40" s="65">
        <v>109607.98571428572</v>
      </c>
      <c r="BO40" s="65">
        <v>116852.19166666667</v>
      </c>
      <c r="BP40" s="65">
        <v>113387.57142857142</v>
      </c>
      <c r="BQ40" s="65">
        <v>106930.77916666666</v>
      </c>
      <c r="BR40" s="65">
        <v>31562.856140350872</v>
      </c>
      <c r="BS40" s="65">
        <v>66439.296442495121</v>
      </c>
      <c r="BT40" s="65">
        <v>63125.712280701744</v>
      </c>
      <c r="BU40" s="65">
        <v>47034.844444444439</v>
      </c>
      <c r="BV40" s="65">
        <v>109541.67719298245</v>
      </c>
      <c r="BW40" s="65">
        <v>46054.951851851845</v>
      </c>
      <c r="BX40" s="65">
        <v>95874.75419103312</v>
      </c>
      <c r="BY40" s="65">
        <v>106756.7192982456</v>
      </c>
      <c r="BZ40" s="65">
        <v>95616.887719298247</v>
      </c>
      <c r="CA40" s="65">
        <v>85250.655555555539</v>
      </c>
      <c r="CB40" s="65">
        <v>116968.23157894735</v>
      </c>
      <c r="CC40" s="65">
        <v>79371.3</v>
      </c>
      <c r="CD40" s="65">
        <v>65364.599999999991</v>
      </c>
      <c r="CE40" s="65">
        <v>49386.586666666655</v>
      </c>
      <c r="CF40" s="65">
        <v>46689</v>
      </c>
      <c r="CG40" s="65">
        <v>40703.230769230766</v>
      </c>
      <c r="CH40" s="65">
        <v>56026.8</v>
      </c>
      <c r="CI40" s="65">
        <v>37627.875555555554</v>
      </c>
      <c r="CJ40" s="65">
        <v>133677.97894736839</v>
      </c>
      <c r="CK40" s="65">
        <v>68477.2</v>
      </c>
      <c r="CL40">
        <v>1587.4259999999999</v>
      </c>
    </row>
    <row r="41" spans="1:90" x14ac:dyDescent="0.35">
      <c r="A41" s="63" t="s">
        <v>228</v>
      </c>
      <c r="B41" s="64" t="s">
        <v>261</v>
      </c>
      <c r="C41" s="65">
        <v>169267.27272727274</v>
      </c>
      <c r="D41" s="65">
        <v>112844.84848484848</v>
      </c>
      <c r="E41" s="65">
        <v>67706.909090909103</v>
      </c>
      <c r="F41" s="65">
        <v>78991.393939393936</v>
      </c>
      <c r="G41" s="65">
        <v>135413.81818181821</v>
      </c>
      <c r="H41" s="65">
        <v>82752.888888888891</v>
      </c>
      <c r="I41" s="65">
        <v>74477.600000000006</v>
      </c>
      <c r="J41" s="65">
        <v>84633.636363636368</v>
      </c>
      <c r="K41" s="65">
        <v>144817.55555555556</v>
      </c>
      <c r="L41" s="65">
        <v>110337.18518518518</v>
      </c>
      <c r="M41" s="65">
        <v>62064.666666666657</v>
      </c>
      <c r="N41" s="65">
        <v>34480.370370370365</v>
      </c>
      <c r="O41" s="65">
        <v>148955.20000000001</v>
      </c>
      <c r="P41" s="65">
        <v>95165.822222222225</v>
      </c>
      <c r="Q41" s="65">
        <v>18619.400000000001</v>
      </c>
      <c r="R41" s="65">
        <v>41376.444444444445</v>
      </c>
      <c r="S41" s="65">
        <v>67330.759595959607</v>
      </c>
      <c r="T41" s="65">
        <v>46379.232727272734</v>
      </c>
      <c r="U41" s="65">
        <v>67706.909090909103</v>
      </c>
      <c r="V41" s="65">
        <v>60183.919191919194</v>
      </c>
      <c r="W41" s="65">
        <v>37238.800000000003</v>
      </c>
      <c r="X41" s="65">
        <v>35169.977777777778</v>
      </c>
      <c r="Y41" s="65">
        <v>55858.200000000004</v>
      </c>
      <c r="Z41" s="65">
        <v>47582.911111111112</v>
      </c>
      <c r="AA41" s="65">
        <v>93097</v>
      </c>
      <c r="AB41" s="65">
        <v>39307.62222222222</v>
      </c>
      <c r="AC41" s="65">
        <v>82752.888888888891</v>
      </c>
      <c r="AD41" s="65">
        <v>49651.73333333333</v>
      </c>
      <c r="AE41" s="65">
        <v>84633.636363636368</v>
      </c>
      <c r="AF41" s="65">
        <v>103441.11111111112</v>
      </c>
      <c r="AG41" s="65">
        <v>114725.59595959597</v>
      </c>
      <c r="AH41" s="65">
        <v>186194</v>
      </c>
      <c r="AI41" s="65">
        <v>159299.31111111111</v>
      </c>
      <c r="AJ41" s="65">
        <v>148955.20000000001</v>
      </c>
      <c r="AK41" s="65">
        <v>126198.15555555555</v>
      </c>
      <c r="AL41" s="65">
        <v>82752.888888888891</v>
      </c>
      <c r="AM41" s="65">
        <v>55858.200000000004</v>
      </c>
      <c r="AN41" s="65">
        <v>62064.666666666657</v>
      </c>
      <c r="AO41" s="65">
        <v>41376.444444444445</v>
      </c>
      <c r="AP41" s="65">
        <v>55858.200000000004</v>
      </c>
      <c r="AQ41" s="65">
        <v>41376.444444444445</v>
      </c>
      <c r="AR41" s="65">
        <v>37238.800000000003</v>
      </c>
      <c r="AS41" s="65">
        <v>26894.688888888883</v>
      </c>
      <c r="AT41" s="65">
        <v>138611.08888888889</v>
      </c>
      <c r="AU41" s="65">
        <v>105739.8024691358</v>
      </c>
      <c r="AV41" s="65">
        <v>86514.383838383845</v>
      </c>
      <c r="AW41" s="65">
        <v>113785.22222222222</v>
      </c>
      <c r="AX41" s="65">
        <v>112635.87654320989</v>
      </c>
      <c r="AY41" s="65">
        <v>110337.18518518518</v>
      </c>
      <c r="AZ41" s="65">
        <v>182470.12</v>
      </c>
      <c r="BA41" s="65">
        <v>131439.17185185183</v>
      </c>
      <c r="BB41" s="65">
        <v>186194</v>
      </c>
      <c r="BC41" s="65">
        <v>126198.15555555555</v>
      </c>
      <c r="BD41" s="65">
        <v>186194</v>
      </c>
      <c r="BE41" s="65">
        <v>128266.97777777778</v>
      </c>
      <c r="BF41" s="65">
        <v>186194</v>
      </c>
      <c r="BG41" s="65">
        <v>142748.73333333334</v>
      </c>
      <c r="BH41" s="65">
        <v>167574.6</v>
      </c>
      <c r="BI41" s="65">
        <v>122060.51111111112</v>
      </c>
      <c r="BJ41" s="65">
        <v>186194</v>
      </c>
      <c r="BK41" s="65">
        <v>137921.48148148149</v>
      </c>
      <c r="BL41" s="65">
        <v>161230.21185185187</v>
      </c>
      <c r="BM41" s="65">
        <v>144817.55555555556</v>
      </c>
      <c r="BN41" s="65">
        <v>128266.97777777778</v>
      </c>
      <c r="BO41" s="65">
        <v>173781.06666666665</v>
      </c>
      <c r="BP41" s="65">
        <v>179987.53333333335</v>
      </c>
      <c r="BQ41" s="65">
        <v>179297.92592592593</v>
      </c>
      <c r="BR41" s="65">
        <v>55168.592592592591</v>
      </c>
      <c r="BS41" s="65">
        <v>90746.065656565639</v>
      </c>
      <c r="BT41" s="65">
        <v>112844.84848484848</v>
      </c>
      <c r="BU41" s="65">
        <v>35734.202020202021</v>
      </c>
      <c r="BV41" s="65">
        <v>107202.60606060605</v>
      </c>
      <c r="BW41" s="65">
        <v>107202.60606060605</v>
      </c>
      <c r="BX41" s="65">
        <v>144190.63973063973</v>
      </c>
      <c r="BY41" s="65">
        <v>144817.55555555556</v>
      </c>
      <c r="BZ41" s="65">
        <v>144817.55555555556</v>
      </c>
      <c r="CA41" s="65">
        <v>142936.80808080808</v>
      </c>
      <c r="CB41" s="65">
        <v>118487.09090909091</v>
      </c>
      <c r="CC41" s="65">
        <v>69587.656565656565</v>
      </c>
      <c r="CD41" s="65">
        <v>74477.600000000006</v>
      </c>
      <c r="CE41" s="65">
        <v>31032.333333333328</v>
      </c>
      <c r="CF41" s="65">
        <v>69822.75</v>
      </c>
      <c r="CG41" s="65">
        <v>49134.527777777781</v>
      </c>
      <c r="CH41" s="65">
        <v>74477.600000000006</v>
      </c>
      <c r="CI41" s="65">
        <v>49651.73333333333</v>
      </c>
      <c r="CJ41" s="65">
        <v>37238.800000000003</v>
      </c>
      <c r="CK41" s="65">
        <v>20688.222222222223</v>
      </c>
      <c r="CL41">
        <v>1861.94</v>
      </c>
    </row>
    <row r="42" spans="1:90" x14ac:dyDescent="0.35">
      <c r="A42" s="63" t="s">
        <v>238</v>
      </c>
      <c r="B42" s="64" t="s">
        <v>262</v>
      </c>
      <c r="C42" s="65">
        <v>54477.599999999999</v>
      </c>
      <c r="D42" s="65">
        <v>26734.377777777776</v>
      </c>
      <c r="E42" s="65">
        <v>54477.599999999999</v>
      </c>
      <c r="F42" s="65">
        <v>34805.133333333331</v>
      </c>
      <c r="G42" s="65">
        <v>40858.199999999997</v>
      </c>
      <c r="H42" s="65">
        <v>24762.545454545452</v>
      </c>
      <c r="I42" s="65">
        <v>54477.599999999999</v>
      </c>
      <c r="J42" s="65">
        <v>28752.066666666666</v>
      </c>
      <c r="K42" s="65">
        <v>36822.82222222221</v>
      </c>
      <c r="L42" s="65">
        <v>29256.488888888882</v>
      </c>
      <c r="M42" s="65">
        <v>50845.759999999995</v>
      </c>
      <c r="N42" s="65">
        <v>44389.155555555553</v>
      </c>
      <c r="O42" s="65">
        <v>50586.342857142852</v>
      </c>
      <c r="P42" s="65">
        <v>30265.333333333332</v>
      </c>
      <c r="Q42" s="65">
        <v>54477.599999999999</v>
      </c>
      <c r="R42" s="65">
        <v>37529.013333333329</v>
      </c>
      <c r="S42" s="65">
        <v>42492.527999999998</v>
      </c>
      <c r="T42" s="65">
        <v>34698.484063492069</v>
      </c>
      <c r="U42" s="65">
        <v>50845.759999999995</v>
      </c>
      <c r="V42" s="65">
        <v>37529.013333333329</v>
      </c>
      <c r="W42" s="65">
        <v>50845.759999999995</v>
      </c>
      <c r="X42" s="65">
        <v>39546.702222222222</v>
      </c>
      <c r="Y42" s="65">
        <v>29054.719999999998</v>
      </c>
      <c r="Z42" s="65">
        <v>24212.266666666663</v>
      </c>
      <c r="AA42" s="65">
        <v>31130.057142857138</v>
      </c>
      <c r="AB42" s="65">
        <v>24212.266666666663</v>
      </c>
      <c r="AC42" s="65">
        <v>50586.342857142852</v>
      </c>
      <c r="AD42" s="65">
        <v>47992.171428571426</v>
      </c>
      <c r="AE42" s="65">
        <v>39143.164444444439</v>
      </c>
      <c r="AF42" s="65">
        <v>37932.551111111112</v>
      </c>
      <c r="AG42" s="65">
        <v>32686.559999999998</v>
      </c>
      <c r="AH42" s="65">
        <v>54477.599999999999</v>
      </c>
      <c r="AI42" s="65">
        <v>45196.231111111105</v>
      </c>
      <c r="AJ42" s="65">
        <v>54477.599999999999</v>
      </c>
      <c r="AK42" s="65">
        <v>37932.551111111112</v>
      </c>
      <c r="AL42" s="65">
        <v>43582.079999999994</v>
      </c>
      <c r="AM42" s="65">
        <v>33090.097777777773</v>
      </c>
      <c r="AN42" s="65">
        <v>43582.079999999994</v>
      </c>
      <c r="AO42" s="65">
        <v>33897.173333333325</v>
      </c>
      <c r="AP42" s="65">
        <v>47213.919999999998</v>
      </c>
      <c r="AQ42" s="65">
        <v>29458.257777777773</v>
      </c>
      <c r="AR42" s="65">
        <v>41905.846153846156</v>
      </c>
      <c r="AS42" s="65">
        <v>30730.95384615384</v>
      </c>
      <c r="AT42" s="65">
        <v>38739.626666666663</v>
      </c>
      <c r="AU42" s="65">
        <v>37125.475555555553</v>
      </c>
      <c r="AV42" s="65">
        <v>29054.719999999994</v>
      </c>
      <c r="AW42" s="65">
        <v>40353.777777777774</v>
      </c>
      <c r="AX42" s="65">
        <v>31072.408888888887</v>
      </c>
      <c r="AY42" s="65">
        <v>30668.871111111104</v>
      </c>
      <c r="AZ42" s="65">
        <v>45605.53371428571</v>
      </c>
      <c r="BA42" s="65">
        <v>38549.830876678876</v>
      </c>
      <c r="BB42" s="65">
        <v>54477.599999999999</v>
      </c>
      <c r="BC42" s="65">
        <v>39143.164444444439</v>
      </c>
      <c r="BD42" s="65">
        <v>43582.079999999994</v>
      </c>
      <c r="BE42" s="65">
        <v>39777.295238095234</v>
      </c>
      <c r="BF42" s="65">
        <v>36318.399999999994</v>
      </c>
      <c r="BG42" s="65">
        <v>28247.644444444442</v>
      </c>
      <c r="BH42" s="65">
        <v>42803.828571428567</v>
      </c>
      <c r="BI42" s="65">
        <v>39577.743589743586</v>
      </c>
      <c r="BJ42" s="65">
        <v>50845.759999999995</v>
      </c>
      <c r="BK42" s="65">
        <v>46003.306666666664</v>
      </c>
      <c r="BL42" s="65">
        <v>45599.768888888881</v>
      </c>
      <c r="BM42" s="65">
        <v>39950.240000000005</v>
      </c>
      <c r="BN42" s="65">
        <v>44792.693333333336</v>
      </c>
      <c r="BO42" s="65">
        <v>49231.608888888884</v>
      </c>
      <c r="BP42" s="65">
        <v>42775.004444444443</v>
      </c>
      <c r="BQ42" s="65">
        <v>51249.297777777778</v>
      </c>
      <c r="BR42" s="65">
        <v>17058.642424242425</v>
      </c>
      <c r="BS42" s="65">
        <v>30063.564444444437</v>
      </c>
      <c r="BT42" s="65">
        <v>31072.408888888887</v>
      </c>
      <c r="BU42" s="65">
        <v>18966.275555555556</v>
      </c>
      <c r="BV42" s="65">
        <v>34704.248888888884</v>
      </c>
      <c r="BW42" s="65">
        <v>35511.324444444435</v>
      </c>
      <c r="BX42" s="65">
        <v>47213.919999999998</v>
      </c>
      <c r="BY42" s="65">
        <v>47213.919999999998</v>
      </c>
      <c r="BZ42" s="65">
        <v>46810.382222222208</v>
      </c>
      <c r="CA42" s="65">
        <v>47617.457777777774</v>
      </c>
      <c r="CB42" s="65">
        <v>47213.919999999998</v>
      </c>
      <c r="CC42" s="65">
        <v>36721.93777777777</v>
      </c>
      <c r="CD42" s="65">
        <v>11673.771428571426</v>
      </c>
      <c r="CE42" s="65">
        <v>19888.647619047617</v>
      </c>
      <c r="CF42" s="65">
        <v>23347.542857142853</v>
      </c>
      <c r="CG42" s="65">
        <v>19023.923809523811</v>
      </c>
      <c r="CH42" s="65">
        <v>39950.239999999991</v>
      </c>
      <c r="CI42" s="65">
        <v>33493.635555555549</v>
      </c>
      <c r="CJ42" s="65">
        <v>39950.239999999991</v>
      </c>
      <c r="CK42" s="65">
        <v>25019.342222222222</v>
      </c>
      <c r="CL42">
        <v>544.77599999999995</v>
      </c>
    </row>
    <row r="43" spans="1:90" x14ac:dyDescent="0.35">
      <c r="A43" s="63" t="s">
        <v>238</v>
      </c>
      <c r="B43" s="64" t="s">
        <v>263</v>
      </c>
      <c r="C43" s="65">
        <v>87230.577777777784</v>
      </c>
      <c r="D43" s="65">
        <v>54692.187654320995</v>
      </c>
      <c r="E43" s="65">
        <v>98959.058823529413</v>
      </c>
      <c r="F43" s="65">
        <v>74076.760493827154</v>
      </c>
      <c r="G43" s="65">
        <v>98134.400000000009</v>
      </c>
      <c r="H43" s="65">
        <v>71208.634920634926</v>
      </c>
      <c r="I43" s="65">
        <v>98134.400000000009</v>
      </c>
      <c r="J43" s="65">
        <v>70874.844444444447</v>
      </c>
      <c r="K43" s="65">
        <v>80307.516049382713</v>
      </c>
      <c r="L43" s="65">
        <v>74769.066666666666</v>
      </c>
      <c r="M43" s="65">
        <v>72569.976470588241</v>
      </c>
      <c r="N43" s="65">
        <v>38942.222222222226</v>
      </c>
      <c r="O43" s="65">
        <v>92361.788235294109</v>
      </c>
      <c r="P43" s="65">
        <v>60841.495424836612</v>
      </c>
      <c r="Q43" s="65">
        <v>68538.311111111121</v>
      </c>
      <c r="R43" s="65">
        <v>47509.511111111111</v>
      </c>
      <c r="S43" s="65">
        <v>76116.009411764724</v>
      </c>
      <c r="T43" s="65">
        <v>54797.749801431681</v>
      </c>
      <c r="U43" s="65">
        <v>74769.066666666666</v>
      </c>
      <c r="V43" s="65">
        <v>50579.074509803919</v>
      </c>
      <c r="W43" s="65">
        <v>79167.247058823545</v>
      </c>
      <c r="X43" s="65">
        <v>55297.955555555563</v>
      </c>
      <c r="Y43" s="65">
        <v>70096</v>
      </c>
      <c r="Z43" s="65">
        <v>49846.044444444444</v>
      </c>
      <c r="AA43" s="65">
        <v>63086.400000000001</v>
      </c>
      <c r="AB43" s="65">
        <v>41835.073015873015</v>
      </c>
      <c r="AC43" s="65">
        <v>93461.333333333343</v>
      </c>
      <c r="AD43" s="65">
        <v>76430.601481481484</v>
      </c>
      <c r="AE43" s="65">
        <v>60230.637037037028</v>
      </c>
      <c r="AF43" s="65">
        <v>63692.16790123457</v>
      </c>
      <c r="AG43" s="65">
        <v>60922.943209876546</v>
      </c>
      <c r="AH43" s="65">
        <v>98959.058823529413</v>
      </c>
      <c r="AI43" s="65">
        <v>73303.00653594773</v>
      </c>
      <c r="AJ43" s="65">
        <v>49067.200000000004</v>
      </c>
      <c r="AK43" s="65">
        <v>34269.155555555553</v>
      </c>
      <c r="AL43" s="65">
        <v>77105.600000000006</v>
      </c>
      <c r="AM43" s="65">
        <v>49846.044444444444</v>
      </c>
      <c r="AN43" s="65">
        <v>65972.705882352951</v>
      </c>
      <c r="AO43" s="65">
        <v>33490.311111111114</v>
      </c>
      <c r="AP43" s="65">
        <v>72569.976470588241</v>
      </c>
      <c r="AQ43" s="65">
        <v>39721.066666666666</v>
      </c>
      <c r="AR43" s="65">
        <v>49067.200000000004</v>
      </c>
      <c r="AS43" s="65">
        <v>22252.69841269841</v>
      </c>
      <c r="AT43" s="65">
        <v>56076.800000000003</v>
      </c>
      <c r="AU43" s="65">
        <v>28384.55308641975</v>
      </c>
      <c r="AV43" s="65">
        <v>38769.145679012341</v>
      </c>
      <c r="AW43" s="65">
        <v>60230.637037037028</v>
      </c>
      <c r="AX43" s="65">
        <v>38076.839506172837</v>
      </c>
      <c r="AY43" s="65">
        <v>46384.513580246916</v>
      </c>
      <c r="AZ43" s="65">
        <v>71946.900915032675</v>
      </c>
      <c r="BA43" s="65">
        <v>39915.482977072315</v>
      </c>
      <c r="BB43" s="65">
        <v>80999.822222222225</v>
      </c>
      <c r="BC43" s="65">
        <v>40846.064197530868</v>
      </c>
      <c r="BD43" s="65">
        <v>72569.976470588241</v>
      </c>
      <c r="BE43" s="65">
        <v>39046.068148148152</v>
      </c>
      <c r="BF43" s="65">
        <v>65972.705882352951</v>
      </c>
      <c r="BG43" s="65">
        <v>39164.74920634921</v>
      </c>
      <c r="BH43" s="65">
        <v>49067.200000000004</v>
      </c>
      <c r="BI43" s="65">
        <v>30674.488888888893</v>
      </c>
      <c r="BJ43" s="65">
        <v>91124.800000000003</v>
      </c>
      <c r="BK43" s="65">
        <v>49846.044444444444</v>
      </c>
      <c r="BL43" s="65">
        <v>87784.42271604939</v>
      </c>
      <c r="BM43" s="65">
        <v>82384.434567901233</v>
      </c>
      <c r="BN43" s="65">
        <v>94153.639506172854</v>
      </c>
      <c r="BO43" s="65">
        <v>89999.8024691358</v>
      </c>
      <c r="BP43" s="65">
        <v>87230.577777777769</v>
      </c>
      <c r="BQ43" s="65">
        <v>85153.659259259264</v>
      </c>
      <c r="BR43" s="65">
        <v>53307.575308641972</v>
      </c>
      <c r="BS43" s="65">
        <v>34096.079012345683</v>
      </c>
      <c r="BT43" s="65">
        <v>26307.634567901237</v>
      </c>
      <c r="BU43" s="65">
        <v>20769.185185185182</v>
      </c>
      <c r="BV43" s="65">
        <v>38769.145679012341</v>
      </c>
      <c r="BW43" s="65">
        <v>50538.350617283955</v>
      </c>
      <c r="BX43" s="65">
        <v>72461.379423868319</v>
      </c>
      <c r="BY43" s="65">
        <v>82384.434567901233</v>
      </c>
      <c r="BZ43" s="65">
        <v>69922.923456790115</v>
      </c>
      <c r="CA43" s="65">
        <v>65076.780246913579</v>
      </c>
      <c r="CB43" s="65">
        <v>65972.705882352951</v>
      </c>
      <c r="CC43" s="65">
        <v>39046.068148148152</v>
      </c>
      <c r="CD43" s="65">
        <v>31153.777777777781</v>
      </c>
      <c r="CE43" s="65">
        <v>17446.115555555556</v>
      </c>
      <c r="CF43" s="65">
        <v>39583.623529411772</v>
      </c>
      <c r="CG43" s="65">
        <v>19938.41777777778</v>
      </c>
      <c r="CH43" s="65">
        <v>43615.288888888892</v>
      </c>
      <c r="CI43" s="65">
        <v>20249.955555555556</v>
      </c>
      <c r="CJ43" s="65">
        <v>74769.066666666666</v>
      </c>
      <c r="CK43" s="65">
        <v>41049.683660130722</v>
      </c>
      <c r="CL43">
        <v>1121.5360000000001</v>
      </c>
    </row>
    <row r="44" spans="1:90" x14ac:dyDescent="0.35">
      <c r="A44" s="63" t="s">
        <v>234</v>
      </c>
      <c r="B44" s="64" t="s">
        <v>264</v>
      </c>
      <c r="C44" s="65">
        <v>625823</v>
      </c>
      <c r="D44" s="65">
        <v>465355.56410256412</v>
      </c>
      <c r="E44" s="65">
        <v>625823</v>
      </c>
      <c r="F44" s="65">
        <v>427149.03174603172</v>
      </c>
      <c r="G44" s="65">
        <v>625823</v>
      </c>
      <c r="H44" s="65">
        <v>367546.84126984124</v>
      </c>
      <c r="I44" s="65">
        <v>581121.35714285716</v>
      </c>
      <c r="J44" s="65">
        <v>347679.44444444444</v>
      </c>
      <c r="K44" s="65">
        <v>243375.61111111107</v>
      </c>
      <c r="L44" s="65">
        <v>183321.88888888888</v>
      </c>
      <c r="M44" s="65">
        <v>581121.35714285716</v>
      </c>
      <c r="N44" s="65">
        <v>317878.34920634917</v>
      </c>
      <c r="O44" s="65">
        <v>577682.76923076913</v>
      </c>
      <c r="P44" s="65">
        <v>272794.641025641</v>
      </c>
      <c r="Q44" s="65">
        <v>542379.93333333335</v>
      </c>
      <c r="R44" s="65">
        <v>315585.95726495725</v>
      </c>
      <c r="S44" s="65">
        <v>349323.01999999996</v>
      </c>
      <c r="T44" s="65">
        <v>201794.55432098766</v>
      </c>
      <c r="U44" s="65">
        <v>625823</v>
      </c>
      <c r="V44" s="65">
        <v>382447.38888888882</v>
      </c>
      <c r="W44" s="65">
        <v>284465</v>
      </c>
      <c r="X44" s="65">
        <v>145393.22222222222</v>
      </c>
      <c r="Y44" s="65">
        <v>312911.5</v>
      </c>
      <c r="Z44" s="65">
        <v>193155.24691358022</v>
      </c>
      <c r="AA44" s="65">
        <v>125164.59999999999</v>
      </c>
      <c r="AB44" s="65">
        <v>54083.469135802457</v>
      </c>
      <c r="AC44" s="65">
        <v>398250.99999999994</v>
      </c>
      <c r="AD44" s="65">
        <v>233893.44444444441</v>
      </c>
      <c r="AE44" s="65">
        <v>361586.62222222221</v>
      </c>
      <c r="AF44" s="65">
        <v>454301.14074074075</v>
      </c>
      <c r="AG44" s="65">
        <v>454301.14074074075</v>
      </c>
      <c r="AH44" s="65">
        <v>625823</v>
      </c>
      <c r="AI44" s="65">
        <v>427913.16239316238</v>
      </c>
      <c r="AJ44" s="65">
        <v>581121.35714285716</v>
      </c>
      <c r="AK44" s="65">
        <v>422182.18253968249</v>
      </c>
      <c r="AL44" s="65">
        <v>625823</v>
      </c>
      <c r="AM44" s="65">
        <v>445029.68888888886</v>
      </c>
      <c r="AN44" s="65">
        <v>481402.30769230775</v>
      </c>
      <c r="AO44" s="65">
        <v>341884.78703703702</v>
      </c>
      <c r="AP44" s="65">
        <v>577682.76923076913</v>
      </c>
      <c r="AQ44" s="65">
        <v>283492.47008547006</v>
      </c>
      <c r="AR44" s="65">
        <v>192560.92307692306</v>
      </c>
      <c r="AS44" s="65">
        <v>150661.09259259258</v>
      </c>
      <c r="AT44" s="65">
        <v>375493.8</v>
      </c>
      <c r="AU44" s="65">
        <v>319865.08888888883</v>
      </c>
      <c r="AV44" s="65">
        <v>273507.82962962962</v>
      </c>
      <c r="AW44" s="65">
        <v>376652.73148148146</v>
      </c>
      <c r="AX44" s="65">
        <v>343043.71851851849</v>
      </c>
      <c r="AY44" s="65">
        <v>347679.44444444444</v>
      </c>
      <c r="AZ44" s="65">
        <v>462413.66111111105</v>
      </c>
      <c r="BA44" s="65">
        <v>281978.56518518523</v>
      </c>
      <c r="BB44" s="65">
        <v>573671.08333333326</v>
      </c>
      <c r="BC44" s="65">
        <v>324500.81481481483</v>
      </c>
      <c r="BD44" s="65">
        <v>398250.99999999994</v>
      </c>
      <c r="BE44" s="65">
        <v>233893.44444444441</v>
      </c>
      <c r="BF44" s="65">
        <v>486751.22222222225</v>
      </c>
      <c r="BG44" s="65">
        <v>326818.67777777778</v>
      </c>
      <c r="BH44" s="65">
        <v>341357.99999999994</v>
      </c>
      <c r="BI44" s="65">
        <v>195964.77777777778</v>
      </c>
      <c r="BJ44" s="65">
        <v>512037</v>
      </c>
      <c r="BK44" s="65">
        <v>328715.11111111107</v>
      </c>
      <c r="BL44" s="65">
        <v>410737.20351377013</v>
      </c>
      <c r="BM44" s="65">
        <v>411866.41880341881</v>
      </c>
      <c r="BN44" s="65">
        <v>451983.27777777781</v>
      </c>
      <c r="BO44" s="65">
        <v>436179.66666666669</v>
      </c>
      <c r="BP44" s="65">
        <v>398251</v>
      </c>
      <c r="BQ44" s="65">
        <v>355405.65432098758</v>
      </c>
      <c r="BR44" s="65">
        <v>377480.53968253965</v>
      </c>
      <c r="BS44" s="65">
        <v>249915.29589947086</v>
      </c>
      <c r="BT44" s="65">
        <v>198673.96825396825</v>
      </c>
      <c r="BU44" s="65">
        <v>124171.23015873013</v>
      </c>
      <c r="BV44" s="65">
        <v>305957.91111111111</v>
      </c>
      <c r="BW44" s="65">
        <v>370858.07407407399</v>
      </c>
      <c r="BX44" s="65">
        <v>449665.41481481475</v>
      </c>
      <c r="BY44" s="65">
        <v>449665.41481481475</v>
      </c>
      <c r="BZ44" s="65">
        <v>435758.23703703703</v>
      </c>
      <c r="CA44" s="65">
        <v>463572.59259259258</v>
      </c>
      <c r="CB44" s="65">
        <v>447016.42857142858</v>
      </c>
      <c r="CC44" s="65">
        <v>197909.83760683759</v>
      </c>
      <c r="CD44" s="65">
        <v>56893</v>
      </c>
      <c r="CE44" s="65">
        <v>132750.33333333331</v>
      </c>
      <c r="CF44" s="65">
        <v>125164.59999999999</v>
      </c>
      <c r="CG44" s="65">
        <v>132750.33333333331</v>
      </c>
      <c r="CH44" s="65">
        <v>433262.07692307688</v>
      </c>
      <c r="CI44" s="65">
        <v>155118.52136752137</v>
      </c>
      <c r="CJ44" s="65">
        <v>625823</v>
      </c>
      <c r="CK44" s="65">
        <v>328715.11111111107</v>
      </c>
      <c r="CL44">
        <v>6258.23</v>
      </c>
    </row>
    <row r="45" spans="1:90" x14ac:dyDescent="0.35">
      <c r="A45" s="63" t="s">
        <v>238</v>
      </c>
      <c r="B45" s="64" t="s">
        <v>265</v>
      </c>
      <c r="C45" s="65">
        <v>425446.40000000002</v>
      </c>
      <c r="D45" s="65">
        <v>302539.66222222225</v>
      </c>
      <c r="E45" s="65">
        <v>425446.40000000002</v>
      </c>
      <c r="F45" s="65">
        <v>323024.11851851852</v>
      </c>
      <c r="G45" s="65">
        <v>389992.53333333327</v>
      </c>
      <c r="H45" s="65">
        <v>305448.69743589743</v>
      </c>
      <c r="I45" s="65">
        <v>425446.40000000002</v>
      </c>
      <c r="J45" s="65">
        <v>283630.93333333329</v>
      </c>
      <c r="K45" s="65">
        <v>378174.57777777774</v>
      </c>
      <c r="L45" s="65">
        <v>248177.06666666665</v>
      </c>
      <c r="M45" s="65">
        <v>392719.75384615385</v>
      </c>
      <c r="N45" s="65">
        <v>210905.05299145301</v>
      </c>
      <c r="O45" s="65">
        <v>425446.40000000002</v>
      </c>
      <c r="P45" s="65">
        <v>259995.02222222221</v>
      </c>
      <c r="Q45" s="65">
        <v>425446.40000000002</v>
      </c>
      <c r="R45" s="65">
        <v>294539.81538461539</v>
      </c>
      <c r="S45" s="65">
        <v>379629.09538461536</v>
      </c>
      <c r="T45" s="65">
        <v>280016.67746179743</v>
      </c>
      <c r="U45" s="65">
        <v>425446.40000000002</v>
      </c>
      <c r="V45" s="65">
        <v>276358.34529914527</v>
      </c>
      <c r="W45" s="65">
        <v>359993.10769230768</v>
      </c>
      <c r="X45" s="65">
        <v>244953.98787878786</v>
      </c>
      <c r="Y45" s="65">
        <v>294539.81538461539</v>
      </c>
      <c r="Z45" s="65">
        <v>224541.15555555557</v>
      </c>
      <c r="AA45" s="65">
        <v>392719.75384615385</v>
      </c>
      <c r="AB45" s="65">
        <v>279994.63931623934</v>
      </c>
      <c r="AC45" s="65">
        <v>425446.40000000002</v>
      </c>
      <c r="AD45" s="65">
        <v>374235.25925925921</v>
      </c>
      <c r="AE45" s="65">
        <v>232722.81709401711</v>
      </c>
      <c r="AF45" s="65">
        <v>283630.93333333329</v>
      </c>
      <c r="AG45" s="65">
        <v>258176.8752136752</v>
      </c>
      <c r="AH45" s="65">
        <v>425446.40000000002</v>
      </c>
      <c r="AI45" s="65">
        <v>356356.81367521366</v>
      </c>
      <c r="AJ45" s="65">
        <v>425446.40000000002</v>
      </c>
      <c r="AK45" s="65">
        <v>363629.40170940169</v>
      </c>
      <c r="AL45" s="65">
        <v>392719.75384615385</v>
      </c>
      <c r="AM45" s="65">
        <v>252116.38518518515</v>
      </c>
      <c r="AN45" s="65">
        <v>354538.66666666669</v>
      </c>
      <c r="AO45" s="65">
        <v>240656.54949494946</v>
      </c>
      <c r="AP45" s="65">
        <v>392719.75384615385</v>
      </c>
      <c r="AQ45" s="65">
        <v>262143.74141414143</v>
      </c>
      <c r="AR45" s="65">
        <v>309415.56363636366</v>
      </c>
      <c r="AS45" s="65">
        <v>252116.38518518515</v>
      </c>
      <c r="AT45" s="65">
        <v>330902.75555555552</v>
      </c>
      <c r="AU45" s="65">
        <v>243631.69914529915</v>
      </c>
      <c r="AV45" s="65">
        <v>207268.75897435899</v>
      </c>
      <c r="AW45" s="65">
        <v>359993.10769230768</v>
      </c>
      <c r="AX45" s="65">
        <v>265449.46324786323</v>
      </c>
      <c r="AY45" s="65">
        <v>279994.63931623934</v>
      </c>
      <c r="AZ45" s="65">
        <v>399265.0830769231</v>
      </c>
      <c r="BA45" s="65">
        <v>321630.2058119658</v>
      </c>
      <c r="BB45" s="65">
        <v>425446.40000000002</v>
      </c>
      <c r="BC45" s="65">
        <v>345447.93162393168</v>
      </c>
      <c r="BD45" s="65">
        <v>392719.75384615385</v>
      </c>
      <c r="BE45" s="65">
        <v>319084.79999999999</v>
      </c>
      <c r="BF45" s="65">
        <v>327266.46153846156</v>
      </c>
      <c r="BG45" s="65">
        <v>283630.93333333329</v>
      </c>
      <c r="BH45" s="65">
        <v>425446.40000000002</v>
      </c>
      <c r="BI45" s="65">
        <v>307266.8444444444</v>
      </c>
      <c r="BJ45" s="65">
        <v>425446.40000000002</v>
      </c>
      <c r="BK45" s="65">
        <v>352720.51965811965</v>
      </c>
      <c r="BL45" s="65">
        <v>308781.96695156692</v>
      </c>
      <c r="BM45" s="65">
        <v>247267.99316239316</v>
      </c>
      <c r="BN45" s="65">
        <v>294539.81538461539</v>
      </c>
      <c r="BO45" s="65">
        <v>358477.98518518521</v>
      </c>
      <c r="BP45" s="65">
        <v>323630.16752136749</v>
      </c>
      <c r="BQ45" s="65">
        <v>319993.87350427354</v>
      </c>
      <c r="BR45" s="65">
        <v>290903.52136752137</v>
      </c>
      <c r="BS45" s="65">
        <v>214541.34700854699</v>
      </c>
      <c r="BT45" s="65">
        <v>243631.69914529915</v>
      </c>
      <c r="BU45" s="65">
        <v>127270.29059829059</v>
      </c>
      <c r="BV45" s="65">
        <v>181814.70085470084</v>
      </c>
      <c r="BW45" s="65">
        <v>305448.69743589743</v>
      </c>
      <c r="BX45" s="65">
        <v>345447.93162393162</v>
      </c>
      <c r="BY45" s="65">
        <v>359993.10769230768</v>
      </c>
      <c r="BZ45" s="65">
        <v>316357.57948717952</v>
      </c>
      <c r="CA45" s="65">
        <v>359993.10769230768</v>
      </c>
      <c r="CB45" s="65">
        <v>389992.53333333327</v>
      </c>
      <c r="CC45" s="65">
        <v>269449.38666666666</v>
      </c>
      <c r="CD45" s="65">
        <v>348092.50909090915</v>
      </c>
      <c r="CE45" s="65">
        <v>212723.20000000001</v>
      </c>
      <c r="CF45" s="65">
        <v>309415.56363636366</v>
      </c>
      <c r="CG45" s="65">
        <v>171360.35555555555</v>
      </c>
      <c r="CH45" s="65">
        <v>386769.45454545453</v>
      </c>
      <c r="CI45" s="65">
        <v>178178.40683760683</v>
      </c>
      <c r="CJ45" s="65">
        <v>389992.53333333327</v>
      </c>
      <c r="CK45" s="65">
        <v>236359.11111111112</v>
      </c>
      <c r="CL45">
        <v>4254.4639999999999</v>
      </c>
    </row>
    <row r="46" spans="1:90" x14ac:dyDescent="0.35">
      <c r="A46" s="63" t="s">
        <v>228</v>
      </c>
      <c r="B46" s="64" t="s">
        <v>311</v>
      </c>
      <c r="C46" s="65">
        <v>536785.07272727264</v>
      </c>
      <c r="D46" s="65">
        <v>403014.82444444438</v>
      </c>
      <c r="E46" s="65">
        <v>690152.23636363645</v>
      </c>
      <c r="F46" s="65">
        <v>487366.76444444444</v>
      </c>
      <c r="G46" s="65">
        <v>690152.23636363645</v>
      </c>
      <c r="H46" s="65">
        <v>417499.50101010094</v>
      </c>
      <c r="I46" s="65">
        <v>506111.63999999996</v>
      </c>
      <c r="J46" s="65">
        <v>343656.05185185181</v>
      </c>
      <c r="K46" s="65">
        <v>614415.36543209874</v>
      </c>
      <c r="L46" s="65">
        <v>390518.24074074073</v>
      </c>
      <c r="M46" s="65">
        <v>316319.77499999997</v>
      </c>
      <c r="N46" s="65">
        <v>262428.25777777773</v>
      </c>
      <c r="O46" s="65">
        <v>759167.46</v>
      </c>
      <c r="P46" s="65">
        <v>492052.98333333328</v>
      </c>
      <c r="Q46" s="65">
        <v>562346.2666666666</v>
      </c>
      <c r="R46" s="65">
        <v>468621.88888888888</v>
      </c>
      <c r="S46" s="65">
        <v>508576.4694155844</v>
      </c>
      <c r="T46" s="65">
        <v>414569.20540858322</v>
      </c>
      <c r="U46" s="65">
        <v>690152.23636363645</v>
      </c>
      <c r="V46" s="65">
        <v>239517.85432098762</v>
      </c>
      <c r="W46" s="65">
        <v>361508.31428571424</v>
      </c>
      <c r="X46" s="65" t="s">
        <v>244</v>
      </c>
      <c r="Y46" s="65">
        <v>738079.47499999998</v>
      </c>
      <c r="Z46" s="65">
        <v>535567.87301587302</v>
      </c>
      <c r="AA46" s="65">
        <v>120502.77142857142</v>
      </c>
      <c r="AB46" s="65" t="s">
        <v>244</v>
      </c>
      <c r="AC46" s="65">
        <v>632639.54999999993</v>
      </c>
      <c r="AD46" s="65">
        <v>468621.88888888888</v>
      </c>
      <c r="AE46" s="65">
        <v>656070.64444444433</v>
      </c>
      <c r="AF46" s="65">
        <v>583173.90617283946</v>
      </c>
      <c r="AG46" s="65">
        <v>574061.81388888892</v>
      </c>
      <c r="AH46" s="65">
        <v>590463.57999999996</v>
      </c>
      <c r="AI46" s="65">
        <v>562346.2666666666</v>
      </c>
      <c r="AJ46" s="65">
        <v>527199.625</v>
      </c>
      <c r="AK46" s="65">
        <v>410044.15277777769</v>
      </c>
      <c r="AL46" s="65">
        <v>421759.69999999995</v>
      </c>
      <c r="AM46" s="65">
        <v>468621.88888888888</v>
      </c>
      <c r="AN46" s="65">
        <v>140586.56666666665</v>
      </c>
      <c r="AO46" s="65" t="s">
        <v>244</v>
      </c>
      <c r="AP46" s="65">
        <v>281173.1333333333</v>
      </c>
      <c r="AQ46" s="65">
        <v>328035.32222222217</v>
      </c>
      <c r="AR46" s="65">
        <v>120502.77142857142</v>
      </c>
      <c r="AS46" s="65" t="s">
        <v>244</v>
      </c>
      <c r="AT46" s="65">
        <v>487366.76444444444</v>
      </c>
      <c r="AU46" s="65">
        <v>487366.76444444444</v>
      </c>
      <c r="AV46" s="65">
        <v>552973.82888888882</v>
      </c>
      <c r="AW46" s="65">
        <v>615903.05396825389</v>
      </c>
      <c r="AX46" s="65">
        <v>697725.92345679004</v>
      </c>
      <c r="AY46" s="65">
        <v>508789.47936507931</v>
      </c>
      <c r="AZ46" s="65">
        <v>261089.33809523808</v>
      </c>
      <c r="BA46" s="65">
        <v>260345.49382716045</v>
      </c>
      <c r="BB46" s="65">
        <v>241005.54285714283</v>
      </c>
      <c r="BC46" s="65">
        <v>262428.25777777773</v>
      </c>
      <c r="BD46" s="65">
        <v>241005.54285714283</v>
      </c>
      <c r="BE46" s="65">
        <v>206193.63111111111</v>
      </c>
      <c r="BF46" s="65">
        <v>421759.69999999995</v>
      </c>
      <c r="BG46" s="65">
        <v>312414.59259259253</v>
      </c>
      <c r="BH46" s="65">
        <v>120502.77142857142</v>
      </c>
      <c r="BI46" s="65" t="s">
        <v>244</v>
      </c>
      <c r="BJ46" s="65">
        <v>281173.1333333333</v>
      </c>
      <c r="BK46" s="65" t="s">
        <v>244</v>
      </c>
      <c r="BL46" s="65">
        <v>580868.66516386089</v>
      </c>
      <c r="BM46" s="65">
        <v>489449.52839506173</v>
      </c>
      <c r="BN46" s="65">
        <v>309290.44666666666</v>
      </c>
      <c r="BO46" s="65">
        <v>664591.04242424236</v>
      </c>
      <c r="BP46" s="65">
        <v>796657.2111111111</v>
      </c>
      <c r="BQ46" s="65">
        <v>644355.09722222213</v>
      </c>
      <c r="BR46" s="65">
        <v>496739.20222222217</v>
      </c>
      <c r="BS46" s="65">
        <v>316319.77499999997</v>
      </c>
      <c r="BT46" s="65">
        <v>262428.25777777773</v>
      </c>
      <c r="BU46" s="65">
        <v>187448.75555555554</v>
      </c>
      <c r="BV46" s="65">
        <v>487366.76444444444</v>
      </c>
      <c r="BW46" s="65">
        <v>328035.32222222217</v>
      </c>
      <c r="BX46" s="65">
        <v>673111.44040404027</v>
      </c>
      <c r="BY46" s="65">
        <v>690152.23636363633</v>
      </c>
      <c r="BZ46" s="65">
        <v>690152.23636363633</v>
      </c>
      <c r="CA46" s="65">
        <v>639029.84848484839</v>
      </c>
      <c r="CB46" s="65">
        <v>468621.88888888888</v>
      </c>
      <c r="CC46" s="65">
        <v>410044.15277777769</v>
      </c>
      <c r="CD46" s="65">
        <v>281173.1333333333</v>
      </c>
      <c r="CE46" s="65">
        <v>328035.32222222217</v>
      </c>
      <c r="CF46" s="65">
        <v>281173.1333333333</v>
      </c>
      <c r="CG46" s="65">
        <v>299918.00888888887</v>
      </c>
      <c r="CH46" s="65">
        <v>527199.625</v>
      </c>
      <c r="CI46" s="65">
        <v>482011.08571428573</v>
      </c>
      <c r="CJ46" s="65">
        <v>536785.07272727264</v>
      </c>
      <c r="CK46" s="65">
        <v>426966.60987654311</v>
      </c>
      <c r="CL46">
        <v>8435.1939999999995</v>
      </c>
    </row>
    <row r="47" spans="1:90" x14ac:dyDescent="0.35">
      <c r="A47" s="63" t="s">
        <v>234</v>
      </c>
      <c r="B47" s="64" t="s">
        <v>266</v>
      </c>
      <c r="C47" s="65">
        <v>409802.2</v>
      </c>
      <c r="D47" s="65">
        <v>333912.90370370372</v>
      </c>
      <c r="E47" s="65">
        <v>409802.2</v>
      </c>
      <c r="F47" s="65">
        <v>322529.50925925927</v>
      </c>
      <c r="G47" s="65">
        <v>409802.2</v>
      </c>
      <c r="H47" s="65">
        <v>261818.0722222222</v>
      </c>
      <c r="I47" s="65">
        <v>378278.95384615386</v>
      </c>
      <c r="J47" s="65">
        <v>227667.88888888891</v>
      </c>
      <c r="K47" s="65">
        <v>140103.31623931619</v>
      </c>
      <c r="L47" s="65">
        <v>262693.71794871794</v>
      </c>
      <c r="M47" s="65">
        <v>341501.83333333337</v>
      </c>
      <c r="N47" s="65">
        <v>157297.81414141413</v>
      </c>
      <c r="O47" s="65">
        <v>346755.70769230765</v>
      </c>
      <c r="P47" s="65">
        <v>212490.02962962963</v>
      </c>
      <c r="Q47" s="65">
        <v>409802.2</v>
      </c>
      <c r="R47" s="65">
        <v>256643.80202020204</v>
      </c>
      <c r="S47" s="65">
        <v>276353.79128205124</v>
      </c>
      <c r="T47" s="65">
        <v>206536.70007821807</v>
      </c>
      <c r="U47" s="65">
        <v>346755.70769230765</v>
      </c>
      <c r="V47" s="65">
        <v>234673.0547008547</v>
      </c>
      <c r="W47" s="65">
        <v>283709.21538461535</v>
      </c>
      <c r="X47" s="65">
        <v>189723.24074074073</v>
      </c>
      <c r="Y47" s="65">
        <v>239051.28333333333</v>
      </c>
      <c r="Z47" s="65">
        <v>170750.91666666666</v>
      </c>
      <c r="AA47" s="65">
        <v>239051.28333333333</v>
      </c>
      <c r="AB47" s="65">
        <v>214007.81555555554</v>
      </c>
      <c r="AC47" s="65">
        <v>273201.46666666662</v>
      </c>
      <c r="AD47" s="65">
        <v>223528.47272727272</v>
      </c>
      <c r="AE47" s="65">
        <v>235946.72121212119</v>
      </c>
      <c r="AF47" s="65">
        <v>255688.55213675209</v>
      </c>
      <c r="AG47" s="65">
        <v>280790.39629629627</v>
      </c>
      <c r="AH47" s="65">
        <v>409802.2</v>
      </c>
      <c r="AI47" s="65">
        <v>308227.29572649574</v>
      </c>
      <c r="AJ47" s="65">
        <v>409802.2</v>
      </c>
      <c r="AK47" s="65">
        <v>318735.04444444441</v>
      </c>
      <c r="AL47" s="65">
        <v>409802.2</v>
      </c>
      <c r="AM47" s="65">
        <v>307351.65000000002</v>
      </c>
      <c r="AN47" s="65">
        <v>375652.0166666666</v>
      </c>
      <c r="AO47" s="65">
        <v>261818.0722222222</v>
      </c>
      <c r="AP47" s="65">
        <v>375652.0166666666</v>
      </c>
      <c r="AQ47" s="65">
        <v>235256.81851851853</v>
      </c>
      <c r="AR47" s="65">
        <v>273201.46666666662</v>
      </c>
      <c r="AS47" s="65">
        <v>202371.45679012345</v>
      </c>
      <c r="AT47" s="65">
        <v>311729.87863247865</v>
      </c>
      <c r="AU47" s="65">
        <v>231170.47179487176</v>
      </c>
      <c r="AV47" s="65">
        <v>192642.05982905981</v>
      </c>
      <c r="AW47" s="65">
        <v>269407.00185185188</v>
      </c>
      <c r="AX47" s="65">
        <v>246932.09487179486</v>
      </c>
      <c r="AY47" s="65">
        <v>253937.26068376066</v>
      </c>
      <c r="AZ47" s="65">
        <v>384303.39644444449</v>
      </c>
      <c r="BA47" s="65">
        <v>265474.55649831647</v>
      </c>
      <c r="BB47" s="65">
        <v>409802.2</v>
      </c>
      <c r="BC47" s="65">
        <v>306316.795959596</v>
      </c>
      <c r="BD47" s="65">
        <v>368821.98</v>
      </c>
      <c r="BE47" s="65">
        <v>252964.3209876543</v>
      </c>
      <c r="BF47" s="65">
        <v>368821.98</v>
      </c>
      <c r="BG47" s="65">
        <v>227667.88888888891</v>
      </c>
      <c r="BH47" s="65">
        <v>364268.62222222221</v>
      </c>
      <c r="BI47" s="65">
        <v>263082.89382716047</v>
      </c>
      <c r="BJ47" s="65">
        <v>409802.2</v>
      </c>
      <c r="BK47" s="65">
        <v>277340.88282828277</v>
      </c>
      <c r="BL47" s="65">
        <v>306730.73757575755</v>
      </c>
      <c r="BM47" s="65">
        <v>306316.79595959594</v>
      </c>
      <c r="BN47" s="65">
        <v>314595.62828282826</v>
      </c>
      <c r="BO47" s="65">
        <v>314595.62828282826</v>
      </c>
      <c r="BP47" s="65">
        <v>295968.25555555557</v>
      </c>
      <c r="BQ47" s="65">
        <v>302177.37979797978</v>
      </c>
      <c r="BR47" s="65">
        <v>265612.53703703702</v>
      </c>
      <c r="BS47" s="65">
        <v>189119.57588383838</v>
      </c>
      <c r="BT47" s="65">
        <v>141660.01975308641</v>
      </c>
      <c r="BU47" s="65">
        <v>70830.009876543205</v>
      </c>
      <c r="BV47" s="65">
        <v>254229.14259259257</v>
      </c>
      <c r="BW47" s="65">
        <v>289759.13131313125</v>
      </c>
      <c r="BX47" s="65">
        <v>345296.29814814811</v>
      </c>
      <c r="BY47" s="65">
        <v>364268.62222222221</v>
      </c>
      <c r="BZ47" s="65">
        <v>349090.76296296291</v>
      </c>
      <c r="CA47" s="65">
        <v>322529.50925925927</v>
      </c>
      <c r="CB47" s="65">
        <v>372547.45454545453</v>
      </c>
      <c r="CC47" s="65">
        <v>247905.03456790125</v>
      </c>
      <c r="CD47" s="65">
        <v>273201.46666666662</v>
      </c>
      <c r="CE47" s="65">
        <v>131541.44691358024</v>
      </c>
      <c r="CF47" s="65">
        <v>273201.46666666662</v>
      </c>
      <c r="CG47" s="65">
        <v>149610.32698412696</v>
      </c>
      <c r="CH47" s="65">
        <v>372547.45454545453</v>
      </c>
      <c r="CI47" s="65">
        <v>173027.59555555554</v>
      </c>
      <c r="CJ47" s="65">
        <v>409802.2</v>
      </c>
      <c r="CK47" s="65">
        <v>269062.05050505052</v>
      </c>
      <c r="CL47">
        <v>4098.0219999999999</v>
      </c>
    </row>
    <row r="48" spans="1:90" x14ac:dyDescent="0.35">
      <c r="A48" s="63" t="s">
        <v>234</v>
      </c>
      <c r="B48" s="64" t="s">
        <v>267</v>
      </c>
      <c r="C48" s="65">
        <v>104443.69999999998</v>
      </c>
      <c r="D48" s="65">
        <v>79576.152380952379</v>
      </c>
      <c r="E48" s="65">
        <v>104443.69999999998</v>
      </c>
      <c r="F48" s="65">
        <v>69629.133333333317</v>
      </c>
      <c r="G48" s="65">
        <v>104443.69999999998</v>
      </c>
      <c r="H48" s="65">
        <v>64354.198989898985</v>
      </c>
      <c r="I48" s="65">
        <v>74602.642857142855</v>
      </c>
      <c r="J48" s="65">
        <v>41956.016239316225</v>
      </c>
      <c r="K48" s="65">
        <v>46004.963095238098</v>
      </c>
      <c r="L48" s="65">
        <v>67142.378571428562</v>
      </c>
      <c r="M48" s="65">
        <v>67142.378571428577</v>
      </c>
      <c r="N48" s="65">
        <v>33654.081111111103</v>
      </c>
      <c r="O48" s="65">
        <v>56238.915384615379</v>
      </c>
      <c r="P48" s="65">
        <v>37135.537777777776</v>
      </c>
      <c r="Q48" s="65">
        <v>89523.171428571412</v>
      </c>
      <c r="R48" s="65">
        <v>45452.350925925923</v>
      </c>
      <c r="S48" s="65">
        <v>59337.794395604396</v>
      </c>
      <c r="T48" s="65">
        <v>28109.539012345675</v>
      </c>
      <c r="U48" s="65">
        <v>56238.915384615379</v>
      </c>
      <c r="V48" s="65">
        <v>30946.281481481474</v>
      </c>
      <c r="W48" s="65">
        <v>24102.392307692306</v>
      </c>
      <c r="X48" s="65">
        <v>16762.569135802467</v>
      </c>
      <c r="Y48" s="65">
        <v>67142.378571428577</v>
      </c>
      <c r="Z48" s="65">
        <v>31649.606060606056</v>
      </c>
      <c r="AA48" s="65">
        <v>67142.378571428577</v>
      </c>
      <c r="AB48" s="65">
        <v>31649.606060606056</v>
      </c>
      <c r="AC48" s="65">
        <v>82062.907142857133</v>
      </c>
      <c r="AD48" s="65">
        <v>29539.632323232319</v>
      </c>
      <c r="AE48" s="65">
        <v>35707.247863247852</v>
      </c>
      <c r="AF48" s="65">
        <v>48077.258730158726</v>
      </c>
      <c r="AG48" s="65">
        <v>42689.290079365077</v>
      </c>
      <c r="AH48" s="65">
        <v>96983.435714285704</v>
      </c>
      <c r="AI48" s="65">
        <v>51738.314351851841</v>
      </c>
      <c r="AJ48" s="65">
        <v>94948.818181818177</v>
      </c>
      <c r="AK48" s="65">
        <v>61892.562962962947</v>
      </c>
      <c r="AL48" s="65">
        <v>104443.69999999998</v>
      </c>
      <c r="AM48" s="65">
        <v>56090.135185185172</v>
      </c>
      <c r="AN48" s="65">
        <v>80341.307692307702</v>
      </c>
      <c r="AO48" s="65">
        <v>29539.632323232319</v>
      </c>
      <c r="AP48" s="65">
        <v>48204.784615384611</v>
      </c>
      <c r="AQ48" s="65">
        <v>11604.855555555554</v>
      </c>
      <c r="AR48" s="65">
        <v>24102.392307692306</v>
      </c>
      <c r="AS48" s="65">
        <v>15086.312222222217</v>
      </c>
      <c r="AT48" s="65">
        <v>58853.196031746018</v>
      </c>
      <c r="AU48" s="65">
        <v>37301.321428571428</v>
      </c>
      <c r="AV48" s="65">
        <v>30797.501282051278</v>
      </c>
      <c r="AW48" s="65">
        <v>33525.138271604934</v>
      </c>
      <c r="AX48" s="65">
        <v>52636.309126984117</v>
      </c>
      <c r="AY48" s="65">
        <v>53050.768253968243</v>
      </c>
      <c r="AZ48" s="65">
        <v>52221.849999999991</v>
      </c>
      <c r="BA48" s="65">
        <v>36017.251696969695</v>
      </c>
      <c r="BB48" s="65">
        <v>52221.849999999991</v>
      </c>
      <c r="BC48" s="65">
        <v>32493.595555555548</v>
      </c>
      <c r="BD48" s="65">
        <v>44761.585714285706</v>
      </c>
      <c r="BE48" s="65">
        <v>24370.196666666663</v>
      </c>
      <c r="BF48" s="65">
        <v>52221.849999999991</v>
      </c>
      <c r="BG48" s="65">
        <v>46419.422222222216</v>
      </c>
      <c r="BH48" s="65">
        <v>44761.585714285706</v>
      </c>
      <c r="BI48" s="65">
        <v>32493.595555555548</v>
      </c>
      <c r="BJ48" s="65">
        <v>67142.378571428577</v>
      </c>
      <c r="BK48" s="65">
        <v>44309.448484848479</v>
      </c>
      <c r="BL48" s="65">
        <v>68290.11153846154</v>
      </c>
      <c r="BM48" s="65">
        <v>60702.321367521363</v>
      </c>
      <c r="BN48" s="65">
        <v>61148.66196581196</v>
      </c>
      <c r="BO48" s="65">
        <v>70521.814529914525</v>
      </c>
      <c r="BP48" s="65">
        <v>70521.814529914525</v>
      </c>
      <c r="BQ48" s="65">
        <v>78555.9452991453</v>
      </c>
      <c r="BR48" s="65">
        <v>9118.100793650794</v>
      </c>
      <c r="BS48" s="65">
        <v>25225.489592352089</v>
      </c>
      <c r="BT48" s="65">
        <v>12659.842424242421</v>
      </c>
      <c r="BU48" s="65">
        <v>9494.8818181818169</v>
      </c>
      <c r="BV48" s="65">
        <v>36472.403174603176</v>
      </c>
      <c r="BW48" s="65">
        <v>42274.830952380951</v>
      </c>
      <c r="BX48" s="65">
        <v>69490.980291005282</v>
      </c>
      <c r="BY48" s="65">
        <v>60511.032539682536</v>
      </c>
      <c r="BZ48" s="65">
        <v>77918.315873015876</v>
      </c>
      <c r="CA48" s="65">
        <v>70043.59246031745</v>
      </c>
      <c r="CB48" s="65">
        <v>59682.114285714277</v>
      </c>
      <c r="CC48" s="65">
        <v>25319.684848484841</v>
      </c>
      <c r="CD48" s="65">
        <v>52221.849999999991</v>
      </c>
      <c r="CE48" s="65">
        <v>13925.826666666668</v>
      </c>
      <c r="CF48" s="65">
        <v>37979.527272727275</v>
      </c>
      <c r="CG48" s="65">
        <v>23209.711111111108</v>
      </c>
      <c r="CH48" s="65">
        <v>16068.261538461536</v>
      </c>
      <c r="CI48" s="65">
        <v>4641.9422222222202</v>
      </c>
      <c r="CJ48" s="65">
        <v>67142.378571428577</v>
      </c>
      <c r="CK48" s="65">
        <v>32880.424074074072</v>
      </c>
      <c r="CL48">
        <v>1044.4369999999999</v>
      </c>
    </row>
    <row r="49" spans="1:90" x14ac:dyDescent="0.35">
      <c r="A49" s="63" t="s">
        <v>232</v>
      </c>
      <c r="B49" s="64" t="s">
        <v>312</v>
      </c>
      <c r="C49" s="65">
        <v>3404481.1</v>
      </c>
      <c r="D49" s="65">
        <v>2774021.6370370369</v>
      </c>
      <c r="E49" s="65">
        <v>3404481.1</v>
      </c>
      <c r="F49" s="65">
        <v>2395745.959259259</v>
      </c>
      <c r="G49" s="65">
        <v>2188594.9928571433</v>
      </c>
      <c r="H49" s="65">
        <v>1639194.6037037037</v>
      </c>
      <c r="I49" s="65">
        <v>1945417.7714285713</v>
      </c>
      <c r="J49" s="65">
        <v>1616268.8050505049</v>
      </c>
      <c r="K49" s="65">
        <v>2296673.7579365079</v>
      </c>
      <c r="L49" s="65">
        <v>2188594.9928571428</v>
      </c>
      <c r="M49" s="65">
        <v>3404481.1</v>
      </c>
      <c r="N49" s="65">
        <v>1450056.7648148148</v>
      </c>
      <c r="O49" s="65">
        <v>2880714.7769230772</v>
      </c>
      <c r="P49" s="65">
        <v>1847731.1952991455</v>
      </c>
      <c r="Q49" s="65">
        <v>2553360.8250000002</v>
      </c>
      <c r="R49" s="65">
        <v>2023774.8761111109</v>
      </c>
      <c r="S49" s="65">
        <v>2772220.3242857144</v>
      </c>
      <c r="T49" s="65">
        <v>2076058.9234627038</v>
      </c>
      <c r="U49" s="65">
        <v>3404481.1</v>
      </c>
      <c r="V49" s="65">
        <v>2231826.4988888889</v>
      </c>
      <c r="W49" s="65">
        <v>2918126.6571428571</v>
      </c>
      <c r="X49" s="65">
        <v>2316938.5263888892</v>
      </c>
      <c r="Y49" s="65">
        <v>2431772.2142857146</v>
      </c>
      <c r="Z49" s="65">
        <v>2114904.9257575758</v>
      </c>
      <c r="AA49" s="65">
        <v>2431772.2142857146</v>
      </c>
      <c r="AB49" s="65">
        <v>1839795.3419191919</v>
      </c>
      <c r="AC49" s="65">
        <v>2674949.4357142858</v>
      </c>
      <c r="AD49" s="65">
        <v>1876829.3243589746</v>
      </c>
      <c r="AE49" s="65">
        <v>1903987.5781481483</v>
      </c>
      <c r="AF49" s="65">
        <v>2307481.6344444444</v>
      </c>
      <c r="AG49" s="65">
        <v>1769789.7781746034</v>
      </c>
      <c r="AH49" s="65">
        <v>3404481.1</v>
      </c>
      <c r="AI49" s="65">
        <v>2418262.368650794</v>
      </c>
      <c r="AJ49" s="65">
        <v>3120774.3416666663</v>
      </c>
      <c r="AK49" s="65">
        <v>1977350.1338383839</v>
      </c>
      <c r="AL49" s="65">
        <v>3404481.1</v>
      </c>
      <c r="AM49" s="65">
        <v>1954424.3351851855</v>
      </c>
      <c r="AN49" s="65">
        <v>1309415.807692308</v>
      </c>
      <c r="AO49" s="65">
        <v>1442176.0215277777</v>
      </c>
      <c r="AP49" s="65">
        <v>2553360.8250000002</v>
      </c>
      <c r="AQ49" s="65">
        <v>1532016.4949999999</v>
      </c>
      <c r="AR49" s="65">
        <v>2837067.583333334</v>
      </c>
      <c r="AS49" s="65">
        <v>1530297.0601010104</v>
      </c>
      <c r="AT49" s="65">
        <v>1850848.8519841272</v>
      </c>
      <c r="AU49" s="65">
        <v>1876829.3243589746</v>
      </c>
      <c r="AV49" s="65">
        <v>1789534.9371794872</v>
      </c>
      <c r="AW49" s="65">
        <v>2472301.7511904761</v>
      </c>
      <c r="AX49" s="65">
        <v>2337203.29484127</v>
      </c>
      <c r="AY49" s="65">
        <v>2159323.660648148</v>
      </c>
      <c r="AZ49" s="65">
        <v>2778863.7672580755</v>
      </c>
      <c r="BA49" s="65">
        <v>2017470.2814814816</v>
      </c>
      <c r="BB49" s="65">
        <v>3177515.6933333334</v>
      </c>
      <c r="BC49" s="65">
        <v>2121045.7646825397</v>
      </c>
      <c r="BD49" s="65">
        <v>2785484.5363636366</v>
      </c>
      <c r="BE49" s="65">
        <v>2159323.660648148</v>
      </c>
      <c r="BF49" s="65">
        <v>2918126.6571428571</v>
      </c>
      <c r="BG49" s="65">
        <v>2064754.7412037037</v>
      </c>
      <c r="BH49" s="65">
        <v>2095065.2923076923</v>
      </c>
      <c r="BI49" s="65">
        <v>1702240.55</v>
      </c>
      <c r="BJ49" s="65">
        <v>2918126.6571428571</v>
      </c>
      <c r="BK49" s="65">
        <v>2039986.6908730161</v>
      </c>
      <c r="BL49" s="65">
        <v>1773530.9661965817</v>
      </c>
      <c r="BM49" s="65">
        <v>1484004.5820512825</v>
      </c>
      <c r="BN49" s="65">
        <v>1978672.7760683761</v>
      </c>
      <c r="BO49" s="65">
        <v>2175085.1472222223</v>
      </c>
      <c r="BP49" s="65">
        <v>1600397.0982905985</v>
      </c>
      <c r="BQ49" s="65">
        <v>1629495.2273504275</v>
      </c>
      <c r="BR49" s="65">
        <v>1818633.0662393162</v>
      </c>
      <c r="BS49" s="65">
        <v>2159756.6685210625</v>
      </c>
      <c r="BT49" s="65">
        <v>2499321.4424603172</v>
      </c>
      <c r="BU49" s="65">
        <v>1789534.9371794872</v>
      </c>
      <c r="BV49" s="65">
        <v>2364222.986111111</v>
      </c>
      <c r="BW49" s="65">
        <v>1985947.3083333333</v>
      </c>
      <c r="BX49" s="65">
        <v>2697465.8451058199</v>
      </c>
      <c r="BY49" s="65">
        <v>2904616.8115079366</v>
      </c>
      <c r="BZ49" s="65">
        <v>2715478.9726190479</v>
      </c>
      <c r="CA49" s="65">
        <v>2472301.7511904761</v>
      </c>
      <c r="CB49" s="65">
        <v>3161303.8785714288</v>
      </c>
      <c r="CC49" s="65">
        <v>2036869.0341880342</v>
      </c>
      <c r="CD49" s="65">
        <v>1945417.7714285713</v>
      </c>
      <c r="CE49" s="65">
        <v>926775.41055555572</v>
      </c>
      <c r="CF49" s="65">
        <v>1215886.1071428573</v>
      </c>
      <c r="CG49" s="65">
        <v>1078085.6816666666</v>
      </c>
      <c r="CH49" s="65">
        <v>2356948.4538461538</v>
      </c>
      <c r="CI49" s="65">
        <v>1220798.7782828284</v>
      </c>
      <c r="CJ49" s="65">
        <v>1459063.3285714285</v>
      </c>
      <c r="CK49" s="65">
        <v>525382.8858024691</v>
      </c>
      <c r="CL49">
        <v>34044.811000000002</v>
      </c>
    </row>
    <row r="50" spans="1:90" x14ac:dyDescent="0.35">
      <c r="A50" s="63" t="s">
        <v>259</v>
      </c>
      <c r="B50" s="64" t="s">
        <v>313</v>
      </c>
      <c r="C50" s="65">
        <v>106585.7</v>
      </c>
      <c r="D50" s="65">
        <v>61947.244444444441</v>
      </c>
      <c r="E50" s="65">
        <v>106585.7</v>
      </c>
      <c r="F50" s="65">
        <v>85632.955555555542</v>
      </c>
      <c r="G50" s="65">
        <v>106585.7</v>
      </c>
      <c r="H50" s="65">
        <v>31884.611111111109</v>
      </c>
      <c r="I50" s="65">
        <v>106585.7</v>
      </c>
      <c r="J50" s="65">
        <v>24596.7</v>
      </c>
      <c r="K50" s="65">
        <v>37350.544444444444</v>
      </c>
      <c r="L50" s="65" t="s">
        <v>244</v>
      </c>
      <c r="M50" s="65">
        <v>0</v>
      </c>
      <c r="N50" s="65" t="s">
        <v>244</v>
      </c>
      <c r="O50" s="65">
        <v>8198.9</v>
      </c>
      <c r="P50" s="65" t="s">
        <v>244</v>
      </c>
      <c r="Q50" s="65">
        <v>16397.8</v>
      </c>
      <c r="R50" s="65">
        <v>11842.855555555554</v>
      </c>
      <c r="S50" s="65" t="s">
        <v>244</v>
      </c>
      <c r="T50" s="65">
        <v>58303.288888888885</v>
      </c>
      <c r="U50" s="65" t="s">
        <v>244</v>
      </c>
      <c r="V50" s="65">
        <v>78345.044444444444</v>
      </c>
      <c r="W50" s="65" t="s">
        <v>244</v>
      </c>
      <c r="X50" s="65">
        <v>0</v>
      </c>
      <c r="Y50" s="65" t="s">
        <v>244</v>
      </c>
      <c r="Z50" s="65">
        <v>65591.199999999997</v>
      </c>
      <c r="AA50" s="65" t="s">
        <v>244</v>
      </c>
      <c r="AB50" s="65">
        <v>65591.199999999997</v>
      </c>
      <c r="AC50" s="65" t="s">
        <v>244</v>
      </c>
      <c r="AD50" s="65">
        <v>81989</v>
      </c>
      <c r="AE50" s="65">
        <v>54659.333333333328</v>
      </c>
      <c r="AF50" s="65">
        <v>55570.322222222218</v>
      </c>
      <c r="AG50" s="65">
        <v>39172.522222222222</v>
      </c>
      <c r="AH50" s="65">
        <v>106585.7</v>
      </c>
      <c r="AI50" s="65">
        <v>49345.231481481482</v>
      </c>
      <c r="AJ50" s="65">
        <v>16397.8</v>
      </c>
      <c r="AK50" s="65" t="s">
        <v>244</v>
      </c>
      <c r="AL50" s="65">
        <v>8198.9</v>
      </c>
      <c r="AM50" s="65" t="s">
        <v>244</v>
      </c>
      <c r="AN50" s="65">
        <v>8198.9</v>
      </c>
      <c r="AO50" s="65" t="s">
        <v>244</v>
      </c>
      <c r="AP50" s="65">
        <v>16397.8</v>
      </c>
      <c r="AQ50" s="65" t="s">
        <v>244</v>
      </c>
      <c r="AR50" s="65">
        <v>0</v>
      </c>
      <c r="AS50" s="65" t="s">
        <v>244</v>
      </c>
      <c r="AT50" s="65">
        <v>69235.155555555553</v>
      </c>
      <c r="AU50" s="65">
        <v>49193.4</v>
      </c>
      <c r="AV50" s="65">
        <v>50332.136111111111</v>
      </c>
      <c r="AW50" s="65">
        <v>85632.955555555542</v>
      </c>
      <c r="AX50" s="65">
        <v>76523.066666666666</v>
      </c>
      <c r="AY50" s="65">
        <v>0</v>
      </c>
      <c r="AZ50" s="65" t="s">
        <v>244</v>
      </c>
      <c r="BA50" s="65">
        <v>60034.167777777766</v>
      </c>
      <c r="BB50" s="65" t="s">
        <v>244</v>
      </c>
      <c r="BC50" s="65">
        <v>78345.044444444444</v>
      </c>
      <c r="BD50" s="65" t="s">
        <v>244</v>
      </c>
      <c r="BE50" s="65">
        <v>17764.283333333329</v>
      </c>
      <c r="BF50" s="65" t="s">
        <v>244</v>
      </c>
      <c r="BG50" s="65">
        <v>65591.199999999997</v>
      </c>
      <c r="BH50" s="65" t="s">
        <v>244</v>
      </c>
      <c r="BI50" s="65">
        <v>68324.166666666672</v>
      </c>
      <c r="BJ50" s="65" t="s">
        <v>244</v>
      </c>
      <c r="BK50" s="65">
        <v>70146.14444444445</v>
      </c>
      <c r="BL50" s="65">
        <v>79802.626666666663</v>
      </c>
      <c r="BM50" s="65">
        <v>80167.022222222222</v>
      </c>
      <c r="BN50" s="65">
        <v>92009.877777777772</v>
      </c>
      <c r="BO50" s="65">
        <v>71968.122222222228</v>
      </c>
      <c r="BP50" s="65">
        <v>80167.022222222222</v>
      </c>
      <c r="BQ50" s="65">
        <v>74701.088888888888</v>
      </c>
      <c r="BR50" s="65">
        <v>1821.9777777777765</v>
      </c>
      <c r="BS50" s="65">
        <v>47599.169444444444</v>
      </c>
      <c r="BT50" s="65">
        <v>61036.255555555559</v>
      </c>
      <c r="BU50" s="65">
        <v>44638.455555555556</v>
      </c>
      <c r="BV50" s="65">
        <v>83810.977777777764</v>
      </c>
      <c r="BW50" s="65">
        <v>910.98888888888825</v>
      </c>
      <c r="BX50" s="65">
        <v>36439.555555555555</v>
      </c>
      <c r="BY50" s="65">
        <v>63769.222222222219</v>
      </c>
      <c r="BZ50" s="65">
        <v>43727.466666666667</v>
      </c>
      <c r="CA50" s="65">
        <v>1821.9777777777765</v>
      </c>
      <c r="CB50" s="65">
        <v>8198.9</v>
      </c>
      <c r="CC50" s="65" t="s">
        <v>244</v>
      </c>
      <c r="CD50" s="65">
        <v>0</v>
      </c>
      <c r="CE50" s="65" t="s">
        <v>244</v>
      </c>
      <c r="CF50" s="65">
        <v>8198.9</v>
      </c>
      <c r="CG50" s="65" t="s">
        <v>244</v>
      </c>
      <c r="CH50" s="65">
        <v>106585.7</v>
      </c>
      <c r="CI50" s="65">
        <v>33554.757407407407</v>
      </c>
      <c r="CJ50" s="65">
        <v>8198.9</v>
      </c>
      <c r="CK50" s="65" t="s">
        <v>244</v>
      </c>
      <c r="CL50">
        <v>1065.857</v>
      </c>
    </row>
    <row r="51" spans="1:90" x14ac:dyDescent="0.35">
      <c r="A51" s="63" t="s">
        <v>228</v>
      </c>
      <c r="B51" s="64" t="s">
        <v>268</v>
      </c>
      <c r="C51" s="65">
        <v>84619.8</v>
      </c>
      <c r="D51" s="65">
        <v>65188.586666666662</v>
      </c>
      <c r="E51" s="65">
        <v>84619.8</v>
      </c>
      <c r="F51" s="65">
        <v>61427.706666666665</v>
      </c>
      <c r="G51" s="65">
        <v>84619.8</v>
      </c>
      <c r="H51" s="65">
        <v>54532.759999999995</v>
      </c>
      <c r="I51" s="65">
        <v>84619.8</v>
      </c>
      <c r="J51" s="65">
        <v>52652.319999999992</v>
      </c>
      <c r="K51" s="65">
        <v>52652.319999999992</v>
      </c>
      <c r="L51" s="65">
        <v>52025.506666666668</v>
      </c>
      <c r="M51" s="65">
        <v>78575.528571428571</v>
      </c>
      <c r="N51" s="65">
        <v>45667.828571428567</v>
      </c>
      <c r="O51" s="65">
        <v>84619.8</v>
      </c>
      <c r="P51" s="65">
        <v>43250.119999999995</v>
      </c>
      <c r="Q51" s="65">
        <v>84619.8</v>
      </c>
      <c r="R51" s="65">
        <v>47011</v>
      </c>
      <c r="S51" s="65">
        <v>76238.410285714286</v>
      </c>
      <c r="T51" s="65">
        <v>47599.929010989006</v>
      </c>
      <c r="U51" s="65">
        <v>78978.48</v>
      </c>
      <c r="V51" s="65">
        <v>48354.171428571433</v>
      </c>
      <c r="W51" s="65">
        <v>78575.528571428571</v>
      </c>
      <c r="X51" s="65">
        <v>46339.414285714287</v>
      </c>
      <c r="Y51" s="65">
        <v>78575.528571428571</v>
      </c>
      <c r="Z51" s="65">
        <v>45667.828571428567</v>
      </c>
      <c r="AA51" s="65">
        <v>66486.985714285707</v>
      </c>
      <c r="AB51" s="65">
        <v>43394.769230769227</v>
      </c>
      <c r="AC51" s="65">
        <v>78575.528571428571</v>
      </c>
      <c r="AD51" s="65">
        <v>54243.461538461539</v>
      </c>
      <c r="AE51" s="65">
        <v>52025.506666666668</v>
      </c>
      <c r="AF51" s="65">
        <v>52652.319999999992</v>
      </c>
      <c r="AG51" s="65">
        <v>54532.759999999995</v>
      </c>
      <c r="AH51" s="65">
        <v>84619.8</v>
      </c>
      <c r="AI51" s="65">
        <v>54398.442857142851</v>
      </c>
      <c r="AJ51" s="65">
        <v>84619.8</v>
      </c>
      <c r="AK51" s="65">
        <v>56413.19999999999</v>
      </c>
      <c r="AL51" s="65">
        <v>84619.8</v>
      </c>
      <c r="AM51" s="65">
        <v>46384.186666666668</v>
      </c>
      <c r="AN51" s="65">
        <v>67695.839999999997</v>
      </c>
      <c r="AO51" s="65">
        <v>46287.75384615385</v>
      </c>
      <c r="AP51" s="65">
        <v>78575.528571428571</v>
      </c>
      <c r="AQ51" s="65">
        <v>42309.9</v>
      </c>
      <c r="AR51" s="65">
        <v>60442.714285714283</v>
      </c>
      <c r="AS51" s="65">
        <v>48720.490909090906</v>
      </c>
      <c r="AT51" s="65">
        <v>46384.186666666668</v>
      </c>
      <c r="AU51" s="65">
        <v>56413.19999999999</v>
      </c>
      <c r="AV51" s="65">
        <v>44503.746666666659</v>
      </c>
      <c r="AW51" s="65">
        <v>36981.986666666664</v>
      </c>
      <c r="AX51" s="65">
        <v>63308.14666666666</v>
      </c>
      <c r="AY51" s="65">
        <v>47951.219999999994</v>
      </c>
      <c r="AZ51" s="65">
        <v>68098.791428571436</v>
      </c>
      <c r="BA51" s="65">
        <v>57546.285641025628</v>
      </c>
      <c r="BB51" s="65">
        <v>73337.16</v>
      </c>
      <c r="BC51" s="65">
        <v>57136.44615384614</v>
      </c>
      <c r="BD51" s="65">
        <v>67695.839999999997</v>
      </c>
      <c r="BE51" s="65">
        <v>54966.707692307689</v>
      </c>
      <c r="BF51" s="65">
        <v>60442.714285714283</v>
      </c>
      <c r="BG51" s="65">
        <v>54846.166666666664</v>
      </c>
      <c r="BH51" s="65">
        <v>66486.985714285707</v>
      </c>
      <c r="BI51" s="65">
        <v>60029.43076923077</v>
      </c>
      <c r="BJ51" s="65">
        <v>72531.257142857139</v>
      </c>
      <c r="BK51" s="65">
        <v>60752.676923076921</v>
      </c>
      <c r="BL51" s="65">
        <v>48602.141538461539</v>
      </c>
      <c r="BM51" s="65">
        <v>51350.476923076923</v>
      </c>
      <c r="BN51" s="65">
        <v>54966.707692307689</v>
      </c>
      <c r="BO51" s="65">
        <v>47734.24615384615</v>
      </c>
      <c r="BP51" s="65">
        <v>47734.24615384615</v>
      </c>
      <c r="BQ51" s="65">
        <v>41225.030769230769</v>
      </c>
      <c r="BR51" s="65">
        <v>42981.485714285707</v>
      </c>
      <c r="BS51" s="65">
        <v>41134.624999999993</v>
      </c>
      <c r="BT51" s="65">
        <v>25520.257142857143</v>
      </c>
      <c r="BU51" s="65">
        <v>14103.299999999997</v>
      </c>
      <c r="BV51" s="65">
        <v>69173.328571428574</v>
      </c>
      <c r="BW51" s="65">
        <v>55741.614285714284</v>
      </c>
      <c r="BX51" s="65">
        <v>66710.847619047621</v>
      </c>
      <c r="BY51" s="65">
        <v>73874.428571428565</v>
      </c>
      <c r="BZ51" s="65">
        <v>67158.57142857142</v>
      </c>
      <c r="CA51" s="65">
        <v>59099.542857142849</v>
      </c>
      <c r="CB51" s="65">
        <v>78978.48</v>
      </c>
      <c r="CC51" s="65">
        <v>40295.142857142848</v>
      </c>
      <c r="CD51" s="65">
        <v>66486.985714285707</v>
      </c>
      <c r="CE51" s="65">
        <v>49575.236363636359</v>
      </c>
      <c r="CF51" s="65">
        <v>60442.714285714283</v>
      </c>
      <c r="CG51" s="65">
        <v>47011</v>
      </c>
      <c r="CH51" s="65">
        <v>78978.48</v>
      </c>
      <c r="CI51" s="65">
        <v>48354.171428571433</v>
      </c>
      <c r="CJ51" s="65">
        <v>84619.8</v>
      </c>
      <c r="CK51" s="65">
        <v>45130.559999999998</v>
      </c>
      <c r="CL51">
        <v>846.19799999999998</v>
      </c>
    </row>
    <row r="52" spans="1:90" x14ac:dyDescent="0.35">
      <c r="A52" s="63" t="s">
        <v>246</v>
      </c>
      <c r="B52" s="64" t="s">
        <v>314</v>
      </c>
      <c r="C52" s="65">
        <v>740637.94736842113</v>
      </c>
      <c r="D52" s="65">
        <v>493997.16231884056</v>
      </c>
      <c r="E52" s="65">
        <v>804121.2</v>
      </c>
      <c r="F52" s="65">
        <v>469070.7</v>
      </c>
      <c r="G52" s="65">
        <v>682284.65454545466</v>
      </c>
      <c r="H52" s="65">
        <v>430547.98550724634</v>
      </c>
      <c r="I52" s="65">
        <v>609791.91</v>
      </c>
      <c r="J52" s="65">
        <v>397096.88888888888</v>
      </c>
      <c r="K52" s="65">
        <v>289023.36060606065</v>
      </c>
      <c r="L52" s="65">
        <v>584890.62592592591</v>
      </c>
      <c r="M52" s="65">
        <v>422163.63</v>
      </c>
      <c r="N52" s="65">
        <v>307750.08888888889</v>
      </c>
      <c r="O52" s="65">
        <v>682284.65454545466</v>
      </c>
      <c r="P52" s="65">
        <v>475324.97599999997</v>
      </c>
      <c r="Q52" s="65">
        <v>839389.67368421063</v>
      </c>
      <c r="R52" s="65">
        <v>435080.06956521742</v>
      </c>
      <c r="S52" s="65">
        <v>451271.96988142293</v>
      </c>
      <c r="T52" s="65">
        <v>433456.07277777785</v>
      </c>
      <c r="U52" s="65">
        <v>571042.59130434797</v>
      </c>
      <c r="V52" s="65">
        <v>437799.32</v>
      </c>
      <c r="W52" s="65">
        <v>448676.32173913048</v>
      </c>
      <c r="X52" s="65">
        <v>345288.15416666673</v>
      </c>
      <c r="Y52" s="65">
        <v>511713.49090909091</v>
      </c>
      <c r="Z52" s="65">
        <v>416951.73333333334</v>
      </c>
      <c r="AA52" s="65">
        <v>213213.95454545456</v>
      </c>
      <c r="AB52" s="65">
        <v>361358.1688888889</v>
      </c>
      <c r="AC52" s="65">
        <v>511713.49090909091</v>
      </c>
      <c r="AD52" s="65">
        <v>605882.98750000005</v>
      </c>
      <c r="AE52" s="65">
        <v>554356.28181818186</v>
      </c>
      <c r="AF52" s="65">
        <v>498529.24637681158</v>
      </c>
      <c r="AG52" s="65">
        <v>498529.24637681158</v>
      </c>
      <c r="AH52" s="65">
        <v>740637.94736842113</v>
      </c>
      <c r="AI52" s="65">
        <v>600609.04444444436</v>
      </c>
      <c r="AJ52" s="65">
        <v>562884.84000000008</v>
      </c>
      <c r="AK52" s="65">
        <v>426427.90909090912</v>
      </c>
      <c r="AL52" s="65">
        <v>833903.46666666667</v>
      </c>
      <c r="AM52" s="65">
        <v>546008.22222222225</v>
      </c>
      <c r="AN52" s="65">
        <v>275923.9411764706</v>
      </c>
      <c r="AO52" s="65">
        <v>318504.79629629629</v>
      </c>
      <c r="AP52" s="65">
        <v>750513.12000000011</v>
      </c>
      <c r="AQ52" s="65">
        <v>426427.90909090912</v>
      </c>
      <c r="AR52" s="65">
        <v>592510.35789473681</v>
      </c>
      <c r="AS52" s="65">
        <v>422163.62999999995</v>
      </c>
      <c r="AT52" s="65">
        <v>460384.20555555559</v>
      </c>
      <c r="AU52" s="65">
        <v>547249.15</v>
      </c>
      <c r="AV52" s="65">
        <v>395235.49722222227</v>
      </c>
      <c r="AW52" s="65">
        <v>555935.64444444445</v>
      </c>
      <c r="AX52" s="65">
        <v>599368.1166666667</v>
      </c>
      <c r="AY52" s="65">
        <v>440405.26833333331</v>
      </c>
      <c r="AZ52" s="65">
        <v>427704.69908771937</v>
      </c>
      <c r="BA52" s="65">
        <v>366570.06555555563</v>
      </c>
      <c r="BB52" s="65">
        <v>422163.63</v>
      </c>
      <c r="BC52" s="65">
        <v>295340.81111111114</v>
      </c>
      <c r="BD52" s="65">
        <v>375256.56000000006</v>
      </c>
      <c r="BE52" s="65">
        <v>307501.90333333338</v>
      </c>
      <c r="BF52" s="65">
        <v>573308.63333333342</v>
      </c>
      <c r="BG52" s="65">
        <v>422163.62999999995</v>
      </c>
      <c r="BH52" s="65">
        <v>422163.63</v>
      </c>
      <c r="BI52" s="65">
        <v>364832.76666666666</v>
      </c>
      <c r="BJ52" s="65">
        <v>345631.04210526316</v>
      </c>
      <c r="BK52" s="65">
        <v>443011.21666666667</v>
      </c>
      <c r="BL52" s="65">
        <v>591908.30630724644</v>
      </c>
      <c r="BM52" s="65">
        <v>554545.80533333344</v>
      </c>
      <c r="BN52" s="65">
        <v>512850.63200000004</v>
      </c>
      <c r="BO52" s="65">
        <v>729665.53333333333</v>
      </c>
      <c r="BP52" s="65">
        <v>679812.60869565222</v>
      </c>
      <c r="BQ52" s="65">
        <v>482666.95217391301</v>
      </c>
      <c r="BR52" s="65">
        <v>402737.46969696973</v>
      </c>
      <c r="BS52" s="65">
        <v>304243.55674592074</v>
      </c>
      <c r="BT52" s="65">
        <v>312713.8</v>
      </c>
      <c r="BU52" s="65">
        <v>127928.37272727271</v>
      </c>
      <c r="BV52" s="65">
        <v>605381.8435897436</v>
      </c>
      <c r="BW52" s="65">
        <v>170950.21066666668</v>
      </c>
      <c r="BX52" s="65">
        <v>692246.7880341881</v>
      </c>
      <c r="BY52" s="65">
        <v>725656.3820512821</v>
      </c>
      <c r="BZ52" s="65">
        <v>781784.5</v>
      </c>
      <c r="CA52" s="65">
        <v>569299.48205128207</v>
      </c>
      <c r="CB52" s="65">
        <v>729665.53333333344</v>
      </c>
      <c r="CC52" s="65">
        <v>401316.04333333328</v>
      </c>
      <c r="CD52" s="65">
        <v>375256.56000000006</v>
      </c>
      <c r="CE52" s="65">
        <v>343372.01568627451</v>
      </c>
      <c r="CF52" s="65">
        <v>375256.56000000006</v>
      </c>
      <c r="CG52" s="65">
        <v>416951.73333333334</v>
      </c>
      <c r="CH52" s="65">
        <v>515977.77000000008</v>
      </c>
      <c r="CI52" s="65">
        <v>369570.85454545461</v>
      </c>
      <c r="CJ52" s="65">
        <v>714774.4</v>
      </c>
      <c r="CK52" s="65">
        <v>362350.91111111117</v>
      </c>
      <c r="CL52">
        <v>9381.4140000000007</v>
      </c>
    </row>
    <row r="53" spans="1:90" x14ac:dyDescent="0.35">
      <c r="A53" s="63" t="s">
        <v>234</v>
      </c>
      <c r="B53" s="64" t="s">
        <v>269</v>
      </c>
      <c r="C53" s="65">
        <v>682933.70000000007</v>
      </c>
      <c r="D53" s="65">
        <v>462187.45353535347</v>
      </c>
      <c r="E53" s="65">
        <v>682933.70000000007</v>
      </c>
      <c r="F53" s="65">
        <v>478637.29401709401</v>
      </c>
      <c r="G53" s="65">
        <v>525333.61538461549</v>
      </c>
      <c r="H53" s="65">
        <v>335629.80982905987</v>
      </c>
      <c r="I53" s="65">
        <v>496679.05454545462</v>
      </c>
      <c r="J53" s="65">
        <v>331119.36969696969</v>
      </c>
      <c r="K53" s="65">
        <v>461612.59351851849</v>
      </c>
      <c r="L53" s="65">
        <v>395216.2615740741</v>
      </c>
      <c r="M53" s="65">
        <v>398377.9916666667</v>
      </c>
      <c r="N53" s="65">
        <v>227644.56666666665</v>
      </c>
      <c r="O53" s="65">
        <v>630400.33846153854</v>
      </c>
      <c r="P53" s="65">
        <v>367733.53076923074</v>
      </c>
      <c r="Q53" s="65">
        <v>630400.33846153854</v>
      </c>
      <c r="R53" s="65">
        <v>335143.38981481484</v>
      </c>
      <c r="S53" s="65">
        <v>509573.60692307696</v>
      </c>
      <c r="T53" s="65">
        <v>336197.29984567908</v>
      </c>
      <c r="U53" s="65">
        <v>682933.70000000007</v>
      </c>
      <c r="V53" s="65">
        <v>420510.10231481487</v>
      </c>
      <c r="W53" s="65">
        <v>455289.1333333333</v>
      </c>
      <c r="X53" s="65">
        <v>387838.89135802467</v>
      </c>
      <c r="Y53" s="65">
        <v>262666.80769230775</v>
      </c>
      <c r="Z53" s="65">
        <v>170733.42500000002</v>
      </c>
      <c r="AA53" s="65">
        <v>577866.9769230769</v>
      </c>
      <c r="AB53" s="65">
        <v>309849.54907407408</v>
      </c>
      <c r="AC53" s="65">
        <v>569111.41666666674</v>
      </c>
      <c r="AD53" s="65">
        <v>392054.53148148156</v>
      </c>
      <c r="AE53" s="65">
        <v>411024.91203703708</v>
      </c>
      <c r="AF53" s="65">
        <v>341466.85000000003</v>
      </c>
      <c r="AG53" s="65">
        <v>369922.42083333334</v>
      </c>
      <c r="AH53" s="65">
        <v>682933.70000000007</v>
      </c>
      <c r="AI53" s="65">
        <v>515362.00509259262</v>
      </c>
      <c r="AJ53" s="65">
        <v>626022.55833333335</v>
      </c>
      <c r="AK53" s="65">
        <v>448390.81313131319</v>
      </c>
      <c r="AL53" s="65">
        <v>630400.33846153854</v>
      </c>
      <c r="AM53" s="65">
        <v>398377.99166666664</v>
      </c>
      <c r="AN53" s="65">
        <v>310424.40909090912</v>
      </c>
      <c r="AO53" s="65">
        <v>160194.32469135805</v>
      </c>
      <c r="AP53" s="65">
        <v>626022.55833333335</v>
      </c>
      <c r="AQ53" s="65">
        <v>278232.24814814818</v>
      </c>
      <c r="AR53" s="65">
        <v>204880.11000000002</v>
      </c>
      <c r="AS53" s="65">
        <v>202350.72592592592</v>
      </c>
      <c r="AT53" s="65">
        <v>417348.37222222221</v>
      </c>
      <c r="AU53" s="65">
        <v>303526.08888888889</v>
      </c>
      <c r="AV53" s="65">
        <v>318118.68931623932</v>
      </c>
      <c r="AW53" s="65">
        <v>478053.59</v>
      </c>
      <c r="AX53" s="65">
        <v>332711.28974358982</v>
      </c>
      <c r="AY53" s="65">
        <v>328819.92962962965</v>
      </c>
      <c r="AZ53" s="65">
        <v>656858.04963636363</v>
      </c>
      <c r="BA53" s="65">
        <v>491037.76158024697</v>
      </c>
      <c r="BB53" s="65">
        <v>682933.70000000007</v>
      </c>
      <c r="BC53" s="65">
        <v>493229.89444444445</v>
      </c>
      <c r="BD53" s="65">
        <v>682933.70000000007</v>
      </c>
      <c r="BE53" s="65">
        <v>500818.04666666669</v>
      </c>
      <c r="BF53" s="65">
        <v>620848.81818181823</v>
      </c>
      <c r="BG53" s="65">
        <v>489014.25432098767</v>
      </c>
      <c r="BH53" s="65">
        <v>614640.33000000007</v>
      </c>
      <c r="BI53" s="65">
        <v>463720.41358024691</v>
      </c>
      <c r="BJ53" s="65">
        <v>682933.70000000007</v>
      </c>
      <c r="BK53" s="65">
        <v>508406.19888888893</v>
      </c>
      <c r="BL53" s="65">
        <v>512430.21900673403</v>
      </c>
      <c r="BM53" s="65">
        <v>417348.37222222227</v>
      </c>
      <c r="BN53" s="65">
        <v>518523.73518518521</v>
      </c>
      <c r="BO53" s="65">
        <v>517374.01515151525</v>
      </c>
      <c r="BP53" s="65">
        <v>558763.9363636364</v>
      </c>
      <c r="BQ53" s="65">
        <v>550141.03611111117</v>
      </c>
      <c r="BR53" s="65">
        <v>347303.8901709402</v>
      </c>
      <c r="BS53" s="65">
        <v>239014.63449964387</v>
      </c>
      <c r="BT53" s="65">
        <v>161248.23472222223</v>
      </c>
      <c r="BU53" s="65">
        <v>88528.442592592575</v>
      </c>
      <c r="BV53" s="65">
        <v>326874.24957264954</v>
      </c>
      <c r="BW53" s="65">
        <v>379407.61111111112</v>
      </c>
      <c r="BX53" s="65">
        <v>561328.69643874653</v>
      </c>
      <c r="BY53" s="65">
        <v>574948.45683760685</v>
      </c>
      <c r="BZ53" s="65">
        <v>557437.33632478642</v>
      </c>
      <c r="CA53" s="65">
        <v>551600.2961538462</v>
      </c>
      <c r="CB53" s="65">
        <v>434594.17272727273</v>
      </c>
      <c r="CC53" s="65">
        <v>265585.3277777778</v>
      </c>
      <c r="CD53" s="65">
        <v>341466.85000000003</v>
      </c>
      <c r="CE53" s="65">
        <v>288349.78444444446</v>
      </c>
      <c r="CF53" s="65">
        <v>420266.89230769232</v>
      </c>
      <c r="CG53" s="65">
        <v>413554.29611111112</v>
      </c>
      <c r="CH53" s="65">
        <v>626022.55833333335</v>
      </c>
      <c r="CI53" s="65">
        <v>398377.99166666664</v>
      </c>
      <c r="CJ53" s="65">
        <v>577866.9769230769</v>
      </c>
      <c r="CK53" s="65">
        <v>379407.61111111112</v>
      </c>
      <c r="CL53">
        <v>6829.3370000000004</v>
      </c>
    </row>
    <row r="54" spans="1:90" x14ac:dyDescent="0.35">
      <c r="A54" s="63" t="s">
        <v>228</v>
      </c>
      <c r="B54" s="64" t="s">
        <v>270</v>
      </c>
      <c r="C54" s="65">
        <v>1486563</v>
      </c>
      <c r="D54" s="65">
        <v>1032335.4166666666</v>
      </c>
      <c r="E54" s="65">
        <v>1486563</v>
      </c>
      <c r="F54" s="65">
        <v>963513.05555555539</v>
      </c>
      <c r="G54" s="65">
        <v>1486563</v>
      </c>
      <c r="H54" s="65">
        <v>867161.74999999988</v>
      </c>
      <c r="I54" s="65">
        <v>1216278.8181818184</v>
      </c>
      <c r="J54" s="65">
        <v>630663.09090909082</v>
      </c>
      <c r="K54" s="65">
        <v>991041.99999999977</v>
      </c>
      <c r="L54" s="65">
        <v>705742.03030303016</v>
      </c>
      <c r="M54" s="65">
        <v>1040594.1</v>
      </c>
      <c r="N54" s="65">
        <v>557461.125</v>
      </c>
      <c r="O54" s="65">
        <v>1216278.8181818184</v>
      </c>
      <c r="P54" s="65">
        <v>495520.99999999988</v>
      </c>
      <c r="Q54" s="65">
        <v>1486563</v>
      </c>
      <c r="R54" s="65">
        <v>633165.72222222213</v>
      </c>
      <c r="S54" s="65">
        <v>774814.65454545431</v>
      </c>
      <c r="T54" s="65">
        <v>524701.68111111096</v>
      </c>
      <c r="U54" s="65">
        <v>991041.99999999977</v>
      </c>
      <c r="V54" s="65">
        <v>578107.83333333326</v>
      </c>
      <c r="W54" s="65">
        <v>405426.27272727265</v>
      </c>
      <c r="X54" s="65">
        <v>231243.1333333333</v>
      </c>
      <c r="Y54" s="65">
        <v>675710.45454545447</v>
      </c>
      <c r="Z54" s="65">
        <v>633165.72222222213</v>
      </c>
      <c r="AA54" s="65">
        <v>991041.99999999977</v>
      </c>
      <c r="AB54" s="65">
        <v>561590.46666666667</v>
      </c>
      <c r="AC54" s="65">
        <v>810852.5454545453</v>
      </c>
      <c r="AD54" s="65">
        <v>619401.24999999988</v>
      </c>
      <c r="AE54" s="65">
        <v>495520.99999999988</v>
      </c>
      <c r="AF54" s="65">
        <v>825868.33333333326</v>
      </c>
      <c r="AG54" s="65">
        <v>894690.69444444438</v>
      </c>
      <c r="AH54" s="65">
        <v>1362682.7499999998</v>
      </c>
      <c r="AI54" s="65">
        <v>825868.33333333326</v>
      </c>
      <c r="AJ54" s="65">
        <v>1216278.8181818184</v>
      </c>
      <c r="AK54" s="65">
        <v>644177.30000000005</v>
      </c>
      <c r="AL54" s="65">
        <v>1351420.9090909089</v>
      </c>
      <c r="AM54" s="65">
        <v>675710.45454545447</v>
      </c>
      <c r="AN54" s="65">
        <v>405426.27272727265</v>
      </c>
      <c r="AO54" s="65">
        <v>412934.16666666663</v>
      </c>
      <c r="AP54" s="65">
        <v>810852.5454545453</v>
      </c>
      <c r="AQ54" s="65">
        <v>495520.99999999988</v>
      </c>
      <c r="AR54" s="65">
        <v>891937.79999999993</v>
      </c>
      <c r="AS54" s="65">
        <v>401136.04761904752</v>
      </c>
      <c r="AT54" s="65">
        <v>798339.38888888876</v>
      </c>
      <c r="AU54" s="65">
        <v>619401.24999999988</v>
      </c>
      <c r="AV54" s="65">
        <v>646930.19444444438</v>
      </c>
      <c r="AW54" s="65">
        <v>963513.05555555539</v>
      </c>
      <c r="AX54" s="65">
        <v>585615.72727272729</v>
      </c>
      <c r="AY54" s="65">
        <v>600631.51515151514</v>
      </c>
      <c r="AZ54" s="65">
        <v>1105462.3036363635</v>
      </c>
      <c r="BA54" s="65">
        <v>542628.86341750831</v>
      </c>
      <c r="BB54" s="65">
        <v>1189250.3999999999</v>
      </c>
      <c r="BC54" s="65">
        <v>627659.93333333323</v>
      </c>
      <c r="BD54" s="65">
        <v>1040594.1</v>
      </c>
      <c r="BE54" s="65">
        <v>422110.48148148146</v>
      </c>
      <c r="BF54" s="65">
        <v>891937.79999999993</v>
      </c>
      <c r="BG54" s="65">
        <v>516167.70833333331</v>
      </c>
      <c r="BH54" s="65">
        <v>1216278.8181818184</v>
      </c>
      <c r="BI54" s="65">
        <v>585615.72727272729</v>
      </c>
      <c r="BJ54" s="65">
        <v>1189250.3999999999</v>
      </c>
      <c r="BK54" s="65">
        <v>561590.46666666667</v>
      </c>
      <c r="BL54" s="65">
        <v>1030333.3116161617</v>
      </c>
      <c r="BM54" s="65">
        <v>922219.63888888888</v>
      </c>
      <c r="BN54" s="65">
        <v>867161.75</v>
      </c>
      <c r="BO54" s="65">
        <v>1126184.0909090911</v>
      </c>
      <c r="BP54" s="65">
        <v>1169980.138888889</v>
      </c>
      <c r="BQ54" s="65">
        <v>1066120.9393939395</v>
      </c>
      <c r="BR54" s="65">
        <v>570599.93939393933</v>
      </c>
      <c r="BS54" s="65">
        <v>490202.90845959593</v>
      </c>
      <c r="BT54" s="65">
        <v>316582.86111111107</v>
      </c>
      <c r="BU54" s="65">
        <v>240252.60606060605</v>
      </c>
      <c r="BV54" s="65">
        <v>729517.02777777775</v>
      </c>
      <c r="BW54" s="65">
        <v>674459.13888888876</v>
      </c>
      <c r="BX54" s="65">
        <v>1137863.0370370368</v>
      </c>
      <c r="BY54" s="65">
        <v>1114922.25</v>
      </c>
      <c r="BZ54" s="65">
        <v>1169980.138888889</v>
      </c>
      <c r="CA54" s="65">
        <v>1128686.722222222</v>
      </c>
      <c r="CB54" s="65">
        <v>991041.99999999977</v>
      </c>
      <c r="CC54" s="65">
        <v>495520.99999999988</v>
      </c>
      <c r="CD54" s="65">
        <v>135142.09090909091</v>
      </c>
      <c r="CE54" s="65" t="s">
        <v>244</v>
      </c>
      <c r="CF54" s="65">
        <v>540568.36363636365</v>
      </c>
      <c r="CG54" s="65">
        <v>330347.33333333331</v>
      </c>
      <c r="CH54" s="65">
        <v>743281.5</v>
      </c>
      <c r="CI54" s="65">
        <v>353943.57142857136</v>
      </c>
      <c r="CJ54" s="65">
        <v>945994.63636363624</v>
      </c>
      <c r="CK54" s="65">
        <v>495520.99999999988</v>
      </c>
      <c r="CL54">
        <v>14865.63</v>
      </c>
    </row>
    <row r="55" spans="1:90" x14ac:dyDescent="0.35">
      <c r="A55" s="63" t="s">
        <v>238</v>
      </c>
      <c r="B55" s="64" t="s">
        <v>315</v>
      </c>
      <c r="C55" s="65">
        <v>46644.033333333326</v>
      </c>
      <c r="D55" s="65">
        <v>28740.262962962959</v>
      </c>
      <c r="E55" s="65">
        <v>54518.999999999993</v>
      </c>
      <c r="F55" s="65">
        <v>34831.583333333336</v>
      </c>
      <c r="G55" s="65">
        <v>40889.25</v>
      </c>
      <c r="H55" s="65">
        <v>23725.861111111106</v>
      </c>
      <c r="I55" s="65">
        <v>37103.208333333328</v>
      </c>
      <c r="J55" s="65">
        <v>22832.74358974359</v>
      </c>
      <c r="K55" s="65">
        <v>37860.416666666657</v>
      </c>
      <c r="L55" s="65">
        <v>31802.749999999996</v>
      </c>
      <c r="M55" s="65">
        <v>9086.4999999999982</v>
      </c>
      <c r="N55" s="65">
        <v>8581.6944444444453</v>
      </c>
      <c r="O55" s="65">
        <v>55124.766666666663</v>
      </c>
      <c r="P55" s="65">
        <v>29682.566666666662</v>
      </c>
      <c r="Q55" s="65">
        <v>50884.399999999994</v>
      </c>
      <c r="R55" s="65">
        <v>26384.5037037037</v>
      </c>
      <c r="S55" s="65">
        <v>39402.791794871795</v>
      </c>
      <c r="T55" s="65">
        <v>26643.63722222222</v>
      </c>
      <c r="U55" s="65">
        <v>63605.499999999993</v>
      </c>
      <c r="V55" s="65">
        <v>43345.970370370371</v>
      </c>
      <c r="W55" s="65">
        <v>29356.384615384613</v>
      </c>
      <c r="X55" s="65">
        <v>24146.532407407405</v>
      </c>
      <c r="Y55" s="65">
        <v>24463.653846153848</v>
      </c>
      <c r="Z55" s="65">
        <v>18257.134259259259</v>
      </c>
      <c r="AA55" s="65">
        <v>24463.653846153848</v>
      </c>
      <c r="AB55" s="65">
        <v>15901.374999999998</v>
      </c>
      <c r="AC55" s="65">
        <v>55124.766666666663</v>
      </c>
      <c r="AD55" s="65">
        <v>31567.174074074068</v>
      </c>
      <c r="AE55" s="65">
        <v>37220.996296296296</v>
      </c>
      <c r="AF55" s="65">
        <v>31096.022222222222</v>
      </c>
      <c r="AG55" s="65">
        <v>29211.414814814816</v>
      </c>
      <c r="AH55" s="65">
        <v>63605.499999999993</v>
      </c>
      <c r="AI55" s="65">
        <v>44288.27407407407</v>
      </c>
      <c r="AJ55" s="65">
        <v>24463.653846153848</v>
      </c>
      <c r="AK55" s="65">
        <v>20114.559829059828</v>
      </c>
      <c r="AL55" s="65">
        <v>38163.299999999996</v>
      </c>
      <c r="AM55" s="65">
        <v>26384.5037037037</v>
      </c>
      <c r="AN55" s="65">
        <v>10600.916666666664</v>
      </c>
      <c r="AO55" s="65">
        <v>6478.3379629629626</v>
      </c>
      <c r="AP55" s="65">
        <v>38163.299999999996</v>
      </c>
      <c r="AQ55" s="65">
        <v>15076.859259259258</v>
      </c>
      <c r="AR55" s="65">
        <v>34249.115384615383</v>
      </c>
      <c r="AS55" s="65">
        <v>20114.559829059828</v>
      </c>
      <c r="AT55" s="65">
        <v>37220.996296296296</v>
      </c>
      <c r="AU55" s="65">
        <v>48057.488888888889</v>
      </c>
      <c r="AV55" s="65">
        <v>33922.933333333327</v>
      </c>
      <c r="AW55" s="65">
        <v>43345.970370370371</v>
      </c>
      <c r="AX55" s="65">
        <v>24499.896296296294</v>
      </c>
      <c r="AY55" s="65">
        <v>12115.333333333332</v>
      </c>
      <c r="AZ55" s="65">
        <v>59970.9</v>
      </c>
      <c r="BA55" s="65">
        <v>44941.155925925923</v>
      </c>
      <c r="BB55" s="65">
        <v>63605.499999999993</v>
      </c>
      <c r="BC55" s="65">
        <v>47586.337037037032</v>
      </c>
      <c r="BD55" s="65">
        <v>59062.25</v>
      </c>
      <c r="BE55" s="65">
        <v>43918.083333333328</v>
      </c>
      <c r="BF55" s="65">
        <v>54518.999999999993</v>
      </c>
      <c r="BG55" s="65">
        <v>41898.861111111109</v>
      </c>
      <c r="BH55" s="65">
        <v>59062.25</v>
      </c>
      <c r="BI55" s="65">
        <v>40889.249999999993</v>
      </c>
      <c r="BJ55" s="65">
        <v>63605.499999999993</v>
      </c>
      <c r="BK55" s="65">
        <v>50413.248148148137</v>
      </c>
      <c r="BL55" s="65">
        <v>53307.46666666666</v>
      </c>
      <c r="BM55" s="65">
        <v>42403.666666666664</v>
      </c>
      <c r="BN55" s="65">
        <v>55023.805555555547</v>
      </c>
      <c r="BO55" s="65">
        <v>58052.638888888883</v>
      </c>
      <c r="BP55" s="65">
        <v>54519</v>
      </c>
      <c r="BQ55" s="65">
        <v>56538.222222222219</v>
      </c>
      <c r="BR55" s="65">
        <v>23221.055555555551</v>
      </c>
      <c r="BS55" s="65">
        <v>24264.320370370366</v>
      </c>
      <c r="BT55" s="65">
        <v>32509.477777777774</v>
      </c>
      <c r="BU55" s="65">
        <v>25442.199999999993</v>
      </c>
      <c r="BV55" s="65">
        <v>24499.896296296294</v>
      </c>
      <c r="BW55" s="65">
        <v>14605.707407407408</v>
      </c>
      <c r="BX55" s="65">
        <v>50884.399999999994</v>
      </c>
      <c r="BY55" s="65">
        <v>52769.0074074074</v>
      </c>
      <c r="BZ55" s="65">
        <v>47586.337037037032</v>
      </c>
      <c r="CA55" s="65">
        <v>52297.855555555558</v>
      </c>
      <c r="CB55" s="65">
        <v>55124.766666666663</v>
      </c>
      <c r="CC55" s="65">
        <v>27259.499999999996</v>
      </c>
      <c r="CD55" s="65">
        <v>40889.25</v>
      </c>
      <c r="CE55" s="65">
        <v>23725.861111111106</v>
      </c>
      <c r="CF55" s="65">
        <v>24463.653846153848</v>
      </c>
      <c r="CG55" s="65">
        <v>13590.918803418801</v>
      </c>
      <c r="CH55" s="65">
        <v>55124.766666666663</v>
      </c>
      <c r="CI55" s="65">
        <v>24499.896296296294</v>
      </c>
      <c r="CJ55" s="65">
        <v>50884.399999999994</v>
      </c>
      <c r="CK55" s="65">
        <v>28269.111111111109</v>
      </c>
      <c r="CL55">
        <v>636.05499999999995</v>
      </c>
    </row>
    <row r="56" spans="1:90" x14ac:dyDescent="0.35">
      <c r="A56" s="63" t="s">
        <v>228</v>
      </c>
      <c r="B56" s="64" t="s">
        <v>271</v>
      </c>
      <c r="C56" s="65">
        <v>841480.3</v>
      </c>
      <c r="D56" s="65">
        <v>664873.32345679007</v>
      </c>
      <c r="E56" s="65">
        <v>841480.3</v>
      </c>
      <c r="F56" s="65">
        <v>592152.80370370368</v>
      </c>
      <c r="G56" s="65">
        <v>841480.3</v>
      </c>
      <c r="H56" s="65">
        <v>631110.22499999998</v>
      </c>
      <c r="I56" s="65">
        <v>794731.39444444445</v>
      </c>
      <c r="J56" s="65">
        <v>698483.64771241834</v>
      </c>
      <c r="K56" s="65">
        <v>638901.70925925928</v>
      </c>
      <c r="L56" s="65">
        <v>566181.18950617278</v>
      </c>
      <c r="M56" s="65">
        <v>841480.3</v>
      </c>
      <c r="N56" s="65">
        <v>571375.51234567899</v>
      </c>
      <c r="O56" s="65">
        <v>841480.3</v>
      </c>
      <c r="P56" s="65">
        <v>509043.63827160496</v>
      </c>
      <c r="Q56" s="65">
        <v>841480.3</v>
      </c>
      <c r="R56" s="65">
        <v>535015.2524691358</v>
      </c>
      <c r="S56" s="65">
        <v>766682.05111111118</v>
      </c>
      <c r="T56" s="65">
        <v>567621.63197427115</v>
      </c>
      <c r="U56" s="65">
        <v>841480.3</v>
      </c>
      <c r="V56" s="65">
        <v>592152.80370370368</v>
      </c>
      <c r="W56" s="65">
        <v>794731.39444444445</v>
      </c>
      <c r="X56" s="65">
        <v>538987.38169934636</v>
      </c>
      <c r="Y56" s="65">
        <v>560986.86666666658</v>
      </c>
      <c r="Z56" s="65">
        <v>487524.30079365079</v>
      </c>
      <c r="AA56" s="65">
        <v>794731.39444444445</v>
      </c>
      <c r="AB56" s="65">
        <v>632485.19281045755</v>
      </c>
      <c r="AC56" s="65">
        <v>841480.3</v>
      </c>
      <c r="AD56" s="65">
        <v>586958.4808641976</v>
      </c>
      <c r="AE56" s="65">
        <v>607735.77222222218</v>
      </c>
      <c r="AF56" s="65">
        <v>560986.86666666658</v>
      </c>
      <c r="AG56" s="65">
        <v>597347.12654320989</v>
      </c>
      <c r="AH56" s="65">
        <v>841480.3</v>
      </c>
      <c r="AI56" s="65">
        <v>711622.22901234566</v>
      </c>
      <c r="AJ56" s="65">
        <v>841480.3</v>
      </c>
      <c r="AK56" s="65">
        <v>633707.38641975296</v>
      </c>
      <c r="AL56" s="65">
        <v>794731.39444444445</v>
      </c>
      <c r="AM56" s="65">
        <v>439989.69934640522</v>
      </c>
      <c r="AN56" s="65">
        <v>692983.77647058817</v>
      </c>
      <c r="AO56" s="65">
        <v>474167.47063492058</v>
      </c>
      <c r="AP56" s="65">
        <v>841480.3</v>
      </c>
      <c r="AQ56" s="65">
        <v>505988.15424836602</v>
      </c>
      <c r="AR56" s="65">
        <v>742482.6176470588</v>
      </c>
      <c r="AS56" s="65">
        <v>543456.02708333323</v>
      </c>
      <c r="AT56" s="65">
        <v>602541.44938271597</v>
      </c>
      <c r="AU56" s="65">
        <v>519432.28395061725</v>
      </c>
      <c r="AV56" s="65">
        <v>489488.54052287579</v>
      </c>
      <c r="AW56" s="65">
        <v>706427.90617283946</v>
      </c>
      <c r="AX56" s="65">
        <v>493460.6697530864</v>
      </c>
      <c r="AY56" s="65">
        <v>488266.3469135802</v>
      </c>
      <c r="AZ56" s="65">
        <v>738632.7077777778</v>
      </c>
      <c r="BA56" s="65">
        <v>606047.61729938257</v>
      </c>
      <c r="BB56" s="65">
        <v>794731.39444444445</v>
      </c>
      <c r="BC56" s="65">
        <v>602541.44938271597</v>
      </c>
      <c r="BD56" s="65">
        <v>794731.39444444445</v>
      </c>
      <c r="BE56" s="65">
        <v>576569.83518518519</v>
      </c>
      <c r="BF56" s="65">
        <v>607735.77222222218</v>
      </c>
      <c r="BG56" s="65">
        <v>560986.86666666658</v>
      </c>
      <c r="BH56" s="65">
        <v>794731.39444444445</v>
      </c>
      <c r="BI56" s="65">
        <v>618124.41790123447</v>
      </c>
      <c r="BJ56" s="65">
        <v>701233.58333333337</v>
      </c>
      <c r="BK56" s="65">
        <v>672015.51736111112</v>
      </c>
      <c r="BL56" s="65">
        <v>692983.77647058829</v>
      </c>
      <c r="BM56" s="65">
        <v>698483.64771241834</v>
      </c>
      <c r="BN56" s="65">
        <v>648984.80653594784</v>
      </c>
      <c r="BO56" s="65">
        <v>720483.13267973857</v>
      </c>
      <c r="BP56" s="65">
        <v>687483.90522875823</v>
      </c>
      <c r="BQ56" s="65">
        <v>709483.39019607846</v>
      </c>
      <c r="BR56" s="65">
        <v>509043.63827160496</v>
      </c>
      <c r="BS56" s="65">
        <v>489564.92762345681</v>
      </c>
      <c r="BT56" s="65">
        <v>431128.79567901231</v>
      </c>
      <c r="BU56" s="65">
        <v>483072.02407407411</v>
      </c>
      <c r="BV56" s="65">
        <v>524626.60679012339</v>
      </c>
      <c r="BW56" s="65">
        <v>519432.28395061725</v>
      </c>
      <c r="BX56" s="65">
        <v>727205.19753086427</v>
      </c>
      <c r="BY56" s="65">
        <v>763565.45740740735</v>
      </c>
      <c r="BZ56" s="65">
        <v>727205.19753086427</v>
      </c>
      <c r="CA56" s="65">
        <v>690844.93765432108</v>
      </c>
      <c r="CB56" s="65">
        <v>841480.3</v>
      </c>
      <c r="CC56" s="65">
        <v>535015.2524691358</v>
      </c>
      <c r="CD56" s="65">
        <v>560986.86666666658</v>
      </c>
      <c r="CE56" s="65">
        <v>506446.47685185185</v>
      </c>
      <c r="CF56" s="65">
        <v>593986.09411764704</v>
      </c>
      <c r="CG56" s="65">
        <v>444114.60277777776</v>
      </c>
      <c r="CH56" s="65">
        <v>747982.48888888885</v>
      </c>
      <c r="CI56" s="65">
        <v>350616.79166666663</v>
      </c>
      <c r="CJ56" s="65">
        <v>747982.48888888885</v>
      </c>
      <c r="CK56" s="65">
        <v>528846.99409722222</v>
      </c>
      <c r="CL56">
        <v>8414.8029999999999</v>
      </c>
    </row>
    <row r="57" spans="1:90" x14ac:dyDescent="0.35">
      <c r="A57" s="63" t="s">
        <v>232</v>
      </c>
      <c r="B57" s="64" t="s">
        <v>272</v>
      </c>
      <c r="C57" s="65">
        <v>158827.81818181818</v>
      </c>
      <c r="D57" s="65">
        <v>130591.76161616163</v>
      </c>
      <c r="E57" s="65">
        <v>158827.81818181818</v>
      </c>
      <c r="F57" s="65">
        <v>141180.28282828286</v>
      </c>
      <c r="G57" s="65">
        <v>158827.81818181818</v>
      </c>
      <c r="H57" s="65">
        <v>98826.197979797973</v>
      </c>
      <c r="I57" s="65">
        <v>139768.48000000001</v>
      </c>
      <c r="J57" s="65">
        <v>104826.36</v>
      </c>
      <c r="K57" s="65">
        <v>99218.365432098755</v>
      </c>
      <c r="L57" s="65">
        <v>118414.96222222221</v>
      </c>
      <c r="M57" s="65">
        <v>135886.02222222224</v>
      </c>
      <c r="N57" s="65">
        <v>97061.444444444453</v>
      </c>
      <c r="O57" s="65">
        <v>155298.31111111111</v>
      </c>
      <c r="P57" s="65">
        <v>116473.73333333332</v>
      </c>
      <c r="Q57" s="65">
        <v>174710.6</v>
      </c>
      <c r="R57" s="65">
        <v>121767.99393939393</v>
      </c>
      <c r="S57" s="65">
        <v>147392.21527272728</v>
      </c>
      <c r="T57" s="65">
        <v>122246.99847041846</v>
      </c>
      <c r="U57" s="65">
        <v>174710.6</v>
      </c>
      <c r="V57" s="65">
        <v>121767.99393939393</v>
      </c>
      <c r="W57" s="65">
        <v>139768.48000000001</v>
      </c>
      <c r="X57" s="65">
        <v>116473.73333333332</v>
      </c>
      <c r="Y57" s="65">
        <v>142945.03636363638</v>
      </c>
      <c r="Z57" s="65">
        <v>129415.25925925926</v>
      </c>
      <c r="AA57" s="65">
        <v>104826.36</v>
      </c>
      <c r="AB57" s="65">
        <v>110927.36507936509</v>
      </c>
      <c r="AC57" s="65">
        <v>174710.6</v>
      </c>
      <c r="AD57" s="65">
        <v>132650.64074074072</v>
      </c>
      <c r="AE57" s="65">
        <v>124238.6488888889</v>
      </c>
      <c r="AF57" s="65">
        <v>112591.27555555555</v>
      </c>
      <c r="AG57" s="65">
        <v>118900.26944444445</v>
      </c>
      <c r="AH57" s="65">
        <v>160151.3833333333</v>
      </c>
      <c r="AI57" s="65">
        <v>125297.501010101</v>
      </c>
      <c r="AJ57" s="65">
        <v>149751.94285714286</v>
      </c>
      <c r="AK57" s="65">
        <v>105380.99682539683</v>
      </c>
      <c r="AL57" s="65">
        <v>174710.6</v>
      </c>
      <c r="AM57" s="65">
        <v>126179.87777777776</v>
      </c>
      <c r="AN57" s="65">
        <v>139768.48000000001</v>
      </c>
      <c r="AO57" s="65">
        <v>100943.90222222223</v>
      </c>
      <c r="AP57" s="65">
        <v>158827.81818181818</v>
      </c>
      <c r="AQ57" s="65">
        <v>112944.22626262627</v>
      </c>
      <c r="AR57" s="65">
        <v>157239.54</v>
      </c>
      <c r="AS57" s="65">
        <v>93178.986666666664</v>
      </c>
      <c r="AT57" s="65">
        <v>129415.25925925926</v>
      </c>
      <c r="AU57" s="65">
        <v>135886.02222222221</v>
      </c>
      <c r="AV57" s="65">
        <v>120003.24040404039</v>
      </c>
      <c r="AW57" s="65">
        <v>145592.16666666666</v>
      </c>
      <c r="AX57" s="65">
        <v>145592.16666666666</v>
      </c>
      <c r="AY57" s="65">
        <v>60663.402777777774</v>
      </c>
      <c r="AZ57" s="65">
        <v>149404.03430303029</v>
      </c>
      <c r="BA57" s="65">
        <v>117802.62075741541</v>
      </c>
      <c r="BB57" s="65">
        <v>158827.81818181818</v>
      </c>
      <c r="BC57" s="65">
        <v>116473.73333333332</v>
      </c>
      <c r="BD57" s="65">
        <v>157239.54</v>
      </c>
      <c r="BE57" s="65">
        <v>124238.6488888889</v>
      </c>
      <c r="BF57" s="65">
        <v>139768.48000000001</v>
      </c>
      <c r="BG57" s="65">
        <v>99218.365432098755</v>
      </c>
      <c r="BH57" s="65">
        <v>116473.73333333332</v>
      </c>
      <c r="BI57" s="65">
        <v>122020.10158730157</v>
      </c>
      <c r="BJ57" s="65">
        <v>174710.6</v>
      </c>
      <c r="BK57" s="65">
        <v>127062.25454545456</v>
      </c>
      <c r="BL57" s="65">
        <v>98987.26675485009</v>
      </c>
      <c r="BM57" s="65">
        <v>84119.91851851852</v>
      </c>
      <c r="BN57" s="65">
        <v>111620.66111111111</v>
      </c>
      <c r="BO57" s="65">
        <v>83195.523809523816</v>
      </c>
      <c r="BP57" s="65">
        <v>127566.46984126983</v>
      </c>
      <c r="BQ57" s="65">
        <v>88433.760493827169</v>
      </c>
      <c r="BR57" s="65">
        <v>110002.97037037037</v>
      </c>
      <c r="BS57" s="65">
        <v>98458.540993265982</v>
      </c>
      <c r="BT57" s="65">
        <v>139121.40370370369</v>
      </c>
      <c r="BU57" s="65">
        <v>95443.753703703711</v>
      </c>
      <c r="BV57" s="65">
        <v>131032.95</v>
      </c>
      <c r="BW57" s="65">
        <v>28236.056565656567</v>
      </c>
      <c r="BX57" s="65">
        <v>148288.31790123458</v>
      </c>
      <c r="BY57" s="65">
        <v>152062.92962962962</v>
      </c>
      <c r="BZ57" s="65">
        <v>145592.16666666666</v>
      </c>
      <c r="CA57" s="65">
        <v>147209.85740740743</v>
      </c>
      <c r="CB57" s="65">
        <v>158827.81818181818</v>
      </c>
      <c r="CC57" s="65">
        <v>100590.95151515151</v>
      </c>
      <c r="CD57" s="65">
        <v>124793.28571428572</v>
      </c>
      <c r="CE57" s="65">
        <v>116473.73333333332</v>
      </c>
      <c r="CF57" s="65">
        <v>99834.628571428562</v>
      </c>
      <c r="CG57" s="65">
        <v>64707.62962962962</v>
      </c>
      <c r="CH57" s="65">
        <v>152871.77499999999</v>
      </c>
      <c r="CI57" s="65">
        <v>87355.3</v>
      </c>
      <c r="CJ57" s="65">
        <v>122297.42</v>
      </c>
      <c r="CK57" s="65">
        <v>99487.98055555555</v>
      </c>
      <c r="CL57">
        <v>1747.106</v>
      </c>
    </row>
    <row r="58" spans="1:90" x14ac:dyDescent="0.35">
      <c r="A58" s="63" t="s">
        <v>234</v>
      </c>
      <c r="B58" s="64" t="s">
        <v>273</v>
      </c>
      <c r="C58" s="65">
        <v>451287.5</v>
      </c>
      <c r="D58" s="65">
        <v>311603.27380952385</v>
      </c>
      <c r="E58" s="65">
        <v>451287.5</v>
      </c>
      <c r="F58" s="65">
        <v>282950.09920634923</v>
      </c>
      <c r="G58" s="65">
        <v>451287.5</v>
      </c>
      <c r="H58" s="65">
        <v>311603.27380952385</v>
      </c>
      <c r="I58" s="65">
        <v>451287.5</v>
      </c>
      <c r="J58" s="65">
        <v>296679.74537037039</v>
      </c>
      <c r="K58" s="65">
        <v>214898.8095238095</v>
      </c>
      <c r="L58" s="65">
        <v>300858.33333333331</v>
      </c>
      <c r="M58" s="65">
        <v>413680.20833333331</v>
      </c>
      <c r="N58" s="65">
        <v>209689.1414141414</v>
      </c>
      <c r="O58" s="65">
        <v>451287.5</v>
      </c>
      <c r="P58" s="65">
        <v>258429.59401709403</v>
      </c>
      <c r="Q58" s="65">
        <v>451287.5</v>
      </c>
      <c r="R58" s="65">
        <v>275786.80555555556</v>
      </c>
      <c r="S58" s="65">
        <v>397660.47889610392</v>
      </c>
      <c r="T58" s="65">
        <v>253393.85980531812</v>
      </c>
      <c r="U58" s="65">
        <v>419052.67857142858</v>
      </c>
      <c r="V58" s="65">
        <v>289286.858974359</v>
      </c>
      <c r="W58" s="65">
        <v>338465.625</v>
      </c>
      <c r="X58" s="65">
        <v>183857.87037037036</v>
      </c>
      <c r="Y58" s="65">
        <v>328209.09090909094</v>
      </c>
      <c r="Z58" s="65">
        <v>261858.17901234567</v>
      </c>
      <c r="AA58" s="65">
        <v>451287.5</v>
      </c>
      <c r="AB58" s="65">
        <v>235286.64529914528</v>
      </c>
      <c r="AC58" s="65">
        <v>451287.5</v>
      </c>
      <c r="AD58" s="65">
        <v>296679.74537037039</v>
      </c>
      <c r="AE58" s="65">
        <v>243000.9615384615</v>
      </c>
      <c r="AF58" s="65">
        <v>312429.80769230769</v>
      </c>
      <c r="AG58" s="65">
        <v>297276.68650793651</v>
      </c>
      <c r="AH58" s="65">
        <v>451287.5</v>
      </c>
      <c r="AI58" s="65">
        <v>300858.33333333331</v>
      </c>
      <c r="AJ58" s="65">
        <v>416573.07692307694</v>
      </c>
      <c r="AK58" s="65">
        <v>292501.15740740736</v>
      </c>
      <c r="AL58" s="65">
        <v>451287.5</v>
      </c>
      <c r="AM58" s="65">
        <v>368909.62301587302</v>
      </c>
      <c r="AN58" s="65">
        <v>322348.21428571432</v>
      </c>
      <c r="AO58" s="65">
        <v>265758.19444444444</v>
      </c>
      <c r="AP58" s="65">
        <v>451287.5</v>
      </c>
      <c r="AQ58" s="65">
        <v>254296.92460317456</v>
      </c>
      <c r="AR58" s="65">
        <v>290113.3928571429</v>
      </c>
      <c r="AS58" s="65">
        <v>273001.0802469136</v>
      </c>
      <c r="AT58" s="65">
        <v>340256.4484126984</v>
      </c>
      <c r="AU58" s="65">
        <v>257878.57142857145</v>
      </c>
      <c r="AV58" s="65">
        <v>286531.74603174604</v>
      </c>
      <c r="AW58" s="65">
        <v>186896.84343434346</v>
      </c>
      <c r="AX58" s="65">
        <v>232807.04365079367</v>
      </c>
      <c r="AY58" s="65">
        <v>275786.80555555556</v>
      </c>
      <c r="AZ58" s="65">
        <v>444840.5357142858</v>
      </c>
      <c r="BA58" s="65">
        <v>269174.53449328447</v>
      </c>
      <c r="BB58" s="65">
        <v>451287.5</v>
      </c>
      <c r="BC58" s="65">
        <v>254296.92460317456</v>
      </c>
      <c r="BD58" s="65">
        <v>419052.67857142858</v>
      </c>
      <c r="BE58" s="65">
        <v>212143.69658119656</v>
      </c>
      <c r="BF58" s="65">
        <v>451287.5</v>
      </c>
      <c r="BG58" s="65">
        <v>293144.01709401706</v>
      </c>
      <c r="BH58" s="65">
        <v>451287.5</v>
      </c>
      <c r="BI58" s="65">
        <v>289286.858974359</v>
      </c>
      <c r="BJ58" s="65">
        <v>451287.5</v>
      </c>
      <c r="BK58" s="65">
        <v>297001.17521367525</v>
      </c>
      <c r="BL58" s="65">
        <v>298654.24297924299</v>
      </c>
      <c r="BM58" s="65">
        <v>247133.63095238098</v>
      </c>
      <c r="BN58" s="65">
        <v>247133.63095238098</v>
      </c>
      <c r="BO58" s="65">
        <v>339429.91452991456</v>
      </c>
      <c r="BP58" s="65">
        <v>347144.23076923075</v>
      </c>
      <c r="BQ58" s="65">
        <v>312429.80769230769</v>
      </c>
      <c r="BR58" s="65">
        <v>250715.27777777778</v>
      </c>
      <c r="BS58" s="65">
        <v>191618.10515873015</v>
      </c>
      <c r="BT58" s="65">
        <v>107449.40476190475</v>
      </c>
      <c r="BU58" s="65">
        <v>96704.464285714275</v>
      </c>
      <c r="BV58" s="65">
        <v>250715.27777777778</v>
      </c>
      <c r="BW58" s="65">
        <v>311603.27380952385</v>
      </c>
      <c r="BX58" s="65">
        <v>380848.44576719578</v>
      </c>
      <c r="BY58" s="65">
        <v>376072.91666666663</v>
      </c>
      <c r="BZ58" s="65">
        <v>419052.67857142858</v>
      </c>
      <c r="CA58" s="65">
        <v>347419.74206349207</v>
      </c>
      <c r="CB58" s="65">
        <v>451287.5</v>
      </c>
      <c r="CC58" s="65">
        <v>247133.63095238098</v>
      </c>
      <c r="CD58" s="65">
        <v>161174.10714285716</v>
      </c>
      <c r="CE58" s="65">
        <v>144161.28472222222</v>
      </c>
      <c r="CF58" s="65">
        <v>205130.68181818182</v>
      </c>
      <c r="CG58" s="65">
        <v>128939.28571428572</v>
      </c>
      <c r="CH58" s="65">
        <v>277715.38461538462</v>
      </c>
      <c r="CI58" s="65">
        <v>239572.37654320986</v>
      </c>
      <c r="CJ58" s="65">
        <v>386817.8571428571</v>
      </c>
      <c r="CK58" s="65">
        <v>271608.21759259258</v>
      </c>
      <c r="CL58">
        <v>4512.875</v>
      </c>
    </row>
    <row r="59" spans="1:90" x14ac:dyDescent="0.35">
      <c r="A59" s="63" t="s">
        <v>238</v>
      </c>
      <c r="B59" s="64" t="s">
        <v>274</v>
      </c>
      <c r="C59" s="65">
        <v>4074248.7333333334</v>
      </c>
      <c r="D59" s="65">
        <v>3109895.7418300654</v>
      </c>
      <c r="E59" s="65">
        <v>4092437.34375</v>
      </c>
      <c r="F59" s="65">
        <v>2853115.3594771246</v>
      </c>
      <c r="G59" s="65">
        <v>3546779.03125</v>
      </c>
      <c r="H59" s="65">
        <v>2253961.133986928</v>
      </c>
      <c r="I59" s="65">
        <v>3819608.1875</v>
      </c>
      <c r="J59" s="65">
        <v>2082774.2124183003</v>
      </c>
      <c r="K59" s="65">
        <v>3594925.3529411769</v>
      </c>
      <c r="L59" s="65">
        <v>2489818.6703703706</v>
      </c>
      <c r="M59" s="65">
        <v>3819608.1875</v>
      </c>
      <c r="N59" s="65">
        <v>1255370.7581699346</v>
      </c>
      <c r="O59" s="65">
        <v>3118047.5</v>
      </c>
      <c r="P59" s="65">
        <v>1515717.5347222222</v>
      </c>
      <c r="Q59" s="65">
        <v>3001120.71875</v>
      </c>
      <c r="R59" s="65">
        <v>1713771.2925925925</v>
      </c>
      <c r="S59" s="65">
        <v>3286788.8941176473</v>
      </c>
      <c r="T59" s="65">
        <v>2069743.9405128199</v>
      </c>
      <c r="U59" s="65">
        <v>3851705.7352941176</v>
      </c>
      <c r="V59" s="65">
        <v>1697603.6388888888</v>
      </c>
      <c r="W59" s="65">
        <v>3081364.5882352944</v>
      </c>
      <c r="X59" s="65">
        <v>1870828.5</v>
      </c>
      <c r="Y59" s="65">
        <v>3081364.5882352944</v>
      </c>
      <c r="Z59" s="65">
        <v>2459793.0277777775</v>
      </c>
      <c r="AA59" s="65">
        <v>2567803.823529412</v>
      </c>
      <c r="AB59" s="65">
        <v>1604328.7136752135</v>
      </c>
      <c r="AC59" s="65">
        <v>3851705.7352941176</v>
      </c>
      <c r="AD59" s="65">
        <v>2716165.8222222221</v>
      </c>
      <c r="AE59" s="65">
        <v>2168367.6732026143</v>
      </c>
      <c r="AF59" s="65">
        <v>2482210.3627450978</v>
      </c>
      <c r="AG59" s="65">
        <v>2139836.5196078434</v>
      </c>
      <c r="AH59" s="65">
        <v>3851705.7352941176</v>
      </c>
      <c r="AI59" s="65">
        <v>2681928.4379084967</v>
      </c>
      <c r="AJ59" s="65">
        <v>4365266.5</v>
      </c>
      <c r="AK59" s="65">
        <v>3395207.2777777775</v>
      </c>
      <c r="AL59" s="65">
        <v>3001120.71875</v>
      </c>
      <c r="AM59" s="65">
        <v>1801538.5555555557</v>
      </c>
      <c r="AN59" s="65">
        <v>2182633.25</v>
      </c>
      <c r="AO59" s="65">
        <v>1007369.1923076924</v>
      </c>
      <c r="AP59" s="65">
        <v>3594925.3529411764</v>
      </c>
      <c r="AQ59" s="65">
        <v>1758232.3402777778</v>
      </c>
      <c r="AR59" s="65">
        <v>1636974.9375</v>
      </c>
      <c r="AS59" s="65">
        <v>1131735.7592592593</v>
      </c>
      <c r="AT59" s="65">
        <v>2796053.0522875818</v>
      </c>
      <c r="AU59" s="65">
        <v>1683338.0620915033</v>
      </c>
      <c r="AV59" s="65">
        <v>1512151.1405228754</v>
      </c>
      <c r="AW59" s="65">
        <v>2995771.1274509802</v>
      </c>
      <c r="AX59" s="65">
        <v>2425148.0555555555</v>
      </c>
      <c r="AY59" s="65">
        <v>2425148.0555555555</v>
      </c>
      <c r="AZ59" s="65">
        <v>2465091.6705882354</v>
      </c>
      <c r="BA59" s="65">
        <v>2036704.4276094276</v>
      </c>
      <c r="BB59" s="65">
        <v>3001120.71875</v>
      </c>
      <c r="BC59" s="65">
        <v>1766893.5833333335</v>
      </c>
      <c r="BD59" s="65">
        <v>1909804.09375</v>
      </c>
      <c r="BE59" s="65">
        <v>1738022.7731481479</v>
      </c>
      <c r="BF59" s="65">
        <v>1909804.09375</v>
      </c>
      <c r="BG59" s="65">
        <v>1984212.0454545454</v>
      </c>
      <c r="BH59" s="65">
        <v>1909804.09375</v>
      </c>
      <c r="BI59" s="65">
        <v>1818861.0416666665</v>
      </c>
      <c r="BJ59" s="65">
        <v>3594925.3529411764</v>
      </c>
      <c r="BK59" s="65">
        <v>2875532.6944444445</v>
      </c>
      <c r="BL59" s="65">
        <v>2743127.7623692811</v>
      </c>
      <c r="BM59" s="65">
        <v>2025711.9052287585</v>
      </c>
      <c r="BN59" s="65">
        <v>2510741.5163398692</v>
      </c>
      <c r="BO59" s="65">
        <v>3243635.5243055555</v>
      </c>
      <c r="BP59" s="65">
        <v>2813171.7444444443</v>
      </c>
      <c r="BQ59" s="65">
        <v>3122378.1215277775</v>
      </c>
      <c r="BR59" s="65">
        <v>1697603.6388888888</v>
      </c>
      <c r="BS59" s="65">
        <v>1968649.5980392157</v>
      </c>
      <c r="BT59" s="65">
        <v>1426557.6797385623</v>
      </c>
      <c r="BU59" s="65">
        <v>1055652.6830065357</v>
      </c>
      <c r="BV59" s="65">
        <v>2482210.3627450978</v>
      </c>
      <c r="BW59" s="65">
        <v>2910177.6666666665</v>
      </c>
      <c r="BX59" s="65">
        <v>3775622.6590413945</v>
      </c>
      <c r="BY59" s="65">
        <v>4022892.6568627451</v>
      </c>
      <c r="BZ59" s="65">
        <v>3737581.1209150325</v>
      </c>
      <c r="CA59" s="65">
        <v>3566394.1993464055</v>
      </c>
      <c r="CB59" s="65">
        <v>3001120.71875</v>
      </c>
      <c r="CC59" s="65">
        <v>1828188.5341880342</v>
      </c>
      <c r="CD59" s="65">
        <v>582035.53333333333</v>
      </c>
      <c r="CE59" s="65">
        <v>388023.68888888892</v>
      </c>
      <c r="CF59" s="65">
        <v>291017.76666666666</v>
      </c>
      <c r="CG59" s="65">
        <v>431137.43209876539</v>
      </c>
      <c r="CH59" s="65">
        <v>2182633.25</v>
      </c>
      <c r="CI59" s="65">
        <v>1044679.1623931623</v>
      </c>
      <c r="CJ59" s="65">
        <v>2455462.40625</v>
      </c>
      <c r="CK59" s="65">
        <v>1172154.8935185184</v>
      </c>
      <c r="CL59">
        <v>43652.665000000001</v>
      </c>
    </row>
    <row r="60" spans="1:90" x14ac:dyDescent="0.35">
      <c r="A60" s="63" t="s">
        <v>228</v>
      </c>
      <c r="B60" s="64" t="s">
        <v>275</v>
      </c>
      <c r="C60" s="65">
        <v>4830510.6571428571</v>
      </c>
      <c r="D60" s="65">
        <v>2683617.0317460317</v>
      </c>
      <c r="E60" s="65">
        <v>3715777.4285714286</v>
      </c>
      <c r="F60" s="65">
        <v>1899175.1301587301</v>
      </c>
      <c r="G60" s="65">
        <v>4458932.9142857138</v>
      </c>
      <c r="H60" s="65">
        <v>1775315.8825396821</v>
      </c>
      <c r="I60" s="65">
        <v>3715777.4285714286</v>
      </c>
      <c r="J60" s="65">
        <v>2504709.2296296293</v>
      </c>
      <c r="K60" s="65">
        <v>3385486.1015873011</v>
      </c>
      <c r="L60" s="65">
        <v>2445426.1709401705</v>
      </c>
      <c r="M60" s="65">
        <v>2427641.2533333329</v>
      </c>
      <c r="N60" s="65">
        <v>2023034.3777777776</v>
      </c>
      <c r="O60" s="65">
        <v>3468058.9333333327</v>
      </c>
      <c r="P60" s="65">
        <v>2435898.5365079362</v>
      </c>
      <c r="Q60" s="65">
        <v>2229466.4571428569</v>
      </c>
      <c r="R60" s="65">
        <v>1556180.2905982905</v>
      </c>
      <c r="S60" s="65">
        <v>2012998.6028424911</v>
      </c>
      <c r="T60" s="65">
        <v>1612063.5556947249</v>
      </c>
      <c r="U60" s="65">
        <v>1857888.7142857143</v>
      </c>
      <c r="V60" s="65">
        <v>1907432.4133333331</v>
      </c>
      <c r="W60" s="65">
        <v>346805.89333333331</v>
      </c>
      <c r="X60" s="65">
        <v>706456.44938271597</v>
      </c>
      <c r="Y60" s="65">
        <v>3201285.1692307694</v>
      </c>
      <c r="Z60" s="65">
        <v>2732410.0686868685</v>
      </c>
      <c r="AA60" s="65">
        <v>1857888.7142857143</v>
      </c>
      <c r="AB60" s="65">
        <v>1471297.7292929292</v>
      </c>
      <c r="AC60" s="65">
        <v>2801124.5230769231</v>
      </c>
      <c r="AD60" s="65">
        <v>1242721.1177777776</v>
      </c>
      <c r="AE60" s="65">
        <v>2064320.7936507934</v>
      </c>
      <c r="AF60" s="65">
        <v>2543243.2177777779</v>
      </c>
      <c r="AG60" s="65">
        <v>2353325.7047619047</v>
      </c>
      <c r="AH60" s="65">
        <v>4830510.6571428571</v>
      </c>
      <c r="AI60" s="65">
        <v>3302913.2698412696</v>
      </c>
      <c r="AJ60" s="65">
        <v>4335073.666666667</v>
      </c>
      <c r="AK60" s="65">
        <v>2049307.5515151517</v>
      </c>
      <c r="AL60" s="65">
        <v>1857888.7142857143</v>
      </c>
      <c r="AM60" s="65">
        <v>1849631.4311111111</v>
      </c>
      <c r="AN60" s="65">
        <v>1486310.9714285713</v>
      </c>
      <c r="AO60" s="65">
        <v>2259492.9414141411</v>
      </c>
      <c r="AP60" s="65">
        <v>1734029.4666666663</v>
      </c>
      <c r="AQ60" s="65">
        <v>1445024.5555555555</v>
      </c>
      <c r="AR60" s="65">
        <v>1114733.2285714285</v>
      </c>
      <c r="AS60" s="65">
        <v>1091796.3308641973</v>
      </c>
      <c r="AT60" s="65">
        <v>2766189.8634920632</v>
      </c>
      <c r="AU60" s="65">
        <v>2890049.111111111</v>
      </c>
      <c r="AV60" s="65">
        <v>2023034.3777777776</v>
      </c>
      <c r="AW60" s="65">
        <v>3715777.4285714286</v>
      </c>
      <c r="AX60" s="65">
        <v>2477184.952380952</v>
      </c>
      <c r="AY60" s="65">
        <v>1156019.6444444444</v>
      </c>
      <c r="AZ60" s="65">
        <v>2413349.8016849812</v>
      </c>
      <c r="BA60" s="65">
        <v>1790224.8660493828</v>
      </c>
      <c r="BB60" s="65">
        <v>2229466.4571428569</v>
      </c>
      <c r="BC60" s="65">
        <v>1445024.5555555555</v>
      </c>
      <c r="BD60" s="65">
        <v>1200481.9384615384</v>
      </c>
      <c r="BE60" s="65">
        <v>794763.50555555546</v>
      </c>
      <c r="BF60" s="65">
        <v>2801124.5230769231</v>
      </c>
      <c r="BG60" s="65">
        <v>2633155.856790123</v>
      </c>
      <c r="BH60" s="65">
        <v>3034551.5666666669</v>
      </c>
      <c r="BI60" s="65">
        <v>2055146.0345679009</v>
      </c>
      <c r="BJ60" s="65">
        <v>2801124.5230769231</v>
      </c>
      <c r="BK60" s="65">
        <v>2023034.3777777776</v>
      </c>
      <c r="BL60" s="65">
        <v>2515285.8662367263</v>
      </c>
      <c r="BM60" s="65">
        <v>1911878.6427350426</v>
      </c>
      <c r="BN60" s="65">
        <v>1289406.5264957263</v>
      </c>
      <c r="BO60" s="65">
        <v>3227221.5074074073</v>
      </c>
      <c r="BP60" s="65">
        <v>2942595.4585858588</v>
      </c>
      <c r="BQ60" s="65">
        <v>3205327.195959596</v>
      </c>
      <c r="BR60" s="65">
        <v>2601044.1999999997</v>
      </c>
      <c r="BS60" s="65">
        <v>1878531.9222222224</v>
      </c>
      <c r="BT60" s="65">
        <v>2389107.2651851852</v>
      </c>
      <c r="BU60" s="65">
        <v>1579893.5140740741</v>
      </c>
      <c r="BV60" s="65">
        <v>2350573.2770370371</v>
      </c>
      <c r="BW60" s="65">
        <v>1194553.6325925926</v>
      </c>
      <c r="BX60" s="65">
        <v>3570816.2350617284</v>
      </c>
      <c r="BY60" s="65">
        <v>3891932.8029629625</v>
      </c>
      <c r="BZ60" s="65">
        <v>3622194.8859259258</v>
      </c>
      <c r="CA60" s="65">
        <v>3198321.0162962964</v>
      </c>
      <c r="CB60" s="65">
        <v>3601445.8153846152</v>
      </c>
      <c r="CC60" s="65">
        <v>1891668.5090909088</v>
      </c>
      <c r="CD60" s="65">
        <v>2080835.3599999999</v>
      </c>
      <c r="CE60" s="65">
        <v>1568883.803174603</v>
      </c>
      <c r="CF60" s="65">
        <v>472917.12727272732</v>
      </c>
      <c r="CG60" s="65" t="s">
        <v>244</v>
      </c>
      <c r="CH60" s="65">
        <v>1387223.5733333332</v>
      </c>
      <c r="CI60" s="65">
        <v>1321165.3079365077</v>
      </c>
      <c r="CJ60" s="65">
        <v>3121253.04</v>
      </c>
      <c r="CK60" s="65">
        <v>1576390.4242424241</v>
      </c>
      <c r="CL60">
        <v>52020.883999999998</v>
      </c>
    </row>
    <row r="61" spans="1:90" x14ac:dyDescent="0.35">
      <c r="A61" s="63" t="s">
        <v>246</v>
      </c>
      <c r="B61" s="64" t="s">
        <v>276</v>
      </c>
      <c r="C61" s="65">
        <v>118271</v>
      </c>
      <c r="D61" s="65">
        <v>61599.479166666664</v>
      </c>
      <c r="E61" s="65">
        <v>118271</v>
      </c>
      <c r="F61" s="65">
        <v>64767.452380952389</v>
      </c>
      <c r="G61" s="65">
        <v>92927.21428571429</v>
      </c>
      <c r="H61" s="65">
        <v>57258.18253968253</v>
      </c>
      <c r="I61" s="65">
        <v>103487.125</v>
      </c>
      <c r="J61" s="65">
        <v>65706.111111111109</v>
      </c>
      <c r="K61" s="65">
        <v>76970.015873015873</v>
      </c>
      <c r="L61" s="65">
        <v>65706.111111111109</v>
      </c>
      <c r="M61" s="65">
        <v>39423.666666666664</v>
      </c>
      <c r="N61" s="65">
        <v>34495.708333333328</v>
      </c>
      <c r="O61" s="65">
        <v>94616.8</v>
      </c>
      <c r="P61" s="65">
        <v>70634.069444444453</v>
      </c>
      <c r="Q61" s="65">
        <v>86732.066666666666</v>
      </c>
      <c r="R61" s="65">
        <v>54883.928104575163</v>
      </c>
      <c r="S61" s="65">
        <v>60045.276923076919</v>
      </c>
      <c r="T61" s="65">
        <v>48257.48827160494</v>
      </c>
      <c r="U61" s="65">
        <v>65706.111111111109</v>
      </c>
      <c r="V61" s="65">
        <v>55193.133333333331</v>
      </c>
      <c r="W61" s="65">
        <v>52564.888888888891</v>
      </c>
      <c r="X61" s="65">
        <v>23362.172839506173</v>
      </c>
      <c r="Y61" s="65">
        <v>59135.5</v>
      </c>
      <c r="Z61" s="65">
        <v>55193.133333333331</v>
      </c>
      <c r="AA61" s="65">
        <v>59135.5</v>
      </c>
      <c r="AB61" s="65">
        <v>47308.399999999994</v>
      </c>
      <c r="AC61" s="65">
        <v>63684.384615384617</v>
      </c>
      <c r="AD61" s="65">
        <v>60230.601851851854</v>
      </c>
      <c r="AE61" s="65">
        <v>78074.320261437926</v>
      </c>
      <c r="AF61" s="65">
        <v>74740.701388888891</v>
      </c>
      <c r="AG61" s="65">
        <v>70344.189542483655</v>
      </c>
      <c r="AH61" s="65">
        <v>118271</v>
      </c>
      <c r="AI61" s="65">
        <v>85804.450980392154</v>
      </c>
      <c r="AJ61" s="65">
        <v>118271</v>
      </c>
      <c r="AK61" s="65">
        <v>81939.385620915025</v>
      </c>
      <c r="AL61" s="65">
        <v>70962.600000000006</v>
      </c>
      <c r="AM61" s="65">
        <v>56507.255555555552</v>
      </c>
      <c r="AN61" s="65">
        <v>59135.5</v>
      </c>
      <c r="AO61" s="65">
        <v>40737.788888888877</v>
      </c>
      <c r="AP61" s="65">
        <v>96095.1875</v>
      </c>
      <c r="AQ61" s="65">
        <v>57202.967320261429</v>
      </c>
      <c r="AR61" s="65">
        <v>47308.4</v>
      </c>
      <c r="AS61" s="65">
        <v>26282.444444444445</v>
      </c>
      <c r="AT61" s="65">
        <v>83485.411764705874</v>
      </c>
      <c r="AU61" s="65">
        <v>71890.215686274503</v>
      </c>
      <c r="AV61" s="65">
        <v>75755.281045751632</v>
      </c>
      <c r="AW61" s="65">
        <v>85923.376068376063</v>
      </c>
      <c r="AX61" s="65">
        <v>87350.477124183017</v>
      </c>
      <c r="AY61" s="65">
        <v>65706.111111111109</v>
      </c>
      <c r="AZ61" s="65">
        <v>80224.99553113553</v>
      </c>
      <c r="BA61" s="65">
        <v>66300.594973544969</v>
      </c>
      <c r="BB61" s="65">
        <v>94616.8</v>
      </c>
      <c r="BC61" s="65">
        <v>76031.35714285713</v>
      </c>
      <c r="BD61" s="65">
        <v>72782.153846153844</v>
      </c>
      <c r="BE61" s="65">
        <v>42239.642857142862</v>
      </c>
      <c r="BF61" s="65">
        <v>76031.357142857159</v>
      </c>
      <c r="BG61" s="65">
        <v>74154.039682539689</v>
      </c>
      <c r="BH61" s="65">
        <v>78847.333333333328</v>
      </c>
      <c r="BI61" s="65">
        <v>78847.333333333328</v>
      </c>
      <c r="BJ61" s="65">
        <v>78847.333333333328</v>
      </c>
      <c r="BK61" s="65">
        <v>60230.601851851854</v>
      </c>
      <c r="BL61" s="65">
        <v>87696.894064454056</v>
      </c>
      <c r="BM61" s="65">
        <v>82351.659259259264</v>
      </c>
      <c r="BN61" s="65">
        <v>77095.170370370382</v>
      </c>
      <c r="BO61" s="65">
        <v>105129.77777777778</v>
      </c>
      <c r="BP61" s="65">
        <v>93865.873015873018</v>
      </c>
      <c r="BQ61" s="65">
        <v>80041.989898989894</v>
      </c>
      <c r="BR61" s="65">
        <v>53440.970370370371</v>
      </c>
      <c r="BS61" s="65">
        <v>52533.299412393157</v>
      </c>
      <c r="BT61" s="65">
        <v>40434.529914529907</v>
      </c>
      <c r="BU61" s="65">
        <v>1010.8632478632472</v>
      </c>
      <c r="BV61" s="65">
        <v>96916.513888888891</v>
      </c>
      <c r="BW61" s="65">
        <v>71771.290598290594</v>
      </c>
      <c r="BX61" s="65">
        <v>87256.151124338619</v>
      </c>
      <c r="BY61" s="65">
        <v>90345.902777777781</v>
      </c>
      <c r="BZ61" s="65">
        <v>94452.534722222234</v>
      </c>
      <c r="CA61" s="65">
        <v>76970.015873015873</v>
      </c>
      <c r="CB61" s="65">
        <v>102501.53333333334</v>
      </c>
      <c r="CC61" s="65">
        <v>63077.866666666661</v>
      </c>
      <c r="CD61" s="65">
        <v>78847.333333333328</v>
      </c>
      <c r="CE61" s="65">
        <v>21902.037037037033</v>
      </c>
      <c r="CF61" s="65" t="s">
        <v>244</v>
      </c>
      <c r="CG61" s="65">
        <v>13141.222222222223</v>
      </c>
      <c r="CH61" s="65">
        <v>102501.53333333334</v>
      </c>
      <c r="CI61" s="65">
        <v>70962.600000000006</v>
      </c>
      <c r="CJ61" s="65">
        <v>96095.1875</v>
      </c>
      <c r="CK61" s="65">
        <v>75092.698412698417</v>
      </c>
      <c r="CL61">
        <v>1182.71</v>
      </c>
    </row>
    <row r="62" spans="1:90" x14ac:dyDescent="0.35">
      <c r="A62" s="63" t="s">
        <v>232</v>
      </c>
      <c r="B62" s="64" t="s">
        <v>316</v>
      </c>
      <c r="C62" s="65">
        <v>95775.636363636353</v>
      </c>
      <c r="D62" s="65">
        <v>54272.860606060603</v>
      </c>
      <c r="E62" s="65">
        <v>96573.766666666648</v>
      </c>
      <c r="F62" s="65">
        <v>73427.98787878787</v>
      </c>
      <c r="G62" s="65">
        <v>87794.333333333343</v>
      </c>
      <c r="H62" s="65">
        <v>52676.6</v>
      </c>
      <c r="I62" s="65">
        <v>87794.333333333343</v>
      </c>
      <c r="J62" s="65">
        <v>67894.284444444434</v>
      </c>
      <c r="K62" s="65">
        <v>63407.018518518511</v>
      </c>
      <c r="L62" s="65">
        <v>55337.034343434338</v>
      </c>
      <c r="M62" s="65">
        <v>52676.6</v>
      </c>
      <c r="N62" s="65">
        <v>37719.046913580241</v>
      </c>
      <c r="O62" s="65">
        <v>76620.509090909094</v>
      </c>
      <c r="P62" s="65">
        <v>58529.555555555555</v>
      </c>
      <c r="Q62" s="65">
        <v>96573.766666666648</v>
      </c>
      <c r="R62" s="65">
        <v>61722.076767676757</v>
      </c>
      <c r="S62" s="65">
        <v>73427.987878787884</v>
      </c>
      <c r="T62" s="65">
        <v>55473.46687386687</v>
      </c>
      <c r="U62" s="65">
        <v>86198.072727272724</v>
      </c>
      <c r="V62" s="65">
        <v>48951.991919191918</v>
      </c>
      <c r="W62" s="65">
        <v>52676.6</v>
      </c>
      <c r="X62" s="65">
        <v>35117.733333333323</v>
      </c>
      <c r="Y62" s="65">
        <v>70235.466666666645</v>
      </c>
      <c r="Z62" s="65">
        <v>61130.869135802466</v>
      </c>
      <c r="AA62" s="65">
        <v>52676.6</v>
      </c>
      <c r="AB62" s="65">
        <v>52026.271604938265</v>
      </c>
      <c r="AC62" s="65">
        <v>105353.2</v>
      </c>
      <c r="AD62" s="65">
        <v>80140.468376068369</v>
      </c>
      <c r="AE62" s="65">
        <v>49750.12222222222</v>
      </c>
      <c r="AF62" s="65">
        <v>51701.107407407406</v>
      </c>
      <c r="AG62" s="65">
        <v>46823.644444444442</v>
      </c>
      <c r="AH62" s="65">
        <v>96573.766666666648</v>
      </c>
      <c r="AI62" s="65">
        <v>71210.959259259238</v>
      </c>
      <c r="AJ62" s="65">
        <v>70235.466666666645</v>
      </c>
      <c r="AK62" s="65">
        <v>59830.212345679007</v>
      </c>
      <c r="AL62" s="65">
        <v>87794.333333333343</v>
      </c>
      <c r="AM62" s="65">
        <v>60657.903030303023</v>
      </c>
      <c r="AN62" s="65">
        <v>70235.466666666645</v>
      </c>
      <c r="AO62" s="65">
        <v>62431.525925925911</v>
      </c>
      <c r="AP62" s="65">
        <v>87794.333333333343</v>
      </c>
      <c r="AQ62" s="65">
        <v>47887.818181818177</v>
      </c>
      <c r="AR62" s="65">
        <v>86198.072727272724</v>
      </c>
      <c r="AS62" s="65">
        <v>71536.123456790112</v>
      </c>
      <c r="AT62" s="65">
        <v>55603.077777777777</v>
      </c>
      <c r="AU62" s="65">
        <v>49750.12222222222</v>
      </c>
      <c r="AV62" s="65">
        <v>44872.65925925925</v>
      </c>
      <c r="AW62" s="65">
        <v>65978.771717171723</v>
      </c>
      <c r="AX62" s="65">
        <v>67308.988888888882</v>
      </c>
      <c r="AY62" s="65">
        <v>42921.674074074072</v>
      </c>
      <c r="AZ62" s="65">
        <v>75503.126666666649</v>
      </c>
      <c r="BA62" s="65">
        <v>62070.343540360875</v>
      </c>
      <c r="BB62" s="65">
        <v>96573.766666666648</v>
      </c>
      <c r="BC62" s="65">
        <v>69259.974074074082</v>
      </c>
      <c r="BD62" s="65">
        <v>43897.166666666672</v>
      </c>
      <c r="BE62" s="65">
        <v>52676.6</v>
      </c>
      <c r="BF62" s="65">
        <v>70235.466666666645</v>
      </c>
      <c r="BG62" s="65">
        <v>59830.212345679007</v>
      </c>
      <c r="BH62" s="65">
        <v>61456.033333333333</v>
      </c>
      <c r="BI62" s="65">
        <v>42141.279999999992</v>
      </c>
      <c r="BJ62" s="65">
        <v>105353.2</v>
      </c>
      <c r="BK62" s="65">
        <v>86443.651282051287</v>
      </c>
      <c r="BL62" s="65">
        <v>65718.185584045583</v>
      </c>
      <c r="BM62" s="65">
        <v>65358.003703703704</v>
      </c>
      <c r="BN62" s="65">
        <v>84867.85555555555</v>
      </c>
      <c r="BO62" s="65">
        <v>67308.988888888882</v>
      </c>
      <c r="BP62" s="65">
        <v>74137.437037037045</v>
      </c>
      <c r="BQ62" s="65">
        <v>36918.642735042733</v>
      </c>
      <c r="BR62" s="65">
        <v>48774.629629629628</v>
      </c>
      <c r="BS62" s="65">
        <v>50193.52794612795</v>
      </c>
      <c r="BT62" s="65">
        <v>51701.107407407406</v>
      </c>
      <c r="BU62" s="65">
        <v>57554.062962962962</v>
      </c>
      <c r="BV62" s="65">
        <v>56401.208080808079</v>
      </c>
      <c r="BW62" s="65">
        <v>35117.733333333323</v>
      </c>
      <c r="BX62" s="65">
        <v>75112.929629629638</v>
      </c>
      <c r="BY62" s="65">
        <v>72186.451851851845</v>
      </c>
      <c r="BZ62" s="65">
        <v>79014.899999999994</v>
      </c>
      <c r="CA62" s="65">
        <v>74137.437037037031</v>
      </c>
      <c r="CB62" s="65">
        <v>70235.466666666645</v>
      </c>
      <c r="CC62" s="65">
        <v>53326.928395061717</v>
      </c>
      <c r="CD62" s="65">
        <v>43897.166666666672</v>
      </c>
      <c r="CE62" s="65">
        <v>33817.076543209878</v>
      </c>
      <c r="CF62" s="65">
        <v>43897.166666666672</v>
      </c>
      <c r="CG62" s="65">
        <v>40970.688888888886</v>
      </c>
      <c r="CH62" s="65">
        <v>70235.466666666645</v>
      </c>
      <c r="CI62" s="65">
        <v>39800.097777777773</v>
      </c>
      <c r="CJ62" s="65">
        <v>70235.466666666645</v>
      </c>
      <c r="CK62" s="65">
        <v>40438.602020202015</v>
      </c>
      <c r="CL62">
        <v>1053.5319999999999</v>
      </c>
    </row>
    <row r="63" spans="1:90" x14ac:dyDescent="0.35">
      <c r="A63" s="63" t="s">
        <v>228</v>
      </c>
      <c r="B63" s="64" t="s">
        <v>277</v>
      </c>
      <c r="C63" s="65">
        <v>81388.269230769234</v>
      </c>
      <c r="D63" s="65">
        <v>58780.416666666664</v>
      </c>
      <c r="E63" s="65">
        <v>113943.57692307691</v>
      </c>
      <c r="F63" s="65">
        <v>49375.549999999996</v>
      </c>
      <c r="G63" s="65">
        <v>48832.961538461532</v>
      </c>
      <c r="H63" s="65">
        <v>20899.703703703701</v>
      </c>
      <c r="I63" s="65">
        <v>141072.99999999997</v>
      </c>
      <c r="J63" s="65">
        <v>86814.153846153844</v>
      </c>
      <c r="K63" s="65">
        <v>104736.01515151512</v>
      </c>
      <c r="L63" s="65">
        <v>92089.319444444438</v>
      </c>
      <c r="M63" s="65">
        <v>105804.74999999999</v>
      </c>
      <c r="N63" s="65">
        <v>17634.124999999996</v>
      </c>
      <c r="O63" s="65">
        <v>98751.099999999991</v>
      </c>
      <c r="P63" s="65">
        <v>31349.555555555555</v>
      </c>
      <c r="Q63" s="65">
        <v>81388.269230769234</v>
      </c>
      <c r="R63" s="65">
        <v>30565.816666666658</v>
      </c>
      <c r="S63" s="65">
        <v>144095.99285714285</v>
      </c>
      <c r="T63" s="65">
        <v>61416.94247530248</v>
      </c>
      <c r="U63" s="65">
        <v>169287.59999999998</v>
      </c>
      <c r="V63" s="65">
        <v>57876.102564102563</v>
      </c>
      <c r="W63" s="65">
        <v>126965.69999999998</v>
      </c>
      <c r="X63" s="65">
        <v>50943.027777777766</v>
      </c>
      <c r="Y63" s="65">
        <v>120919.71428571426</v>
      </c>
      <c r="Z63" s="65">
        <v>42749.393939393944</v>
      </c>
      <c r="AA63" s="65">
        <v>105804.74999999999</v>
      </c>
      <c r="AB63" s="65">
        <v>56429.19999999999</v>
      </c>
      <c r="AC63" s="65">
        <v>197502.19999999998</v>
      </c>
      <c r="AD63" s="65">
        <v>99086.988095238077</v>
      </c>
      <c r="AE63" s="65">
        <v>86211.277777777766</v>
      </c>
      <c r="AF63" s="65">
        <v>62139.297619047611</v>
      </c>
      <c r="AG63" s="65">
        <v>50383.214285714275</v>
      </c>
      <c r="AH63" s="65">
        <v>211609.49999999997</v>
      </c>
      <c r="AI63" s="65">
        <v>133235.61111111109</v>
      </c>
      <c r="AJ63" s="65">
        <v>179054.19230769228</v>
      </c>
      <c r="AK63" s="65">
        <v>99474.551282051267</v>
      </c>
      <c r="AL63" s="65">
        <v>158707.12499999997</v>
      </c>
      <c r="AM63" s="65">
        <v>66261.560606060608</v>
      </c>
      <c r="AN63" s="65">
        <v>141072.99999999997</v>
      </c>
      <c r="AO63" s="65">
        <v>62699.111111111095</v>
      </c>
      <c r="AP63" s="65">
        <v>179054.19230769228</v>
      </c>
      <c r="AQ63" s="65">
        <v>56821.069444444431</v>
      </c>
      <c r="AR63" s="65">
        <v>176341.25</v>
      </c>
      <c r="AS63" s="65">
        <v>83361.318181818177</v>
      </c>
      <c r="AT63" s="65">
        <v>144991.69444444444</v>
      </c>
      <c r="AU63" s="65">
        <v>107764.0972222222</v>
      </c>
      <c r="AV63" s="65">
        <v>63301.987179487172</v>
      </c>
      <c r="AW63" s="65">
        <v>192372.27272727271</v>
      </c>
      <c r="AX63" s="65">
        <v>78373.888888888861</v>
      </c>
      <c r="AY63" s="65">
        <v>86814.153846153844</v>
      </c>
      <c r="AZ63" s="65">
        <v>193471.54285714281</v>
      </c>
      <c r="BA63" s="65">
        <v>142659.4253113553</v>
      </c>
      <c r="BB63" s="65">
        <v>211609.49999999997</v>
      </c>
      <c r="BC63" s="65">
        <v>145775.43333333332</v>
      </c>
      <c r="BD63" s="65">
        <v>196494.53571428571</v>
      </c>
      <c r="BE63" s="65">
        <v>139393.5595238095</v>
      </c>
      <c r="BF63" s="65">
        <v>181379.57142857139</v>
      </c>
      <c r="BG63" s="65">
        <v>137714.11904761902</v>
      </c>
      <c r="BH63" s="65">
        <v>166264.60714285713</v>
      </c>
      <c r="BI63" s="65">
        <v>139264.37179487181</v>
      </c>
      <c r="BJ63" s="65">
        <v>211609.49999999997</v>
      </c>
      <c r="BK63" s="65">
        <v>151149.64285714284</v>
      </c>
      <c r="BL63" s="65">
        <v>112612.08206349207</v>
      </c>
      <c r="BM63" s="65">
        <v>109723.44444444444</v>
      </c>
      <c r="BN63" s="65">
        <v>105021.0111111111</v>
      </c>
      <c r="BO63" s="65">
        <v>128533.17777777776</v>
      </c>
      <c r="BP63" s="65">
        <v>99086.988095238092</v>
      </c>
      <c r="BQ63" s="65">
        <v>120695.7888888889</v>
      </c>
      <c r="BR63" s="65">
        <v>41146.291666666657</v>
      </c>
      <c r="BS63" s="65">
        <v>55163.16025641025</v>
      </c>
      <c r="BT63" s="65">
        <v>50641.589743589735</v>
      </c>
      <c r="BU63" s="65">
        <v>48832.961538461532</v>
      </c>
      <c r="BV63" s="65">
        <v>39789.820512820508</v>
      </c>
      <c r="BW63" s="65">
        <v>81388.26923076922</v>
      </c>
      <c r="BX63" s="65">
        <v>116957.95726495724</v>
      </c>
      <c r="BY63" s="65">
        <v>122986.71794871794</v>
      </c>
      <c r="BZ63" s="65">
        <v>113943.57692307689</v>
      </c>
      <c r="CA63" s="65">
        <v>113943.57692307689</v>
      </c>
      <c r="CB63" s="65">
        <v>90689.785714285696</v>
      </c>
      <c r="CC63" s="65">
        <v>45064.986111111102</v>
      </c>
      <c r="CD63" s="65">
        <v>75574.82142857142</v>
      </c>
      <c r="CE63" s="65">
        <v>32062.045454545452</v>
      </c>
      <c r="CF63" s="65">
        <v>70536.499999999985</v>
      </c>
      <c r="CG63" s="65">
        <v>15674.777777777777</v>
      </c>
      <c r="CH63" s="65">
        <v>113943.57692307691</v>
      </c>
      <c r="CI63" s="65">
        <v>35268.249999999993</v>
      </c>
      <c r="CJ63" s="65">
        <v>90689.785714285696</v>
      </c>
      <c r="CK63" s="65">
        <v>47024.333333333328</v>
      </c>
      <c r="CL63">
        <v>2116.0949999999998</v>
      </c>
    </row>
    <row r="64" spans="1:90" x14ac:dyDescent="0.35">
      <c r="A64" s="63" t="s">
        <v>232</v>
      </c>
      <c r="B64" s="64" t="s">
        <v>317</v>
      </c>
      <c r="C64" s="65">
        <v>476165.37142857141</v>
      </c>
      <c r="D64" s="65">
        <v>432075.98518518521</v>
      </c>
      <c r="E64" s="65">
        <v>512793.47692307696</v>
      </c>
      <c r="F64" s="65">
        <v>452651.03209876543</v>
      </c>
      <c r="G64" s="65">
        <v>476165.37142857141</v>
      </c>
      <c r="H64" s="65">
        <v>324056.98888888885</v>
      </c>
      <c r="I64" s="65">
        <v>384595.10769230768</v>
      </c>
      <c r="J64" s="65">
        <v>246900.56296296295</v>
      </c>
      <c r="K64" s="65">
        <v>277763.1333333333</v>
      </c>
      <c r="L64" s="65">
        <v>436484.92380952381</v>
      </c>
      <c r="M64" s="65">
        <v>256396.73846153848</v>
      </c>
      <c r="N64" s="65">
        <v>208322.35</v>
      </c>
      <c r="O64" s="65">
        <v>640991.84615384624</v>
      </c>
      <c r="P64" s="65">
        <v>308625.70370370365</v>
      </c>
      <c r="Q64" s="65">
        <v>611078.89333333331</v>
      </c>
      <c r="R64" s="65">
        <v>448694.29230769229</v>
      </c>
      <c r="S64" s="65">
        <v>677742.04533333343</v>
      </c>
      <c r="T64" s="65">
        <v>399261.45744203945</v>
      </c>
      <c r="U64" s="65">
        <v>833289.4</v>
      </c>
      <c r="V64" s="65">
        <v>438248.49925925926</v>
      </c>
      <c r="W64" s="65">
        <v>666631.52</v>
      </c>
      <c r="X64" s="65">
        <v>404019.10303030297</v>
      </c>
      <c r="Y64" s="65">
        <v>722184.14666666673</v>
      </c>
      <c r="Z64" s="65">
        <v>482778.77936507936</v>
      </c>
      <c r="AA64" s="65">
        <v>555526.2666666666</v>
      </c>
      <c r="AB64" s="65">
        <v>277763.1333333333</v>
      </c>
      <c r="AC64" s="65">
        <v>611078.89333333331</v>
      </c>
      <c r="AD64" s="65">
        <v>393497.77222222224</v>
      </c>
      <c r="AE64" s="65">
        <v>314798.21777777781</v>
      </c>
      <c r="AF64" s="65">
        <v>487628.61185185186</v>
      </c>
      <c r="AG64" s="65">
        <v>419730.95703703701</v>
      </c>
      <c r="AH64" s="65">
        <v>773768.72857142868</v>
      </c>
      <c r="AI64" s="65">
        <v>502619.00317460316</v>
      </c>
      <c r="AJ64" s="65">
        <v>606028.65454545466</v>
      </c>
      <c r="AK64" s="65">
        <v>395602.03838383831</v>
      </c>
      <c r="AL64" s="65">
        <v>535686.04285714298</v>
      </c>
      <c r="AM64" s="65">
        <v>300910.06111111108</v>
      </c>
      <c r="AN64" s="65">
        <v>178562.01428571428</v>
      </c>
      <c r="AO64" s="65">
        <v>277763.1333333333</v>
      </c>
      <c r="AP64" s="65">
        <v>654727.38571428566</v>
      </c>
      <c r="AQ64" s="65">
        <v>290989.94920634927</v>
      </c>
      <c r="AR64" s="65">
        <v>535686.04285714298</v>
      </c>
      <c r="AS64" s="65">
        <v>300910.06111111108</v>
      </c>
      <c r="AT64" s="65">
        <v>456325.14761904767</v>
      </c>
      <c r="AU64" s="65">
        <v>370350.84444444446</v>
      </c>
      <c r="AV64" s="65">
        <v>358005.81629629625</v>
      </c>
      <c r="AW64" s="65">
        <v>592561.35111111111</v>
      </c>
      <c r="AX64" s="65">
        <v>425903.47111111111</v>
      </c>
      <c r="AY64" s="65">
        <v>438248.49925925926</v>
      </c>
      <c r="AZ64" s="65">
        <v>749960.46</v>
      </c>
      <c r="BA64" s="65">
        <v>419262.9312446072</v>
      </c>
      <c r="BB64" s="65">
        <v>773768.72857142868</v>
      </c>
      <c r="BC64" s="65">
        <v>410031.29206349212</v>
      </c>
      <c r="BD64" s="65">
        <v>714248.05714285711</v>
      </c>
      <c r="BE64" s="65">
        <v>443098.3317460317</v>
      </c>
      <c r="BF64" s="65">
        <v>833289.4</v>
      </c>
      <c r="BG64" s="65">
        <v>450593.52740740735</v>
      </c>
      <c r="BH64" s="65">
        <v>714248.05714285711</v>
      </c>
      <c r="BI64" s="65">
        <v>343897.21269841271</v>
      </c>
      <c r="BJ64" s="65">
        <v>714248.05714285711</v>
      </c>
      <c r="BK64" s="65">
        <v>448694.29230769229</v>
      </c>
      <c r="BL64" s="65">
        <v>633869.71452991455</v>
      </c>
      <c r="BM64" s="65">
        <v>555526.26666666672</v>
      </c>
      <c r="BN64" s="65">
        <v>648113.97777777771</v>
      </c>
      <c r="BO64" s="65">
        <v>669480.37264957267</v>
      </c>
      <c r="BP64" s="65">
        <v>648113.97777777771</v>
      </c>
      <c r="BQ64" s="65">
        <v>648113.97777777771</v>
      </c>
      <c r="BR64" s="65">
        <v>142442.63247863244</v>
      </c>
      <c r="BS64" s="65">
        <v>348747.04518518515</v>
      </c>
      <c r="BT64" s="65">
        <v>271590.61925925926</v>
      </c>
      <c r="BU64" s="65">
        <v>197520.45037037035</v>
      </c>
      <c r="BV64" s="65">
        <v>425903.47111111111</v>
      </c>
      <c r="BW64" s="65">
        <v>499973.64</v>
      </c>
      <c r="BX64" s="65">
        <v>678976.54814814811</v>
      </c>
      <c r="BY64" s="65">
        <v>678976.54814814811</v>
      </c>
      <c r="BZ64" s="65">
        <v>672804.03407407412</v>
      </c>
      <c r="CA64" s="65">
        <v>685149.06222222233</v>
      </c>
      <c r="CB64" s="65">
        <v>611078.89333333331</v>
      </c>
      <c r="CC64" s="65">
        <v>308625.70370370365</v>
      </c>
      <c r="CD64" s="65">
        <v>499973.64</v>
      </c>
      <c r="CE64" s="65">
        <v>231469.27777777778</v>
      </c>
      <c r="CF64" s="65">
        <v>595206.71428571432</v>
      </c>
      <c r="CG64" s="65">
        <v>194434.19333333333</v>
      </c>
      <c r="CH64" s="65">
        <v>611078.89333333331</v>
      </c>
      <c r="CI64" s="65">
        <v>246900.56296296295</v>
      </c>
      <c r="CJ64" s="65">
        <v>499973.64</v>
      </c>
      <c r="CK64" s="65">
        <v>254616.20555555556</v>
      </c>
      <c r="CL64">
        <v>8332.8940000000002</v>
      </c>
    </row>
    <row r="65" spans="1:90" x14ac:dyDescent="0.35">
      <c r="A65" s="63" t="s">
        <v>228</v>
      </c>
      <c r="B65" s="64" t="s">
        <v>278</v>
      </c>
      <c r="C65" s="65">
        <v>2495193.9833333329</v>
      </c>
      <c r="D65" s="65">
        <v>1814686.533333333</v>
      </c>
      <c r="E65" s="65">
        <v>2722029.8</v>
      </c>
      <c r="F65" s="65">
        <v>1991114.3907407403</v>
      </c>
      <c r="G65" s="65">
        <v>2495193.9833333329</v>
      </c>
      <c r="H65" s="65">
        <v>1732200.7818181817</v>
      </c>
      <c r="I65" s="65">
        <v>2495193.9833333329</v>
      </c>
      <c r="J65" s="65">
        <v>1512238.7777777778</v>
      </c>
      <c r="K65" s="65">
        <v>1461830.8185185182</v>
      </c>
      <c r="L65" s="65">
        <v>1209791.0222222221</v>
      </c>
      <c r="M65" s="65">
        <v>1134179.0833333335</v>
      </c>
      <c r="N65" s="65">
        <v>577400.2606060605</v>
      </c>
      <c r="O65" s="65">
        <v>1587850.7166666666</v>
      </c>
      <c r="P65" s="65">
        <v>797362.26464646449</v>
      </c>
      <c r="Q65" s="65">
        <v>2268358.166666667</v>
      </c>
      <c r="R65" s="65">
        <v>1264781.5232323231</v>
      </c>
      <c r="S65" s="65">
        <v>1996155.1866666668</v>
      </c>
      <c r="T65" s="65">
        <v>1031469.0475578002</v>
      </c>
      <c r="U65" s="65">
        <v>2041522.3499999999</v>
      </c>
      <c r="V65" s="65">
        <v>1044819.519191919</v>
      </c>
      <c r="W65" s="65">
        <v>2041522.3499999999</v>
      </c>
      <c r="X65" s="65">
        <v>937588.04222222196</v>
      </c>
      <c r="Y65" s="65">
        <v>2722029.8</v>
      </c>
      <c r="Z65" s="65">
        <v>1537442.757407407</v>
      </c>
      <c r="AA65" s="65">
        <v>1134179.0833333335</v>
      </c>
      <c r="AB65" s="65">
        <v>537684.89876543207</v>
      </c>
      <c r="AC65" s="65">
        <v>2041522.3499999999</v>
      </c>
      <c r="AD65" s="65">
        <v>1099810.0202020202</v>
      </c>
      <c r="AE65" s="65">
        <v>1134179.0833333333</v>
      </c>
      <c r="AF65" s="65">
        <v>1512238.7777777778</v>
      </c>
      <c r="AG65" s="65">
        <v>1285402.9611111111</v>
      </c>
      <c r="AH65" s="65">
        <v>2722029.8</v>
      </c>
      <c r="AI65" s="65">
        <v>1839890.5129629625</v>
      </c>
      <c r="AJ65" s="65">
        <v>2474572.5454545454</v>
      </c>
      <c r="AK65" s="65">
        <v>1677210.2808080809</v>
      </c>
      <c r="AL65" s="65">
        <v>2041522.3499999999</v>
      </c>
      <c r="AM65" s="65">
        <v>1572728.3288888889</v>
      </c>
      <c r="AN65" s="65">
        <v>680507.45</v>
      </c>
      <c r="AO65" s="65">
        <v>793925.35833333328</v>
      </c>
      <c r="AP65" s="65">
        <v>1814686.533333333</v>
      </c>
      <c r="AQ65" s="65">
        <v>714876.51313131314</v>
      </c>
      <c r="AR65" s="65">
        <v>1484743.5272727271</v>
      </c>
      <c r="AS65" s="65">
        <v>873737.96049382712</v>
      </c>
      <c r="AT65" s="65">
        <v>1663462.6555555554</v>
      </c>
      <c r="AU65" s="65">
        <v>1033363.1648148147</v>
      </c>
      <c r="AV65" s="65">
        <v>1108975.1037037037</v>
      </c>
      <c r="AW65" s="65">
        <v>1991114.3907407403</v>
      </c>
      <c r="AX65" s="65">
        <v>1663462.6555555554</v>
      </c>
      <c r="AY65" s="65">
        <v>1285402.9611111111</v>
      </c>
      <c r="AZ65" s="65">
        <v>2266708.4516363638</v>
      </c>
      <c r="BA65" s="65">
        <v>1266920.0427160494</v>
      </c>
      <c r="BB65" s="65">
        <v>1732200.7818181817</v>
      </c>
      <c r="BC65" s="65">
        <v>806527.34814814804</v>
      </c>
      <c r="BD65" s="65">
        <v>2177623.84</v>
      </c>
      <c r="BE65" s="65">
        <v>1391259.6755555554</v>
      </c>
      <c r="BF65" s="65">
        <v>2722029.8</v>
      </c>
      <c r="BG65" s="65">
        <v>1481994.0022222223</v>
      </c>
      <c r="BH65" s="65">
        <v>2227115.290909091</v>
      </c>
      <c r="BI65" s="65">
        <v>1075369.7975308641</v>
      </c>
      <c r="BJ65" s="65">
        <v>2474572.5454545454</v>
      </c>
      <c r="BK65" s="65">
        <v>1579449.3901234567</v>
      </c>
      <c r="BL65" s="65">
        <v>1537442.7574074073</v>
      </c>
      <c r="BM65" s="65">
        <v>1285402.9611111111</v>
      </c>
      <c r="BN65" s="65">
        <v>1436626.8388888889</v>
      </c>
      <c r="BO65" s="65">
        <v>1965910.4111111113</v>
      </c>
      <c r="BP65" s="65">
        <v>1436626.8388888889</v>
      </c>
      <c r="BQ65" s="65">
        <v>1562646.737037037</v>
      </c>
      <c r="BR65" s="65">
        <v>1182295.7717171717</v>
      </c>
      <c r="BS65" s="65">
        <v>1171985.0527777777</v>
      </c>
      <c r="BT65" s="65">
        <v>1260198.9814814816</v>
      </c>
      <c r="BU65" s="65">
        <v>730915.40925925912</v>
      </c>
      <c r="BV65" s="65">
        <v>1713870.6148148146</v>
      </c>
      <c r="BW65" s="65">
        <v>982955.20555555541</v>
      </c>
      <c r="BX65" s="65">
        <v>1823851.6168350163</v>
      </c>
      <c r="BY65" s="65">
        <v>1704705.5313131313</v>
      </c>
      <c r="BZ65" s="65">
        <v>2089639.038383838</v>
      </c>
      <c r="CA65" s="65">
        <v>1677210.2808080809</v>
      </c>
      <c r="CB65" s="65">
        <v>2041522.3499999999</v>
      </c>
      <c r="CC65" s="65">
        <v>1347267.2747474746</v>
      </c>
      <c r="CD65" s="65">
        <v>1814686.533333333</v>
      </c>
      <c r="CE65" s="65">
        <v>1028322.3688888889</v>
      </c>
      <c r="CF65" s="65">
        <v>1587850.7166666666</v>
      </c>
      <c r="CG65" s="65">
        <v>816608.94</v>
      </c>
      <c r="CH65" s="65">
        <v>2268358.166666667</v>
      </c>
      <c r="CI65" s="65">
        <v>1033363.1648148147</v>
      </c>
      <c r="CJ65" s="65">
        <v>1587850.7166666666</v>
      </c>
      <c r="CK65" s="65">
        <v>1088811.9199999997</v>
      </c>
      <c r="CL65">
        <v>27220.297999999999</v>
      </c>
    </row>
    <row r="66" spans="1:90" x14ac:dyDescent="0.35">
      <c r="A66" s="63" t="s">
        <v>259</v>
      </c>
      <c r="B66" s="64" t="s">
        <v>318</v>
      </c>
      <c r="C66" s="65">
        <v>159139.62352941179</v>
      </c>
      <c r="D66" s="65">
        <v>250497.55555555556</v>
      </c>
      <c r="E66" s="65">
        <v>197266.82500000001</v>
      </c>
      <c r="F66" s="65">
        <v>300597.06666666665</v>
      </c>
      <c r="G66" s="65">
        <v>159139.62352941179</v>
      </c>
      <c r="H66" s="65">
        <v>164612.67936507936</v>
      </c>
      <c r="I66" s="65">
        <v>53046.541176470586</v>
      </c>
      <c r="J66" s="65" t="s">
        <v>244</v>
      </c>
      <c r="K66" s="65">
        <v>208747.96296296298</v>
      </c>
      <c r="L66" s="65">
        <v>271968.77460317459</v>
      </c>
      <c r="M66" s="65">
        <v>84542.925000000003</v>
      </c>
      <c r="N66" s="65" t="s">
        <v>244</v>
      </c>
      <c r="O66" s="65">
        <v>159139.62352941179</v>
      </c>
      <c r="P66" s="65">
        <v>229622.75925925927</v>
      </c>
      <c r="Q66" s="65">
        <v>212186.16470588234</v>
      </c>
      <c r="R66" s="65">
        <v>200398.04444444444</v>
      </c>
      <c r="S66" s="65" t="s">
        <v>244</v>
      </c>
      <c r="T66" s="65">
        <v>128490.51084967321</v>
      </c>
      <c r="U66" s="65" t="s">
        <v>244</v>
      </c>
      <c r="V66" s="65">
        <v>173874.77385620915</v>
      </c>
      <c r="W66" s="65" t="s">
        <v>244</v>
      </c>
      <c r="X66" s="65">
        <v>147351.50326797389</v>
      </c>
      <c r="Y66" s="65" t="s">
        <v>244</v>
      </c>
      <c r="Z66" s="65">
        <v>82516.841830065357</v>
      </c>
      <c r="AA66" s="65" t="s">
        <v>244</v>
      </c>
      <c r="AB66" s="65">
        <v>85463.871895424847</v>
      </c>
      <c r="AC66" s="65" t="s">
        <v>244</v>
      </c>
      <c r="AD66" s="65">
        <v>153245.56339869279</v>
      </c>
      <c r="AE66" s="65">
        <v>153245.56339869279</v>
      </c>
      <c r="AF66" s="65">
        <v>109040.11241830063</v>
      </c>
      <c r="AG66" s="65">
        <v>123775.26274509805</v>
      </c>
      <c r="AH66" s="65">
        <v>185662.89411764705</v>
      </c>
      <c r="AI66" s="65">
        <v>271968.77460317459</v>
      </c>
      <c r="AJ66" s="65">
        <v>185662.89411764705</v>
      </c>
      <c r="AK66" s="65">
        <v>236183.40952380953</v>
      </c>
      <c r="AL66" s="65">
        <v>53046.541176470586</v>
      </c>
      <c r="AM66" s="65" t="s">
        <v>244</v>
      </c>
      <c r="AN66" s="65">
        <v>28180.975000000002</v>
      </c>
      <c r="AO66" s="65" t="s">
        <v>244</v>
      </c>
      <c r="AP66" s="65">
        <v>79569.811764705897</v>
      </c>
      <c r="AQ66" s="65" t="s">
        <v>244</v>
      </c>
      <c r="AR66" s="65">
        <v>132616.35294117648</v>
      </c>
      <c r="AS66" s="65">
        <v>220437.84888888893</v>
      </c>
      <c r="AT66" s="65">
        <v>97251.992156862761</v>
      </c>
      <c r="AU66" s="65">
        <v>109040.11241830063</v>
      </c>
      <c r="AV66" s="65">
        <v>76622.781699346393</v>
      </c>
      <c r="AW66" s="65">
        <v>144404.47320261438</v>
      </c>
      <c r="AX66" s="65">
        <v>159139.62352941179</v>
      </c>
      <c r="AY66" s="65">
        <v>53046.541176470579</v>
      </c>
      <c r="AZ66" s="65" t="s">
        <v>244</v>
      </c>
      <c r="BA66" s="65">
        <v>145583.28522875818</v>
      </c>
      <c r="BB66" s="65" t="s">
        <v>244</v>
      </c>
      <c r="BC66" s="65">
        <v>165033.68366013071</v>
      </c>
      <c r="BD66" s="65" t="s">
        <v>244</v>
      </c>
      <c r="BE66" s="65">
        <v>162086.65359477125</v>
      </c>
      <c r="BF66" s="65" t="s">
        <v>244</v>
      </c>
      <c r="BG66" s="65">
        <v>120828.23267973855</v>
      </c>
      <c r="BH66" s="65" t="s">
        <v>244</v>
      </c>
      <c r="BI66" s="65">
        <v>126722.2928104575</v>
      </c>
      <c r="BJ66" s="65" t="s">
        <v>244</v>
      </c>
      <c r="BK66" s="65">
        <v>153245.56339869279</v>
      </c>
      <c r="BL66" s="65">
        <v>352575.30944444443</v>
      </c>
      <c r="BM66" s="65">
        <v>378877.55277777778</v>
      </c>
      <c r="BN66" s="65">
        <v>403927.30833333335</v>
      </c>
      <c r="BO66" s="65">
        <v>331909.26111111115</v>
      </c>
      <c r="BP66" s="65">
        <v>366352.67499999999</v>
      </c>
      <c r="BQ66" s="65">
        <v>281809.75</v>
      </c>
      <c r="BR66" s="65">
        <v>88410.901960784307</v>
      </c>
      <c r="BS66" s="65">
        <v>118617.96013071896</v>
      </c>
      <c r="BT66" s="65">
        <v>144404.47320261438</v>
      </c>
      <c r="BU66" s="65">
        <v>94304.962091503272</v>
      </c>
      <c r="BV66" s="65">
        <v>162086.65359477125</v>
      </c>
      <c r="BW66" s="65">
        <v>73675.751633986947</v>
      </c>
      <c r="BX66" s="65">
        <v>173751.98093681919</v>
      </c>
      <c r="BY66" s="65">
        <v>244235.11666666667</v>
      </c>
      <c r="BZ66" s="65">
        <v>209239.13464052288</v>
      </c>
      <c r="CA66" s="65">
        <v>67781.691503267968</v>
      </c>
      <c r="CB66" s="65">
        <v>106093.08235294117</v>
      </c>
      <c r="CC66" s="65" t="s">
        <v>244</v>
      </c>
      <c r="CD66" s="65">
        <v>53046.541176470586</v>
      </c>
      <c r="CE66" s="65" t="s">
        <v>244</v>
      </c>
      <c r="CF66" s="65">
        <v>53046.541176470586</v>
      </c>
      <c r="CG66" s="65" t="s">
        <v>244</v>
      </c>
      <c r="CH66" s="65">
        <v>212186.16470588234</v>
      </c>
      <c r="CI66" s="65">
        <v>166998.37037037034</v>
      </c>
      <c r="CJ66" s="65">
        <v>106093.08235294117</v>
      </c>
      <c r="CK66" s="65" t="s">
        <v>244</v>
      </c>
      <c r="CL66">
        <v>4508.9560000000001</v>
      </c>
    </row>
    <row r="67" spans="1:90" x14ac:dyDescent="0.35">
      <c r="A67" s="63" t="s">
        <v>259</v>
      </c>
      <c r="B67" s="64" t="s">
        <v>319</v>
      </c>
      <c r="C67" s="65">
        <v>574832.1333333333</v>
      </c>
      <c r="D67" s="65">
        <v>340641.26419753087</v>
      </c>
      <c r="E67" s="65">
        <v>862248.2</v>
      </c>
      <c r="F67" s="65">
        <v>255480.94814814819</v>
      </c>
      <c r="G67" s="65">
        <v>574832.1333333333</v>
      </c>
      <c r="H67" s="65">
        <v>191610.7111111111</v>
      </c>
      <c r="I67" s="65">
        <v>574832.1333333333</v>
      </c>
      <c r="J67" s="65">
        <v>212900.7901234568</v>
      </c>
      <c r="K67" s="65">
        <v>313544.8</v>
      </c>
      <c r="L67" s="65">
        <v>2203523.1777777779</v>
      </c>
      <c r="M67" s="65">
        <v>3448992.8</v>
      </c>
      <c r="N67" s="65">
        <v>1034697.84</v>
      </c>
      <c r="O67" s="65">
        <v>2299328.5333333332</v>
      </c>
      <c r="P67" s="65">
        <v>1234824.5827160494</v>
      </c>
      <c r="Q67" s="65">
        <v>574832.1333333333</v>
      </c>
      <c r="R67" s="65">
        <v>218983.66984126982</v>
      </c>
      <c r="S67" s="65">
        <v>1311662.4133333333</v>
      </c>
      <c r="T67" s="65">
        <v>981503.05686772487</v>
      </c>
      <c r="U67" s="65">
        <v>1149664.2666666666</v>
      </c>
      <c r="V67" s="65">
        <v>814345.52222222218</v>
      </c>
      <c r="W67" s="65">
        <v>574832.1333333333</v>
      </c>
      <c r="X67" s="65">
        <v>273729.58730158722</v>
      </c>
      <c r="Y67" s="65">
        <v>574832.1333333333</v>
      </c>
      <c r="Z67" s="65">
        <v>766442.8444444444</v>
      </c>
      <c r="AA67" s="65">
        <v>1437080.3333333335</v>
      </c>
      <c r="AB67" s="65">
        <v>1213534.5037037039</v>
      </c>
      <c r="AC67" s="65">
        <v>2821903.2</v>
      </c>
      <c r="AD67" s="65">
        <v>1839462.8266666664</v>
      </c>
      <c r="AE67" s="65">
        <v>958053.55555555562</v>
      </c>
      <c r="AF67" s="65">
        <v>862248.2</v>
      </c>
      <c r="AG67" s="65">
        <v>542897.01481481479</v>
      </c>
      <c r="AH67" s="65">
        <v>1254179.2000000002</v>
      </c>
      <c r="AI67" s="65">
        <v>1085794.0296296296</v>
      </c>
      <c r="AJ67" s="65">
        <v>1293372.3</v>
      </c>
      <c r="AK67" s="65" t="s">
        <v>244</v>
      </c>
      <c r="AL67" s="65">
        <v>940634.39999999991</v>
      </c>
      <c r="AM67" s="65">
        <v>1085794.0296296296</v>
      </c>
      <c r="AN67" s="65">
        <v>862248.2</v>
      </c>
      <c r="AO67" s="65" t="s">
        <v>244</v>
      </c>
      <c r="AP67" s="65">
        <v>940634.39999999991</v>
      </c>
      <c r="AQ67" s="65">
        <v>492713.25714285707</v>
      </c>
      <c r="AR67" s="65">
        <v>344899.28</v>
      </c>
      <c r="AS67" s="65">
        <v>536509.99111111101</v>
      </c>
      <c r="AT67" s="65">
        <v>1323855.8222222221</v>
      </c>
      <c r="AU67" s="65">
        <v>656951.00952380954</v>
      </c>
      <c r="AV67" s="65">
        <v>335318.74444444443</v>
      </c>
      <c r="AW67" s="65">
        <v>2473520.0888888887</v>
      </c>
      <c r="AX67" s="65">
        <v>2554809.4814814813</v>
      </c>
      <c r="AY67" s="65">
        <v>1532885.6888888888</v>
      </c>
      <c r="AZ67" s="65">
        <v>979951.92253968248</v>
      </c>
      <c r="BA67" s="65">
        <v>1368647.9365079363</v>
      </c>
      <c r="BB67" s="65">
        <v>1293372.3</v>
      </c>
      <c r="BC67" s="65" t="s">
        <v>244</v>
      </c>
      <c r="BD67" s="65">
        <v>383221.4222222222</v>
      </c>
      <c r="BE67" s="65" t="s">
        <v>244</v>
      </c>
      <c r="BF67" s="65">
        <v>431124.1</v>
      </c>
      <c r="BG67" s="65" t="s">
        <v>244</v>
      </c>
      <c r="BH67" s="65">
        <v>492713.25714285712</v>
      </c>
      <c r="BI67" s="65" t="s">
        <v>244</v>
      </c>
      <c r="BJ67" s="65">
        <v>2299328.5333333332</v>
      </c>
      <c r="BK67" s="65">
        <v>1368647.9365079363</v>
      </c>
      <c r="BL67" s="65">
        <v>2465391.1496296297</v>
      </c>
      <c r="BM67" s="65">
        <v>1992751.3955555556</v>
      </c>
      <c r="BN67" s="65">
        <v>2835838.5244444446</v>
      </c>
      <c r="BO67" s="65">
        <v>2452617.1022222224</v>
      </c>
      <c r="BP67" s="65">
        <v>2682549.9555555554</v>
      </c>
      <c r="BQ67" s="65">
        <v>2363198.7703703702</v>
      </c>
      <c r="BR67" s="65">
        <v>1073019.982222222</v>
      </c>
      <c r="BS67" s="65">
        <v>1671803.4544444445</v>
      </c>
      <c r="BT67" s="65">
        <v>1877784.9688888891</v>
      </c>
      <c r="BU67" s="65">
        <v>958053.55555555562</v>
      </c>
      <c r="BV67" s="65">
        <v>2778355.3111111112</v>
      </c>
      <c r="BW67" s="65">
        <v>1073019.982222222</v>
      </c>
      <c r="BX67" s="65">
        <v>2139652.9407407404</v>
      </c>
      <c r="BY67" s="65">
        <v>3001901.1407407406</v>
      </c>
      <c r="BZ67" s="65">
        <v>2267393.4148148149</v>
      </c>
      <c r="CA67" s="65">
        <v>1149664.2666666666</v>
      </c>
      <c r="CB67" s="65">
        <v>287416.06666666665</v>
      </c>
      <c r="CC67" s="65">
        <v>191610.7111111111</v>
      </c>
      <c r="CD67" s="65">
        <v>1437080.3333333335</v>
      </c>
      <c r="CE67" s="65">
        <v>383221.4222222222</v>
      </c>
      <c r="CF67" s="65">
        <v>1254179.2000000002</v>
      </c>
      <c r="CG67" s="65">
        <v>766442.8444444444</v>
      </c>
      <c r="CH67" s="65">
        <v>1437080.3333333335</v>
      </c>
      <c r="CI67" s="65">
        <v>553542.05432098766</v>
      </c>
      <c r="CJ67" s="65">
        <v>940634.39999999991</v>
      </c>
      <c r="CK67" s="65">
        <v>383221.4222222222</v>
      </c>
      <c r="CL67">
        <v>34489.928</v>
      </c>
    </row>
    <row r="68" spans="1:90" x14ac:dyDescent="0.35">
      <c r="A68" s="63" t="s">
        <v>238</v>
      </c>
      <c r="B68" s="64" t="s">
        <v>279</v>
      </c>
      <c r="C68" s="65">
        <v>302027.2</v>
      </c>
      <c r="D68" s="65">
        <v>263994.14518518519</v>
      </c>
      <c r="E68" s="65">
        <v>302027.2</v>
      </c>
      <c r="F68" s="65">
        <v>243858.99851851852</v>
      </c>
      <c r="G68" s="65">
        <v>302027.2</v>
      </c>
      <c r="H68" s="65">
        <v>241621.75999999995</v>
      </c>
      <c r="I68" s="65">
        <v>302027.2</v>
      </c>
      <c r="J68" s="65">
        <v>250570.71407407406</v>
      </c>
      <c r="K68" s="65">
        <v>270705.86074074073</v>
      </c>
      <c r="L68" s="65">
        <v>270865.66349206347</v>
      </c>
      <c r="M68" s="65">
        <v>302027.2</v>
      </c>
      <c r="N68" s="65">
        <v>194160.34285714282</v>
      </c>
      <c r="O68" s="65">
        <v>302027.2</v>
      </c>
      <c r="P68" s="65">
        <v>205825.9437037037</v>
      </c>
      <c r="Q68" s="65">
        <v>302027.2</v>
      </c>
      <c r="R68" s="65">
        <v>237147.28296296296</v>
      </c>
      <c r="S68" s="65">
        <v>292734.05538461544</v>
      </c>
      <c r="T68" s="65">
        <v>232371.63920227921</v>
      </c>
      <c r="U68" s="65">
        <v>302027.2</v>
      </c>
      <c r="V68" s="65">
        <v>206514.32478632478</v>
      </c>
      <c r="W68" s="65">
        <v>302027.2</v>
      </c>
      <c r="X68" s="65">
        <v>223723.85185185185</v>
      </c>
      <c r="Y68" s="65">
        <v>255561.4769230769</v>
      </c>
      <c r="Z68" s="65">
        <v>234910.04444444441</v>
      </c>
      <c r="AA68" s="65">
        <v>302027.2</v>
      </c>
      <c r="AB68" s="65">
        <v>214258.61196581199</v>
      </c>
      <c r="AC68" s="65">
        <v>302027.2</v>
      </c>
      <c r="AD68" s="65">
        <v>282451.36296296294</v>
      </c>
      <c r="AE68" s="65">
        <v>250570.71407407406</v>
      </c>
      <c r="AF68" s="65">
        <v>246096.23703703703</v>
      </c>
      <c r="AG68" s="65">
        <v>246096.23703703703</v>
      </c>
      <c r="AH68" s="65">
        <v>302027.2</v>
      </c>
      <c r="AI68" s="65">
        <v>278056.78730158729</v>
      </c>
      <c r="AJ68" s="65">
        <v>302027.2</v>
      </c>
      <c r="AK68" s="65">
        <v>240503.1407407407</v>
      </c>
      <c r="AL68" s="65">
        <v>302027.2</v>
      </c>
      <c r="AM68" s="65">
        <v>230435.56740740739</v>
      </c>
      <c r="AN68" s="65">
        <v>241621.76000000001</v>
      </c>
      <c r="AO68" s="65">
        <v>156606.69629629632</v>
      </c>
      <c r="AP68" s="65">
        <v>302027.2</v>
      </c>
      <c r="AQ68" s="65">
        <v>223723.85185185185</v>
      </c>
      <c r="AR68" s="65">
        <v>276858.2666666666</v>
      </c>
      <c r="AS68" s="65">
        <v>229316.94814814813</v>
      </c>
      <c r="AT68" s="65">
        <v>246096.23703703703</v>
      </c>
      <c r="AU68" s="65">
        <v>275180.33777777775</v>
      </c>
      <c r="AV68" s="65">
        <v>234910.04444444441</v>
      </c>
      <c r="AW68" s="65">
        <v>281375.76752136752</v>
      </c>
      <c r="AX68" s="65">
        <v>234910.04444444441</v>
      </c>
      <c r="AY68" s="65">
        <v>251689.33333333331</v>
      </c>
      <c r="AZ68" s="65">
        <v>302027.2</v>
      </c>
      <c r="BA68" s="65">
        <v>249675.81866666663</v>
      </c>
      <c r="BB68" s="65">
        <v>302027.2</v>
      </c>
      <c r="BC68" s="65">
        <v>212537.65925925924</v>
      </c>
      <c r="BD68" s="65">
        <v>302027.2</v>
      </c>
      <c r="BE68" s="65">
        <v>246096.23703703703</v>
      </c>
      <c r="BF68" s="65">
        <v>302027.2</v>
      </c>
      <c r="BG68" s="65">
        <v>246096.23703703703</v>
      </c>
      <c r="BH68" s="65">
        <v>302027.2</v>
      </c>
      <c r="BI68" s="65">
        <v>259519.66814814811</v>
      </c>
      <c r="BJ68" s="65">
        <v>302027.2</v>
      </c>
      <c r="BK68" s="65">
        <v>284129.29185185186</v>
      </c>
      <c r="BL68" s="65">
        <v>233471.81968253967</v>
      </c>
      <c r="BM68" s="65">
        <v>206145.54920634921</v>
      </c>
      <c r="BN68" s="65">
        <v>234910.04444444441</v>
      </c>
      <c r="BO68" s="65">
        <v>237307.0857142857</v>
      </c>
      <c r="BP68" s="65">
        <v>242101.16825396827</v>
      </c>
      <c r="BQ68" s="65">
        <v>246895.2507936508</v>
      </c>
      <c r="BR68" s="65">
        <v>259519.66814814811</v>
      </c>
      <c r="BS68" s="65">
        <v>239943.83111111115</v>
      </c>
      <c r="BT68" s="65">
        <v>228198.32888888888</v>
      </c>
      <c r="BU68" s="65">
        <v>219249.37481481483</v>
      </c>
      <c r="BV68" s="65">
        <v>243858.99851851852</v>
      </c>
      <c r="BW68" s="65">
        <v>268468.62222222221</v>
      </c>
      <c r="BX68" s="65">
        <v>261756.90666666668</v>
      </c>
      <c r="BY68" s="65">
        <v>243858.99851851852</v>
      </c>
      <c r="BZ68" s="65">
        <v>268468.62222222221</v>
      </c>
      <c r="CA68" s="65">
        <v>272943.09925925924</v>
      </c>
      <c r="CB68" s="65">
        <v>302027.2</v>
      </c>
      <c r="CC68" s="65">
        <v>239384.52148148147</v>
      </c>
      <c r="CD68" s="65">
        <v>302027.2</v>
      </c>
      <c r="CE68" s="65">
        <v>203932.89572649568</v>
      </c>
      <c r="CF68" s="65">
        <v>255561.4769230769</v>
      </c>
      <c r="CG68" s="65">
        <v>167792.88888888888</v>
      </c>
      <c r="CH68" s="65">
        <v>302027.2</v>
      </c>
      <c r="CI68" s="65">
        <v>212537.65925925924</v>
      </c>
      <c r="CJ68" s="65">
        <v>280453.8285714286</v>
      </c>
      <c r="CK68" s="65">
        <v>222924.83809523808</v>
      </c>
      <c r="CL68">
        <v>3020.2719999999999</v>
      </c>
    </row>
    <row r="69" spans="1:90" x14ac:dyDescent="0.35">
      <c r="A69" s="63" t="s">
        <v>234</v>
      </c>
      <c r="B69" s="64" t="s">
        <v>280</v>
      </c>
      <c r="C69" s="65">
        <v>4825</v>
      </c>
      <c r="D69" s="65">
        <v>3910.4575163398699</v>
      </c>
      <c r="E69" s="65">
        <v>4257.3529411764703</v>
      </c>
      <c r="F69" s="65">
        <v>4255.3819444444443</v>
      </c>
      <c r="G69" s="65">
        <v>4825</v>
      </c>
      <c r="H69" s="65">
        <v>3752.7777777777774</v>
      </c>
      <c r="I69" s="65">
        <v>4825</v>
      </c>
      <c r="J69" s="65">
        <v>3451.2152777777774</v>
      </c>
      <c r="K69" s="65">
        <v>3178.3730158730159</v>
      </c>
      <c r="L69" s="65">
        <v>2565.6746031746029</v>
      </c>
      <c r="M69" s="65">
        <v>1809.375</v>
      </c>
      <c r="N69" s="65">
        <v>2099.7685185185187</v>
      </c>
      <c r="O69" s="65">
        <v>4541.1764705882351</v>
      </c>
      <c r="P69" s="65">
        <v>3417.708333333333</v>
      </c>
      <c r="Q69" s="65">
        <v>4825</v>
      </c>
      <c r="R69" s="65">
        <v>3920.3125</v>
      </c>
      <c r="S69" s="65">
        <v>4353.1433823529414</v>
      </c>
      <c r="T69" s="65">
        <v>3291.275462962963</v>
      </c>
      <c r="U69" s="65">
        <v>4825</v>
      </c>
      <c r="V69" s="65">
        <v>3920.3125</v>
      </c>
      <c r="W69" s="65">
        <v>3973.5294117647054</v>
      </c>
      <c r="X69" s="65">
        <v>3145.1851851851848</v>
      </c>
      <c r="Y69" s="65">
        <v>4221.875</v>
      </c>
      <c r="Z69" s="65">
        <v>2823.5185185185187</v>
      </c>
      <c r="AA69" s="65">
        <v>3920.3125</v>
      </c>
      <c r="AB69" s="65">
        <v>2680.5555555555557</v>
      </c>
      <c r="AC69" s="65">
        <v>4825</v>
      </c>
      <c r="AD69" s="65">
        <v>3886.8055555555557</v>
      </c>
      <c r="AE69" s="65">
        <v>3689.705882352941</v>
      </c>
      <c r="AF69" s="65">
        <v>3982.5396825396829</v>
      </c>
      <c r="AG69" s="65">
        <v>4020.833333333333</v>
      </c>
      <c r="AH69" s="65">
        <v>4825</v>
      </c>
      <c r="AI69" s="65">
        <v>4059.1269841269841</v>
      </c>
      <c r="AJ69" s="65">
        <v>4825</v>
      </c>
      <c r="AK69" s="65">
        <v>3645.5555555555557</v>
      </c>
      <c r="AL69" s="65">
        <v>4503.333333333333</v>
      </c>
      <c r="AM69" s="65">
        <v>3609.8148148148148</v>
      </c>
      <c r="AN69" s="65">
        <v>3101.7857142857147</v>
      </c>
      <c r="AO69" s="65">
        <v>2055.0925925925922</v>
      </c>
      <c r="AP69" s="65">
        <v>4181.666666666667</v>
      </c>
      <c r="AQ69" s="65">
        <v>2948.6111111111109</v>
      </c>
      <c r="AR69" s="65">
        <v>3791.0714285714284</v>
      </c>
      <c r="AS69" s="65">
        <v>2763.034188034188</v>
      </c>
      <c r="AT69" s="65">
        <v>3216.6666666666661</v>
      </c>
      <c r="AU69" s="65">
        <v>3574.0740740740744</v>
      </c>
      <c r="AV69" s="65">
        <v>3538.333333333333</v>
      </c>
      <c r="AW69" s="65">
        <v>3311.2745098039213</v>
      </c>
      <c r="AX69" s="65">
        <v>3910.4575163398699</v>
      </c>
      <c r="AY69" s="65">
        <v>3563.5620915032682</v>
      </c>
      <c r="AZ69" s="65">
        <v>4136.7279411764703</v>
      </c>
      <c r="BA69" s="65">
        <v>3082.19212962963</v>
      </c>
      <c r="BB69" s="65">
        <v>4257.3529411764703</v>
      </c>
      <c r="BC69" s="65">
        <v>3283.6805555555557</v>
      </c>
      <c r="BD69" s="65">
        <v>3973.5294117647054</v>
      </c>
      <c r="BE69" s="65">
        <v>3049.1319444444443</v>
      </c>
      <c r="BF69" s="65">
        <v>4221.875</v>
      </c>
      <c r="BG69" s="65">
        <v>2859.2592592592591</v>
      </c>
      <c r="BH69" s="65">
        <v>3689.705882352941</v>
      </c>
      <c r="BI69" s="65">
        <v>2895</v>
      </c>
      <c r="BJ69" s="65">
        <v>4541.1764705882351</v>
      </c>
      <c r="BK69" s="65">
        <v>3323.8888888888887</v>
      </c>
      <c r="BL69" s="65">
        <v>3979.4424019607841</v>
      </c>
      <c r="BM69" s="65">
        <v>3973.5294117647054</v>
      </c>
      <c r="BN69" s="65">
        <v>4020.8333333333339</v>
      </c>
      <c r="BO69" s="65">
        <v>3987.3263888888887</v>
      </c>
      <c r="BP69" s="65">
        <v>3973.5294117647054</v>
      </c>
      <c r="BQ69" s="65">
        <v>3941.9934640522879</v>
      </c>
      <c r="BR69" s="65">
        <v>2613.5416666666665</v>
      </c>
      <c r="BS69" s="65">
        <v>3003.2734204793028</v>
      </c>
      <c r="BT69" s="65">
        <v>2743.6274509803916</v>
      </c>
      <c r="BU69" s="65">
        <v>1322.4074074074074</v>
      </c>
      <c r="BV69" s="65">
        <v>4068.1372549019607</v>
      </c>
      <c r="BW69" s="65">
        <v>3878.9215686274501</v>
      </c>
      <c r="BX69" s="65">
        <v>4225.8169934640528</v>
      </c>
      <c r="BY69" s="65">
        <v>4288.8888888888887</v>
      </c>
      <c r="BZ69" s="65">
        <v>4162.7450980392159</v>
      </c>
      <c r="CA69" s="65">
        <v>4225.8169934640528</v>
      </c>
      <c r="CB69" s="65">
        <v>4257.3529411764703</v>
      </c>
      <c r="CC69" s="65">
        <v>3311.2745098039213</v>
      </c>
      <c r="CD69" s="65">
        <v>4082.6923076923076</v>
      </c>
      <c r="CE69" s="65">
        <v>2515.5982905982905</v>
      </c>
      <c r="CF69" s="65">
        <v>2412.5</v>
      </c>
      <c r="CG69" s="65">
        <v>2546.5277777777778</v>
      </c>
      <c r="CH69" s="65">
        <v>3122.0588235294117</v>
      </c>
      <c r="CI69" s="65">
        <v>2396.7320261437908</v>
      </c>
      <c r="CJ69" s="65">
        <v>3689.705882352941</v>
      </c>
      <c r="CK69" s="65">
        <v>3185.1307189542486</v>
      </c>
      <c r="CL69">
        <v>48.25</v>
      </c>
    </row>
    <row r="70" spans="1:90" x14ac:dyDescent="0.35">
      <c r="A70" s="63" t="s">
        <v>234</v>
      </c>
      <c r="B70" s="64" t="s">
        <v>281</v>
      </c>
      <c r="C70" s="65">
        <v>343638.36363636365</v>
      </c>
      <c r="D70" s="65">
        <v>285601.66222222225</v>
      </c>
      <c r="E70" s="65">
        <v>348925.10769230768</v>
      </c>
      <c r="F70" s="65">
        <v>245001.4259259259</v>
      </c>
      <c r="G70" s="65">
        <v>346502.0166666666</v>
      </c>
      <c r="H70" s="65">
        <v>194728.40606060607</v>
      </c>
      <c r="I70" s="65">
        <v>340201.98</v>
      </c>
      <c r="J70" s="65">
        <v>239401.39333333334</v>
      </c>
      <c r="K70" s="65">
        <v>150000.87301587299</v>
      </c>
      <c r="L70" s="65">
        <v>214201.24666666662</v>
      </c>
      <c r="M70" s="65">
        <v>297001.72857142857</v>
      </c>
      <c r="N70" s="65">
        <v>122769.94529914529</v>
      </c>
      <c r="O70" s="65">
        <v>378002.2</v>
      </c>
      <c r="P70" s="65">
        <v>182001.05925925926</v>
      </c>
      <c r="Q70" s="65">
        <v>346502.0166666666</v>
      </c>
      <c r="R70" s="65">
        <v>276501.60925925919</v>
      </c>
      <c r="S70" s="65">
        <v>302401.76</v>
      </c>
      <c r="T70" s="65">
        <v>226255.86227994226</v>
      </c>
      <c r="U70" s="65">
        <v>378002.2</v>
      </c>
      <c r="V70" s="65">
        <v>261001.51904761905</v>
      </c>
      <c r="W70" s="65">
        <v>243001.4142857143</v>
      </c>
      <c r="X70" s="65">
        <v>183273.79393939392</v>
      </c>
      <c r="Y70" s="65">
        <v>270001.57142857142</v>
      </c>
      <c r="Z70" s="65">
        <v>210001.22222222222</v>
      </c>
      <c r="AA70" s="65">
        <v>351002.04285714286</v>
      </c>
      <c r="AB70" s="65">
        <v>303001.76349206344</v>
      </c>
      <c r="AC70" s="65">
        <v>270001.57142857142</v>
      </c>
      <c r="AD70" s="65">
        <v>174001.0126984127</v>
      </c>
      <c r="AE70" s="65">
        <v>252001.46666666662</v>
      </c>
      <c r="AF70" s="65">
        <v>242309.10256410256</v>
      </c>
      <c r="AG70" s="65">
        <v>252001.46666666662</v>
      </c>
      <c r="AH70" s="65">
        <v>378002.2</v>
      </c>
      <c r="AI70" s="65">
        <v>274616.98290598288</v>
      </c>
      <c r="AJ70" s="65">
        <v>297001.72857142857</v>
      </c>
      <c r="AK70" s="65">
        <v>259637.87474747471</v>
      </c>
      <c r="AL70" s="65">
        <v>343638.36363636365</v>
      </c>
      <c r="AM70" s="65">
        <v>281401.63777777774</v>
      </c>
      <c r="AN70" s="65">
        <v>378002.2</v>
      </c>
      <c r="AO70" s="65">
        <v>213001.23968253966</v>
      </c>
      <c r="AP70" s="65">
        <v>270001.57142857142</v>
      </c>
      <c r="AQ70" s="65">
        <v>206183.01818181819</v>
      </c>
      <c r="AR70" s="65">
        <v>297001.72857142857</v>
      </c>
      <c r="AS70" s="65">
        <v>206501.20185185186</v>
      </c>
      <c r="AT70" s="65">
        <v>240001.39682539683</v>
      </c>
      <c r="AU70" s="65">
        <v>300001.74603174598</v>
      </c>
      <c r="AV70" s="65">
        <v>264001.53650793649</v>
      </c>
      <c r="AW70" s="65">
        <v>186001.08253968254</v>
      </c>
      <c r="AX70" s="65">
        <v>192001.11746031744</v>
      </c>
      <c r="AY70" s="65">
        <v>255232.25470085465</v>
      </c>
      <c r="AZ70" s="65">
        <v>307801.79142857139</v>
      </c>
      <c r="BA70" s="65">
        <v>187801.09301587299</v>
      </c>
      <c r="BB70" s="65">
        <v>297001.72857142857</v>
      </c>
      <c r="BC70" s="65">
        <v>177001.03015873014</v>
      </c>
      <c r="BD70" s="65">
        <v>297001.72857142857</v>
      </c>
      <c r="BE70" s="65">
        <v>186001.08253968254</v>
      </c>
      <c r="BF70" s="65">
        <v>324001.88571428566</v>
      </c>
      <c r="BG70" s="65">
        <v>192001.11746031744</v>
      </c>
      <c r="BH70" s="65">
        <v>324001.88571428566</v>
      </c>
      <c r="BI70" s="65">
        <v>201001.16984126982</v>
      </c>
      <c r="BJ70" s="65">
        <v>297001.72857142857</v>
      </c>
      <c r="BK70" s="65">
        <v>183001.06507936504</v>
      </c>
      <c r="BL70" s="65">
        <v>264001.53650793654</v>
      </c>
      <c r="BM70" s="65">
        <v>204001.18730158728</v>
      </c>
      <c r="BN70" s="65">
        <v>204001.18730158728</v>
      </c>
      <c r="BO70" s="65">
        <v>303001.7634920635</v>
      </c>
      <c r="BP70" s="65">
        <v>306001.78095238091</v>
      </c>
      <c r="BQ70" s="65">
        <v>303001.7634920635</v>
      </c>
      <c r="BR70" s="65">
        <v>187385.70598290599</v>
      </c>
      <c r="BS70" s="65">
        <v>152250.88611111109</v>
      </c>
      <c r="BT70" s="65">
        <v>102000.59365079364</v>
      </c>
      <c r="BU70" s="65">
        <v>66000.384126984136</v>
      </c>
      <c r="BV70" s="65">
        <v>189001.1</v>
      </c>
      <c r="BW70" s="65">
        <v>252001.46666666662</v>
      </c>
      <c r="BX70" s="65">
        <v>318924.93308913306</v>
      </c>
      <c r="BY70" s="65">
        <v>332771.16752136749</v>
      </c>
      <c r="BZ70" s="65">
        <v>324001.88571428566</v>
      </c>
      <c r="CA70" s="65">
        <v>300001.74603174598</v>
      </c>
      <c r="CB70" s="65">
        <v>243001.4142857143</v>
      </c>
      <c r="CC70" s="65">
        <v>218401.2711111111</v>
      </c>
      <c r="CD70" s="65">
        <v>162000.94285714283</v>
      </c>
      <c r="CE70" s="65">
        <v>133000.77407407408</v>
      </c>
      <c r="CF70" s="65">
        <v>157500.91666666669</v>
      </c>
      <c r="CG70" s="65">
        <v>109200.63555555555</v>
      </c>
      <c r="CH70" s="65">
        <v>162000.94285714283</v>
      </c>
      <c r="CI70" s="65">
        <v>126000.73333333331</v>
      </c>
      <c r="CJ70" s="65">
        <v>324001.88571428566</v>
      </c>
      <c r="CK70" s="65">
        <v>204001.18730158728</v>
      </c>
      <c r="CL70">
        <v>3780.0219999999999</v>
      </c>
    </row>
    <row r="71" spans="1:90" x14ac:dyDescent="0.35">
      <c r="A71" s="63" t="s">
        <v>238</v>
      </c>
      <c r="B71" s="64" t="s">
        <v>282</v>
      </c>
      <c r="C71" s="65">
        <v>181575.6</v>
      </c>
      <c r="D71" s="65">
        <v>171488.06666666668</v>
      </c>
      <c r="E71" s="65">
        <v>181575.6</v>
      </c>
      <c r="F71" s="65">
        <v>172160.5688888889</v>
      </c>
      <c r="G71" s="65">
        <v>181575.6</v>
      </c>
      <c r="H71" s="65">
        <v>166780.55111111113</v>
      </c>
      <c r="I71" s="65">
        <v>181575.6</v>
      </c>
      <c r="J71" s="65">
        <v>130465.43111111112</v>
      </c>
      <c r="K71" s="65">
        <v>123740.40888888891</v>
      </c>
      <c r="L71" s="65">
        <v>63215.208888888897</v>
      </c>
      <c r="M71" s="65">
        <v>157365.52000000002</v>
      </c>
      <c r="N71" s="65">
        <v>41695.137777777782</v>
      </c>
      <c r="O71" s="65">
        <v>181575.6</v>
      </c>
      <c r="P71" s="65">
        <v>91460.302222222221</v>
      </c>
      <c r="Q71" s="65">
        <v>181575.6</v>
      </c>
      <c r="R71" s="65">
        <v>106255.35111111111</v>
      </c>
      <c r="S71" s="65">
        <v>147854.41714285716</v>
      </c>
      <c r="T71" s="65">
        <v>73437.242666666672</v>
      </c>
      <c r="U71" s="65">
        <v>181575.6</v>
      </c>
      <c r="V71" s="65">
        <v>82045.271111111113</v>
      </c>
      <c r="W71" s="65">
        <v>181575.6</v>
      </c>
      <c r="X71" s="65">
        <v>95495.315555555557</v>
      </c>
      <c r="Y71" s="65">
        <v>181575.6</v>
      </c>
      <c r="Z71" s="65">
        <v>84735.28</v>
      </c>
      <c r="AA71" s="65">
        <v>12969.685714285713</v>
      </c>
      <c r="AB71" s="65">
        <v>4035.013333333332</v>
      </c>
      <c r="AC71" s="65">
        <v>181575.6</v>
      </c>
      <c r="AD71" s="65">
        <v>100875.33333333334</v>
      </c>
      <c r="AE71" s="65">
        <v>76665.253333333341</v>
      </c>
      <c r="AF71" s="65">
        <v>72630.239999999991</v>
      </c>
      <c r="AG71" s="65">
        <v>63215.208888888897</v>
      </c>
      <c r="AH71" s="65">
        <v>181575.6</v>
      </c>
      <c r="AI71" s="65">
        <v>156020.51555555552</v>
      </c>
      <c r="AJ71" s="65">
        <v>181575.6</v>
      </c>
      <c r="AK71" s="65">
        <v>111635.36888888889</v>
      </c>
      <c r="AL71" s="65">
        <v>168605.9142857143</v>
      </c>
      <c r="AM71" s="65">
        <v>79355.262222222227</v>
      </c>
      <c r="AN71" s="65">
        <v>25939.371428571427</v>
      </c>
      <c r="AO71" s="65">
        <v>16140.053333333335</v>
      </c>
      <c r="AP71" s="65">
        <v>168605.9142857143</v>
      </c>
      <c r="AQ71" s="65">
        <v>79355.262222222227</v>
      </c>
      <c r="AR71" s="65">
        <v>168605.9142857143</v>
      </c>
      <c r="AS71" s="65">
        <v>64560.21333333334</v>
      </c>
      <c r="AT71" s="65">
        <v>104910.34666666668</v>
      </c>
      <c r="AU71" s="65">
        <v>91460.302222222221</v>
      </c>
      <c r="AV71" s="65">
        <v>96840.319999999992</v>
      </c>
      <c r="AW71" s="65">
        <v>102220.33777777778</v>
      </c>
      <c r="AX71" s="65">
        <v>65905.217777777783</v>
      </c>
      <c r="AY71" s="65">
        <v>119705.39555555556</v>
      </c>
      <c r="AZ71" s="65">
        <v>145460.01362637361</v>
      </c>
      <c r="BA71" s="65">
        <v>75589.24977777779</v>
      </c>
      <c r="BB71" s="65">
        <v>181575.6</v>
      </c>
      <c r="BC71" s="65">
        <v>79355.262222222227</v>
      </c>
      <c r="BD71" s="65">
        <v>181575.6</v>
      </c>
      <c r="BE71" s="65">
        <v>82045.271111111113</v>
      </c>
      <c r="BF71" s="65">
        <v>181575.6</v>
      </c>
      <c r="BG71" s="65">
        <v>88770.293333333349</v>
      </c>
      <c r="BH71" s="65">
        <v>13967.353846153846</v>
      </c>
      <c r="BI71" s="65">
        <v>13450.044444444447</v>
      </c>
      <c r="BJ71" s="65">
        <v>168605.9142857143</v>
      </c>
      <c r="BK71" s="65">
        <v>114325.37777777779</v>
      </c>
      <c r="BL71" s="65">
        <v>167587.55377777776</v>
      </c>
      <c r="BM71" s="65">
        <v>165435.54666666669</v>
      </c>
      <c r="BN71" s="65">
        <v>173505.57333333333</v>
      </c>
      <c r="BO71" s="65">
        <v>173505.57333333333</v>
      </c>
      <c r="BP71" s="65">
        <v>166780.5511111111</v>
      </c>
      <c r="BQ71" s="65">
        <v>158710.52444444445</v>
      </c>
      <c r="BR71" s="65">
        <v>79355.262222222227</v>
      </c>
      <c r="BS71" s="65">
        <v>87425.288888888899</v>
      </c>
      <c r="BT71" s="65">
        <v>84735.28</v>
      </c>
      <c r="BU71" s="65">
        <v>43040.142222222225</v>
      </c>
      <c r="BV71" s="65">
        <v>83390.275555555563</v>
      </c>
      <c r="BW71" s="65">
        <v>138535.45777777777</v>
      </c>
      <c r="BX71" s="65">
        <v>168573.89037037038</v>
      </c>
      <c r="BY71" s="65">
        <v>166780.55111111113</v>
      </c>
      <c r="BZ71" s="65">
        <v>168125.55555555556</v>
      </c>
      <c r="CA71" s="65">
        <v>170815.56444444446</v>
      </c>
      <c r="CB71" s="65">
        <v>168605.9142857143</v>
      </c>
      <c r="CC71" s="65">
        <v>78010.257777777762</v>
      </c>
      <c r="CD71" s="65">
        <v>12105.04</v>
      </c>
      <c r="CE71" s="65">
        <v>8070.0266666666639</v>
      </c>
      <c r="CF71" s="65">
        <v>0</v>
      </c>
      <c r="CG71" s="65">
        <v>1345.0044444444443</v>
      </c>
      <c r="CH71" s="65">
        <v>181575.6</v>
      </c>
      <c r="CI71" s="65">
        <v>60525.2</v>
      </c>
      <c r="CJ71" s="65">
        <v>181575.6</v>
      </c>
      <c r="CK71" s="65">
        <v>118360.39111111109</v>
      </c>
      <c r="CL71">
        <v>1815.7560000000001</v>
      </c>
    </row>
    <row r="72" spans="1:90" x14ac:dyDescent="0.35">
      <c r="A72" s="63" t="s">
        <v>228</v>
      </c>
      <c r="B72" s="64" t="s">
        <v>283</v>
      </c>
      <c r="C72" s="65">
        <v>12976.023076923077</v>
      </c>
      <c r="D72" s="65">
        <v>8388.5401709401722</v>
      </c>
      <c r="E72" s="65">
        <v>12976.023076923077</v>
      </c>
      <c r="F72" s="65">
        <v>8912.8239316239324</v>
      </c>
      <c r="G72" s="65">
        <v>14155.66153846154</v>
      </c>
      <c r="H72" s="65">
        <v>8650.6820512820505</v>
      </c>
      <c r="I72" s="65">
        <v>11796.384615384617</v>
      </c>
      <c r="J72" s="65">
        <v>9174.9658119658125</v>
      </c>
      <c r="K72" s="65">
        <v>9174.9658119658125</v>
      </c>
      <c r="L72" s="65">
        <v>8519.6111111111113</v>
      </c>
      <c r="M72" s="65">
        <v>11796.384615384617</v>
      </c>
      <c r="N72" s="65">
        <v>8781.7529914529932</v>
      </c>
      <c r="O72" s="65">
        <v>12976.023076923077</v>
      </c>
      <c r="P72" s="65">
        <v>8388.5401709401722</v>
      </c>
      <c r="Q72" s="65">
        <v>10616.746153846154</v>
      </c>
      <c r="R72" s="65">
        <v>9306.0367521367516</v>
      </c>
      <c r="S72" s="65">
        <v>12268.240000000002</v>
      </c>
      <c r="T72" s="65">
        <v>8021.5415384615389</v>
      </c>
      <c r="U72" s="65">
        <v>12976.023076923077</v>
      </c>
      <c r="V72" s="65">
        <v>7995.3273504273511</v>
      </c>
      <c r="W72" s="65">
        <v>12976.023076923077</v>
      </c>
      <c r="X72" s="65">
        <v>7864.2564102564102</v>
      </c>
      <c r="Y72" s="65">
        <v>10616.746153846154</v>
      </c>
      <c r="Z72" s="65">
        <v>6815.6888888888889</v>
      </c>
      <c r="AA72" s="65">
        <v>12976.023076923077</v>
      </c>
      <c r="AB72" s="65">
        <v>9306.0367521367516</v>
      </c>
      <c r="AC72" s="65">
        <v>11796.384615384617</v>
      </c>
      <c r="AD72" s="65">
        <v>8126.3982905982903</v>
      </c>
      <c r="AE72" s="65">
        <v>9568.1786324786317</v>
      </c>
      <c r="AF72" s="65">
        <v>10223.533333333333</v>
      </c>
      <c r="AG72" s="65">
        <v>7995.3273504273511</v>
      </c>
      <c r="AH72" s="65">
        <v>14155.66153846154</v>
      </c>
      <c r="AI72" s="65">
        <v>10485.675213675215</v>
      </c>
      <c r="AJ72" s="65">
        <v>14155.66153846154</v>
      </c>
      <c r="AK72" s="65">
        <v>11272.100854700855</v>
      </c>
      <c r="AL72" s="65">
        <v>14155.66153846154</v>
      </c>
      <c r="AM72" s="65">
        <v>10616.746153846154</v>
      </c>
      <c r="AN72" s="65">
        <v>10616.746153846154</v>
      </c>
      <c r="AO72" s="65">
        <v>7733.1854700854701</v>
      </c>
      <c r="AP72" s="65">
        <v>14155.66153846154</v>
      </c>
      <c r="AQ72" s="65">
        <v>7995.3273504273511</v>
      </c>
      <c r="AR72" s="65">
        <v>8257.4692307692312</v>
      </c>
      <c r="AS72" s="65">
        <v>6422.4760683760687</v>
      </c>
      <c r="AT72" s="65">
        <v>10354.604273504272</v>
      </c>
      <c r="AU72" s="65">
        <v>10354.604273504272</v>
      </c>
      <c r="AV72" s="65">
        <v>8650.6820512820505</v>
      </c>
      <c r="AW72" s="65">
        <v>11927.455555555554</v>
      </c>
      <c r="AX72" s="65">
        <v>12320.668376068374</v>
      </c>
      <c r="AY72" s="65">
        <v>11665.313675213676</v>
      </c>
      <c r="AZ72" s="65">
        <v>6605.9753846153853</v>
      </c>
      <c r="BA72" s="65">
        <v>6605.9753846153844</v>
      </c>
      <c r="BB72" s="65">
        <v>5898.1923076923085</v>
      </c>
      <c r="BC72" s="65">
        <v>6553.5470085470088</v>
      </c>
      <c r="BD72" s="65">
        <v>7077.8307692307699</v>
      </c>
      <c r="BE72" s="65">
        <v>6160.3341880341868</v>
      </c>
      <c r="BF72" s="65">
        <v>5898.1923076923085</v>
      </c>
      <c r="BG72" s="65">
        <v>6291.4051282051287</v>
      </c>
      <c r="BH72" s="65">
        <v>5898.1923076923085</v>
      </c>
      <c r="BI72" s="65">
        <v>7208.901709401709</v>
      </c>
      <c r="BJ72" s="65">
        <v>8257.4692307692312</v>
      </c>
      <c r="BK72" s="65">
        <v>6815.6888888888889</v>
      </c>
      <c r="BL72" s="65">
        <v>11665.313675213676</v>
      </c>
      <c r="BM72" s="65">
        <v>11009.958974358975</v>
      </c>
      <c r="BN72" s="65">
        <v>11403.171794871796</v>
      </c>
      <c r="BO72" s="65">
        <v>12189.597435897436</v>
      </c>
      <c r="BP72" s="65">
        <v>11534.242735042737</v>
      </c>
      <c r="BQ72" s="65">
        <v>12189.597435897436</v>
      </c>
      <c r="BR72" s="65">
        <v>6684.6179487179497</v>
      </c>
      <c r="BS72" s="65">
        <v>8355.7724358974374</v>
      </c>
      <c r="BT72" s="65">
        <v>7208.901709401709</v>
      </c>
      <c r="BU72" s="65">
        <v>7077.8307692307699</v>
      </c>
      <c r="BV72" s="65">
        <v>9306.0367521367516</v>
      </c>
      <c r="BW72" s="65">
        <v>9830.3205128205136</v>
      </c>
      <c r="BX72" s="65">
        <v>12189.597435897436</v>
      </c>
      <c r="BY72" s="65">
        <v>11534.242735042737</v>
      </c>
      <c r="BZ72" s="65">
        <v>12320.668376068374</v>
      </c>
      <c r="CA72" s="65">
        <v>12713.881196581198</v>
      </c>
      <c r="CB72" s="65">
        <v>9437.1076923076926</v>
      </c>
      <c r="CC72" s="65">
        <v>7077.8307692307699</v>
      </c>
      <c r="CD72" s="65">
        <v>4718.5538461538463</v>
      </c>
      <c r="CE72" s="65">
        <v>5898.1923076923076</v>
      </c>
      <c r="CF72" s="65">
        <v>9437.1076923076926</v>
      </c>
      <c r="CG72" s="65">
        <v>7602.114529914531</v>
      </c>
      <c r="CH72" s="65">
        <v>12976.023076923077</v>
      </c>
      <c r="CI72" s="65">
        <v>9306.0367521367516</v>
      </c>
      <c r="CJ72" s="65">
        <v>15335.300000000001</v>
      </c>
      <c r="CK72" s="65">
        <v>10878.888034188036</v>
      </c>
      <c r="CL72">
        <v>153.35300000000001</v>
      </c>
    </row>
    <row r="73" spans="1:90" x14ac:dyDescent="0.35">
      <c r="A73" s="63" t="s">
        <v>238</v>
      </c>
      <c r="B73" s="64" t="s">
        <v>284</v>
      </c>
      <c r="C73" s="65">
        <v>216087.59999999995</v>
      </c>
      <c r="D73" s="65">
        <v>150606.50909090909</v>
      </c>
      <c r="E73" s="65">
        <v>324131.39999999997</v>
      </c>
      <c r="F73" s="65">
        <v>177071.78333333333</v>
      </c>
      <c r="G73" s="65">
        <v>243098.55</v>
      </c>
      <c r="H73" s="65">
        <v>138055.96666666665</v>
      </c>
      <c r="I73" s="65">
        <v>270109.5</v>
      </c>
      <c r="J73" s="65">
        <v>150060.83333333334</v>
      </c>
      <c r="K73" s="65">
        <v>180073</v>
      </c>
      <c r="L73" s="65">
        <v>113584.5076923077</v>
      </c>
      <c r="M73" s="65">
        <v>81032.849999999991</v>
      </c>
      <c r="N73" s="65">
        <v>24009.733333333334</v>
      </c>
      <c r="O73" s="65">
        <v>99732.738461538465</v>
      </c>
      <c r="P73" s="65">
        <v>90036.5</v>
      </c>
      <c r="Q73" s="65">
        <v>299198.21538461535</v>
      </c>
      <c r="R73" s="65">
        <v>114046.23333333335</v>
      </c>
      <c r="S73" s="65">
        <v>172870.08</v>
      </c>
      <c r="T73" s="65">
        <v>95733.354909090893</v>
      </c>
      <c r="U73" s="65">
        <v>135054.75</v>
      </c>
      <c r="V73" s="65">
        <v>72029.2</v>
      </c>
      <c r="W73" s="65">
        <v>54021.899999999987</v>
      </c>
      <c r="X73" s="65">
        <v>50420.439999999988</v>
      </c>
      <c r="Y73" s="65">
        <v>108043.79999999997</v>
      </c>
      <c r="Z73" s="65">
        <v>49110.818181818184</v>
      </c>
      <c r="AA73" s="65">
        <v>297120.44999999995</v>
      </c>
      <c r="AB73" s="65">
        <v>134236.23636363636</v>
      </c>
      <c r="AC73" s="65">
        <v>270109.5</v>
      </c>
      <c r="AD73" s="65">
        <v>172870.08</v>
      </c>
      <c r="AE73" s="65">
        <v>130206.63076923075</v>
      </c>
      <c r="AF73" s="65">
        <v>121895.56923076922</v>
      </c>
      <c r="AG73" s="65">
        <v>144058.4</v>
      </c>
      <c r="AH73" s="65">
        <v>299198.21538461535</v>
      </c>
      <c r="AI73" s="65">
        <v>201081.51666666663</v>
      </c>
      <c r="AJ73" s="65">
        <v>243098.55</v>
      </c>
      <c r="AK73" s="65">
        <v>153062.04999999999</v>
      </c>
      <c r="AL73" s="65">
        <v>224398.66153846151</v>
      </c>
      <c r="AM73" s="65">
        <v>98221.636363636353</v>
      </c>
      <c r="AN73" s="65">
        <v>147332.45454545453</v>
      </c>
      <c r="AO73" s="65">
        <v>50420.439999999988</v>
      </c>
      <c r="AP73" s="65">
        <v>224398.66153846151</v>
      </c>
      <c r="AQ73" s="65">
        <v>102503.09230769231</v>
      </c>
      <c r="AR73" s="65">
        <v>135054.75</v>
      </c>
      <c r="AS73" s="65">
        <v>72029.2</v>
      </c>
      <c r="AT73" s="65">
        <v>166221.23076923075</v>
      </c>
      <c r="AU73" s="65">
        <v>119125.21538461537</v>
      </c>
      <c r="AV73" s="65">
        <v>108043.79999999997</v>
      </c>
      <c r="AW73" s="65">
        <v>85125.418181818182</v>
      </c>
      <c r="AX73" s="65">
        <v>66026.766666666663</v>
      </c>
      <c r="AY73" s="65">
        <v>160428.6727272727</v>
      </c>
      <c r="AZ73" s="65">
        <v>155583.07199999999</v>
      </c>
      <c r="BA73" s="65">
        <v>93572.478909090918</v>
      </c>
      <c r="BB73" s="65">
        <v>117865.96363636364</v>
      </c>
      <c r="BC73" s="65">
        <v>68755.145454545447</v>
      </c>
      <c r="BD73" s="65">
        <v>88399.472727272718</v>
      </c>
      <c r="BE73" s="65">
        <v>49110.818181818184</v>
      </c>
      <c r="BF73" s="65">
        <v>129652.56</v>
      </c>
      <c r="BG73" s="65">
        <v>65481.090909090912</v>
      </c>
      <c r="BH73" s="65">
        <v>235731.92727272728</v>
      </c>
      <c r="BI73" s="65">
        <v>169268.62</v>
      </c>
      <c r="BJ73" s="65">
        <v>206265.43636363634</v>
      </c>
      <c r="BK73" s="65">
        <v>115246.72</v>
      </c>
      <c r="BL73" s="65">
        <v>191139.30436363639</v>
      </c>
      <c r="BM73" s="65">
        <v>151261.32</v>
      </c>
      <c r="BN73" s="65">
        <v>140456.94000000003</v>
      </c>
      <c r="BO73" s="65">
        <v>255376.25454545452</v>
      </c>
      <c r="BP73" s="65">
        <v>217724.62727272729</v>
      </c>
      <c r="BQ73" s="65">
        <v>190877.37999999998</v>
      </c>
      <c r="BR73" s="65">
        <v>114591.90909090907</v>
      </c>
      <c r="BS73" s="65">
        <v>72029.2</v>
      </c>
      <c r="BT73" s="65">
        <v>19644.327272727267</v>
      </c>
      <c r="BU73" s="65">
        <v>36014.6</v>
      </c>
      <c r="BV73" s="65">
        <v>72029.2</v>
      </c>
      <c r="BW73" s="65">
        <v>160428.6727272727</v>
      </c>
      <c r="BX73" s="65">
        <v>141875.69696969693</v>
      </c>
      <c r="BY73" s="65">
        <v>42562.709090909084</v>
      </c>
      <c r="BZ73" s="65">
        <v>196443.27272727271</v>
      </c>
      <c r="CA73" s="65">
        <v>186621.10909090907</v>
      </c>
      <c r="CB73" s="65">
        <v>224398.66153846151</v>
      </c>
      <c r="CC73" s="65">
        <v>87035.283333333311</v>
      </c>
      <c r="CD73" s="65">
        <v>29466.49090909091</v>
      </c>
      <c r="CE73" s="65">
        <v>39616.060000000005</v>
      </c>
      <c r="CF73" s="65">
        <v>54021.899999999987</v>
      </c>
      <c r="CG73" s="65">
        <v>46818.979999999989</v>
      </c>
      <c r="CH73" s="65">
        <v>224398.66153846151</v>
      </c>
      <c r="CI73" s="65">
        <v>119125.21538461537</v>
      </c>
      <c r="CJ73" s="65">
        <v>299198.21538461535</v>
      </c>
      <c r="CK73" s="65">
        <v>160680.52307692307</v>
      </c>
      <c r="CL73">
        <v>3241.3139999999999</v>
      </c>
    </row>
    <row r="74" spans="1:90" x14ac:dyDescent="0.35">
      <c r="A74" s="63" t="s">
        <v>238</v>
      </c>
      <c r="B74" s="64" t="s">
        <v>285</v>
      </c>
      <c r="C74" s="65">
        <v>117938.18181818181</v>
      </c>
      <c r="D74" s="65">
        <v>86487.999999999985</v>
      </c>
      <c r="E74" s="65">
        <v>259464</v>
      </c>
      <c r="F74" s="65">
        <v>126849.06666666667</v>
      </c>
      <c r="G74" s="65">
        <v>188701.09090909091</v>
      </c>
      <c r="H74" s="65">
        <v>76004.606060606049</v>
      </c>
      <c r="I74" s="65">
        <v>117938.18181818181</v>
      </c>
      <c r="J74" s="65">
        <v>60279.515151515145</v>
      </c>
      <c r="K74" s="65">
        <v>172975.99999999997</v>
      </c>
      <c r="L74" s="65">
        <v>156158.88888888888</v>
      </c>
      <c r="M74" s="65">
        <v>47175.272727272728</v>
      </c>
      <c r="N74" s="65">
        <v>46126.933333333334</v>
      </c>
      <c r="O74" s="65">
        <v>172975.99999999997</v>
      </c>
      <c r="P74" s="65">
        <v>67268.444444444438</v>
      </c>
      <c r="Q74" s="65">
        <v>86487.999999999985</v>
      </c>
      <c r="R74" s="65">
        <v>84085.555555555547</v>
      </c>
      <c r="S74" s="65">
        <v>101033.70909090911</v>
      </c>
      <c r="T74" s="65">
        <v>99207.851313131294</v>
      </c>
      <c r="U74" s="65">
        <v>129732</v>
      </c>
      <c r="V74" s="65">
        <v>110512.44444444442</v>
      </c>
      <c r="W74" s="65">
        <v>47175.272727272728</v>
      </c>
      <c r="X74" s="65">
        <v>60541.599999999991</v>
      </c>
      <c r="Y74" s="65">
        <v>47175.272727272728</v>
      </c>
      <c r="Z74" s="65">
        <v>76004.606060606049</v>
      </c>
      <c r="AA74" s="65">
        <v>129732</v>
      </c>
      <c r="AB74" s="65">
        <v>115317.33333333333</v>
      </c>
      <c r="AC74" s="65">
        <v>151354</v>
      </c>
      <c r="AD74" s="65">
        <v>133663.27272727274</v>
      </c>
      <c r="AE74" s="65">
        <v>105707.55555555555</v>
      </c>
      <c r="AF74" s="65">
        <v>108109.99999999999</v>
      </c>
      <c r="AG74" s="65">
        <v>110512.44444444442</v>
      </c>
      <c r="AH74" s="65">
        <v>212288.72727272729</v>
      </c>
      <c r="AI74" s="65">
        <v>133663.27272727274</v>
      </c>
      <c r="AJ74" s="65">
        <v>129732</v>
      </c>
      <c r="AK74" s="65">
        <v>83605.066666666666</v>
      </c>
      <c r="AL74" s="65">
        <v>141525.81818181815</v>
      </c>
      <c r="AM74" s="65">
        <v>65521.21212121212</v>
      </c>
      <c r="AN74" s="65">
        <v>43243.999999999993</v>
      </c>
      <c r="AO74" s="65">
        <v>51892.799999999988</v>
      </c>
      <c r="AP74" s="65">
        <v>117938.18181818181</v>
      </c>
      <c r="AQ74" s="65">
        <v>57658.666666666664</v>
      </c>
      <c r="AR74" s="65">
        <v>43243.999999999993</v>
      </c>
      <c r="AS74" s="65">
        <v>23063.466666666667</v>
      </c>
      <c r="AT74" s="65">
        <v>146549.11111111109</v>
      </c>
      <c r="AU74" s="65">
        <v>105707.55555555555</v>
      </c>
      <c r="AV74" s="65">
        <v>81683.111111111109</v>
      </c>
      <c r="AW74" s="65">
        <v>104833.93939393941</v>
      </c>
      <c r="AX74" s="65">
        <v>57658.666666666664</v>
      </c>
      <c r="AY74" s="65">
        <v>91292.888888888905</v>
      </c>
      <c r="AZ74" s="65">
        <v>181624.8</v>
      </c>
      <c r="BA74" s="65">
        <v>117833.34787878787</v>
      </c>
      <c r="BB74" s="65">
        <v>235876.36363636362</v>
      </c>
      <c r="BC74" s="65">
        <v>115317.33333333333</v>
      </c>
      <c r="BD74" s="65">
        <v>212288.72727272729</v>
      </c>
      <c r="BE74" s="65">
        <v>118200.26666666665</v>
      </c>
      <c r="BF74" s="65">
        <v>117938.18181818181</v>
      </c>
      <c r="BG74" s="65">
        <v>95136.799999999988</v>
      </c>
      <c r="BH74" s="65">
        <v>129732</v>
      </c>
      <c r="BI74" s="65">
        <v>98019.733333333337</v>
      </c>
      <c r="BJ74" s="65">
        <v>212288.72727272729</v>
      </c>
      <c r="BK74" s="65">
        <v>162492.60606060605</v>
      </c>
      <c r="BL74" s="65">
        <v>169263.13131313134</v>
      </c>
      <c r="BM74" s="65">
        <v>134536.88888888888</v>
      </c>
      <c r="BN74" s="65">
        <v>139341.77777777778</v>
      </c>
      <c r="BO74" s="65">
        <v>209667.87878787876</v>
      </c>
      <c r="BP74" s="65">
        <v>184988.22222222219</v>
      </c>
      <c r="BQ74" s="65">
        <v>177780.88888888888</v>
      </c>
      <c r="BR74" s="65">
        <v>52416.969696969703</v>
      </c>
      <c r="BS74" s="65">
        <v>60607.121212121201</v>
      </c>
      <c r="BT74" s="65">
        <v>41933.57575757576</v>
      </c>
      <c r="BU74" s="65">
        <v>41933.57575757576</v>
      </c>
      <c r="BV74" s="65">
        <v>62463.555555555547</v>
      </c>
      <c r="BW74" s="65">
        <v>96097.777777777752</v>
      </c>
      <c r="BX74" s="65">
        <v>143273.05050505049</v>
      </c>
      <c r="BY74" s="65">
        <v>167734.30303030304</v>
      </c>
      <c r="BZ74" s="65">
        <v>131042.42424242424</v>
      </c>
      <c r="CA74" s="65">
        <v>131042.42424242424</v>
      </c>
      <c r="CB74" s="65">
        <v>47175.272727272728</v>
      </c>
      <c r="CC74" s="65">
        <v>54775.73333333333</v>
      </c>
      <c r="CD74" s="65">
        <v>0</v>
      </c>
      <c r="CE74" s="65">
        <v>54775.73333333333</v>
      </c>
      <c r="CF74" s="65">
        <v>21621.999999999996</v>
      </c>
      <c r="CG74" s="65">
        <v>49796.121212121208</v>
      </c>
      <c r="CH74" s="65">
        <v>86487.999999999985</v>
      </c>
      <c r="CI74" s="65">
        <v>49796.121212121208</v>
      </c>
      <c r="CJ74" s="65">
        <v>151354</v>
      </c>
      <c r="CK74" s="65">
        <v>91729.696969696961</v>
      </c>
      <c r="CL74">
        <v>2594.64</v>
      </c>
    </row>
    <row r="75" spans="1:90" x14ac:dyDescent="0.35">
      <c r="A75" s="63" t="s">
        <v>228</v>
      </c>
      <c r="B75" s="64" t="s">
        <v>286</v>
      </c>
      <c r="C75" s="65">
        <v>311174.61666666664</v>
      </c>
      <c r="D75" s="65">
        <v>243012.55777777772</v>
      </c>
      <c r="E75" s="65">
        <v>444535.16666666669</v>
      </c>
      <c r="F75" s="65">
        <v>350239.82828282827</v>
      </c>
      <c r="G75" s="65">
        <v>400081.64999999997</v>
      </c>
      <c r="H75" s="65">
        <v>308211.04888888885</v>
      </c>
      <c r="I75" s="65">
        <v>387957.96363636362</v>
      </c>
      <c r="J75" s="65">
        <v>278575.37111111108</v>
      </c>
      <c r="K75" s="65">
        <v>431834.16190476192</v>
      </c>
      <c r="L75" s="65">
        <v>396662.1487179487</v>
      </c>
      <c r="M75" s="65">
        <v>177814.06666666662</v>
      </c>
      <c r="N75" s="65">
        <v>246204.09230769228</v>
      </c>
      <c r="O75" s="65">
        <v>462316.5733333333</v>
      </c>
      <c r="P75" s="65">
        <v>331919.59111111105</v>
      </c>
      <c r="Q75" s="65">
        <v>426753.75999999995</v>
      </c>
      <c r="R75" s="65">
        <v>339822.43851851847</v>
      </c>
      <c r="S75" s="65">
        <v>248939.69333333333</v>
      </c>
      <c r="T75" s="65">
        <v>300080.23472934467</v>
      </c>
      <c r="U75" s="65">
        <v>284502.50666666665</v>
      </c>
      <c r="V75" s="65">
        <v>310034.78290598287</v>
      </c>
      <c r="W75" s="65">
        <v>213376.87999999998</v>
      </c>
      <c r="X75" s="65">
        <v>339463.2181818182</v>
      </c>
      <c r="Y75" s="65">
        <v>177814.06666666662</v>
      </c>
      <c r="Z75" s="65">
        <v>253250.3373737373</v>
      </c>
      <c r="AA75" s="65">
        <v>284502.50666666665</v>
      </c>
      <c r="AB75" s="65">
        <v>271660.37962962961</v>
      </c>
      <c r="AC75" s="65">
        <v>284502.50666666665</v>
      </c>
      <c r="AD75" s="65">
        <v>325992.45555555553</v>
      </c>
      <c r="AE75" s="65">
        <v>379336.67555555556</v>
      </c>
      <c r="AF75" s="65">
        <v>347725.28592592583</v>
      </c>
      <c r="AG75" s="65">
        <v>347725.28592592583</v>
      </c>
      <c r="AH75" s="65">
        <v>488988.68333333323</v>
      </c>
      <c r="AI75" s="65">
        <v>341950.12820512819</v>
      </c>
      <c r="AJ75" s="65">
        <v>426753.75999999995</v>
      </c>
      <c r="AK75" s="65">
        <v>334459.79206349206</v>
      </c>
      <c r="AL75" s="65">
        <v>410340.15384615387</v>
      </c>
      <c r="AM75" s="65">
        <v>337390.79316239315</v>
      </c>
      <c r="AN75" s="65">
        <v>76206.028571428556</v>
      </c>
      <c r="AO75" s="65">
        <v>188590.67676767672</v>
      </c>
      <c r="AP75" s="65">
        <v>391190.9466666666</v>
      </c>
      <c r="AQ75" s="65">
        <v>346509.46324786323</v>
      </c>
      <c r="AR75" s="65">
        <v>248939.6933333333</v>
      </c>
      <c r="AS75" s="65">
        <v>301296.05740740732</v>
      </c>
      <c r="AT75" s="65">
        <v>347725.28592592583</v>
      </c>
      <c r="AU75" s="65">
        <v>367482.4044444444</v>
      </c>
      <c r="AV75" s="65">
        <v>335871.01481481479</v>
      </c>
      <c r="AW75" s="65">
        <v>448768.83492063486</v>
      </c>
      <c r="AX75" s="65">
        <v>448768.83492063486</v>
      </c>
      <c r="AY75" s="65">
        <v>376796.47460317455</v>
      </c>
      <c r="AZ75" s="65">
        <v>362857.93604395597</v>
      </c>
      <c r="BA75" s="65">
        <v>361631.25780626776</v>
      </c>
      <c r="BB75" s="65">
        <v>342927.12857142859</v>
      </c>
      <c r="BC75" s="65">
        <v>337390.79316239315</v>
      </c>
      <c r="BD75" s="65">
        <v>328272.12307692308</v>
      </c>
      <c r="BE75" s="65">
        <v>330931.7351851851</v>
      </c>
      <c r="BF75" s="65">
        <v>342927.12857142859</v>
      </c>
      <c r="BG75" s="65">
        <v>396662.1487179487</v>
      </c>
      <c r="BH75" s="65">
        <v>381030.14285714284</v>
      </c>
      <c r="BI75" s="65">
        <v>378424.80854700855</v>
      </c>
      <c r="BJ75" s="65">
        <v>419133.15714285709</v>
      </c>
      <c r="BK75" s="65">
        <v>364746.80341880338</v>
      </c>
      <c r="BL75" s="65">
        <v>287889.44126984122</v>
      </c>
      <c r="BM75" s="65">
        <v>232851.75396825399</v>
      </c>
      <c r="BN75" s="65">
        <v>266721.09999999998</v>
      </c>
      <c r="BO75" s="65">
        <v>351394.46507936507</v>
      </c>
      <c r="BP75" s="65">
        <v>317525.11904761899</v>
      </c>
      <c r="BQ75" s="65">
        <v>270954.76825396821</v>
      </c>
      <c r="BR75" s="65">
        <v>300590.44603174599</v>
      </c>
      <c r="BS75" s="65">
        <v>306235.33703703701</v>
      </c>
      <c r="BT75" s="65">
        <v>268696.81185185182</v>
      </c>
      <c r="BU75" s="65">
        <v>94834.168888888889</v>
      </c>
      <c r="BV75" s="65">
        <v>442559.45481481479</v>
      </c>
      <c r="BW75" s="65">
        <v>418850.91259259253</v>
      </c>
      <c r="BX75" s="65">
        <v>466267.99703703698</v>
      </c>
      <c r="BY75" s="65">
        <v>482073.69185185182</v>
      </c>
      <c r="BZ75" s="65">
        <v>470219.42074074072</v>
      </c>
      <c r="CA75" s="65">
        <v>446510.87851851841</v>
      </c>
      <c r="CB75" s="65">
        <v>462316.5733333333</v>
      </c>
      <c r="CC75" s="65">
        <v>273560.1025641025</v>
      </c>
      <c r="CD75" s="65">
        <v>152412.05714285711</v>
      </c>
      <c r="CE75" s="65">
        <v>243671.12839506168</v>
      </c>
      <c r="CF75" s="65">
        <v>106688.43999999999</v>
      </c>
      <c r="CG75" s="65">
        <v>189668.33777777778</v>
      </c>
      <c r="CH75" s="65">
        <v>248939.6933333333</v>
      </c>
      <c r="CI75" s="65">
        <v>259882.09743589745</v>
      </c>
      <c r="CJ75" s="65">
        <v>391190.9466666666</v>
      </c>
      <c r="CK75" s="65">
        <v>330931.7351851851</v>
      </c>
      <c r="CL75">
        <v>5334.4219999999996</v>
      </c>
    </row>
    <row r="76" spans="1:90" x14ac:dyDescent="0.35">
      <c r="A76" s="63" t="s">
        <v>238</v>
      </c>
      <c r="B76" s="64" t="s">
        <v>320</v>
      </c>
      <c r="C76" s="65">
        <v>30193.4</v>
      </c>
      <c r="D76" s="65">
        <v>23004.495238095238</v>
      </c>
      <c r="E76" s="65">
        <v>30193.4</v>
      </c>
      <c r="F76" s="65">
        <v>25290.198290598291</v>
      </c>
      <c r="G76" s="65">
        <v>27870.830769230772</v>
      </c>
      <c r="H76" s="65">
        <v>19870.870085470091</v>
      </c>
      <c r="I76" s="65">
        <v>28036.728571428575</v>
      </c>
      <c r="J76" s="65">
        <v>19410.042857142857</v>
      </c>
      <c r="K76" s="65">
        <v>26322.451282051286</v>
      </c>
      <c r="L76" s="65">
        <v>22477.308888888889</v>
      </c>
      <c r="M76" s="65">
        <v>30193.4</v>
      </c>
      <c r="N76" s="65">
        <v>20128.933333333331</v>
      </c>
      <c r="O76" s="65">
        <v>30193.4</v>
      </c>
      <c r="P76" s="65">
        <v>19410.042857142857</v>
      </c>
      <c r="Q76" s="65">
        <v>30193.4</v>
      </c>
      <c r="R76" s="65">
        <v>21247.207407407408</v>
      </c>
      <c r="S76" s="65">
        <v>27132.032556776561</v>
      </c>
      <c r="T76" s="65">
        <v>20454.830349206346</v>
      </c>
      <c r="U76" s="65">
        <v>28180.506666666668</v>
      </c>
      <c r="V76" s="65">
        <v>20576.242962962966</v>
      </c>
      <c r="W76" s="65">
        <v>28180.506666666668</v>
      </c>
      <c r="X76" s="65">
        <v>21470.862222222226</v>
      </c>
      <c r="Y76" s="65">
        <v>23225.692307692312</v>
      </c>
      <c r="Z76" s="65">
        <v>15655.837037037039</v>
      </c>
      <c r="AA76" s="65">
        <v>25880.057142857142</v>
      </c>
      <c r="AB76" s="65">
        <v>17493.001587301587</v>
      </c>
      <c r="AC76" s="65">
        <v>30193.4</v>
      </c>
      <c r="AD76" s="65">
        <v>27078.207936507933</v>
      </c>
      <c r="AE76" s="65">
        <v>23260.100740740741</v>
      </c>
      <c r="AF76" s="65">
        <v>24378.374814814819</v>
      </c>
      <c r="AG76" s="65">
        <v>24154.719999999998</v>
      </c>
      <c r="AH76" s="65">
        <v>30193.4</v>
      </c>
      <c r="AI76" s="65">
        <v>24202.646031746033</v>
      </c>
      <c r="AJ76" s="65">
        <v>17253.37142857143</v>
      </c>
      <c r="AK76" s="65">
        <v>11741.877777777778</v>
      </c>
      <c r="AL76" s="65">
        <v>27870.830769230772</v>
      </c>
      <c r="AM76" s="65">
        <v>20128.933333333331</v>
      </c>
      <c r="AN76" s="65">
        <v>27448.545454545456</v>
      </c>
      <c r="AO76" s="65">
        <v>18787.004444444443</v>
      </c>
      <c r="AP76" s="65">
        <v>30193.4</v>
      </c>
      <c r="AQ76" s="65">
        <v>16774.111111111113</v>
      </c>
      <c r="AR76" s="65">
        <v>10064.466666666665</v>
      </c>
      <c r="AS76" s="65">
        <v>17445.075555555559</v>
      </c>
      <c r="AT76" s="65">
        <v>22525.234920634924</v>
      </c>
      <c r="AU76" s="65">
        <v>19889.303174603177</v>
      </c>
      <c r="AV76" s="65">
        <v>18211.892063492065</v>
      </c>
      <c r="AW76" s="65">
        <v>21653.852525252525</v>
      </c>
      <c r="AX76" s="65">
        <v>21348.868686868685</v>
      </c>
      <c r="AY76" s="65">
        <v>22812.791111111113</v>
      </c>
      <c r="AZ76" s="65">
        <v>26910.466825396827</v>
      </c>
      <c r="BA76" s="65">
        <v>22489.122823287824</v>
      </c>
      <c r="BB76" s="65">
        <v>28036.728571428575</v>
      </c>
      <c r="BC76" s="65">
        <v>21806.344444444443</v>
      </c>
      <c r="BD76" s="65">
        <v>30193.4</v>
      </c>
      <c r="BE76" s="65">
        <v>22709.565811965815</v>
      </c>
      <c r="BF76" s="65">
        <v>23483.755555555559</v>
      </c>
      <c r="BG76" s="65">
        <v>22225.697222222225</v>
      </c>
      <c r="BH76" s="65">
        <v>22645.050000000003</v>
      </c>
      <c r="BI76" s="65">
        <v>19823.949494949498</v>
      </c>
      <c r="BJ76" s="65">
        <v>30193.4</v>
      </c>
      <c r="BK76" s="65">
        <v>25880.057142857142</v>
      </c>
      <c r="BL76" s="65">
        <v>22293.983438783442</v>
      </c>
      <c r="BM76" s="65">
        <v>20128.933333333338</v>
      </c>
      <c r="BN76" s="65">
        <v>21806.344444444447</v>
      </c>
      <c r="BO76" s="65">
        <v>21958.836363636365</v>
      </c>
      <c r="BP76" s="65">
        <v>25290.198290598291</v>
      </c>
      <c r="BQ76" s="65">
        <v>22285.604761904764</v>
      </c>
      <c r="BR76" s="65">
        <v>10322.529914529912</v>
      </c>
      <c r="BS76" s="65">
        <v>17601.575275187777</v>
      </c>
      <c r="BT76" s="65">
        <v>15376.26851851852</v>
      </c>
      <c r="BU76" s="65">
        <v>11589.385858585858</v>
      </c>
      <c r="BV76" s="65">
        <v>21247.207407407408</v>
      </c>
      <c r="BW76" s="65">
        <v>22193.439316239317</v>
      </c>
      <c r="BX76" s="65">
        <v>25459.373086419761</v>
      </c>
      <c r="BY76" s="65">
        <v>27078.207936507933</v>
      </c>
      <c r="BZ76" s="65">
        <v>24921.536507936511</v>
      </c>
      <c r="CA76" s="65">
        <v>24378.374814814819</v>
      </c>
      <c r="CB76" s="65">
        <v>30193.4</v>
      </c>
      <c r="CC76" s="65">
        <v>19290.227777777778</v>
      </c>
      <c r="CD76" s="65">
        <v>13419.28888888889</v>
      </c>
      <c r="CE76" s="65">
        <v>12460.768253968256</v>
      </c>
      <c r="CF76" s="65">
        <v>6709.6444444444451</v>
      </c>
      <c r="CG76" s="65">
        <v>8722.5377777777794</v>
      </c>
      <c r="CH76" s="65">
        <v>22645.050000000003</v>
      </c>
      <c r="CI76" s="65">
        <v>15859.159595959598</v>
      </c>
      <c r="CJ76" s="65">
        <v>22645.050000000003</v>
      </c>
      <c r="CK76" s="65">
        <v>14761.21777777778</v>
      </c>
      <c r="CL76">
        <v>301.93400000000003</v>
      </c>
    </row>
    <row r="77" spans="1:90" x14ac:dyDescent="0.35">
      <c r="A77" s="63" t="s">
        <v>259</v>
      </c>
      <c r="B77" s="64" t="s">
        <v>287</v>
      </c>
      <c r="C77" s="65">
        <v>225157.4</v>
      </c>
      <c r="D77" s="65">
        <v>194366.64444444445</v>
      </c>
      <c r="E77" s="65">
        <v>225157.4</v>
      </c>
      <c r="F77" s="65">
        <v>190517.8</v>
      </c>
      <c r="G77" s="65">
        <v>225157.4</v>
      </c>
      <c r="H77" s="65">
        <v>186668.95555555556</v>
      </c>
      <c r="I77" s="65">
        <v>225157.4</v>
      </c>
      <c r="J77" s="65">
        <v>192992.05714285714</v>
      </c>
      <c r="K77" s="65">
        <v>200139.91111111111</v>
      </c>
      <c r="L77" s="65">
        <v>201926.87460317457</v>
      </c>
      <c r="M77" s="65">
        <v>121238.6</v>
      </c>
      <c r="N77" s="65">
        <v>111441.54141414141</v>
      </c>
      <c r="O77" s="65">
        <v>225157.4</v>
      </c>
      <c r="P77" s="65">
        <v>216222.58253968254</v>
      </c>
      <c r="Q77" s="65">
        <v>225157.4</v>
      </c>
      <c r="R77" s="65">
        <v>216222.58253968254</v>
      </c>
      <c r="S77" s="65">
        <v>218724.33142857146</v>
      </c>
      <c r="T77" s="65">
        <v>194696.54539682542</v>
      </c>
      <c r="U77" s="65">
        <v>225157.4</v>
      </c>
      <c r="V77" s="65">
        <v>194779.02063492066</v>
      </c>
      <c r="W77" s="65">
        <v>225157.4</v>
      </c>
      <c r="X77" s="65">
        <v>180483.31269841269</v>
      </c>
      <c r="Y77" s="65">
        <v>209074.7285714286</v>
      </c>
      <c r="Z77" s="65">
        <v>180483.31269841269</v>
      </c>
      <c r="AA77" s="65">
        <v>209074.7285714286</v>
      </c>
      <c r="AB77" s="65">
        <v>198352.94761904763</v>
      </c>
      <c r="AC77" s="65">
        <v>225157.4</v>
      </c>
      <c r="AD77" s="65">
        <v>219384.13333333336</v>
      </c>
      <c r="AE77" s="65">
        <v>212648.65555555557</v>
      </c>
      <c r="AF77" s="65">
        <v>209074.7285714286</v>
      </c>
      <c r="AG77" s="65">
        <v>201926.87460317457</v>
      </c>
      <c r="AH77" s="65">
        <v>225157.4</v>
      </c>
      <c r="AI77" s="65">
        <v>207837.6</v>
      </c>
      <c r="AJ77" s="65">
        <v>209074.7285714286</v>
      </c>
      <c r="AK77" s="65">
        <v>216060.13131313131</v>
      </c>
      <c r="AL77" s="65">
        <v>192992.05714285714</v>
      </c>
      <c r="AM77" s="65">
        <v>177046.84444444443</v>
      </c>
      <c r="AN77" s="65">
        <v>112578.7</v>
      </c>
      <c r="AO77" s="65">
        <v>158444.09629629628</v>
      </c>
      <c r="AP77" s="65">
        <v>225157.4</v>
      </c>
      <c r="AQ77" s="65">
        <v>190517.8</v>
      </c>
      <c r="AR77" s="65">
        <v>160826.71428571429</v>
      </c>
      <c r="AS77" s="65">
        <v>172848.10505050505</v>
      </c>
      <c r="AT77" s="65">
        <v>175122.4222222222</v>
      </c>
      <c r="AU77" s="65">
        <v>167974.56825396826</v>
      </c>
      <c r="AV77" s="65">
        <v>212648.65555555557</v>
      </c>
      <c r="AW77" s="65">
        <v>196565.98412698414</v>
      </c>
      <c r="AX77" s="65">
        <v>221583.47301587302</v>
      </c>
      <c r="AY77" s="65">
        <v>182270.27619047623</v>
      </c>
      <c r="AZ77" s="65">
        <v>170476.31714285712</v>
      </c>
      <c r="BA77" s="65">
        <v>176135.03486772484</v>
      </c>
      <c r="BB77" s="65">
        <v>176909.38571428572</v>
      </c>
      <c r="BC77" s="65">
        <v>171548.49523809523</v>
      </c>
      <c r="BD77" s="65">
        <v>176909.38571428572</v>
      </c>
      <c r="BE77" s="65">
        <v>176909.38571428572</v>
      </c>
      <c r="BF77" s="65">
        <v>160826.71428571429</v>
      </c>
      <c r="BG77" s="65">
        <v>166187.60476190477</v>
      </c>
      <c r="BH77" s="65">
        <v>160826.71428571429</v>
      </c>
      <c r="BI77" s="65">
        <v>167974.56825396826</v>
      </c>
      <c r="BJ77" s="65">
        <v>176909.38571428572</v>
      </c>
      <c r="BK77" s="65">
        <v>198055.12037037034</v>
      </c>
      <c r="BL77" s="65">
        <v>201377.0396825397</v>
      </c>
      <c r="BM77" s="65">
        <v>194779.02063492063</v>
      </c>
      <c r="BN77" s="65">
        <v>198352.9476190476</v>
      </c>
      <c r="BO77" s="65">
        <v>211686.44444444444</v>
      </c>
      <c r="BP77" s="65">
        <v>200139.91111111111</v>
      </c>
      <c r="BQ77" s="65">
        <v>201926.8746031746</v>
      </c>
      <c r="BR77" s="65">
        <v>181376.79444444444</v>
      </c>
      <c r="BS77" s="65">
        <v>155019.08293650794</v>
      </c>
      <c r="BT77" s="65">
        <v>125087.44444444445</v>
      </c>
      <c r="BU77" s="65">
        <v>89348.174603174586</v>
      </c>
      <c r="BV77" s="65">
        <v>221583.47301587302</v>
      </c>
      <c r="BW77" s="65">
        <v>184057.23968253969</v>
      </c>
      <c r="BX77" s="65">
        <v>220392.164021164</v>
      </c>
      <c r="BY77" s="65">
        <v>221583.47301587302</v>
      </c>
      <c r="BZ77" s="65">
        <v>219796.50952380954</v>
      </c>
      <c r="CA77" s="65">
        <v>219796.50952380954</v>
      </c>
      <c r="CB77" s="65">
        <v>225157.4</v>
      </c>
      <c r="CC77" s="65">
        <v>178696.34920634917</v>
      </c>
      <c r="CD77" s="65">
        <v>160826.71428571429</v>
      </c>
      <c r="CE77" s="65">
        <v>144744.04285714283</v>
      </c>
      <c r="CF77" s="65">
        <v>160826.71428571429</v>
      </c>
      <c r="CG77" s="65">
        <v>191800.74814814812</v>
      </c>
      <c r="CH77" s="65">
        <v>225157.4</v>
      </c>
      <c r="CI77" s="65">
        <v>178696.34920634917</v>
      </c>
      <c r="CJ77" s="65">
        <v>225157.4</v>
      </c>
      <c r="CK77" s="65">
        <v>198352.94761904763</v>
      </c>
      <c r="CL77">
        <v>2251.5740000000001</v>
      </c>
    </row>
    <row r="78" spans="1:90" x14ac:dyDescent="0.35">
      <c r="A78" s="63" t="s">
        <v>238</v>
      </c>
      <c r="B78" s="64" t="s">
        <v>288</v>
      </c>
      <c r="C78" s="65">
        <v>1279470.0999999999</v>
      </c>
      <c r="D78" s="65">
        <v>969295.53030303016</v>
      </c>
      <c r="E78" s="65">
        <v>1279470.0999999999</v>
      </c>
      <c r="F78" s="65">
        <v>956371.58989898989</v>
      </c>
      <c r="G78" s="65">
        <v>1137306.7555555555</v>
      </c>
      <c r="H78" s="65">
        <v>852980.06666666653</v>
      </c>
      <c r="I78" s="65">
        <v>1151523.0899999999</v>
      </c>
      <c r="J78" s="65">
        <v>695020.79506172833</v>
      </c>
      <c r="K78" s="65">
        <v>1033915.2323232323</v>
      </c>
      <c r="L78" s="65">
        <v>909845.40444444446</v>
      </c>
      <c r="M78" s="65">
        <v>1279470.0999999999</v>
      </c>
      <c r="N78" s="65">
        <v>684968.84141414135</v>
      </c>
      <c r="O78" s="65">
        <v>1279470.0999999999</v>
      </c>
      <c r="P78" s="65">
        <v>982219.47070707055</v>
      </c>
      <c r="Q78" s="65">
        <v>1279470.0999999999</v>
      </c>
      <c r="R78" s="65">
        <v>838763.73222222214</v>
      </c>
      <c r="S78" s="65">
        <v>1205028.2032727271</v>
      </c>
      <c r="T78" s="65">
        <v>855823.33355555544</v>
      </c>
      <c r="U78" s="65">
        <v>1279470.0999999999</v>
      </c>
      <c r="V78" s="65">
        <v>966710.74222222215</v>
      </c>
      <c r="W78" s="65">
        <v>1163154.6363636362</v>
      </c>
      <c r="X78" s="65">
        <v>824547.39777777775</v>
      </c>
      <c r="Y78" s="65">
        <v>1023576.08</v>
      </c>
      <c r="Z78" s="65">
        <v>668167.71888888883</v>
      </c>
      <c r="AA78" s="65">
        <v>1279470.0999999999</v>
      </c>
      <c r="AB78" s="65">
        <v>838763.73222222214</v>
      </c>
      <c r="AC78" s="65">
        <v>1279470.0999999999</v>
      </c>
      <c r="AD78" s="65">
        <v>980927.07666666666</v>
      </c>
      <c r="AE78" s="65">
        <v>917599.76868686848</v>
      </c>
      <c r="AF78" s="65">
        <v>878827.94747474731</v>
      </c>
      <c r="AG78" s="65">
        <v>824547.39777777775</v>
      </c>
      <c r="AH78" s="65">
        <v>1279470.0999999999</v>
      </c>
      <c r="AI78" s="65">
        <v>1023576.0799999997</v>
      </c>
      <c r="AJ78" s="65">
        <v>1151523.0899999999</v>
      </c>
      <c r="AK78" s="65">
        <v>639735.04999999993</v>
      </c>
      <c r="AL78" s="65">
        <v>1279470.0999999999</v>
      </c>
      <c r="AM78" s="65">
        <v>852980.06666666653</v>
      </c>
      <c r="AN78" s="65">
        <v>1279470.0999999999</v>
      </c>
      <c r="AO78" s="65">
        <v>916163.77530864184</v>
      </c>
      <c r="AP78" s="65">
        <v>1279470.0999999999</v>
      </c>
      <c r="AQ78" s="65">
        <v>852980.06666666653</v>
      </c>
      <c r="AR78" s="65">
        <v>1279470.0999999999</v>
      </c>
      <c r="AS78" s="65">
        <v>805592.28518518514</v>
      </c>
      <c r="AT78" s="65">
        <v>904675.82828282809</v>
      </c>
      <c r="AU78" s="65">
        <v>749588.5434343433</v>
      </c>
      <c r="AV78" s="65">
        <v>710816.72222222225</v>
      </c>
      <c r="AW78" s="65">
        <v>979347.48395061726</v>
      </c>
      <c r="AX78" s="65">
        <v>723740.66262626252</v>
      </c>
      <c r="AY78" s="65">
        <v>814208.24545454548</v>
      </c>
      <c r="AZ78" s="65">
        <v>1253880.6979999999</v>
      </c>
      <c r="BA78" s="65">
        <v>874146.60906172835</v>
      </c>
      <c r="BB78" s="65">
        <v>1279470.0999999999</v>
      </c>
      <c r="BC78" s="65">
        <v>938278.07333333325</v>
      </c>
      <c r="BD78" s="65">
        <v>1279470.0999999999</v>
      </c>
      <c r="BE78" s="65">
        <v>881412.73555555544</v>
      </c>
      <c r="BF78" s="65">
        <v>1151523.0899999999</v>
      </c>
      <c r="BG78" s="65">
        <v>774000.43086419755</v>
      </c>
      <c r="BH78" s="65">
        <v>1279470.0999999999</v>
      </c>
      <c r="BI78" s="65">
        <v>867196.40111111093</v>
      </c>
      <c r="BJ78" s="65">
        <v>1279470.0999999999</v>
      </c>
      <c r="BK78" s="65">
        <v>909845.40444444446</v>
      </c>
      <c r="BL78" s="65">
        <v>868933.95309876546</v>
      </c>
      <c r="BM78" s="65">
        <v>739249.39111111104</v>
      </c>
      <c r="BN78" s="65">
        <v>900367.84814814827</v>
      </c>
      <c r="BO78" s="65">
        <v>888520.90277777775</v>
      </c>
      <c r="BP78" s="65">
        <v>837184.13950617285</v>
      </c>
      <c r="BQ78" s="65">
        <v>979347.48395061726</v>
      </c>
      <c r="BR78" s="65">
        <v>540220.70888888882</v>
      </c>
      <c r="BS78" s="65">
        <v>568617.47794332204</v>
      </c>
      <c r="BT78" s="65">
        <v>440706.36777777766</v>
      </c>
      <c r="BU78" s="65">
        <v>347510.39753086417</v>
      </c>
      <c r="BV78" s="65">
        <v>672044.90101010096</v>
      </c>
      <c r="BW78" s="65">
        <v>814208.24545454548</v>
      </c>
      <c r="BX78" s="65">
        <v>947755.62962962955</v>
      </c>
      <c r="BY78" s="65">
        <v>917599.76868686848</v>
      </c>
      <c r="BZ78" s="65">
        <v>969295.53030303016</v>
      </c>
      <c r="CA78" s="65">
        <v>956371.58989898989</v>
      </c>
      <c r="CB78" s="65">
        <v>1279470.0999999999</v>
      </c>
      <c r="CC78" s="65">
        <v>767682.05999999994</v>
      </c>
      <c r="CD78" s="65">
        <v>1137306.7555555555</v>
      </c>
      <c r="CE78" s="65">
        <v>742408.57654320984</v>
      </c>
      <c r="CF78" s="65">
        <v>1023576.08</v>
      </c>
      <c r="CG78" s="65">
        <v>526004.37444444443</v>
      </c>
      <c r="CH78" s="65">
        <v>1279470.0999999999</v>
      </c>
      <c r="CI78" s="65">
        <v>631837.08641975303</v>
      </c>
      <c r="CJ78" s="65">
        <v>1279470.0999999999</v>
      </c>
      <c r="CK78" s="65">
        <v>774000.43086419755</v>
      </c>
      <c r="CL78">
        <v>12794.700999999999</v>
      </c>
    </row>
    <row r="79" spans="1:90" x14ac:dyDescent="0.35">
      <c r="A79" s="63" t="s">
        <v>228</v>
      </c>
      <c r="B79" s="64" t="s">
        <v>289</v>
      </c>
      <c r="C79" s="65">
        <v>14985.1</v>
      </c>
      <c r="D79" s="65">
        <v>12903.836111111112</v>
      </c>
      <c r="E79" s="65">
        <v>14985.1</v>
      </c>
      <c r="F79" s="65">
        <v>6243.7916666666661</v>
      </c>
      <c r="G79" s="65">
        <v>12487.583333333334</v>
      </c>
      <c r="H79" s="65">
        <v>9038.6317460317459</v>
      </c>
      <c r="I79" s="65">
        <v>12487.583333333334</v>
      </c>
      <c r="J79" s="65">
        <v>7611.4793650793645</v>
      </c>
      <c r="K79" s="65">
        <v>7568.2323232323233</v>
      </c>
      <c r="L79" s="65">
        <v>11840.079012345679</v>
      </c>
      <c r="M79" s="65">
        <v>9990.0666666666657</v>
      </c>
      <c r="N79" s="65" t="s">
        <v>244</v>
      </c>
      <c r="O79" s="65">
        <v>27245.636363636364</v>
      </c>
      <c r="P79" s="65">
        <v>9324.062222222221</v>
      </c>
      <c r="Q79" s="65">
        <v>2497.5166666666664</v>
      </c>
      <c r="R79" s="65" t="s">
        <v>244</v>
      </c>
      <c r="S79" s="65">
        <v>17437.207272727275</v>
      </c>
      <c r="T79" s="65">
        <v>10644.178174603174</v>
      </c>
      <c r="U79" s="65">
        <v>21796.509090909094</v>
      </c>
      <c r="V79" s="65">
        <v>9990.0666666666657</v>
      </c>
      <c r="W79" s="65">
        <v>19071.945454545454</v>
      </c>
      <c r="X79" s="65">
        <v>14271.523809523807</v>
      </c>
      <c r="Y79" s="65">
        <v>5449.1272727272735</v>
      </c>
      <c r="Z79" s="65" t="s">
        <v>244</v>
      </c>
      <c r="AA79" s="65">
        <v>16347.381818181817</v>
      </c>
      <c r="AB79" s="65">
        <v>7215.0481481481474</v>
      </c>
      <c r="AC79" s="65">
        <v>24521.072727272731</v>
      </c>
      <c r="AD79" s="65">
        <v>11100.074074074073</v>
      </c>
      <c r="AE79" s="65">
        <v>9990.0666666666657</v>
      </c>
      <c r="AF79" s="65">
        <v>13320.088888888888</v>
      </c>
      <c r="AG79" s="65">
        <v>7265.5030303030289</v>
      </c>
      <c r="AH79" s="65">
        <v>27245.636363636364</v>
      </c>
      <c r="AI79" s="65">
        <v>14228.276767676765</v>
      </c>
      <c r="AJ79" s="65">
        <v>5994.04</v>
      </c>
      <c r="AK79" s="65" t="s">
        <v>244</v>
      </c>
      <c r="AL79" s="65">
        <v>24521.072727272731</v>
      </c>
      <c r="AM79" s="65">
        <v>8658.057777777778</v>
      </c>
      <c r="AN79" s="65">
        <v>6660.0444444444438</v>
      </c>
      <c r="AO79" s="65" t="s">
        <v>244</v>
      </c>
      <c r="AP79" s="65">
        <v>17982.12</v>
      </c>
      <c r="AQ79" s="65">
        <v>10941.501587301587</v>
      </c>
      <c r="AR79" s="65">
        <v>5449.1272727272735</v>
      </c>
      <c r="AS79" s="65">
        <v>6660.0444444444438</v>
      </c>
      <c r="AT79" s="65">
        <v>14833.73535353535</v>
      </c>
      <c r="AU79" s="65">
        <v>9687.3373737373749</v>
      </c>
      <c r="AV79" s="65">
        <v>7568.2323232323233</v>
      </c>
      <c r="AW79" s="65">
        <v>12765.085185185184</v>
      </c>
      <c r="AX79" s="65">
        <v>9384.6080808080806</v>
      </c>
      <c r="AY79" s="65">
        <v>10292.795959595958</v>
      </c>
      <c r="AZ79" s="65">
        <v>16359.49098989899</v>
      </c>
      <c r="BA79" s="65">
        <v>12224.947652116403</v>
      </c>
      <c r="BB79" s="65">
        <v>16347.381818181817</v>
      </c>
      <c r="BC79" s="65">
        <v>8325.0555555555566</v>
      </c>
      <c r="BD79" s="65">
        <v>13320.088888888888</v>
      </c>
      <c r="BE79" s="65">
        <v>10545.070370370371</v>
      </c>
      <c r="BF79" s="65">
        <v>19980.133333333331</v>
      </c>
      <c r="BG79" s="65">
        <v>17125.828571428574</v>
      </c>
      <c r="BH79" s="65">
        <v>8173.6909090909085</v>
      </c>
      <c r="BI79" s="65" t="s">
        <v>244</v>
      </c>
      <c r="BJ79" s="65">
        <v>23976.16</v>
      </c>
      <c r="BK79" s="65">
        <v>12903.836111111112</v>
      </c>
      <c r="BL79" s="65">
        <v>8632.8303367003355</v>
      </c>
      <c r="BM79" s="65">
        <v>3885.0259259259255</v>
      </c>
      <c r="BN79" s="65">
        <v>5272.5351851851856</v>
      </c>
      <c r="BO79" s="65">
        <v>17255.569696969698</v>
      </c>
      <c r="BP79" s="65">
        <v>8880.0592592592602</v>
      </c>
      <c r="BQ79" s="65">
        <v>7870.9616161616141</v>
      </c>
      <c r="BR79" s="65">
        <v>9687.3373737373749</v>
      </c>
      <c r="BS79" s="65">
        <v>7561.9254629629631</v>
      </c>
      <c r="BT79" s="65">
        <v>3607.5240740740742</v>
      </c>
      <c r="BU79" s="65">
        <v>1665.0111111111109</v>
      </c>
      <c r="BV79" s="65">
        <v>10545.070370370371</v>
      </c>
      <c r="BW79" s="65">
        <v>14430.096296296295</v>
      </c>
      <c r="BX79" s="65">
        <v>15632.604320987652</v>
      </c>
      <c r="BY79" s="65">
        <v>6937.5462962962965</v>
      </c>
      <c r="BZ79" s="65">
        <v>19147.627777777776</v>
      </c>
      <c r="CA79" s="65">
        <v>20812.638888888887</v>
      </c>
      <c r="CB79" s="65">
        <v>8173.6909090909085</v>
      </c>
      <c r="CC79" s="65">
        <v>8325.0555555555566</v>
      </c>
      <c r="CD79" s="65">
        <v>5449.1272727272735</v>
      </c>
      <c r="CE79" s="65">
        <v>3996.0266666666676</v>
      </c>
      <c r="CF79" s="65">
        <v>2724.5636363636368</v>
      </c>
      <c r="CG79" s="65" t="s">
        <v>244</v>
      </c>
      <c r="CH79" s="65">
        <v>21796.509090909094</v>
      </c>
      <c r="CI79" s="65">
        <v>6327.0422222222223</v>
      </c>
      <c r="CJ79" s="65">
        <v>16347.381818181817</v>
      </c>
      <c r="CK79" s="65">
        <v>7492.55</v>
      </c>
      <c r="CL79">
        <v>299.702</v>
      </c>
    </row>
    <row r="80" spans="1:90" x14ac:dyDescent="0.35">
      <c r="A80" s="63" t="s">
        <v>234</v>
      </c>
      <c r="B80" s="64" t="s">
        <v>290</v>
      </c>
      <c r="C80" s="65">
        <v>187542.3</v>
      </c>
      <c r="D80" s="65">
        <v>138920.22222222222</v>
      </c>
      <c r="E80" s="65">
        <v>187542.3</v>
      </c>
      <c r="F80" s="65">
        <v>166704.26666666666</v>
      </c>
      <c r="G80" s="65">
        <v>187542.3</v>
      </c>
      <c r="H80" s="65">
        <v>155338.06666666668</v>
      </c>
      <c r="I80" s="65">
        <v>153443.70000000001</v>
      </c>
      <c r="J80" s="65">
        <v>116692.98666666665</v>
      </c>
      <c r="K80" s="65">
        <v>90929.599999999991</v>
      </c>
      <c r="L80" s="65">
        <v>141698.62666666668</v>
      </c>
      <c r="M80" s="65">
        <v>125028.19999999998</v>
      </c>
      <c r="N80" s="65">
        <v>95507.652777777781</v>
      </c>
      <c r="O80" s="65">
        <v>187542.3</v>
      </c>
      <c r="P80" s="65">
        <v>137531.01999999999</v>
      </c>
      <c r="Q80" s="65">
        <v>187542.3</v>
      </c>
      <c r="R80" s="65">
        <v>135447.21666666665</v>
      </c>
      <c r="S80" s="65">
        <v>155868.48933333333</v>
      </c>
      <c r="T80" s="65">
        <v>117396.60857142856</v>
      </c>
      <c r="U80" s="65">
        <v>187542.3</v>
      </c>
      <c r="V80" s="65">
        <v>155338.06666666668</v>
      </c>
      <c r="W80" s="65">
        <v>112525.38</v>
      </c>
      <c r="X80" s="65">
        <v>98236.442857142858</v>
      </c>
      <c r="Y80" s="65">
        <v>104190.16666666667</v>
      </c>
      <c r="Z80" s="65">
        <v>90298.144444444435</v>
      </c>
      <c r="AA80" s="65">
        <v>187542.3</v>
      </c>
      <c r="AB80" s="65">
        <v>114609.18333333332</v>
      </c>
      <c r="AC80" s="65">
        <v>187542.3</v>
      </c>
      <c r="AD80" s="65">
        <v>128501.20555555556</v>
      </c>
      <c r="AE80" s="65">
        <v>140656.72500000001</v>
      </c>
      <c r="AF80" s="65">
        <v>130237.70833333333</v>
      </c>
      <c r="AG80" s="65">
        <v>142077.5</v>
      </c>
      <c r="AH80" s="65">
        <v>171913.77499999999</v>
      </c>
      <c r="AI80" s="65">
        <v>156285.25</v>
      </c>
      <c r="AJ80" s="65">
        <v>171913.77499999999</v>
      </c>
      <c r="AK80" s="65">
        <v>133710.71388888889</v>
      </c>
      <c r="AL80" s="65">
        <v>187542.3</v>
      </c>
      <c r="AM80" s="65">
        <v>173650.27777777778</v>
      </c>
      <c r="AN80" s="65">
        <v>170493</v>
      </c>
      <c r="AO80" s="65">
        <v>162915.53333333333</v>
      </c>
      <c r="AP80" s="65">
        <v>171913.77499999999</v>
      </c>
      <c r="AQ80" s="65">
        <v>131974.2111111111</v>
      </c>
      <c r="AR80" s="65">
        <v>109399.675</v>
      </c>
      <c r="AS80" s="65">
        <v>128816.93333333332</v>
      </c>
      <c r="AT80" s="65">
        <v>121555.19444444444</v>
      </c>
      <c r="AU80" s="65">
        <v>105926.66944444443</v>
      </c>
      <c r="AV80" s="65">
        <v>114609.18333333332</v>
      </c>
      <c r="AW80" s="65">
        <v>113661.99999999999</v>
      </c>
      <c r="AX80" s="65">
        <v>134289.54814814814</v>
      </c>
      <c r="AY80" s="65">
        <v>142077.5</v>
      </c>
      <c r="AZ80" s="65">
        <v>98658.615999999995</v>
      </c>
      <c r="BA80" s="65">
        <v>115695.28688888888</v>
      </c>
      <c r="BB80" s="65">
        <v>125028.19999999998</v>
      </c>
      <c r="BC80" s="65">
        <v>119345.1</v>
      </c>
      <c r="BD80" s="65">
        <v>56262.69</v>
      </c>
      <c r="BE80" s="65">
        <v>90298.144444444435</v>
      </c>
      <c r="BF80" s="65">
        <v>56262.69</v>
      </c>
      <c r="BG80" s="65">
        <v>104190.16666666667</v>
      </c>
      <c r="BH80" s="65">
        <v>102295.79999999999</v>
      </c>
      <c r="BI80" s="65">
        <v>110441.57666666666</v>
      </c>
      <c r="BJ80" s="65">
        <v>153443.70000000001</v>
      </c>
      <c r="BK80" s="65">
        <v>154201.44666666668</v>
      </c>
      <c r="BL80" s="65">
        <v>142948.90866666668</v>
      </c>
      <c r="BM80" s="65">
        <v>143782.43000000002</v>
      </c>
      <c r="BN80" s="65">
        <v>133363.41333333333</v>
      </c>
      <c r="BO80" s="65">
        <v>150033.84</v>
      </c>
      <c r="BP80" s="65">
        <v>137531.02000000002</v>
      </c>
      <c r="BQ80" s="65">
        <v>150033.84</v>
      </c>
      <c r="BR80" s="65">
        <v>79563.399999999994</v>
      </c>
      <c r="BS80" s="65">
        <v>99848.909722222204</v>
      </c>
      <c r="BT80" s="65">
        <v>67723.608333333323</v>
      </c>
      <c r="BU80" s="65">
        <v>52095.083333333336</v>
      </c>
      <c r="BV80" s="65">
        <v>133710.71388888889</v>
      </c>
      <c r="BW80" s="65">
        <v>145866.23333333331</v>
      </c>
      <c r="BX80" s="65">
        <v>162073.59259259258</v>
      </c>
      <c r="BY80" s="65">
        <v>164967.76388888885</v>
      </c>
      <c r="BZ80" s="65">
        <v>166704.26666666666</v>
      </c>
      <c r="CA80" s="65">
        <v>154548.74722222221</v>
      </c>
      <c r="CB80" s="65">
        <v>140656.72500000001</v>
      </c>
      <c r="CC80" s="65">
        <v>130711.29999999999</v>
      </c>
      <c r="CD80" s="65">
        <v>78142.625000000015</v>
      </c>
      <c r="CE80" s="65">
        <v>64408.46666666666</v>
      </c>
      <c r="CF80" s="65">
        <v>75016.92</v>
      </c>
      <c r="CG80" s="65">
        <v>65490.961904761913</v>
      </c>
      <c r="CH80" s="65">
        <v>119345.09999999999</v>
      </c>
      <c r="CI80" s="65">
        <v>64829.437037037031</v>
      </c>
      <c r="CJ80" s="65">
        <v>171913.77499999999</v>
      </c>
      <c r="CK80" s="65">
        <v>100717.1611111111</v>
      </c>
      <c r="CL80">
        <v>1875.423</v>
      </c>
    </row>
    <row r="81" spans="1:90" x14ac:dyDescent="0.35">
      <c r="A81" s="63" t="s">
        <v>259</v>
      </c>
      <c r="B81" s="64" t="s">
        <v>321</v>
      </c>
      <c r="C81" s="65">
        <v>152941.5</v>
      </c>
      <c r="D81" s="65">
        <v>100747.17857142857</v>
      </c>
      <c r="E81" s="65">
        <v>131092.71428571426</v>
      </c>
      <c r="F81" s="65">
        <v>35200.821428571428</v>
      </c>
      <c r="G81" s="65">
        <v>65546.35714285713</v>
      </c>
      <c r="H81" s="65">
        <v>3641.4642857142835</v>
      </c>
      <c r="I81" s="65">
        <v>76470.75</v>
      </c>
      <c r="J81" s="65">
        <v>12138.214285714283</v>
      </c>
      <c r="K81" s="65">
        <v>64332.53571428571</v>
      </c>
      <c r="L81" s="65">
        <v>49766.678571428565</v>
      </c>
      <c r="M81" s="65">
        <v>54621.964285714283</v>
      </c>
      <c r="N81" s="65">
        <v>12138.214285714283</v>
      </c>
      <c r="O81" s="65">
        <v>65546.35714285713</v>
      </c>
      <c r="P81" s="65">
        <v>15779.678571428572</v>
      </c>
      <c r="Q81" s="65">
        <v>43697.571428571428</v>
      </c>
      <c r="R81" s="65">
        <v>12138.214285714283</v>
      </c>
      <c r="S81" s="65">
        <v>113613.68571428572</v>
      </c>
      <c r="T81" s="65">
        <v>62633.185714285704</v>
      </c>
      <c r="U81" s="65">
        <v>152941.5</v>
      </c>
      <c r="V81" s="65">
        <v>84967.5</v>
      </c>
      <c r="W81" s="65">
        <v>142017.10714285716</v>
      </c>
      <c r="X81" s="65">
        <v>82539.85714285713</v>
      </c>
      <c r="Y81" s="65">
        <v>109243.92857142857</v>
      </c>
      <c r="Z81" s="65">
        <v>41269.928571428565</v>
      </c>
      <c r="AA81" s="65">
        <v>152941.5</v>
      </c>
      <c r="AB81" s="65">
        <v>103174.82142857142</v>
      </c>
      <c r="AC81" s="65">
        <v>10924.392857142857</v>
      </c>
      <c r="AD81" s="65">
        <v>1213.821428571428</v>
      </c>
      <c r="AE81" s="65">
        <v>63118.71428571429</v>
      </c>
      <c r="AF81" s="65">
        <v>59477.249999999993</v>
      </c>
      <c r="AG81" s="65">
        <v>41269.928571428565</v>
      </c>
      <c r="AH81" s="65">
        <v>152941.5</v>
      </c>
      <c r="AI81" s="65">
        <v>89822.78571428571</v>
      </c>
      <c r="AJ81" s="65">
        <v>120168.32142857142</v>
      </c>
      <c r="AK81" s="65">
        <v>64332.53571428571</v>
      </c>
      <c r="AL81" s="65">
        <v>76470.75</v>
      </c>
      <c r="AM81" s="65">
        <v>31559.357142857145</v>
      </c>
      <c r="AN81" s="65">
        <v>43697.571428571428</v>
      </c>
      <c r="AO81" s="65">
        <v>9710.5714285714275</v>
      </c>
      <c r="AP81" s="65">
        <v>105882.57692307691</v>
      </c>
      <c r="AQ81" s="65">
        <v>31559.357142857145</v>
      </c>
      <c r="AR81" s="65">
        <v>65546.35714285713</v>
      </c>
      <c r="AS81" s="65">
        <v>10924.392857142855</v>
      </c>
      <c r="AT81" s="65">
        <v>91036.60714285713</v>
      </c>
      <c r="AU81" s="65">
        <v>48552.857142857145</v>
      </c>
      <c r="AV81" s="65">
        <v>81326.03571428571</v>
      </c>
      <c r="AW81" s="65">
        <v>131092.71428571426</v>
      </c>
      <c r="AX81" s="65">
        <v>146872.39285714284</v>
      </c>
      <c r="AY81" s="65">
        <v>47339.03571428571</v>
      </c>
      <c r="AZ81" s="65">
        <v>122353.2</v>
      </c>
      <c r="BA81" s="65">
        <v>83510.914285714287</v>
      </c>
      <c r="BB81" s="65">
        <v>152941.5</v>
      </c>
      <c r="BC81" s="65">
        <v>112885.39285714286</v>
      </c>
      <c r="BD81" s="65">
        <v>152941.5</v>
      </c>
      <c r="BE81" s="65">
        <v>106816.2857142857</v>
      </c>
      <c r="BF81" s="65">
        <v>120168.32142857142</v>
      </c>
      <c r="BG81" s="65">
        <v>70401.642857142855</v>
      </c>
      <c r="BH81" s="65">
        <v>152941.5</v>
      </c>
      <c r="BI81" s="65">
        <v>127451.24999999999</v>
      </c>
      <c r="BJ81" s="65">
        <v>32773.178571428565</v>
      </c>
      <c r="BK81" s="65">
        <v>0</v>
      </c>
      <c r="BL81" s="65">
        <v>126480.19285714287</v>
      </c>
      <c r="BM81" s="65">
        <v>109243.92857142857</v>
      </c>
      <c r="BN81" s="65">
        <v>125023.60714285714</v>
      </c>
      <c r="BO81" s="65">
        <v>118954.49999999999</v>
      </c>
      <c r="BP81" s="65">
        <v>137161.82142857142</v>
      </c>
      <c r="BQ81" s="65">
        <v>142017.10714285716</v>
      </c>
      <c r="BR81" s="65">
        <v>53408.142857142862</v>
      </c>
      <c r="BS81" s="65">
        <v>85270.955357142855</v>
      </c>
      <c r="BT81" s="65">
        <v>81326.03571428571</v>
      </c>
      <c r="BU81" s="65">
        <v>64332.53571428571</v>
      </c>
      <c r="BV81" s="65">
        <v>148086.21428571426</v>
      </c>
      <c r="BW81" s="65">
        <v>47339.03571428571</v>
      </c>
      <c r="BX81" s="65">
        <v>112076.17857142857</v>
      </c>
      <c r="BY81" s="65">
        <v>150513.85714285716</v>
      </c>
      <c r="BZ81" s="65">
        <v>134734.17857142858</v>
      </c>
      <c r="CA81" s="65">
        <v>50980.499999999993</v>
      </c>
      <c r="CB81" s="65">
        <v>87395.142857142855</v>
      </c>
      <c r="CC81" s="65">
        <v>38842.28571428571</v>
      </c>
      <c r="CD81" s="65">
        <v>76470.75</v>
      </c>
      <c r="CE81" s="65">
        <v>10924.392857142855</v>
      </c>
      <c r="CF81" s="65">
        <v>94117.846153846156</v>
      </c>
      <c r="CG81" s="65">
        <v>20634.964285714286</v>
      </c>
      <c r="CH81" s="65">
        <v>76470.75</v>
      </c>
      <c r="CI81" s="65">
        <v>13352.035714285716</v>
      </c>
      <c r="CJ81" s="65">
        <v>98319.535714285725</v>
      </c>
      <c r="CK81" s="65">
        <v>30345.53571428571</v>
      </c>
      <c r="CL81">
        <v>1529.415</v>
      </c>
    </row>
    <row r="82" spans="1:90" x14ac:dyDescent="0.35">
      <c r="A82" s="63" t="s">
        <v>238</v>
      </c>
      <c r="B82" s="64" t="s">
        <v>291</v>
      </c>
      <c r="C82" s="65">
        <v>967008.49999999988</v>
      </c>
      <c r="D82" s="65">
        <v>752117.72222222213</v>
      </c>
      <c r="E82" s="65">
        <v>967008.49999999988</v>
      </c>
      <c r="F82" s="65">
        <v>608857.20370370359</v>
      </c>
      <c r="G82" s="65">
        <v>967008.49999999988</v>
      </c>
      <c r="H82" s="65">
        <v>805840.41666666651</v>
      </c>
      <c r="I82" s="65">
        <v>967008.49999999988</v>
      </c>
      <c r="J82" s="65">
        <v>635718.55092592596</v>
      </c>
      <c r="K82" s="65">
        <v>652937.36324786302</v>
      </c>
      <c r="L82" s="65">
        <v>707348.81018518505</v>
      </c>
      <c r="M82" s="65">
        <v>892623.23076923063</v>
      </c>
      <c r="N82" s="65">
        <v>611612.21367521363</v>
      </c>
      <c r="O82" s="65">
        <v>892623.23076923063</v>
      </c>
      <c r="P82" s="65">
        <v>520696.88461538451</v>
      </c>
      <c r="Q82" s="65">
        <v>886424.45833333314</v>
      </c>
      <c r="R82" s="65">
        <v>454576.6452991452</v>
      </c>
      <c r="S82" s="65">
        <v>822836.32363636361</v>
      </c>
      <c r="T82" s="65">
        <v>527777.26024216518</v>
      </c>
      <c r="U82" s="65">
        <v>879098.63636363624</v>
      </c>
      <c r="V82" s="65">
        <v>611612.21367521363</v>
      </c>
      <c r="W82" s="65">
        <v>791188.77272727271</v>
      </c>
      <c r="X82" s="65">
        <v>569460.56111111108</v>
      </c>
      <c r="Y82" s="65">
        <v>773606.79999999993</v>
      </c>
      <c r="Z82" s="65">
        <v>440526.09444444434</v>
      </c>
      <c r="AA82" s="65">
        <v>791188.77272727271</v>
      </c>
      <c r="AB82" s="65">
        <v>331289.94907407399</v>
      </c>
      <c r="AC82" s="65">
        <v>879098.63636363624</v>
      </c>
      <c r="AD82" s="65">
        <v>685997.48290598288</v>
      </c>
      <c r="AE82" s="65">
        <v>619877.24358974351</v>
      </c>
      <c r="AF82" s="65">
        <v>619877.24358974351</v>
      </c>
      <c r="AG82" s="65">
        <v>595082.15384615376</v>
      </c>
      <c r="AH82" s="65">
        <v>886424.45833333314</v>
      </c>
      <c r="AI82" s="65">
        <v>652937.36324786302</v>
      </c>
      <c r="AJ82" s="65">
        <v>805840.41666666663</v>
      </c>
      <c r="AK82" s="65">
        <v>644672.33333333314</v>
      </c>
      <c r="AL82" s="65">
        <v>791188.77272727271</v>
      </c>
      <c r="AM82" s="65">
        <v>488388.13131313125</v>
      </c>
      <c r="AN82" s="65">
        <v>725256.37499999988</v>
      </c>
      <c r="AO82" s="65">
        <v>429781.5555555555</v>
      </c>
      <c r="AP82" s="65">
        <v>879098.63636363624</v>
      </c>
      <c r="AQ82" s="65">
        <v>454576.6452991452</v>
      </c>
      <c r="AR82" s="65">
        <v>386803.39999999997</v>
      </c>
      <c r="AS82" s="65">
        <v>382028.04938271601</v>
      </c>
      <c r="AT82" s="65">
        <v>694262.51282051275</v>
      </c>
      <c r="AU82" s="65">
        <v>479371.735042735</v>
      </c>
      <c r="AV82" s="65">
        <v>454576.6452991452</v>
      </c>
      <c r="AW82" s="65">
        <v>734210.1574074073</v>
      </c>
      <c r="AX82" s="65">
        <v>429781.5555555555</v>
      </c>
      <c r="AY82" s="65">
        <v>351639.45454545447</v>
      </c>
      <c r="AZ82" s="65">
        <v>822543.29075757565</v>
      </c>
      <c r="BA82" s="65">
        <v>577817.42469135812</v>
      </c>
      <c r="BB82" s="65">
        <v>886424.45833333314</v>
      </c>
      <c r="BC82" s="65">
        <v>487636.76495726488</v>
      </c>
      <c r="BD82" s="65">
        <v>676905.95</v>
      </c>
      <c r="BE82" s="65">
        <v>525288.56790123449</v>
      </c>
      <c r="BF82" s="65">
        <v>791188.77272727271</v>
      </c>
      <c r="BG82" s="65">
        <v>526482.4055555556</v>
      </c>
      <c r="BH82" s="65">
        <v>791188.77272727271</v>
      </c>
      <c r="BI82" s="65">
        <v>655416.87222222215</v>
      </c>
      <c r="BJ82" s="65">
        <v>967008.49999999988</v>
      </c>
      <c r="BK82" s="65">
        <v>694262.51282051275</v>
      </c>
      <c r="BL82" s="65">
        <v>709139.56666666665</v>
      </c>
      <c r="BM82" s="65">
        <v>546180.7268518518</v>
      </c>
      <c r="BN82" s="65">
        <v>778979.06944444438</v>
      </c>
      <c r="BO82" s="65">
        <v>716302.59259259258</v>
      </c>
      <c r="BP82" s="65">
        <v>716302.59259259258</v>
      </c>
      <c r="BQ82" s="65">
        <v>787932.8518518518</v>
      </c>
      <c r="BR82" s="65">
        <v>420827.77314814809</v>
      </c>
      <c r="BS82" s="65">
        <v>387251.08912037034</v>
      </c>
      <c r="BT82" s="65">
        <v>340243.73148148152</v>
      </c>
      <c r="BU82" s="65">
        <v>277567.25462962961</v>
      </c>
      <c r="BV82" s="65">
        <v>438735.33796296286</v>
      </c>
      <c r="BW82" s="65">
        <v>492458.03240740736</v>
      </c>
      <c r="BX82" s="65">
        <v>667171.58143399796</v>
      </c>
      <c r="BY82" s="65">
        <v>776912.81196581176</v>
      </c>
      <c r="BZ82" s="65">
        <v>555134.50925925921</v>
      </c>
      <c r="CA82" s="65">
        <v>669467.42307692301</v>
      </c>
      <c r="CB82" s="65">
        <v>859563.11111111101</v>
      </c>
      <c r="CC82" s="65">
        <v>419037.01666666666</v>
      </c>
      <c r="CD82" s="65">
        <v>676905.95</v>
      </c>
      <c r="CE82" s="65">
        <v>310397.79012345674</v>
      </c>
      <c r="CF82" s="65">
        <v>290102.55</v>
      </c>
      <c r="CG82" s="65">
        <v>168842.75396825396</v>
      </c>
      <c r="CH82" s="65">
        <v>879098.63636363624</v>
      </c>
      <c r="CI82" s="65">
        <v>312568.40404040401</v>
      </c>
      <c r="CJ82" s="65">
        <v>967008.49999999988</v>
      </c>
      <c r="CK82" s="65">
        <v>456642.90277777775</v>
      </c>
      <c r="CL82">
        <v>9670.0849999999991</v>
      </c>
    </row>
    <row r="83" spans="1:90" x14ac:dyDescent="0.35">
      <c r="A83" s="63" t="s">
        <v>259</v>
      </c>
      <c r="B83" s="64" t="s">
        <v>322</v>
      </c>
      <c r="C83" s="65">
        <v>924261.1</v>
      </c>
      <c r="D83" s="65">
        <v>638180.28333333333</v>
      </c>
      <c r="E83" s="65">
        <v>792223.8</v>
      </c>
      <c r="F83" s="65">
        <v>476801.36111111107</v>
      </c>
      <c r="G83" s="65">
        <v>792223.8</v>
      </c>
      <c r="H83" s="65">
        <v>542820.01111111115</v>
      </c>
      <c r="I83" s="65">
        <v>660186.5</v>
      </c>
      <c r="J83" s="65">
        <v>374105.68333333335</v>
      </c>
      <c r="K83" s="65">
        <v>513478.38888888888</v>
      </c>
      <c r="L83" s="65">
        <v>633779.04</v>
      </c>
      <c r="M83" s="65">
        <v>352099.46666666662</v>
      </c>
      <c r="N83" s="65">
        <v>184433.05396825398</v>
      </c>
      <c r="O83" s="65">
        <v>726205.15</v>
      </c>
      <c r="P83" s="65">
        <v>355767.16944444447</v>
      </c>
      <c r="Q83" s="65">
        <v>726205.15</v>
      </c>
      <c r="R83" s="65">
        <v>469465.95555555553</v>
      </c>
      <c r="S83" s="65">
        <v>834475.73600000003</v>
      </c>
      <c r="T83" s="65">
        <v>463010.79866666661</v>
      </c>
      <c r="U83" s="65">
        <v>990279.75</v>
      </c>
      <c r="V83" s="65">
        <v>542820.01111111115</v>
      </c>
      <c r="W83" s="65">
        <v>492939.2533333333</v>
      </c>
      <c r="X83" s="65">
        <v>172137.51703703706</v>
      </c>
      <c r="Y83" s="65">
        <v>858242.45000000007</v>
      </c>
      <c r="Z83" s="65">
        <v>344275.03407407406</v>
      </c>
      <c r="AA83" s="65">
        <v>774618.82666666666</v>
      </c>
      <c r="AB83" s="65">
        <v>492939.2533333333</v>
      </c>
      <c r="AC83" s="65">
        <v>1056298.4000000001</v>
      </c>
      <c r="AD83" s="65">
        <v>762882.17777777778</v>
      </c>
      <c r="AE83" s="65">
        <v>513478.38888888888</v>
      </c>
      <c r="AF83" s="65">
        <v>564826.22777777782</v>
      </c>
      <c r="AG83" s="65">
        <v>610305.74222222227</v>
      </c>
      <c r="AH83" s="65">
        <v>990279.75</v>
      </c>
      <c r="AI83" s="65">
        <v>696863.52777777775</v>
      </c>
      <c r="AJ83" s="65">
        <v>990279.75</v>
      </c>
      <c r="AK83" s="65">
        <v>623509.47222222225</v>
      </c>
      <c r="AL83" s="65">
        <v>924261.1</v>
      </c>
      <c r="AM83" s="65">
        <v>506142.98333333334</v>
      </c>
      <c r="AN83" s="65">
        <v>633779.04</v>
      </c>
      <c r="AO83" s="65">
        <v>243116.29841269841</v>
      </c>
      <c r="AP83" s="65">
        <v>858242.45000000007</v>
      </c>
      <c r="AQ83" s="65">
        <v>366770.27777777781</v>
      </c>
      <c r="AR83" s="65">
        <v>352099.46666666662</v>
      </c>
      <c r="AS83" s="65">
        <v>197008.03492063491</v>
      </c>
      <c r="AT83" s="65">
        <v>770217.58333333326</v>
      </c>
      <c r="AU83" s="65">
        <v>469465.95555555553</v>
      </c>
      <c r="AV83" s="65">
        <v>476801.36111111107</v>
      </c>
      <c r="AW83" s="65">
        <v>712023.3659259259</v>
      </c>
      <c r="AX83" s="65">
        <v>899809.74814814806</v>
      </c>
      <c r="AY83" s="65">
        <v>687432.292063492</v>
      </c>
      <c r="AZ83" s="65">
        <v>818254.01057142857</v>
      </c>
      <c r="BA83" s="65">
        <v>528093.31119576725</v>
      </c>
      <c r="BB83" s="65">
        <v>924261.1</v>
      </c>
      <c r="BC83" s="65">
        <v>579497.0388888889</v>
      </c>
      <c r="BD83" s="65">
        <v>829948.74285714282</v>
      </c>
      <c r="BE83" s="65">
        <v>406870.49481481483</v>
      </c>
      <c r="BF83" s="65">
        <v>845038.72</v>
      </c>
      <c r="BG83" s="65">
        <v>494615.91746031743</v>
      </c>
      <c r="BH83" s="65">
        <v>633779.04</v>
      </c>
      <c r="BI83" s="65">
        <v>477290.38814814814</v>
      </c>
      <c r="BJ83" s="65">
        <v>858242.45000000007</v>
      </c>
      <c r="BK83" s="65">
        <v>682192.71666666667</v>
      </c>
      <c r="BL83" s="65">
        <v>638864.92118518532</v>
      </c>
      <c r="BM83" s="65">
        <v>674857.31111111119</v>
      </c>
      <c r="BN83" s="65">
        <v>555534.71407407417</v>
      </c>
      <c r="BO83" s="65">
        <v>680725.63555555558</v>
      </c>
      <c r="BP83" s="65">
        <v>696374.5007407408</v>
      </c>
      <c r="BQ83" s="65">
        <v>586832.4444444445</v>
      </c>
      <c r="BR83" s="65">
        <v>304419.33055555553</v>
      </c>
      <c r="BS83" s="65">
        <v>591722.71481481486</v>
      </c>
      <c r="BT83" s="65">
        <v>528149.20000000007</v>
      </c>
      <c r="BU83" s="65">
        <v>489027.03703703708</v>
      </c>
      <c r="BV83" s="65">
        <v>770706.61037037044</v>
      </c>
      <c r="BW83" s="65">
        <v>579008.01185185194</v>
      </c>
      <c r="BX83" s="65">
        <v>838518.35950617294</v>
      </c>
      <c r="BY83" s="65">
        <v>923283.04592592595</v>
      </c>
      <c r="BZ83" s="65">
        <v>899809.74814814806</v>
      </c>
      <c r="CA83" s="65">
        <v>692462.28444444446</v>
      </c>
      <c r="CB83" s="65">
        <v>829948.74285714282</v>
      </c>
      <c r="CC83" s="65">
        <v>484136.76666666666</v>
      </c>
      <c r="CD83" s="65">
        <v>422519.36</v>
      </c>
      <c r="CE83" s="65">
        <v>343716.146031746</v>
      </c>
      <c r="CF83" s="65">
        <v>352099.46666666662</v>
      </c>
      <c r="CG83" s="65">
        <v>285032.90158730157</v>
      </c>
      <c r="CH83" s="65">
        <v>528149.20000000007</v>
      </c>
      <c r="CI83" s="65">
        <v>312977.30370370368</v>
      </c>
      <c r="CJ83" s="65">
        <v>462130.55</v>
      </c>
      <c r="CK83" s="65">
        <v>301240.65481481486</v>
      </c>
      <c r="CL83">
        <v>10562.984</v>
      </c>
    </row>
    <row r="84" spans="1:90" x14ac:dyDescent="0.35">
      <c r="A84" s="63" t="s">
        <v>259</v>
      </c>
      <c r="B84" s="64" t="s">
        <v>292</v>
      </c>
      <c r="C84" s="65">
        <v>640738.2666666666</v>
      </c>
      <c r="D84" s="65">
        <v>440103.05185185181</v>
      </c>
      <c r="E84" s="65">
        <v>757236.13333333342</v>
      </c>
      <c r="F84" s="65">
        <v>491879.88148148142</v>
      </c>
      <c r="G84" s="65">
        <v>698987.2</v>
      </c>
      <c r="H84" s="65">
        <v>433630.94814814813</v>
      </c>
      <c r="I84" s="65">
        <v>757236.13333333342</v>
      </c>
      <c r="J84" s="65">
        <v>459519.36296296294</v>
      </c>
      <c r="K84" s="65">
        <v>524240.4</v>
      </c>
      <c r="L84" s="65">
        <v>563073.02222222218</v>
      </c>
      <c r="M84" s="65">
        <v>640738.2666666666</v>
      </c>
      <c r="N84" s="65">
        <v>472463.57037037035</v>
      </c>
      <c r="O84" s="65">
        <v>757236.13333333342</v>
      </c>
      <c r="P84" s="65">
        <v>498351.98518518521</v>
      </c>
      <c r="Q84" s="65">
        <v>757236.13333333342</v>
      </c>
      <c r="R84" s="65">
        <v>414214.637037037</v>
      </c>
      <c r="S84" s="65">
        <v>675687.62666666671</v>
      </c>
      <c r="T84" s="65">
        <v>424570.00296296302</v>
      </c>
      <c r="U84" s="65">
        <v>873734</v>
      </c>
      <c r="V84" s="65">
        <v>453047.25925925927</v>
      </c>
      <c r="W84" s="65">
        <v>524240.4</v>
      </c>
      <c r="X84" s="65">
        <v>245939.94074074071</v>
      </c>
      <c r="Y84" s="65">
        <v>465991.46666666667</v>
      </c>
      <c r="Z84" s="65">
        <v>297716.77037037036</v>
      </c>
      <c r="AA84" s="65">
        <v>640738.2666666666</v>
      </c>
      <c r="AB84" s="65">
        <v>407742.53333333333</v>
      </c>
      <c r="AC84" s="65">
        <v>873734</v>
      </c>
      <c r="AD84" s="65">
        <v>718403.51111111115</v>
      </c>
      <c r="AE84" s="65">
        <v>459519.36296296294</v>
      </c>
      <c r="AF84" s="65">
        <v>459519.36296296294</v>
      </c>
      <c r="AG84" s="65">
        <v>453047.25925925927</v>
      </c>
      <c r="AH84" s="65">
        <v>815485.06666666665</v>
      </c>
      <c r="AI84" s="65">
        <v>517768.29629629623</v>
      </c>
      <c r="AJ84" s="65">
        <v>806523.69230769225</v>
      </c>
      <c r="AK84" s="65">
        <v>515279.02564102563</v>
      </c>
      <c r="AL84" s="65">
        <v>640738.2666666666</v>
      </c>
      <c r="AM84" s="65">
        <v>349493.59999999992</v>
      </c>
      <c r="AN84" s="65">
        <v>349493.6</v>
      </c>
      <c r="AO84" s="65">
        <v>213579.42222222223</v>
      </c>
      <c r="AP84" s="65">
        <v>640738.2666666666</v>
      </c>
      <c r="AQ84" s="65">
        <v>323605.18518518511</v>
      </c>
      <c r="AR84" s="65">
        <v>465991.46666666667</v>
      </c>
      <c r="AS84" s="65">
        <v>239467.83703703704</v>
      </c>
      <c r="AT84" s="65">
        <v>550128.81481481483</v>
      </c>
      <c r="AU84" s="65">
        <v>524240.4</v>
      </c>
      <c r="AV84" s="65">
        <v>491879.88148148142</v>
      </c>
      <c r="AW84" s="65">
        <v>763708.23703703703</v>
      </c>
      <c r="AX84" s="65">
        <v>757236.13333333342</v>
      </c>
      <c r="AY84" s="65">
        <v>374457.42857142858</v>
      </c>
      <c r="AZ84" s="65">
        <v>629920.60761904763</v>
      </c>
      <c r="BA84" s="65">
        <v>455636.10074074077</v>
      </c>
      <c r="BB84" s="65">
        <v>499276.57142857142</v>
      </c>
      <c r="BC84" s="65">
        <v>343021.4962962963</v>
      </c>
      <c r="BD84" s="65">
        <v>436867</v>
      </c>
      <c r="BE84" s="65">
        <v>291244.66666666663</v>
      </c>
      <c r="BF84" s="65">
        <v>640738.2666666666</v>
      </c>
      <c r="BG84" s="65">
        <v>472463.57037037035</v>
      </c>
      <c r="BH84" s="65">
        <v>757236.13333333342</v>
      </c>
      <c r="BI84" s="65">
        <v>498351.98518518521</v>
      </c>
      <c r="BJ84" s="65">
        <v>815485.06666666665</v>
      </c>
      <c r="BK84" s="65">
        <v>673098.78518518526</v>
      </c>
      <c r="BL84" s="65">
        <v>438808.63111111108</v>
      </c>
      <c r="BM84" s="65">
        <v>368909.91111111111</v>
      </c>
      <c r="BN84" s="65">
        <v>310660.97777777782</v>
      </c>
      <c r="BO84" s="65">
        <v>478935.67407407408</v>
      </c>
      <c r="BP84" s="65">
        <v>485407.77777777781</v>
      </c>
      <c r="BQ84" s="65">
        <v>550128.81481481483</v>
      </c>
      <c r="BR84" s="65">
        <v>673098.78518518526</v>
      </c>
      <c r="BS84" s="65">
        <v>485523.35105820105</v>
      </c>
      <c r="BT84" s="65">
        <v>744291.92592592584</v>
      </c>
      <c r="BU84" s="65">
        <v>249638.28571428574</v>
      </c>
      <c r="BV84" s="65">
        <v>802540.8592592593</v>
      </c>
      <c r="BW84" s="65">
        <v>145622.33333333331</v>
      </c>
      <c r="BX84" s="65">
        <v>763708.23703703703</v>
      </c>
      <c r="BY84" s="65">
        <v>744291.92592592584</v>
      </c>
      <c r="BZ84" s="65">
        <v>757236.13333333342</v>
      </c>
      <c r="CA84" s="65">
        <v>789596.65185185184</v>
      </c>
      <c r="CB84" s="65">
        <v>873734</v>
      </c>
      <c r="CC84" s="65">
        <v>576017.22962962964</v>
      </c>
      <c r="CD84" s="65">
        <v>640738.2666666666</v>
      </c>
      <c r="CE84" s="65">
        <v>524240.4</v>
      </c>
      <c r="CF84" s="65">
        <v>524240.4</v>
      </c>
      <c r="CG84" s="65">
        <v>343021.4962962963</v>
      </c>
      <c r="CH84" s="65">
        <v>698987.2</v>
      </c>
      <c r="CI84" s="65">
        <v>355965.70370370371</v>
      </c>
      <c r="CJ84" s="65">
        <v>640738.2666666666</v>
      </c>
      <c r="CK84" s="65">
        <v>297716.77037037036</v>
      </c>
      <c r="CL84">
        <v>8737.34</v>
      </c>
    </row>
    <row r="85" spans="1:90" x14ac:dyDescent="0.35">
      <c r="A85" s="63" t="s">
        <v>228</v>
      </c>
      <c r="B85" s="64" t="s">
        <v>293</v>
      </c>
      <c r="C85" s="65">
        <v>2555219.7000000002</v>
      </c>
      <c r="D85" s="65">
        <v>2328089.0599999996</v>
      </c>
      <c r="E85" s="65">
        <v>2555219.7000000002</v>
      </c>
      <c r="F85" s="65">
        <v>2214523.7400000002</v>
      </c>
      <c r="G85" s="65">
        <v>2555219.7000000002</v>
      </c>
      <c r="H85" s="65">
        <v>1835972.6733333333</v>
      </c>
      <c r="I85" s="65">
        <v>2555219.7000000002</v>
      </c>
      <c r="J85" s="65">
        <v>1817045.12</v>
      </c>
      <c r="K85" s="65">
        <v>2149629.2714285715</v>
      </c>
      <c r="L85" s="65">
        <v>1779190.0133333334</v>
      </c>
      <c r="M85" s="65">
        <v>2044175.76</v>
      </c>
      <c r="N85" s="65">
        <v>870667.45333333325</v>
      </c>
      <c r="O85" s="65">
        <v>2384871.7199999997</v>
      </c>
      <c r="P85" s="65">
        <v>1287073.6266666665</v>
      </c>
      <c r="Q85" s="65">
        <v>1873827.7799999998</v>
      </c>
      <c r="R85" s="65">
        <v>1211363.4133333333</v>
      </c>
      <c r="S85" s="65">
        <v>2180454.1439999999</v>
      </c>
      <c r="T85" s="65">
        <v>1184864.8386666665</v>
      </c>
      <c r="U85" s="65">
        <v>2384871.7199999997</v>
      </c>
      <c r="V85" s="65">
        <v>1324928.7333333334</v>
      </c>
      <c r="W85" s="65">
        <v>2044175.76</v>
      </c>
      <c r="X85" s="65">
        <v>1022087.8799999998</v>
      </c>
      <c r="Y85" s="65">
        <v>2214523.7400000002</v>
      </c>
      <c r="Z85" s="65">
        <v>1173508.3066666669</v>
      </c>
      <c r="AA85" s="65">
        <v>1873827.7799999998</v>
      </c>
      <c r="AB85" s="65">
        <v>1041015.4333333333</v>
      </c>
      <c r="AC85" s="65">
        <v>2384871.7199999997</v>
      </c>
      <c r="AD85" s="65">
        <v>1362783.8399999999</v>
      </c>
      <c r="AE85" s="65">
        <v>1561523.15</v>
      </c>
      <c r="AF85" s="65">
        <v>1627769.5866666667</v>
      </c>
      <c r="AG85" s="65">
        <v>1608842.0333333332</v>
      </c>
      <c r="AH85" s="65">
        <v>2555219.7000000002</v>
      </c>
      <c r="AI85" s="65">
        <v>1779190.0133333334</v>
      </c>
      <c r="AJ85" s="65">
        <v>2555219.7000000002</v>
      </c>
      <c r="AK85" s="65">
        <v>1817045.12</v>
      </c>
      <c r="AL85" s="65">
        <v>2555219.7000000002</v>
      </c>
      <c r="AM85" s="65">
        <v>1627769.5866666667</v>
      </c>
      <c r="AN85" s="65">
        <v>1873827.7799999998</v>
      </c>
      <c r="AO85" s="65">
        <v>870667.45333333325</v>
      </c>
      <c r="AP85" s="65">
        <v>2384871.7199999997</v>
      </c>
      <c r="AQ85" s="65">
        <v>1287073.6266666665</v>
      </c>
      <c r="AR85" s="65">
        <v>2044175.76</v>
      </c>
      <c r="AS85" s="65">
        <v>965305.22</v>
      </c>
      <c r="AT85" s="65">
        <v>1760262.46</v>
      </c>
      <c r="AU85" s="65">
        <v>1845436.4499999997</v>
      </c>
      <c r="AV85" s="65">
        <v>1608842.0333333332</v>
      </c>
      <c r="AW85" s="65">
        <v>1987393.0999999999</v>
      </c>
      <c r="AX85" s="65">
        <v>1911682.8866666665</v>
      </c>
      <c r="AY85" s="65">
        <v>1646697.14</v>
      </c>
      <c r="AZ85" s="65">
        <v>2453010.912</v>
      </c>
      <c r="BA85" s="65">
        <v>1696179.1722857142</v>
      </c>
      <c r="BB85" s="65">
        <v>2384871.7199999997</v>
      </c>
      <c r="BC85" s="65">
        <v>1684552.2466666666</v>
      </c>
      <c r="BD85" s="65">
        <v>2384871.7199999997</v>
      </c>
      <c r="BE85" s="65">
        <v>1665624.6933333331</v>
      </c>
      <c r="BF85" s="65">
        <v>2384871.7199999997</v>
      </c>
      <c r="BG85" s="65">
        <v>1514204.2666666666</v>
      </c>
      <c r="BH85" s="65">
        <v>2555219.7000000002</v>
      </c>
      <c r="BI85" s="65">
        <v>1723759.3214285714</v>
      </c>
      <c r="BJ85" s="65">
        <v>2555219.7000000002</v>
      </c>
      <c r="BK85" s="65">
        <v>1892755.3333333335</v>
      </c>
      <c r="BL85" s="65">
        <v>1699694.2893333333</v>
      </c>
      <c r="BM85" s="65">
        <v>1438494.0533333335</v>
      </c>
      <c r="BN85" s="65">
        <v>1570986.9266666668</v>
      </c>
      <c r="BO85" s="65">
        <v>1968465.5466666666</v>
      </c>
      <c r="BP85" s="65">
        <v>1854900.2266666668</v>
      </c>
      <c r="BQ85" s="65">
        <v>1665624.6933333336</v>
      </c>
      <c r="BR85" s="65">
        <v>1520964.107142857</v>
      </c>
      <c r="BS85" s="65">
        <v>1826508.8966666667</v>
      </c>
      <c r="BT85" s="65">
        <v>1873827.7799999998</v>
      </c>
      <c r="BU85" s="65">
        <v>1798117.5666666667</v>
      </c>
      <c r="BV85" s="65">
        <v>2044175.7599999995</v>
      </c>
      <c r="BW85" s="65">
        <v>1589914.4799999997</v>
      </c>
      <c r="BX85" s="65">
        <v>1924301.2555555557</v>
      </c>
      <c r="BY85" s="65">
        <v>2100958.4200000004</v>
      </c>
      <c r="BZ85" s="65">
        <v>2006320.6533333333</v>
      </c>
      <c r="CA85" s="65">
        <v>1665624.6933333331</v>
      </c>
      <c r="CB85" s="65">
        <v>2214523.7400000002</v>
      </c>
      <c r="CC85" s="65">
        <v>1457421.6066666667</v>
      </c>
      <c r="CD85" s="65">
        <v>2044175.76</v>
      </c>
      <c r="CE85" s="65">
        <v>1135653.2</v>
      </c>
      <c r="CF85" s="65">
        <v>2214523.7400000002</v>
      </c>
      <c r="CG85" s="65">
        <v>1173508.3066666669</v>
      </c>
      <c r="CH85" s="65">
        <v>2384871.7199999997</v>
      </c>
      <c r="CI85" s="65">
        <v>1287073.6266666665</v>
      </c>
      <c r="CJ85" s="65">
        <v>2384871.7199999997</v>
      </c>
      <c r="CK85" s="65">
        <v>1400638.9466666668</v>
      </c>
      <c r="CL85">
        <v>25552.197</v>
      </c>
    </row>
    <row r="86" spans="1:90" x14ac:dyDescent="0.35">
      <c r="A86" s="63" t="s">
        <v>238</v>
      </c>
      <c r="B86" s="64" t="s">
        <v>294</v>
      </c>
      <c r="C86" s="65">
        <v>367171.63636363635</v>
      </c>
      <c r="D86" s="65">
        <v>264771.54666666669</v>
      </c>
      <c r="E86" s="65">
        <v>403888.8</v>
      </c>
      <c r="F86" s="65">
        <v>261099.83030303032</v>
      </c>
      <c r="G86" s="65">
        <v>293737.30909090908</v>
      </c>
      <c r="H86" s="65">
        <v>232542.03636363635</v>
      </c>
      <c r="I86" s="65">
        <v>293737.30909090908</v>
      </c>
      <c r="J86" s="65">
        <v>208063.92727272728</v>
      </c>
      <c r="K86" s="65">
        <v>265179.51515151514</v>
      </c>
      <c r="L86" s="65">
        <v>273746.85333333327</v>
      </c>
      <c r="M86" s="65">
        <v>336574.00000000006</v>
      </c>
      <c r="N86" s="65">
        <v>179506.13333333333</v>
      </c>
      <c r="O86" s="65">
        <v>370231.39999999997</v>
      </c>
      <c r="P86" s="65">
        <v>209423.82222222222</v>
      </c>
      <c r="Q86" s="65">
        <v>310683.69230769237</v>
      </c>
      <c r="R86" s="65">
        <v>196766.33846153849</v>
      </c>
      <c r="S86" s="65">
        <v>268035.29454545444</v>
      </c>
      <c r="T86" s="65">
        <v>201074.06723232323</v>
      </c>
      <c r="U86" s="65">
        <v>269259.19999999995</v>
      </c>
      <c r="V86" s="65">
        <v>186985.55555555556</v>
      </c>
      <c r="W86" s="65">
        <v>201944.4</v>
      </c>
      <c r="X86" s="65">
        <v>179506.13333333333</v>
      </c>
      <c r="Y86" s="65">
        <v>168287.00000000003</v>
      </c>
      <c r="Z86" s="65">
        <v>161555.51999999996</v>
      </c>
      <c r="AA86" s="65">
        <v>330454.47272727278</v>
      </c>
      <c r="AB86" s="65">
        <v>208063.92727272728</v>
      </c>
      <c r="AC86" s="65">
        <v>370231.39999999997</v>
      </c>
      <c r="AD86" s="65">
        <v>269259.19999999995</v>
      </c>
      <c r="AE86" s="65">
        <v>234738.78974358973</v>
      </c>
      <c r="AF86" s="65">
        <v>231286.74871794874</v>
      </c>
      <c r="AG86" s="65">
        <v>203670.42051282051</v>
      </c>
      <c r="AH86" s="65">
        <v>372820.43076923076</v>
      </c>
      <c r="AI86" s="65">
        <v>269259.19999999995</v>
      </c>
      <c r="AJ86" s="65">
        <v>341752.06153846154</v>
      </c>
      <c r="AK86" s="65">
        <v>265807.15897435899</v>
      </c>
      <c r="AL86" s="65">
        <v>372820.43076923076</v>
      </c>
      <c r="AM86" s="65">
        <v>182958.17435897433</v>
      </c>
      <c r="AN86" s="65">
        <v>269259.19999999995</v>
      </c>
      <c r="AO86" s="65">
        <v>122390.54545454544</v>
      </c>
      <c r="AP86" s="65">
        <v>367171.63636363635</v>
      </c>
      <c r="AQ86" s="65">
        <v>175018.48</v>
      </c>
      <c r="AR86" s="65">
        <v>279615.32307692303</v>
      </c>
      <c r="AS86" s="65">
        <v>168287</v>
      </c>
      <c r="AT86" s="65">
        <v>255451.03589743591</v>
      </c>
      <c r="AU86" s="65">
        <v>189862.25641025641</v>
      </c>
      <c r="AV86" s="65">
        <v>203670.42051282051</v>
      </c>
      <c r="AW86" s="65">
        <v>300327.56923076924</v>
      </c>
      <c r="AX86" s="65">
        <v>210574.50256410256</v>
      </c>
      <c r="AY86" s="65">
        <v>241642.87179487178</v>
      </c>
      <c r="AZ86" s="65">
        <v>339511.37309090904</v>
      </c>
      <c r="BA86" s="65">
        <v>273597.26488888887</v>
      </c>
      <c r="BB86" s="65">
        <v>403888.8</v>
      </c>
      <c r="BC86" s="65">
        <v>261779.77777777775</v>
      </c>
      <c r="BD86" s="65">
        <v>302916.59999999998</v>
      </c>
      <c r="BE86" s="65">
        <v>231862.08888888892</v>
      </c>
      <c r="BF86" s="65">
        <v>257020.14545454545</v>
      </c>
      <c r="BG86" s="65">
        <v>242333.28</v>
      </c>
      <c r="BH86" s="65">
        <v>363499.92</v>
      </c>
      <c r="BI86" s="65">
        <v>314135.73333333328</v>
      </c>
      <c r="BJ86" s="65">
        <v>370231.39999999997</v>
      </c>
      <c r="BK86" s="65">
        <v>317875.44444444444</v>
      </c>
      <c r="BL86" s="65">
        <v>251254.19086868686</v>
      </c>
      <c r="BM86" s="65">
        <v>186985.55555555559</v>
      </c>
      <c r="BN86" s="65">
        <v>252940.4606060606</v>
      </c>
      <c r="BO86" s="65">
        <v>264771.54666666675</v>
      </c>
      <c r="BP86" s="65">
        <v>233357.97333333333</v>
      </c>
      <c r="BQ86" s="65">
        <v>318215.41818181815</v>
      </c>
      <c r="BR86" s="65">
        <v>155028.02424242423</v>
      </c>
      <c r="BS86" s="65">
        <v>153400.07307692306</v>
      </c>
      <c r="BT86" s="65">
        <v>123410.46666666666</v>
      </c>
      <c r="BU86" s="65">
        <v>93205.107692307691</v>
      </c>
      <c r="BV86" s="65">
        <v>182958.17435897433</v>
      </c>
      <c r="BW86" s="65">
        <v>214026.54358974358</v>
      </c>
      <c r="BX86" s="65">
        <v>310396.02222222218</v>
      </c>
      <c r="BY86" s="65">
        <v>332834.2888888889</v>
      </c>
      <c r="BZ86" s="65">
        <v>317875.44444444444</v>
      </c>
      <c r="CA86" s="65">
        <v>280478.33333333331</v>
      </c>
      <c r="CB86" s="65">
        <v>367171.63636363635</v>
      </c>
      <c r="CC86" s="65">
        <v>187665.50303030302</v>
      </c>
      <c r="CD86" s="65">
        <v>293737.30909090908</v>
      </c>
      <c r="CE86" s="65">
        <v>139117.2533333333</v>
      </c>
      <c r="CF86" s="65">
        <v>80777.759999999995</v>
      </c>
      <c r="CG86" s="65">
        <v>108985.86666666665</v>
      </c>
      <c r="CH86" s="65">
        <v>341752.06153846154</v>
      </c>
      <c r="CI86" s="65">
        <v>179506.13333333333</v>
      </c>
      <c r="CJ86" s="65">
        <v>341752.06153846154</v>
      </c>
      <c r="CK86" s="65">
        <v>217478.58461538458</v>
      </c>
      <c r="CL86">
        <v>4038.8879999999999</v>
      </c>
    </row>
    <row r="87" spans="1:90" x14ac:dyDescent="0.35">
      <c r="A87" s="63" t="s">
        <v>238</v>
      </c>
      <c r="B87" s="64" t="s">
        <v>295</v>
      </c>
      <c r="C87" s="65">
        <v>368278.8</v>
      </c>
      <c r="D87" s="65">
        <v>305039.0060606061</v>
      </c>
      <c r="E87" s="65">
        <v>368278.8</v>
      </c>
      <c r="F87" s="65">
        <v>282719.07878787874</v>
      </c>
      <c r="G87" s="65">
        <v>368278.8</v>
      </c>
      <c r="H87" s="65">
        <v>286439.06666666665</v>
      </c>
      <c r="I87" s="65">
        <v>368278.8</v>
      </c>
      <c r="J87" s="65">
        <v>225059.26666666666</v>
      </c>
      <c r="K87" s="65">
        <v>347818.86666666664</v>
      </c>
      <c r="L87" s="65">
        <v>339050.32380952383</v>
      </c>
      <c r="M87" s="65">
        <v>294623.03999999998</v>
      </c>
      <c r="N87" s="65">
        <v>163679.46666666667</v>
      </c>
      <c r="O87" s="65">
        <v>368278.8</v>
      </c>
      <c r="P87" s="65">
        <v>196415.35999999999</v>
      </c>
      <c r="Q87" s="65">
        <v>301319.01818181819</v>
      </c>
      <c r="R87" s="65">
        <v>230639.2484848485</v>
      </c>
      <c r="S87" s="65">
        <v>252884.77599999995</v>
      </c>
      <c r="T87" s="65">
        <v>202962.53866666666</v>
      </c>
      <c r="U87" s="65">
        <v>331450.92</v>
      </c>
      <c r="V87" s="65">
        <v>237335.22666666665</v>
      </c>
      <c r="W87" s="65">
        <v>257795.16</v>
      </c>
      <c r="X87" s="65">
        <v>230174.25</v>
      </c>
      <c r="Y87" s="65">
        <v>184139.4</v>
      </c>
      <c r="Z87" s="65">
        <v>181216.5523809524</v>
      </c>
      <c r="AA87" s="65">
        <v>204599.33333333334</v>
      </c>
      <c r="AB87" s="65">
        <v>146142.38095238092</v>
      </c>
      <c r="AC87" s="65">
        <v>286439.06666666671</v>
      </c>
      <c r="AD87" s="65">
        <v>219944.28333333333</v>
      </c>
      <c r="AE87" s="65">
        <v>212783.30666666667</v>
      </c>
      <c r="AF87" s="65">
        <v>237335.22666666665</v>
      </c>
      <c r="AG87" s="65">
        <v>234359.23636363639</v>
      </c>
      <c r="AH87" s="65">
        <v>368278.8</v>
      </c>
      <c r="AI87" s="65">
        <v>298715.02666666667</v>
      </c>
      <c r="AJ87" s="65">
        <v>276209.09999999998</v>
      </c>
      <c r="AK87" s="65">
        <v>204599.33333333334</v>
      </c>
      <c r="AL87" s="65">
        <v>331450.92</v>
      </c>
      <c r="AM87" s="65">
        <v>186412.72592592592</v>
      </c>
      <c r="AN87" s="65">
        <v>184139.4</v>
      </c>
      <c r="AO87" s="65">
        <v>128605.29523809525</v>
      </c>
      <c r="AP87" s="65">
        <v>368278.8</v>
      </c>
      <c r="AQ87" s="65">
        <v>182279.40606060604</v>
      </c>
      <c r="AR87" s="65">
        <v>210445.02857142856</v>
      </c>
      <c r="AS87" s="65">
        <v>197779.35555555552</v>
      </c>
      <c r="AT87" s="65">
        <v>261887.14666666667</v>
      </c>
      <c r="AU87" s="65">
        <v>225059.26666666666</v>
      </c>
      <c r="AV87" s="65">
        <v>225059.26666666666</v>
      </c>
      <c r="AW87" s="65">
        <v>280593.37142857141</v>
      </c>
      <c r="AX87" s="65">
        <v>130943.57333333333</v>
      </c>
      <c r="AY87" s="65">
        <v>163679.46666666667</v>
      </c>
      <c r="AZ87" s="65">
        <v>313563.09257142857</v>
      </c>
      <c r="BA87" s="65">
        <v>222779.44552380953</v>
      </c>
      <c r="BB87" s="65">
        <v>331450.92</v>
      </c>
      <c r="BC87" s="65">
        <v>220967.28</v>
      </c>
      <c r="BD87" s="65">
        <v>315667.54285714286</v>
      </c>
      <c r="BE87" s="65">
        <v>239673.50476190474</v>
      </c>
      <c r="BF87" s="65">
        <v>230174.25</v>
      </c>
      <c r="BG87" s="65">
        <v>192907.94285714286</v>
      </c>
      <c r="BH87" s="65">
        <v>322243.95</v>
      </c>
      <c r="BI87" s="65">
        <v>184139.4</v>
      </c>
      <c r="BJ87" s="65">
        <v>368278.8</v>
      </c>
      <c r="BK87" s="65">
        <v>276209.09999999998</v>
      </c>
      <c r="BL87" s="65">
        <v>241063.48118518523</v>
      </c>
      <c r="BM87" s="65">
        <v>130943.57333333333</v>
      </c>
      <c r="BN87" s="65">
        <v>204599.33333333334</v>
      </c>
      <c r="BO87" s="65">
        <v>309172.32592592592</v>
      </c>
      <c r="BP87" s="65">
        <v>245519.2</v>
      </c>
      <c r="BQ87" s="65">
        <v>315082.97333333333</v>
      </c>
      <c r="BR87" s="65">
        <v>212783.30666666667</v>
      </c>
      <c r="BS87" s="65">
        <v>135500.55848484847</v>
      </c>
      <c r="BT87" s="65">
        <v>102299.66666666667</v>
      </c>
      <c r="BU87" s="65">
        <v>65471.786666666667</v>
      </c>
      <c r="BV87" s="65">
        <v>147311.51999999996</v>
      </c>
      <c r="BW87" s="65">
        <v>226919.26060606062</v>
      </c>
      <c r="BX87" s="65">
        <v>316198.96969696973</v>
      </c>
      <c r="BY87" s="65">
        <v>331078.92121212126</v>
      </c>
      <c r="BZ87" s="65">
        <v>327358.93333333335</v>
      </c>
      <c r="CA87" s="65">
        <v>290159.05454545456</v>
      </c>
      <c r="CB87" s="65">
        <v>276209.09999999998</v>
      </c>
      <c r="CC87" s="65">
        <v>168794.44999999998</v>
      </c>
      <c r="CD87" s="65">
        <v>245519.19999999995</v>
      </c>
      <c r="CE87" s="65">
        <v>132989.56666666665</v>
      </c>
      <c r="CF87" s="65">
        <v>122759.59999999998</v>
      </c>
      <c r="CG87" s="65">
        <v>65471.786666666667</v>
      </c>
      <c r="CH87" s="65">
        <v>368278.8</v>
      </c>
      <c r="CI87" s="65">
        <v>200052.68148148147</v>
      </c>
      <c r="CJ87" s="65">
        <v>368278.8</v>
      </c>
      <c r="CK87" s="65">
        <v>192323.37333333332</v>
      </c>
      <c r="CL87">
        <v>3682.788</v>
      </c>
    </row>
    <row r="89" spans="1:90" x14ac:dyDescent="0.35">
      <c r="A89" s="66" t="s">
        <v>296</v>
      </c>
      <c r="C89">
        <v>89.047805412686344</v>
      </c>
      <c r="D89">
        <v>67.531920002182702</v>
      </c>
      <c r="E89">
        <v>82.267588688893397</v>
      </c>
      <c r="F89">
        <v>61.406115165125641</v>
      </c>
      <c r="G89">
        <v>77.642732306602966</v>
      </c>
      <c r="H89">
        <v>53.995855166514879</v>
      </c>
      <c r="I89">
        <v>75.894202330406557</v>
      </c>
      <c r="J89">
        <v>50.990411481387532</v>
      </c>
      <c r="K89">
        <v>69.502368527609619</v>
      </c>
      <c r="L89">
        <v>65.27783835252167</v>
      </c>
      <c r="M89">
        <v>61.72110063370036</v>
      </c>
      <c r="N89">
        <v>37.784131396235125</v>
      </c>
      <c r="O89">
        <v>83.540393274629125</v>
      </c>
      <c r="P89">
        <v>48.269774463978571</v>
      </c>
      <c r="Q89">
        <v>65.420454496922332</v>
      </c>
      <c r="R89">
        <v>47.814385154159858</v>
      </c>
      <c r="S89">
        <v>60.21343574474956</v>
      </c>
      <c r="T89">
        <v>45.879483810115005</v>
      </c>
      <c r="U89">
        <v>65.290905872218772</v>
      </c>
      <c r="V89">
        <v>47.764416873328294</v>
      </c>
      <c r="W89">
        <v>50.019646625879048</v>
      </c>
      <c r="X89">
        <v>34.035036155576321</v>
      </c>
      <c r="Y89">
        <v>55.782463103311947</v>
      </c>
      <c r="Z89">
        <v>48.463945213931574</v>
      </c>
      <c r="AA89">
        <v>55.837058530817259</v>
      </c>
      <c r="AB89">
        <v>43.787794337214237</v>
      </c>
      <c r="AC89">
        <v>74.137104591520711</v>
      </c>
      <c r="AD89">
        <v>54.423765711114761</v>
      </c>
      <c r="AE89">
        <v>51.387877110173712</v>
      </c>
      <c r="AF89">
        <v>57.38556916545587</v>
      </c>
      <c r="AG89">
        <v>51.099624530680437</v>
      </c>
      <c r="AH89">
        <v>94.600445430967909</v>
      </c>
      <c r="AI89">
        <v>60.183183035498523</v>
      </c>
      <c r="AJ89">
        <v>80.949670919969094</v>
      </c>
      <c r="AK89">
        <v>57.025051348893264</v>
      </c>
      <c r="AL89">
        <v>82.0607808544016</v>
      </c>
      <c r="AM89">
        <v>52.785130827942616</v>
      </c>
      <c r="AN89">
        <v>45.039531473344752</v>
      </c>
      <c r="AO89">
        <v>36.827840415536642</v>
      </c>
      <c r="AP89">
        <v>76.01901685249608</v>
      </c>
      <c r="AQ89">
        <v>43.160236026516095</v>
      </c>
      <c r="AR89">
        <v>48.064378604843817</v>
      </c>
      <c r="AS89">
        <v>36.845930788444093</v>
      </c>
      <c r="AT89">
        <v>58.724266728165908</v>
      </c>
      <c r="AU89">
        <v>55.341740240291145</v>
      </c>
      <c r="AV89">
        <v>47.14464606380735</v>
      </c>
      <c r="AW89">
        <v>70.876926515274349</v>
      </c>
      <c r="AX89">
        <v>61.882278685064342</v>
      </c>
      <c r="AY89">
        <v>35.676513379874599</v>
      </c>
      <c r="AZ89">
        <v>60.793541252480807</v>
      </c>
      <c r="BA89">
        <v>49.001642397124996</v>
      </c>
      <c r="BB89">
        <v>64.060265739393799</v>
      </c>
      <c r="BC89">
        <v>48.984031864971186</v>
      </c>
      <c r="BD89">
        <v>51.2701466687137</v>
      </c>
      <c r="BE89">
        <v>42.335590880183943</v>
      </c>
      <c r="BF89">
        <v>62.913763571666514</v>
      </c>
      <c r="BG89">
        <v>49.680487437590976</v>
      </c>
      <c r="BH89">
        <v>48.336092818552743</v>
      </c>
      <c r="BI89">
        <v>43.757645027021006</v>
      </c>
      <c r="BJ89">
        <v>77.387437464077323</v>
      </c>
      <c r="BK89">
        <v>53.973106063226496</v>
      </c>
      <c r="BL89">
        <v>67.18692229860261</v>
      </c>
      <c r="BM89">
        <v>61.066625623982347</v>
      </c>
      <c r="BN89">
        <v>60.025566790331411</v>
      </c>
      <c r="BO89">
        <v>75.154482778951404</v>
      </c>
      <c r="BP89">
        <v>71.766477544736105</v>
      </c>
      <c r="BQ89">
        <v>67.921458755011756</v>
      </c>
      <c r="BR89">
        <v>49.350664067963599</v>
      </c>
      <c r="BS89">
        <v>50.841169067396464</v>
      </c>
      <c r="BT89">
        <v>57.924815580878004</v>
      </c>
      <c r="BU89">
        <v>42.684035332858905</v>
      </c>
      <c r="BV89">
        <v>67.472111125727977</v>
      </c>
      <c r="BW89">
        <v>35.283714230121021</v>
      </c>
      <c r="BX89">
        <v>73.705278417218594</v>
      </c>
      <c r="BY89">
        <v>82.836838909277347</v>
      </c>
      <c r="BZ89">
        <v>80.811284085655032</v>
      </c>
      <c r="CA89">
        <v>57.467712256723495</v>
      </c>
      <c r="CB89">
        <v>79.237764750619391</v>
      </c>
      <c r="CC89">
        <v>50.464515763005643</v>
      </c>
      <c r="CD89">
        <v>42.429019419970977</v>
      </c>
      <c r="CE89">
        <v>32.029531049165705</v>
      </c>
      <c r="CF89">
        <v>40.735914013790087</v>
      </c>
      <c r="CG89">
        <v>29.497836570538915</v>
      </c>
      <c r="CH89">
        <v>59.728956731403244</v>
      </c>
      <c r="CI89">
        <v>36.705128354957559</v>
      </c>
      <c r="CJ89">
        <v>64.4940932405799</v>
      </c>
      <c r="CK89">
        <v>40.667284466535712</v>
      </c>
      <c r="CL89">
        <v>957013.23</v>
      </c>
    </row>
    <row r="90" spans="1:90" x14ac:dyDescent="0.35">
      <c r="A90" s="66" t="s">
        <v>259</v>
      </c>
      <c r="C90">
        <v>48.112741293936573</v>
      </c>
      <c r="D90">
        <v>35.152607788146248</v>
      </c>
      <c r="E90">
        <v>52.265026033902878</v>
      </c>
      <c r="F90">
        <v>31.472076502836192</v>
      </c>
      <c r="G90">
        <v>43.91681122099785</v>
      </c>
      <c r="H90">
        <v>26.385616939712492</v>
      </c>
      <c r="I90">
        <v>40.463444199826604</v>
      </c>
      <c r="J90">
        <v>22.6126421625186</v>
      </c>
      <c r="K90">
        <v>30.787800263523742</v>
      </c>
      <c r="L90">
        <v>59.797720833333095</v>
      </c>
      <c r="M90">
        <v>72.80689565915408</v>
      </c>
      <c r="N90">
        <v>30.324567053150403</v>
      </c>
      <c r="O90">
        <v>68.101228886174667</v>
      </c>
      <c r="P90">
        <v>41.122681837155035</v>
      </c>
      <c r="Q90">
        <v>44.337282452620755</v>
      </c>
      <c r="R90">
        <v>27.138015530357031</v>
      </c>
      <c r="S90">
        <v>52.176165728228071</v>
      </c>
      <c r="T90">
        <v>37.659269223785913</v>
      </c>
      <c r="U90">
        <v>57.269732046434555</v>
      </c>
      <c r="V90">
        <v>38.936923816551428</v>
      </c>
      <c r="W90">
        <v>31.303399412584191</v>
      </c>
      <c r="X90">
        <v>19.253916635543597</v>
      </c>
      <c r="Y90">
        <v>39.564059487503471</v>
      </c>
      <c r="Z90">
        <v>29.302729250165363</v>
      </c>
      <c r="AA90">
        <v>52.859905608827667</v>
      </c>
      <c r="AB90">
        <v>40.866401412685562</v>
      </c>
      <c r="AC90">
        <v>79.883732085790498</v>
      </c>
      <c r="AD90">
        <v>59.329715920090379</v>
      </c>
      <c r="AE90">
        <v>39.319207414400431</v>
      </c>
      <c r="AF90">
        <v>38.13627881202634</v>
      </c>
      <c r="AG90">
        <v>32.995172422636159</v>
      </c>
      <c r="AH90">
        <v>62.946437876358878</v>
      </c>
      <c r="AI90">
        <v>47.39948854250575</v>
      </c>
      <c r="AJ90">
        <v>61.327383893086527</v>
      </c>
      <c r="AK90">
        <v>29.515334860976846</v>
      </c>
      <c r="AL90">
        <v>48.982125632764365</v>
      </c>
      <c r="AM90">
        <v>35.678133576649486</v>
      </c>
      <c r="AN90">
        <v>32.628779283502034</v>
      </c>
      <c r="AO90">
        <v>12.04275350732255</v>
      </c>
      <c r="AP90">
        <v>47.899015932138269</v>
      </c>
      <c r="AQ90">
        <v>24.325878519691774</v>
      </c>
      <c r="AR90">
        <v>24.352916693031737</v>
      </c>
      <c r="AS90">
        <v>22.305223436053904</v>
      </c>
      <c r="AT90">
        <v>49.80971268938584</v>
      </c>
      <c r="AU90">
        <v>32.862984552003326</v>
      </c>
      <c r="AV90">
        <v>27.995080237814822</v>
      </c>
      <c r="AW90">
        <v>70.532612176969366</v>
      </c>
      <c r="AX90">
        <v>76.460194273930313</v>
      </c>
      <c r="AY90">
        <v>43.316815011649808</v>
      </c>
      <c r="AZ90">
        <v>46.539393553807997</v>
      </c>
      <c r="BA90">
        <v>45.420692158286123</v>
      </c>
      <c r="BB90">
        <v>51.796990935936101</v>
      </c>
      <c r="BC90">
        <v>26.140768475684073</v>
      </c>
      <c r="BD90">
        <v>33.800886647327332</v>
      </c>
      <c r="BE90">
        <v>21.654858099067617</v>
      </c>
      <c r="BF90">
        <v>39.707524263143988</v>
      </c>
      <c r="BG90">
        <v>24.984956297801155</v>
      </c>
      <c r="BH90">
        <v>38.845821007878008</v>
      </c>
      <c r="BI90">
        <v>26.351880343012123</v>
      </c>
      <c r="BJ90">
        <v>68.545744914754565</v>
      </c>
      <c r="BK90">
        <v>50.777630225213109</v>
      </c>
      <c r="BL90">
        <v>68.535784494441486</v>
      </c>
      <c r="BM90">
        <v>61.040581085620325</v>
      </c>
      <c r="BN90">
        <v>72.105055634963591</v>
      </c>
      <c r="BO90">
        <v>69.425817196524577</v>
      </c>
      <c r="BP90">
        <v>74.041628865719701</v>
      </c>
      <c r="BQ90">
        <v>66.065839689379146</v>
      </c>
      <c r="BR90">
        <v>36.15674915705921</v>
      </c>
      <c r="BS90">
        <v>48.452770253978962</v>
      </c>
      <c r="BT90">
        <v>54.099165324003224</v>
      </c>
      <c r="BU90">
        <v>30.337813612270367</v>
      </c>
      <c r="BV90">
        <v>78.501924365459544</v>
      </c>
      <c r="BW90">
        <v>30.872177714182691</v>
      </c>
      <c r="BX90">
        <v>65.962894979546306</v>
      </c>
      <c r="BY90">
        <v>83.123970860654168</v>
      </c>
      <c r="BZ90">
        <v>70.317072099118008</v>
      </c>
      <c r="CA90">
        <v>44.44764197886672</v>
      </c>
      <c r="CB90">
        <v>42.593926884158194</v>
      </c>
      <c r="CC90">
        <v>26.425511341458911</v>
      </c>
      <c r="CD90">
        <v>43.748894639402359</v>
      </c>
      <c r="CE90">
        <v>23.32330273168996</v>
      </c>
      <c r="CF90">
        <v>38.244167075542812</v>
      </c>
      <c r="CG90">
        <v>25.993479751993764</v>
      </c>
      <c r="CH90">
        <v>54.068977952984298</v>
      </c>
      <c r="CI90">
        <v>27.447142430044739</v>
      </c>
      <c r="CJ90">
        <v>42.948833061304711</v>
      </c>
      <c r="CK90">
        <v>21.840867950587658</v>
      </c>
      <c r="CL90">
        <v>70920.493999999992</v>
      </c>
    </row>
    <row r="91" spans="1:90" x14ac:dyDescent="0.35">
      <c r="A91" s="66" t="s">
        <v>246</v>
      </c>
      <c r="C91">
        <v>95.42807831464016</v>
      </c>
      <c r="D91">
        <v>66.700549689238628</v>
      </c>
      <c r="E91">
        <v>85.548479237793629</v>
      </c>
      <c r="F91">
        <v>67.648367803489748</v>
      </c>
      <c r="G91">
        <v>75.104011390833577</v>
      </c>
      <c r="H91">
        <v>51.685796714055542</v>
      </c>
      <c r="I91">
        <v>52.334156521993513</v>
      </c>
      <c r="J91">
        <v>42.044698058108416</v>
      </c>
      <c r="K91">
        <v>62.443607732372861</v>
      </c>
      <c r="L91">
        <v>58.313921543053851</v>
      </c>
      <c r="M91">
        <v>53.628111986220631</v>
      </c>
      <c r="N91">
        <v>27.329450798329876</v>
      </c>
      <c r="O91">
        <v>88.502737061029279</v>
      </c>
      <c r="P91">
        <v>54.040700777570287</v>
      </c>
      <c r="Q91">
        <v>66.913820140646507</v>
      </c>
      <c r="R91">
        <v>45.049485420025611</v>
      </c>
      <c r="S91">
        <v>43.700930871147655</v>
      </c>
      <c r="T91">
        <v>39.833105623849711</v>
      </c>
      <c r="U91">
        <v>39.796037402095898</v>
      </c>
      <c r="V91">
        <v>44.605627233544261</v>
      </c>
      <c r="W91">
        <v>35.009923153384982</v>
      </c>
      <c r="X91">
        <v>33.636656400292303</v>
      </c>
      <c r="Y91">
        <v>62.234437628190641</v>
      </c>
      <c r="Z91">
        <v>46.982041893454131</v>
      </c>
      <c r="AA91">
        <v>39.382302573497</v>
      </c>
      <c r="AB91">
        <v>34.967927984595754</v>
      </c>
      <c r="AC91">
        <v>42.081953598569712</v>
      </c>
      <c r="AD91">
        <v>38.973274607362065</v>
      </c>
      <c r="AE91">
        <v>60.527751211759309</v>
      </c>
      <c r="AF91">
        <v>57.571841073939282</v>
      </c>
      <c r="AG91">
        <v>49.401388531975321</v>
      </c>
      <c r="AH91">
        <v>89.708779407978525</v>
      </c>
      <c r="AI91">
        <v>66.738106270429341</v>
      </c>
      <c r="AJ91">
        <v>65.008877415545498</v>
      </c>
      <c r="AK91">
        <v>59.399346367253131</v>
      </c>
      <c r="AL91">
        <v>86.020219607476847</v>
      </c>
      <c r="AM91">
        <v>60.33859232475433</v>
      </c>
      <c r="AN91">
        <v>37.880524214027865</v>
      </c>
      <c r="AO91">
        <v>32.848010931831723</v>
      </c>
      <c r="AP91">
        <v>46.008535685489029</v>
      </c>
      <c r="AQ91">
        <v>33.087723860213259</v>
      </c>
      <c r="AR91">
        <v>52.818872541745968</v>
      </c>
      <c r="AS91">
        <v>44.103045360258498</v>
      </c>
      <c r="AT91">
        <v>59.549098308667013</v>
      </c>
      <c r="AU91">
        <v>62.47605624128245</v>
      </c>
      <c r="AV91">
        <v>61.662121143256542</v>
      </c>
      <c r="AW91">
        <v>50.42045767337175</v>
      </c>
      <c r="AX91">
        <v>75.93864401569023</v>
      </c>
      <c r="AY91">
        <v>56.994516467788856</v>
      </c>
      <c r="AZ91">
        <v>37.863241528496566</v>
      </c>
      <c r="BA91">
        <v>42.661126085807567</v>
      </c>
      <c r="BB91">
        <v>42.394220719734001</v>
      </c>
      <c r="BC91">
        <v>47.919395182835679</v>
      </c>
      <c r="BD91">
        <v>33.475534236244762</v>
      </c>
      <c r="BE91">
        <v>38.436822985350929</v>
      </c>
      <c r="BF91">
        <v>39.922841032475674</v>
      </c>
      <c r="BG91">
        <v>43.007029236234054</v>
      </c>
      <c r="BH91">
        <v>38.175762508937304</v>
      </c>
      <c r="BI91">
        <v>47.234577642418905</v>
      </c>
      <c r="BJ91">
        <v>35.347849145091068</v>
      </c>
      <c r="BK91">
        <v>36.707805382198238</v>
      </c>
      <c r="BL91">
        <v>67.525007824796361</v>
      </c>
      <c r="BM91">
        <v>70.68060919930592</v>
      </c>
      <c r="BN91">
        <v>55.576611838552076</v>
      </c>
      <c r="BO91">
        <v>81.172109916162313</v>
      </c>
      <c r="BP91">
        <v>76.553923130618259</v>
      </c>
      <c r="BQ91">
        <v>53.641785039343269</v>
      </c>
      <c r="BR91">
        <v>37.824243283465002</v>
      </c>
      <c r="BS91">
        <v>40.783249475967345</v>
      </c>
      <c r="BT91">
        <v>28.088522924153253</v>
      </c>
      <c r="BU91">
        <v>12.459328795273091</v>
      </c>
      <c r="BV91">
        <v>72.771368458902742</v>
      </c>
      <c r="BW91">
        <v>49.813777725540312</v>
      </c>
      <c r="BX91">
        <v>75.159885784644302</v>
      </c>
      <c r="BY91">
        <v>71.844008628657136</v>
      </c>
      <c r="BZ91">
        <v>83.519746275723961</v>
      </c>
      <c r="CA91">
        <v>70.115902449551797</v>
      </c>
      <c r="CB91">
        <v>67.399849231155329</v>
      </c>
      <c r="CC91">
        <v>46.693693087677318</v>
      </c>
      <c r="CD91">
        <v>64.757421672533241</v>
      </c>
      <c r="CE91">
        <v>39.285629902633666</v>
      </c>
      <c r="CF91">
        <v>45.989503762379137</v>
      </c>
      <c r="CG91">
        <v>38.884991221318799</v>
      </c>
      <c r="CH91">
        <v>53.932088747660934</v>
      </c>
      <c r="CI91">
        <v>39.969539589107853</v>
      </c>
      <c r="CJ91">
        <v>73.374693271987056</v>
      </c>
      <c r="CK91">
        <v>41.006098871865255</v>
      </c>
      <c r="CL91">
        <v>46676.30999999999</v>
      </c>
    </row>
    <row r="92" spans="1:90" x14ac:dyDescent="0.35">
      <c r="A92" s="66" t="s">
        <v>234</v>
      </c>
      <c r="C92">
        <v>95.509160356835878</v>
      </c>
      <c r="D92">
        <v>69.19134461069568</v>
      </c>
      <c r="E92">
        <v>89.307821322956585</v>
      </c>
      <c r="F92">
        <v>58.976012225005285</v>
      </c>
      <c r="G92">
        <v>90.304916525972331</v>
      </c>
      <c r="H92">
        <v>56.941013470512075</v>
      </c>
      <c r="I92">
        <v>81.285898729966817</v>
      </c>
      <c r="J92">
        <v>50.88801689887125</v>
      </c>
      <c r="K92">
        <v>47.867718380464531</v>
      </c>
      <c r="L92">
        <v>47.649240806598783</v>
      </c>
      <c r="M92">
        <v>72.786298775816206</v>
      </c>
      <c r="N92">
        <v>35.941999064084904</v>
      </c>
      <c r="O92">
        <v>85.275390318115029</v>
      </c>
      <c r="P92">
        <v>46.713329350133421</v>
      </c>
      <c r="Q92">
        <v>79.338153934175679</v>
      </c>
      <c r="R92">
        <v>42.407603183855244</v>
      </c>
      <c r="S92">
        <v>69.408777959486372</v>
      </c>
      <c r="T92">
        <v>42.100099138552288</v>
      </c>
      <c r="U92">
        <v>90.171898038279352</v>
      </c>
      <c r="V92">
        <v>51.256421122658288</v>
      </c>
      <c r="W92">
        <v>65.466298644353742</v>
      </c>
      <c r="X92">
        <v>39.700423390820468</v>
      </c>
      <c r="Y92">
        <v>47.234170430116293</v>
      </c>
      <c r="Z92">
        <v>31.709781623150068</v>
      </c>
      <c r="AA92">
        <v>64.722062784567228</v>
      </c>
      <c r="AB92">
        <v>38.016485513563403</v>
      </c>
      <c r="AC92">
        <v>79.449459900115315</v>
      </c>
      <c r="AD92">
        <v>49.817384042569202</v>
      </c>
      <c r="AE92">
        <v>47.204046557504547</v>
      </c>
      <c r="AF92">
        <v>59.375040347370643</v>
      </c>
      <c r="AG92">
        <v>58.410396591959696</v>
      </c>
      <c r="AH92">
        <v>98.566441442427248</v>
      </c>
      <c r="AI92">
        <v>67.735344507047799</v>
      </c>
      <c r="AJ92">
        <v>91.608218452765314</v>
      </c>
      <c r="AK92">
        <v>64.438902460405515</v>
      </c>
      <c r="AL92">
        <v>94.614611331252135</v>
      </c>
      <c r="AM92">
        <v>64.248904723025689</v>
      </c>
      <c r="AN92">
        <v>81.966036422287573</v>
      </c>
      <c r="AO92">
        <v>46.085104497137635</v>
      </c>
      <c r="AP92">
        <v>78.791578579345952</v>
      </c>
      <c r="AQ92">
        <v>41.213636001964993</v>
      </c>
      <c r="AR92">
        <v>43.361226942118044</v>
      </c>
      <c r="AS92">
        <v>29.711068632262176</v>
      </c>
      <c r="AT92">
        <v>62.086744843240091</v>
      </c>
      <c r="AU92">
        <v>46.648148576089078</v>
      </c>
      <c r="AV92">
        <v>47.336236360224412</v>
      </c>
      <c r="AW92">
        <v>53.073290040688228</v>
      </c>
      <c r="AX92">
        <v>48.850511463606026</v>
      </c>
      <c r="AY92">
        <v>58.080157283842929</v>
      </c>
      <c r="AZ92">
        <v>78.057658954212442</v>
      </c>
      <c r="BA92">
        <v>50.758280976497389</v>
      </c>
      <c r="BB92">
        <v>90.033310678082998</v>
      </c>
      <c r="BC92">
        <v>56.165684301255602</v>
      </c>
      <c r="BD92">
        <v>69.625956961499654</v>
      </c>
      <c r="BE92">
        <v>46.219681444613073</v>
      </c>
      <c r="BF92">
        <v>77.275777721457715</v>
      </c>
      <c r="BG92">
        <v>48.322041313553605</v>
      </c>
      <c r="BH92">
        <v>67.854778946393367</v>
      </c>
      <c r="BI92">
        <v>44.82760196333107</v>
      </c>
      <c r="BJ92">
        <v>85.498470463628479</v>
      </c>
      <c r="BK92">
        <v>58.256395859733587</v>
      </c>
      <c r="BL92">
        <v>72.994744571859925</v>
      </c>
      <c r="BM92">
        <v>60.717014830853678</v>
      </c>
      <c r="BN92">
        <v>73.884694176836987</v>
      </c>
      <c r="BO92">
        <v>78.166064813202865</v>
      </c>
      <c r="BP92">
        <v>73.358762933617299</v>
      </c>
      <c r="BQ92">
        <v>78.847186104788904</v>
      </c>
      <c r="BR92">
        <v>43.211209496979158</v>
      </c>
      <c r="BS92">
        <v>39.109175361551486</v>
      </c>
      <c r="BT92">
        <v>27.013680893252545</v>
      </c>
      <c r="BU92">
        <v>19.216803046992563</v>
      </c>
      <c r="BV92">
        <v>49.744848396313465</v>
      </c>
      <c r="BW92">
        <v>60.46136910964745</v>
      </c>
      <c r="BX92">
        <v>77.354708926112735</v>
      </c>
      <c r="BY92">
        <v>82.764830730048857</v>
      </c>
      <c r="BZ92">
        <v>75.401531136192105</v>
      </c>
      <c r="CA92">
        <v>73.897764912097259</v>
      </c>
      <c r="CB92">
        <v>69.732470572617487</v>
      </c>
      <c r="CC92">
        <v>38.830750089671469</v>
      </c>
      <c r="CD92">
        <v>34.320437703436603</v>
      </c>
      <c r="CE92">
        <v>20.289922470053462</v>
      </c>
      <c r="CF92">
        <v>37.867896556421755</v>
      </c>
      <c r="CG92">
        <v>21.905350348519519</v>
      </c>
      <c r="CH92">
        <v>68.604340276297677</v>
      </c>
      <c r="CI92">
        <v>31.356852786226213</v>
      </c>
      <c r="CJ92">
        <v>78.905156929075488</v>
      </c>
      <c r="CK92">
        <v>45.066383970150902</v>
      </c>
      <c r="CL92">
        <v>68342.707999999984</v>
      </c>
    </row>
    <row r="93" spans="1:90" x14ac:dyDescent="0.35">
      <c r="A93" s="66" t="s">
        <v>238</v>
      </c>
      <c r="C93">
        <v>94.096977811234964</v>
      </c>
      <c r="D93">
        <v>73.746879086426603</v>
      </c>
      <c r="E93">
        <v>97.02274454275404</v>
      </c>
      <c r="F93">
        <v>67.31519496234543</v>
      </c>
      <c r="G93">
        <v>87.969043230394306</v>
      </c>
      <c r="H93">
        <v>65.817122892829431</v>
      </c>
      <c r="I93">
        <v>89.314088616129325</v>
      </c>
      <c r="J93">
        <v>58.343319978604022</v>
      </c>
      <c r="K93">
        <v>74.815828389016886</v>
      </c>
      <c r="L93">
        <v>61.560801450846142</v>
      </c>
      <c r="M93">
        <v>84.298145529469423</v>
      </c>
      <c r="N93">
        <v>45.935713508164241</v>
      </c>
      <c r="O93">
        <v>83.663650530629695</v>
      </c>
      <c r="P93">
        <v>47.406437542367961</v>
      </c>
      <c r="Q93">
        <v>79.959929131121953</v>
      </c>
      <c r="R93">
        <v>52.101936196271588</v>
      </c>
      <c r="S93">
        <v>79.787902980503603</v>
      </c>
      <c r="T93">
        <v>56.722823286819157</v>
      </c>
      <c r="U93">
        <v>87.873400292746354</v>
      </c>
      <c r="V93">
        <v>57.204719462911243</v>
      </c>
      <c r="W93">
        <v>71.745104503025075</v>
      </c>
      <c r="X93">
        <v>54.015470953505414</v>
      </c>
      <c r="Y93">
        <v>71.911632166315087</v>
      </c>
      <c r="Z93">
        <v>53.723125288238762</v>
      </c>
      <c r="AA93">
        <v>77.95511904362391</v>
      </c>
      <c r="AB93">
        <v>50.651194648330645</v>
      </c>
      <c r="AC93">
        <v>89.454258896807616</v>
      </c>
      <c r="AD93">
        <v>68.019606081109757</v>
      </c>
      <c r="AE93">
        <v>57.545665073614892</v>
      </c>
      <c r="AF93">
        <v>61.61445763782001</v>
      </c>
      <c r="AG93">
        <v>55.762629402864292</v>
      </c>
      <c r="AH93">
        <v>94.419767230456785</v>
      </c>
      <c r="AI93">
        <v>67.407651913630943</v>
      </c>
      <c r="AJ93">
        <v>89.245993623228955</v>
      </c>
      <c r="AK93">
        <v>67.801684453809813</v>
      </c>
      <c r="AL93">
        <v>81.753522490454387</v>
      </c>
      <c r="AM93">
        <v>53.000868044452801</v>
      </c>
      <c r="AN93">
        <v>64.794258983267866</v>
      </c>
      <c r="AO93">
        <v>40.221460147651342</v>
      </c>
      <c r="AP93">
        <v>85.467014456977168</v>
      </c>
      <c r="AQ93">
        <v>49.227817586960789</v>
      </c>
      <c r="AR93">
        <v>56.702349106685269</v>
      </c>
      <c r="AS93">
        <v>42.923615603124802</v>
      </c>
      <c r="AT93">
        <v>66.596260813884314</v>
      </c>
      <c r="AU93">
        <v>50.422532613556257</v>
      </c>
      <c r="AV93">
        <v>47.864669045047584</v>
      </c>
      <c r="AW93">
        <v>69.656554794541805</v>
      </c>
      <c r="AX93">
        <v>51.612235382248564</v>
      </c>
      <c r="AY93">
        <v>55.553967098773931</v>
      </c>
      <c r="AZ93">
        <v>77.985960101531035</v>
      </c>
      <c r="BA93">
        <v>60.474325895128189</v>
      </c>
      <c r="BB93">
        <v>84.077246847057623</v>
      </c>
      <c r="BC93">
        <v>59.298641160099059</v>
      </c>
      <c r="BD93">
        <v>73.071888559513766</v>
      </c>
      <c r="BE93">
        <v>57.335423678074712</v>
      </c>
      <c r="BF93">
        <v>69.179016607507464</v>
      </c>
      <c r="BG93">
        <v>58.141661262982225</v>
      </c>
      <c r="BH93">
        <v>73.050284972402466</v>
      </c>
      <c r="BI93">
        <v>57.85272773509562</v>
      </c>
      <c r="BJ93">
        <v>90.551363521173812</v>
      </c>
      <c r="BK93">
        <v>69.743175639389364</v>
      </c>
      <c r="BL93">
        <v>70.897930036586516</v>
      </c>
      <c r="BM93">
        <v>58.038314883940572</v>
      </c>
      <c r="BN93">
        <v>67.981406240354588</v>
      </c>
      <c r="BO93">
        <v>78.448151543334646</v>
      </c>
      <c r="BP93">
        <v>72.444364799541191</v>
      </c>
      <c r="BQ93">
        <v>77.577412715761696</v>
      </c>
      <c r="BR93">
        <v>46.972806316772704</v>
      </c>
      <c r="BS93">
        <v>43.651685916810948</v>
      </c>
      <c r="BT93">
        <v>34.171458197646743</v>
      </c>
      <c r="BU93">
        <v>26.306335475330759</v>
      </c>
      <c r="BV93">
        <v>50.51097256817372</v>
      </c>
      <c r="BW93">
        <v>63.617977426092551</v>
      </c>
      <c r="BX93">
        <v>79.897771491986518</v>
      </c>
      <c r="BY93">
        <v>82.189198778921764</v>
      </c>
      <c r="BZ93">
        <v>79.195985915127579</v>
      </c>
      <c r="CA93">
        <v>78.308129781910282</v>
      </c>
      <c r="CB93">
        <v>76.309098447253263</v>
      </c>
      <c r="CC93">
        <v>48.777521569435862</v>
      </c>
      <c r="CD93">
        <v>52.963098136189608</v>
      </c>
      <c r="CE93">
        <v>32.161040013835454</v>
      </c>
      <c r="CF93">
        <v>39.722780382621039</v>
      </c>
      <c r="CG93">
        <v>26.15332386711038</v>
      </c>
      <c r="CH93">
        <v>78.360040017925371</v>
      </c>
      <c r="CI93">
        <v>38.855158981991032</v>
      </c>
      <c r="CJ93">
        <v>75.949174511228691</v>
      </c>
      <c r="CK93">
        <v>44.225337043124121</v>
      </c>
      <c r="CL93">
        <v>144553.57799999998</v>
      </c>
    </row>
    <row r="94" spans="1:90" x14ac:dyDescent="0.35">
      <c r="A94" s="66" t="s">
        <v>232</v>
      </c>
      <c r="C94">
        <v>86.855414749781929</v>
      </c>
      <c r="D94">
        <v>67.544984520527834</v>
      </c>
      <c r="E94">
        <v>89.344094145049866</v>
      </c>
      <c r="F94">
        <v>63.808934529261535</v>
      </c>
      <c r="G94">
        <v>68.694980900022372</v>
      </c>
      <c r="H94">
        <v>45.957946440674327</v>
      </c>
      <c r="I94">
        <v>57.173462227689292</v>
      </c>
      <c r="J94">
        <v>43.151627166706291</v>
      </c>
      <c r="K94">
        <v>59.116908800955287</v>
      </c>
      <c r="L94">
        <v>60.067998641601491</v>
      </c>
      <c r="M94">
        <v>69.598060166688356</v>
      </c>
      <c r="N94">
        <v>36.90826195884565</v>
      </c>
      <c r="O94">
        <v>79.273088520262959</v>
      </c>
      <c r="P94">
        <v>49.148000520415899</v>
      </c>
      <c r="Q94">
        <v>74.26305794684535</v>
      </c>
      <c r="R94">
        <v>52.423091461527882</v>
      </c>
      <c r="S94">
        <v>76.297028728061647</v>
      </c>
      <c r="T94">
        <v>55.304563685994466</v>
      </c>
      <c r="U94">
        <v>93.442790247906416</v>
      </c>
      <c r="V94">
        <v>58.596201362092181</v>
      </c>
      <c r="W94">
        <v>75.869899867296368</v>
      </c>
      <c r="X94">
        <v>57.26595945859026</v>
      </c>
      <c r="Y94">
        <v>68.772459466353112</v>
      </c>
      <c r="Z94">
        <v>56.351329809039797</v>
      </c>
      <c r="AA94">
        <v>65.658902897477006</v>
      </c>
      <c r="AB94">
        <v>48.944427037516846</v>
      </c>
      <c r="AC94">
        <v>77.741091161275293</v>
      </c>
      <c r="AD94">
        <v>55.364900762733249</v>
      </c>
      <c r="AE94">
        <v>50.142314660505839</v>
      </c>
      <c r="AF94">
        <v>61.497355758091771</v>
      </c>
      <c r="AG94">
        <v>52.169895289980616</v>
      </c>
      <c r="AH94">
        <v>95.333273144311676</v>
      </c>
      <c r="AI94">
        <v>66.593668038223427</v>
      </c>
      <c r="AJ94">
        <v>80.982310620873179</v>
      </c>
      <c r="AK94">
        <v>53.44867769235632</v>
      </c>
      <c r="AL94">
        <v>82.437123201777752</v>
      </c>
      <c r="AM94">
        <v>51.524597300497284</v>
      </c>
      <c r="AN94">
        <v>44.648819278895473</v>
      </c>
      <c r="AO94">
        <v>40.798098753141559</v>
      </c>
      <c r="AP94">
        <v>66.894041718562377</v>
      </c>
      <c r="AQ94">
        <v>40.852855227320468</v>
      </c>
      <c r="AR94">
        <v>69.128771605351844</v>
      </c>
      <c r="AS94">
        <v>43.042745931614022</v>
      </c>
      <c r="AT94">
        <v>54.166855410149012</v>
      </c>
      <c r="AU94">
        <v>49.882110563847696</v>
      </c>
      <c r="AV94">
        <v>45.588181843308959</v>
      </c>
      <c r="AW94">
        <v>70.687715768393772</v>
      </c>
      <c r="AX94">
        <v>61.49149951222573</v>
      </c>
      <c r="AY94">
        <v>56.960994186574091</v>
      </c>
      <c r="AZ94">
        <v>80.839628508730613</v>
      </c>
      <c r="BA94">
        <v>57.726686689082925</v>
      </c>
      <c r="BB94">
        <v>92.029142493545763</v>
      </c>
      <c r="BC94">
        <v>61.449416835527479</v>
      </c>
      <c r="BD94">
        <v>77.522101277513244</v>
      </c>
      <c r="BE94">
        <v>58.943248574573715</v>
      </c>
      <c r="BF94">
        <v>79.595261864199259</v>
      </c>
      <c r="BG94">
        <v>56.839403745231728</v>
      </c>
      <c r="BH94">
        <v>66.032969707162493</v>
      </c>
      <c r="BI94">
        <v>49.917894890487766</v>
      </c>
      <c r="BJ94">
        <v>89.018667201232432</v>
      </c>
      <c r="BK94">
        <v>61.483469399593972</v>
      </c>
      <c r="BL94">
        <v>60.804104925950185</v>
      </c>
      <c r="BM94">
        <v>53.207300191611665</v>
      </c>
      <c r="BN94">
        <v>66.960781559130766</v>
      </c>
      <c r="BO94">
        <v>68.176110903253345</v>
      </c>
      <c r="BP94">
        <v>58.811309945082719</v>
      </c>
      <c r="BQ94">
        <v>56.865022030672357</v>
      </c>
      <c r="BR94">
        <v>41.046331020420538</v>
      </c>
      <c r="BS94">
        <v>54.463499861624101</v>
      </c>
      <c r="BT94">
        <v>59.721904828374598</v>
      </c>
      <c r="BU94">
        <v>44.136401248737087</v>
      </c>
      <c r="BV94">
        <v>60.689433451794059</v>
      </c>
      <c r="BW94">
        <v>53.306259917590651</v>
      </c>
      <c r="BX94">
        <v>75.944143139463989</v>
      </c>
      <c r="BY94">
        <v>77.832561108497828</v>
      </c>
      <c r="BZ94">
        <v>76.788709923733919</v>
      </c>
      <c r="CA94">
        <v>73.211158386160278</v>
      </c>
      <c r="CB94">
        <v>80.90841593056237</v>
      </c>
      <c r="CC94">
        <v>50.607982660194281</v>
      </c>
      <c r="CD94">
        <v>55.283459494967474</v>
      </c>
      <c r="CE94">
        <v>31.11829961629623</v>
      </c>
      <c r="CF94">
        <v>46.488833128931027</v>
      </c>
      <c r="CG94">
        <v>31.968613959208092</v>
      </c>
      <c r="CH94">
        <v>67.78929690845645</v>
      </c>
      <c r="CI94">
        <v>35.475353189628926</v>
      </c>
      <c r="CJ94">
        <v>47.857784458389773</v>
      </c>
      <c r="CK94">
        <v>29.648516110484849</v>
      </c>
      <c r="CL94">
        <v>76658.570000000007</v>
      </c>
    </row>
    <row r="95" spans="1:90" x14ac:dyDescent="0.35">
      <c r="A95" s="66" t="s">
        <v>228</v>
      </c>
      <c r="C95">
        <v>91.96113953801067</v>
      </c>
      <c r="D95">
        <v>69.936809772054616</v>
      </c>
      <c r="E95">
        <v>80.118180021854045</v>
      </c>
      <c r="F95">
        <v>63.150692408350814</v>
      </c>
      <c r="G95">
        <v>79.167126502194662</v>
      </c>
      <c r="H95">
        <v>55.399926171772677</v>
      </c>
      <c r="I95">
        <v>80.875805836875898</v>
      </c>
      <c r="J95">
        <v>54.582473750450461</v>
      </c>
      <c r="K95">
        <v>77.834936028154559</v>
      </c>
      <c r="L95">
        <v>70.470378943867175</v>
      </c>
      <c r="M95">
        <v>52.569499272766471</v>
      </c>
      <c r="N95">
        <v>37.841820008271611</v>
      </c>
      <c r="O95">
        <v>85.457354074429261</v>
      </c>
      <c r="P95">
        <v>48.99969700704041</v>
      </c>
      <c r="Q95">
        <v>61.228047476924772</v>
      </c>
      <c r="R95">
        <v>49.618239362964736</v>
      </c>
      <c r="S95">
        <v>54.120649252075118</v>
      </c>
      <c r="T95">
        <v>43.758115373017617</v>
      </c>
      <c r="U95">
        <v>55.535676104573696</v>
      </c>
      <c r="V95">
        <v>44.745219077579648</v>
      </c>
      <c r="W95">
        <v>42.472586841501922</v>
      </c>
      <c r="X95">
        <v>26.779752956641037</v>
      </c>
      <c r="Y95">
        <v>52.337873694439423</v>
      </c>
      <c r="Z95">
        <v>50.661314034320682</v>
      </c>
      <c r="AA95">
        <v>49.329584049974855</v>
      </c>
      <c r="AB95">
        <v>43.107374278185645</v>
      </c>
      <c r="AC95">
        <v>70.927525569885773</v>
      </c>
      <c r="AD95">
        <v>51.969654685911486</v>
      </c>
      <c r="AE95">
        <v>51.243454366026526</v>
      </c>
      <c r="AF95">
        <v>57.92025684626639</v>
      </c>
      <c r="AG95">
        <v>51.295140380907263</v>
      </c>
      <c r="AH95">
        <v>98.550777913754303</v>
      </c>
      <c r="AI95">
        <v>57.54395457410655</v>
      </c>
      <c r="AJ95">
        <v>81.323365817543632</v>
      </c>
      <c r="AK95">
        <v>57.115720546473071</v>
      </c>
      <c r="AL95">
        <v>84.459103104213384</v>
      </c>
      <c r="AM95">
        <v>53.044557477321199</v>
      </c>
      <c r="AN95">
        <v>37.519475593263543</v>
      </c>
      <c r="AO95">
        <v>37.766174157871717</v>
      </c>
      <c r="AP95">
        <v>80.637168633192971</v>
      </c>
      <c r="AQ95">
        <v>45.413012928388085</v>
      </c>
      <c r="AR95">
        <v>46.096095373274679</v>
      </c>
      <c r="AS95">
        <v>36.530441467547355</v>
      </c>
      <c r="AT95">
        <v>57.952005711909301</v>
      </c>
      <c r="AU95">
        <v>60.770308336605517</v>
      </c>
      <c r="AV95">
        <v>48.386076928988004</v>
      </c>
      <c r="AW95">
        <v>75.217862502237509</v>
      </c>
      <c r="AX95">
        <v>63.182937138890161</v>
      </c>
      <c r="AY95">
        <v>21.903919127393628</v>
      </c>
      <c r="AZ95">
        <v>55.118306260912256</v>
      </c>
      <c r="BA95">
        <v>45.550945451414321</v>
      </c>
      <c r="BB95">
        <v>55.091390133964744</v>
      </c>
      <c r="BC95">
        <v>46.678620695606362</v>
      </c>
      <c r="BD95">
        <v>43.361015133757661</v>
      </c>
      <c r="BE95">
        <v>38.592503008935594</v>
      </c>
      <c r="BF95">
        <v>62.100733295642037</v>
      </c>
      <c r="BG95">
        <v>50.378601912403191</v>
      </c>
      <c r="BH95">
        <v>39.032295585909779</v>
      </c>
      <c r="BI95">
        <v>41.01019116827478</v>
      </c>
      <c r="BJ95">
        <v>76.006097155286994</v>
      </c>
      <c r="BK95">
        <v>50.125628473359889</v>
      </c>
      <c r="BL95">
        <v>66.176655925588676</v>
      </c>
      <c r="BM95">
        <v>62.189149905425424</v>
      </c>
      <c r="BN95">
        <v>54.064281812645639</v>
      </c>
      <c r="BO95">
        <v>75.115236348329873</v>
      </c>
      <c r="BP95">
        <v>72.496656503902926</v>
      </c>
      <c r="BQ95">
        <v>67.017955057639512</v>
      </c>
      <c r="BR95">
        <v>54.576784609839521</v>
      </c>
      <c r="BS95">
        <v>54.846235344810601</v>
      </c>
      <c r="BT95">
        <v>70.786936879286216</v>
      </c>
      <c r="BU95">
        <v>53.861959512455577</v>
      </c>
      <c r="BV95">
        <v>73.207524123068367</v>
      </c>
      <c r="BW95">
        <v>21.52852086443221</v>
      </c>
      <c r="BX95">
        <v>72.186734015875118</v>
      </c>
      <c r="BY95">
        <v>84.6098341129196</v>
      </c>
      <c r="BZ95">
        <v>83.592734618113013</v>
      </c>
      <c r="CA95">
        <v>48.35763331659269</v>
      </c>
      <c r="CB95">
        <v>86.687360300719916</v>
      </c>
      <c r="CC95">
        <v>55.754596840886656</v>
      </c>
      <c r="CD95">
        <v>36.809799733384303</v>
      </c>
      <c r="CE95">
        <v>34.088089791567654</v>
      </c>
      <c r="CF95">
        <v>40.432105472266812</v>
      </c>
      <c r="CG95">
        <v>30.63142927030621</v>
      </c>
      <c r="CH95">
        <v>53.826258801935801</v>
      </c>
      <c r="CI95">
        <v>37.893071141453525</v>
      </c>
      <c r="CJ95">
        <v>64.035865899754086</v>
      </c>
      <c r="CK95">
        <v>43.120759393297327</v>
      </c>
      <c r="CL95">
        <v>549861.57000000007</v>
      </c>
    </row>
    <row r="97" spans="1:89" s="108" customFormat="1" x14ac:dyDescent="0.35">
      <c r="A97" s="116"/>
    </row>
    <row r="98" spans="1:89" s="108" customFormat="1" x14ac:dyDescent="0.35">
      <c r="A98" s="116"/>
    </row>
    <row r="99" spans="1:89" s="108" customFormat="1" x14ac:dyDescent="0.35">
      <c r="A99" s="116"/>
    </row>
    <row r="100" spans="1:89" s="108" customFormat="1" x14ac:dyDescent="0.35">
      <c r="A100" s="116"/>
    </row>
    <row r="101" spans="1:89" s="108" customFormat="1" x14ac:dyDescent="0.35">
      <c r="A101" s="116"/>
    </row>
    <row r="102" spans="1:89" s="108" customFormat="1" x14ac:dyDescent="0.35">
      <c r="A102" s="116"/>
    </row>
    <row r="103" spans="1:89" s="108" customFormat="1" x14ac:dyDescent="0.35">
      <c r="A103" s="116"/>
    </row>
    <row r="104" spans="1:89" s="108" customFormat="1" x14ac:dyDescent="0.35">
      <c r="A104" s="116"/>
    </row>
    <row r="105" spans="1:89" s="108" customFormat="1" x14ac:dyDescent="0.35">
      <c r="A105" s="116"/>
      <c r="B105" s="72"/>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c r="AD105" s="138"/>
      <c r="AE105" s="138"/>
      <c r="AF105" s="138"/>
      <c r="AG105" s="138"/>
      <c r="AH105" s="138"/>
      <c r="AI105" s="138"/>
      <c r="AJ105" s="138"/>
      <c r="AK105" s="138"/>
      <c r="AL105" s="138"/>
      <c r="AM105" s="138"/>
      <c r="AN105" s="138"/>
      <c r="AO105" s="138"/>
      <c r="AP105" s="138"/>
      <c r="AQ105" s="138"/>
      <c r="AR105" s="138"/>
      <c r="AS105" s="138"/>
      <c r="AT105" s="138"/>
      <c r="AU105" s="138"/>
      <c r="AV105" s="138"/>
      <c r="AW105" s="138"/>
      <c r="AX105" s="138"/>
      <c r="AY105" s="138"/>
      <c r="AZ105" s="138"/>
      <c r="BA105" s="138"/>
      <c r="BB105" s="138"/>
      <c r="BC105" s="138"/>
      <c r="BD105" s="138"/>
      <c r="BE105" s="138"/>
      <c r="BF105" s="138"/>
      <c r="BG105" s="138"/>
      <c r="BH105" s="138"/>
      <c r="BI105" s="138"/>
      <c r="BJ105" s="138"/>
      <c r="BK105" s="138"/>
      <c r="BL105" s="138"/>
      <c r="BM105" s="138"/>
      <c r="BN105" s="138"/>
      <c r="BO105" s="138"/>
      <c r="BP105" s="138"/>
      <c r="BQ105" s="138"/>
      <c r="BR105" s="138"/>
      <c r="BS105" s="138"/>
      <c r="BT105" s="138"/>
      <c r="BU105" s="138"/>
      <c r="BV105" s="138"/>
      <c r="BW105" s="138"/>
      <c r="BX105" s="138"/>
      <c r="BY105" s="138"/>
      <c r="BZ105" s="138"/>
      <c r="CA105" s="138"/>
      <c r="CB105" s="138"/>
      <c r="CC105" s="138"/>
      <c r="CD105" s="138"/>
      <c r="CE105" s="138"/>
      <c r="CF105" s="138"/>
      <c r="CG105" s="138"/>
      <c r="CH105" s="138"/>
      <c r="CI105" s="138"/>
      <c r="CJ105" s="138"/>
      <c r="CK105" s="138"/>
    </row>
    <row r="106" spans="1:89" s="108" customFormat="1" x14ac:dyDescent="0.35">
      <c r="A106" s="116"/>
      <c r="B106" s="72"/>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38"/>
      <c r="AH106" s="138"/>
      <c r="AI106" s="138"/>
      <c r="AJ106" s="138"/>
      <c r="AK106" s="138"/>
      <c r="AL106" s="138"/>
      <c r="AM106" s="138"/>
      <c r="AN106" s="138"/>
      <c r="AO106" s="138"/>
      <c r="AP106" s="138"/>
      <c r="AQ106" s="138"/>
      <c r="AR106" s="138"/>
      <c r="AS106" s="138"/>
      <c r="AT106" s="138"/>
      <c r="AU106" s="138"/>
      <c r="AV106" s="138"/>
      <c r="AW106" s="138"/>
      <c r="AX106" s="138"/>
      <c r="AY106" s="138"/>
      <c r="AZ106" s="138"/>
      <c r="BA106" s="138"/>
      <c r="BB106" s="138"/>
      <c r="BC106" s="138"/>
      <c r="BD106" s="138"/>
      <c r="BE106" s="138"/>
      <c r="BF106" s="138"/>
      <c r="BG106" s="138"/>
      <c r="BH106" s="138"/>
      <c r="BI106" s="138"/>
      <c r="BJ106" s="138"/>
      <c r="BK106" s="138"/>
      <c r="BL106" s="138"/>
      <c r="BM106" s="138"/>
      <c r="BN106" s="138"/>
      <c r="BO106" s="138"/>
      <c r="BP106" s="138"/>
      <c r="BQ106" s="138"/>
      <c r="BR106" s="138"/>
      <c r="BS106" s="138"/>
      <c r="BT106" s="138"/>
      <c r="BU106" s="138"/>
      <c r="BV106" s="138"/>
      <c r="BW106" s="138"/>
      <c r="BX106" s="138"/>
      <c r="BY106" s="138"/>
      <c r="BZ106" s="138"/>
      <c r="CA106" s="138"/>
      <c r="CB106" s="138"/>
      <c r="CC106" s="138"/>
      <c r="CD106" s="138"/>
      <c r="CE106" s="138"/>
      <c r="CF106" s="138"/>
      <c r="CG106" s="138"/>
      <c r="CH106" s="138"/>
      <c r="CI106" s="138"/>
      <c r="CJ106" s="138"/>
      <c r="CK106" s="138"/>
    </row>
    <row r="107" spans="1:89" s="108" customFormat="1" x14ac:dyDescent="0.35">
      <c r="A107" s="116"/>
      <c r="B107" s="72"/>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8"/>
      <c r="AD107" s="138"/>
      <c r="AE107" s="138"/>
      <c r="AF107" s="138"/>
      <c r="AG107" s="138"/>
      <c r="AH107" s="138"/>
      <c r="AI107" s="138"/>
      <c r="AJ107" s="138"/>
      <c r="AK107" s="138"/>
      <c r="AL107" s="138"/>
      <c r="AM107" s="138"/>
      <c r="AN107" s="138"/>
      <c r="AO107" s="138"/>
      <c r="AP107" s="138"/>
      <c r="AQ107" s="138"/>
      <c r="AR107" s="138"/>
      <c r="AS107" s="138"/>
      <c r="AT107" s="138"/>
      <c r="AU107" s="138"/>
      <c r="AV107" s="138"/>
      <c r="AW107" s="138"/>
      <c r="AX107" s="138"/>
      <c r="AY107" s="138"/>
      <c r="AZ107" s="138"/>
      <c r="BA107" s="138"/>
      <c r="BB107" s="138"/>
      <c r="BC107" s="138"/>
      <c r="BD107" s="138"/>
      <c r="BE107" s="138"/>
      <c r="BF107" s="138"/>
      <c r="BG107" s="138"/>
      <c r="BH107" s="138"/>
      <c r="BI107" s="138"/>
      <c r="BJ107" s="138"/>
      <c r="BK107" s="138"/>
      <c r="BL107" s="138"/>
      <c r="BM107" s="138"/>
      <c r="BN107" s="138"/>
      <c r="BO107" s="138"/>
      <c r="BP107" s="138"/>
      <c r="BQ107" s="138"/>
      <c r="BR107" s="138"/>
      <c r="BS107" s="138"/>
      <c r="BT107" s="138"/>
      <c r="BU107" s="138"/>
      <c r="BV107" s="138"/>
      <c r="BW107" s="138"/>
      <c r="BX107" s="138"/>
      <c r="BY107" s="138"/>
      <c r="BZ107" s="138"/>
      <c r="CA107" s="138"/>
      <c r="CB107" s="138"/>
      <c r="CC107" s="138"/>
      <c r="CD107" s="138"/>
      <c r="CE107" s="138"/>
      <c r="CF107" s="138"/>
      <c r="CG107" s="138"/>
      <c r="CH107" s="138"/>
      <c r="CI107" s="138"/>
      <c r="CJ107" s="138"/>
      <c r="CK107" s="138"/>
    </row>
    <row r="108" spans="1:89" s="108" customFormat="1" x14ac:dyDescent="0.35">
      <c r="A108" s="116"/>
      <c r="B108" s="72"/>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c r="AD108" s="138"/>
      <c r="AE108" s="138"/>
      <c r="AF108" s="138"/>
      <c r="AG108" s="138"/>
      <c r="AH108" s="138"/>
      <c r="AI108" s="138"/>
      <c r="AJ108" s="138"/>
      <c r="AK108" s="138"/>
      <c r="AL108" s="138"/>
      <c r="AM108" s="138"/>
      <c r="AN108" s="138"/>
      <c r="AO108" s="138"/>
      <c r="AP108" s="138"/>
      <c r="AQ108" s="138"/>
      <c r="AR108" s="138"/>
      <c r="AS108" s="138"/>
      <c r="AT108" s="138"/>
      <c r="AU108" s="138"/>
      <c r="AV108" s="138"/>
      <c r="AW108" s="138"/>
      <c r="AX108" s="138"/>
      <c r="AY108" s="138"/>
      <c r="AZ108" s="138"/>
      <c r="BA108" s="138"/>
      <c r="BB108" s="138"/>
      <c r="BC108" s="138"/>
      <c r="BD108" s="138"/>
      <c r="BE108" s="138"/>
      <c r="BF108" s="138"/>
      <c r="BG108" s="138"/>
      <c r="BH108" s="138"/>
      <c r="BI108" s="138"/>
      <c r="BJ108" s="138"/>
      <c r="BK108" s="138"/>
      <c r="BL108" s="138"/>
      <c r="BM108" s="138"/>
      <c r="BN108" s="138"/>
      <c r="BO108" s="138"/>
      <c r="BP108" s="138"/>
      <c r="BQ108" s="138"/>
      <c r="BR108" s="138"/>
      <c r="BS108" s="138"/>
      <c r="BT108" s="138"/>
      <c r="BU108" s="138"/>
      <c r="BV108" s="138"/>
      <c r="BW108" s="138"/>
      <c r="BX108" s="138"/>
      <c r="BY108" s="138"/>
      <c r="BZ108" s="138"/>
      <c r="CA108" s="138"/>
      <c r="CB108" s="138"/>
      <c r="CC108" s="138"/>
      <c r="CD108" s="138"/>
      <c r="CE108" s="138"/>
      <c r="CF108" s="138"/>
      <c r="CG108" s="138"/>
      <c r="CH108" s="138"/>
      <c r="CI108" s="138"/>
      <c r="CJ108" s="138"/>
      <c r="CK108" s="138"/>
    </row>
    <row r="109" spans="1:89" s="108" customFormat="1" x14ac:dyDescent="0.35">
      <c r="A109" s="116"/>
      <c r="B109" s="72"/>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c r="AD109" s="138"/>
      <c r="AE109" s="138"/>
      <c r="AF109" s="138"/>
      <c r="AG109" s="138"/>
      <c r="AH109" s="138"/>
      <c r="AI109" s="138"/>
      <c r="AJ109" s="138"/>
      <c r="AK109" s="138"/>
      <c r="AL109" s="138"/>
      <c r="AM109" s="138"/>
      <c r="AN109" s="138"/>
      <c r="AO109" s="138"/>
      <c r="AP109" s="138"/>
      <c r="AQ109" s="138"/>
      <c r="AR109" s="138"/>
      <c r="AS109" s="138"/>
      <c r="AT109" s="138"/>
      <c r="AU109" s="138"/>
      <c r="AV109" s="138"/>
      <c r="AW109" s="138"/>
      <c r="AX109" s="138"/>
      <c r="AY109" s="138"/>
      <c r="AZ109" s="138"/>
      <c r="BA109" s="138"/>
      <c r="BB109" s="138"/>
      <c r="BC109" s="138"/>
      <c r="BD109" s="138"/>
      <c r="BE109" s="138"/>
      <c r="BF109" s="138"/>
      <c r="BG109" s="138"/>
      <c r="BH109" s="138"/>
      <c r="BI109" s="138"/>
      <c r="BJ109" s="138"/>
      <c r="BK109" s="138"/>
      <c r="BL109" s="138"/>
      <c r="BM109" s="138"/>
      <c r="BN109" s="138"/>
      <c r="BO109" s="138"/>
      <c r="BP109" s="138"/>
      <c r="BQ109" s="138"/>
      <c r="BR109" s="138"/>
      <c r="BS109" s="138"/>
      <c r="BT109" s="138"/>
      <c r="BU109" s="138"/>
      <c r="BV109" s="138"/>
      <c r="BW109" s="138"/>
      <c r="BX109" s="138"/>
      <c r="BY109" s="138"/>
      <c r="BZ109" s="138"/>
      <c r="CA109" s="138"/>
      <c r="CB109" s="138"/>
      <c r="CC109" s="138"/>
      <c r="CD109" s="138"/>
      <c r="CE109" s="138"/>
      <c r="CF109" s="138"/>
      <c r="CG109" s="138"/>
      <c r="CH109" s="138"/>
      <c r="CI109" s="138"/>
      <c r="CJ109" s="138"/>
      <c r="CK109" s="138"/>
    </row>
    <row r="110" spans="1:89" s="108" customFormat="1" x14ac:dyDescent="0.35">
      <c r="A110" s="116"/>
      <c r="B110" s="72"/>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c r="AE110" s="138"/>
      <c r="AF110" s="138"/>
      <c r="AG110" s="138"/>
      <c r="AH110" s="138"/>
      <c r="AI110" s="138"/>
      <c r="AJ110" s="138"/>
      <c r="AK110" s="138"/>
      <c r="AL110" s="138"/>
      <c r="AM110" s="138"/>
      <c r="AN110" s="138"/>
      <c r="AO110" s="138"/>
      <c r="AP110" s="138"/>
      <c r="AQ110" s="138"/>
      <c r="AR110" s="138"/>
      <c r="AS110" s="138"/>
      <c r="AT110" s="138"/>
      <c r="AU110" s="138"/>
      <c r="AV110" s="138"/>
      <c r="AW110" s="138"/>
      <c r="AX110" s="138"/>
      <c r="AY110" s="138"/>
      <c r="AZ110" s="138"/>
      <c r="BA110" s="138"/>
      <c r="BB110" s="138"/>
      <c r="BC110" s="138"/>
      <c r="BD110" s="138"/>
      <c r="BE110" s="138"/>
      <c r="BF110" s="138"/>
      <c r="BG110" s="138"/>
      <c r="BH110" s="138"/>
      <c r="BI110" s="138"/>
      <c r="BJ110" s="138"/>
      <c r="BK110" s="138"/>
      <c r="BL110" s="138"/>
      <c r="BM110" s="138"/>
      <c r="BN110" s="138"/>
      <c r="BO110" s="138"/>
      <c r="BP110" s="138"/>
      <c r="BQ110" s="138"/>
      <c r="BR110" s="138"/>
      <c r="BS110" s="138"/>
      <c r="BT110" s="138"/>
      <c r="BU110" s="138"/>
      <c r="BV110" s="138"/>
      <c r="BW110" s="138"/>
      <c r="BX110" s="138"/>
      <c r="BY110" s="138"/>
      <c r="BZ110" s="138"/>
      <c r="CA110" s="138"/>
      <c r="CB110" s="138"/>
      <c r="CC110" s="138"/>
      <c r="CD110" s="138"/>
      <c r="CE110" s="138"/>
      <c r="CF110" s="138"/>
      <c r="CG110" s="138"/>
      <c r="CH110" s="138"/>
      <c r="CI110" s="138"/>
      <c r="CJ110" s="138"/>
      <c r="CK110" s="138"/>
    </row>
    <row r="111" spans="1:89" s="108" customFormat="1" x14ac:dyDescent="0.35">
      <c r="A111" s="116"/>
      <c r="B111" s="72"/>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c r="AE111" s="138"/>
      <c r="AF111" s="138"/>
      <c r="AG111" s="138"/>
      <c r="AH111" s="138"/>
      <c r="AI111" s="138"/>
      <c r="AJ111" s="138"/>
      <c r="AK111" s="138"/>
      <c r="AL111" s="138"/>
      <c r="AM111" s="138"/>
      <c r="AN111" s="138"/>
      <c r="AO111" s="138"/>
      <c r="AP111" s="138"/>
      <c r="AQ111" s="138"/>
      <c r="AR111" s="138"/>
      <c r="AS111" s="138"/>
      <c r="AT111" s="138"/>
      <c r="AU111" s="138"/>
      <c r="AV111" s="138"/>
      <c r="AW111" s="138"/>
      <c r="AX111" s="138"/>
      <c r="AY111" s="138"/>
      <c r="AZ111" s="138"/>
      <c r="BA111" s="138"/>
      <c r="BB111" s="138"/>
      <c r="BC111" s="138"/>
      <c r="BD111" s="138"/>
      <c r="BE111" s="138"/>
      <c r="BF111" s="138"/>
      <c r="BG111" s="138"/>
      <c r="BH111" s="138"/>
      <c r="BI111" s="138"/>
      <c r="BJ111" s="138"/>
      <c r="BK111" s="138"/>
      <c r="BL111" s="138"/>
      <c r="BM111" s="138"/>
      <c r="BN111" s="138"/>
      <c r="BO111" s="138"/>
      <c r="BP111" s="138"/>
      <c r="BQ111" s="138"/>
      <c r="BR111" s="138"/>
      <c r="BS111" s="138"/>
      <c r="BT111" s="138"/>
      <c r="BU111" s="138"/>
      <c r="BV111" s="138"/>
      <c r="BW111" s="138"/>
      <c r="BX111" s="138"/>
      <c r="BY111" s="138"/>
      <c r="BZ111" s="138"/>
      <c r="CA111" s="138"/>
      <c r="CB111" s="138"/>
      <c r="CC111" s="138"/>
      <c r="CD111" s="138"/>
      <c r="CE111" s="138"/>
      <c r="CF111" s="138"/>
      <c r="CG111" s="138"/>
      <c r="CH111" s="138"/>
      <c r="CI111" s="138"/>
      <c r="CJ111" s="138"/>
      <c r="CK111" s="138"/>
    </row>
    <row r="112" spans="1:89" s="108" customFormat="1" x14ac:dyDescent="0.35">
      <c r="A112" s="116"/>
      <c r="B112" s="72"/>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c r="AD112" s="138"/>
      <c r="AE112" s="138"/>
      <c r="AF112" s="138"/>
      <c r="AG112" s="138"/>
      <c r="AH112" s="138"/>
      <c r="AI112" s="138"/>
      <c r="AJ112" s="138"/>
      <c r="AK112" s="138"/>
      <c r="AL112" s="138"/>
      <c r="AM112" s="138"/>
      <c r="AN112" s="138"/>
      <c r="AO112" s="138"/>
      <c r="AP112" s="138"/>
      <c r="AQ112" s="138"/>
      <c r="AR112" s="138"/>
      <c r="AS112" s="138"/>
      <c r="AT112" s="138"/>
      <c r="AU112" s="138"/>
      <c r="AV112" s="138"/>
      <c r="AW112" s="138"/>
      <c r="AX112" s="138"/>
      <c r="AY112" s="138"/>
      <c r="AZ112" s="138"/>
      <c r="BA112" s="138"/>
      <c r="BB112" s="138"/>
      <c r="BC112" s="138"/>
      <c r="BD112" s="138"/>
      <c r="BE112" s="138"/>
      <c r="BF112" s="138"/>
      <c r="BG112" s="138"/>
      <c r="BH112" s="138"/>
      <c r="BI112" s="138"/>
      <c r="BJ112" s="138"/>
      <c r="BK112" s="138"/>
      <c r="BL112" s="138"/>
      <c r="BM112" s="138"/>
      <c r="BN112" s="138"/>
      <c r="BO112" s="138"/>
      <c r="BP112" s="138"/>
      <c r="BQ112" s="138"/>
      <c r="BR112" s="138"/>
      <c r="BS112" s="138"/>
      <c r="BT112" s="138"/>
      <c r="BU112" s="138"/>
      <c r="BV112" s="138"/>
      <c r="BW112" s="138"/>
      <c r="BX112" s="138"/>
      <c r="BY112" s="138"/>
      <c r="BZ112" s="138"/>
      <c r="CA112" s="138"/>
      <c r="CB112" s="138"/>
      <c r="CC112" s="138"/>
      <c r="CD112" s="138"/>
      <c r="CE112" s="138"/>
      <c r="CF112" s="138"/>
      <c r="CG112" s="138"/>
      <c r="CH112" s="138"/>
      <c r="CI112" s="138"/>
      <c r="CJ112" s="138"/>
      <c r="CK112" s="138"/>
    </row>
    <row r="113" spans="1:89" s="108" customFormat="1" x14ac:dyDescent="0.35">
      <c r="A113" s="116"/>
      <c r="B113" s="72"/>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c r="BO113" s="138"/>
      <c r="BP113" s="138"/>
      <c r="BQ113" s="138"/>
      <c r="BR113" s="138"/>
      <c r="BS113" s="138"/>
      <c r="BT113" s="138"/>
      <c r="BU113" s="138"/>
      <c r="BV113" s="138"/>
      <c r="BW113" s="138"/>
      <c r="BX113" s="138"/>
      <c r="BY113" s="138"/>
      <c r="BZ113" s="138"/>
      <c r="CA113" s="138"/>
      <c r="CB113" s="138"/>
      <c r="CC113" s="138"/>
      <c r="CD113" s="138"/>
      <c r="CE113" s="138"/>
      <c r="CF113" s="138"/>
      <c r="CG113" s="138"/>
      <c r="CH113" s="138"/>
      <c r="CI113" s="138"/>
      <c r="CJ113" s="138"/>
      <c r="CK113" s="138"/>
    </row>
    <row r="114" spans="1:89" s="108" customFormat="1" x14ac:dyDescent="0.35">
      <c r="A114" s="116"/>
      <c r="B114" s="72"/>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c r="AE114" s="138"/>
      <c r="AF114" s="138"/>
      <c r="AG114" s="138"/>
      <c r="AH114" s="138"/>
      <c r="AI114" s="138"/>
      <c r="AJ114" s="138"/>
      <c r="AK114" s="138"/>
      <c r="AL114" s="138"/>
      <c r="AM114" s="138"/>
      <c r="AN114" s="138"/>
      <c r="AO114" s="138"/>
      <c r="AP114" s="138"/>
      <c r="AQ114" s="138"/>
      <c r="AR114" s="138"/>
      <c r="AS114" s="138"/>
      <c r="AT114" s="138"/>
      <c r="AU114" s="138"/>
      <c r="AV114" s="138"/>
      <c r="AW114" s="138"/>
      <c r="AX114" s="138"/>
      <c r="AY114" s="138"/>
      <c r="AZ114" s="138"/>
      <c r="BA114" s="138"/>
      <c r="BB114" s="138"/>
      <c r="BC114" s="138"/>
      <c r="BD114" s="138"/>
      <c r="BE114" s="138"/>
      <c r="BF114" s="138"/>
      <c r="BG114" s="138"/>
      <c r="BH114" s="138"/>
      <c r="BI114" s="138"/>
      <c r="BJ114" s="138"/>
      <c r="BK114" s="138"/>
      <c r="BL114" s="138"/>
      <c r="BM114" s="138"/>
      <c r="BN114" s="138"/>
      <c r="BO114" s="138"/>
      <c r="BP114" s="138"/>
      <c r="BQ114" s="138"/>
      <c r="BR114" s="138"/>
      <c r="BS114" s="138"/>
      <c r="BT114" s="138"/>
      <c r="BU114" s="138"/>
      <c r="BV114" s="138"/>
      <c r="BW114" s="138"/>
      <c r="BX114" s="138"/>
      <c r="BY114" s="138"/>
      <c r="BZ114" s="138"/>
      <c r="CA114" s="138"/>
      <c r="CB114" s="138"/>
      <c r="CC114" s="138"/>
      <c r="CD114" s="138"/>
      <c r="CE114" s="138"/>
      <c r="CF114" s="138"/>
      <c r="CG114" s="138"/>
      <c r="CH114" s="138"/>
      <c r="CI114" s="138"/>
      <c r="CJ114" s="138"/>
      <c r="CK114" s="138"/>
    </row>
    <row r="115" spans="1:89" s="108" customFormat="1" x14ac:dyDescent="0.35">
      <c r="A115" s="116"/>
      <c r="B115" s="72"/>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38"/>
      <c r="AH115" s="138"/>
      <c r="AI115" s="138"/>
      <c r="AJ115" s="138"/>
      <c r="AK115" s="138"/>
      <c r="AL115" s="138"/>
      <c r="AM115" s="138"/>
      <c r="AN115" s="138"/>
      <c r="AO115" s="138"/>
      <c r="AP115" s="138"/>
      <c r="AQ115" s="138"/>
      <c r="AR115" s="138"/>
      <c r="AS115" s="138"/>
      <c r="AT115" s="138"/>
      <c r="AU115" s="138"/>
      <c r="AV115" s="138"/>
      <c r="AW115" s="138"/>
      <c r="AX115" s="138"/>
      <c r="AY115" s="138"/>
      <c r="AZ115" s="138"/>
      <c r="BA115" s="138"/>
      <c r="BB115" s="138"/>
      <c r="BC115" s="138"/>
      <c r="BD115" s="138"/>
      <c r="BE115" s="138"/>
      <c r="BF115" s="138"/>
      <c r="BG115" s="138"/>
      <c r="BH115" s="138"/>
      <c r="BI115" s="138"/>
      <c r="BJ115" s="138"/>
      <c r="BK115" s="138"/>
      <c r="BL115" s="138"/>
      <c r="BM115" s="138"/>
      <c r="BN115" s="138"/>
      <c r="BO115" s="138"/>
      <c r="BP115" s="138"/>
      <c r="BQ115" s="138"/>
      <c r="BR115" s="138"/>
      <c r="BS115" s="138"/>
      <c r="BT115" s="138"/>
      <c r="BU115" s="138"/>
      <c r="BV115" s="138"/>
      <c r="BW115" s="138"/>
      <c r="BX115" s="138"/>
      <c r="BY115" s="138"/>
      <c r="BZ115" s="138"/>
      <c r="CA115" s="138"/>
      <c r="CB115" s="138"/>
      <c r="CC115" s="138"/>
      <c r="CD115" s="138"/>
      <c r="CE115" s="138"/>
      <c r="CF115" s="138"/>
      <c r="CG115" s="138"/>
      <c r="CH115" s="138"/>
      <c r="CI115" s="138"/>
      <c r="CJ115" s="138"/>
      <c r="CK115" s="138"/>
    </row>
    <row r="116" spans="1:89" s="108" customFormat="1" x14ac:dyDescent="0.35">
      <c r="A116" s="116"/>
      <c r="B116" s="72"/>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c r="BO116" s="138"/>
      <c r="BP116" s="138"/>
      <c r="BQ116" s="138"/>
      <c r="BR116" s="138"/>
      <c r="BS116" s="138"/>
      <c r="BT116" s="138"/>
      <c r="BU116" s="138"/>
      <c r="BV116" s="138"/>
      <c r="BW116" s="138"/>
      <c r="BX116" s="138"/>
      <c r="BY116" s="138"/>
      <c r="BZ116" s="138"/>
      <c r="CA116" s="138"/>
      <c r="CB116" s="138"/>
      <c r="CC116" s="138"/>
      <c r="CD116" s="138"/>
      <c r="CE116" s="138"/>
      <c r="CF116" s="138"/>
      <c r="CG116" s="138"/>
      <c r="CH116" s="138"/>
      <c r="CI116" s="138"/>
      <c r="CJ116" s="138"/>
      <c r="CK116" s="138"/>
    </row>
    <row r="117" spans="1:89" s="108" customFormat="1" x14ac:dyDescent="0.35">
      <c r="A117" s="116"/>
      <c r="B117" s="72"/>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c r="AE117" s="138"/>
      <c r="AF117" s="138"/>
      <c r="AG117" s="138"/>
      <c r="AH117" s="138"/>
      <c r="AI117" s="138"/>
      <c r="AJ117" s="138"/>
      <c r="AK117" s="138"/>
      <c r="AL117" s="138"/>
      <c r="AM117" s="138"/>
      <c r="AN117" s="138"/>
      <c r="AO117" s="138"/>
      <c r="AP117" s="138"/>
      <c r="AQ117" s="138"/>
      <c r="AR117" s="138"/>
      <c r="AS117" s="138"/>
      <c r="AT117" s="138"/>
      <c r="AU117" s="138"/>
      <c r="AV117" s="138"/>
      <c r="AW117" s="138"/>
      <c r="AX117" s="138"/>
      <c r="AY117" s="138"/>
      <c r="AZ117" s="138"/>
      <c r="BA117" s="138"/>
      <c r="BB117" s="138"/>
      <c r="BC117" s="138"/>
      <c r="BD117" s="138"/>
      <c r="BE117" s="138"/>
      <c r="BF117" s="138"/>
      <c r="BG117" s="138"/>
      <c r="BH117" s="138"/>
      <c r="BI117" s="138"/>
      <c r="BJ117" s="138"/>
      <c r="BK117" s="138"/>
      <c r="BL117" s="138"/>
      <c r="BM117" s="138"/>
      <c r="BN117" s="138"/>
      <c r="BO117" s="138"/>
      <c r="BP117" s="138"/>
      <c r="BQ117" s="138"/>
      <c r="BR117" s="138"/>
      <c r="BS117" s="138"/>
      <c r="BT117" s="138"/>
      <c r="BU117" s="138"/>
      <c r="BV117" s="138"/>
      <c r="BW117" s="138"/>
      <c r="BX117" s="138"/>
      <c r="BY117" s="138"/>
      <c r="BZ117" s="138"/>
      <c r="CA117" s="138"/>
      <c r="CB117" s="138"/>
      <c r="CC117" s="138"/>
      <c r="CD117" s="138"/>
      <c r="CE117" s="138"/>
      <c r="CF117" s="138"/>
      <c r="CG117" s="138"/>
      <c r="CH117" s="138"/>
      <c r="CI117" s="138"/>
      <c r="CJ117" s="138"/>
      <c r="CK117" s="138"/>
    </row>
  </sheetData>
  <mergeCells count="30">
    <mergeCell ref="CJ2:CK2"/>
    <mergeCell ref="AR2:AS2"/>
    <mergeCell ref="AZ2:BA2"/>
    <mergeCell ref="BB2:BC2"/>
    <mergeCell ref="BD2:BE2"/>
    <mergeCell ref="BF2:BG2"/>
    <mergeCell ref="BH2:BI2"/>
    <mergeCell ref="BJ2:BK2"/>
    <mergeCell ref="CB2:CC2"/>
    <mergeCell ref="CD2:CE2"/>
    <mergeCell ref="CF2:CG2"/>
    <mergeCell ref="CH2:CI2"/>
    <mergeCell ref="AP2:AQ2"/>
    <mergeCell ref="Q2:R2"/>
    <mergeCell ref="S2:T2"/>
    <mergeCell ref="U2:V2"/>
    <mergeCell ref="W2:X2"/>
    <mergeCell ref="Y2:Z2"/>
    <mergeCell ref="AA2:AB2"/>
    <mergeCell ref="AC2:AD2"/>
    <mergeCell ref="AH2:AI2"/>
    <mergeCell ref="AJ2:AK2"/>
    <mergeCell ref="AL2:AM2"/>
    <mergeCell ref="AN2:AO2"/>
    <mergeCell ref="O2:P2"/>
    <mergeCell ref="C2:D2"/>
    <mergeCell ref="E2:F2"/>
    <mergeCell ref="G2:H2"/>
    <mergeCell ref="I2:J2"/>
    <mergeCell ref="M2:N2"/>
  </mergeCells>
  <conditionalFormatting sqref="C97:CJ97">
    <cfRule type="colorScale" priority="6">
      <colorScale>
        <cfvo type="min"/>
        <cfvo type="percentile" val="50"/>
        <cfvo type="max"/>
        <color rgb="FFF8696B"/>
        <color rgb="FFFFEB84"/>
        <color rgb="FF63BE7B"/>
      </colorScale>
    </cfRule>
  </conditionalFormatting>
  <conditionalFormatting sqref="C98:CJ98">
    <cfRule type="colorScale" priority="5">
      <colorScale>
        <cfvo type="min"/>
        <cfvo type="percentile" val="50"/>
        <cfvo type="max"/>
        <color rgb="FFF8696B"/>
        <color rgb="FFFFEB84"/>
        <color rgb="FF63BE7B"/>
      </colorScale>
    </cfRule>
  </conditionalFormatting>
  <conditionalFormatting sqref="C99:CJ99">
    <cfRule type="colorScale" priority="4">
      <colorScale>
        <cfvo type="min"/>
        <cfvo type="percentile" val="50"/>
        <cfvo type="max"/>
        <color rgb="FFF8696B"/>
        <color rgb="FFFFEB84"/>
        <color rgb="FF63BE7B"/>
      </colorScale>
    </cfRule>
  </conditionalFormatting>
  <conditionalFormatting sqref="D101:CK101">
    <cfRule type="colorScale" priority="3">
      <colorScale>
        <cfvo type="min"/>
        <cfvo type="percentile" val="50"/>
        <cfvo type="max"/>
        <color rgb="FFF8696B"/>
        <color rgb="FFFFEB84"/>
        <color rgb="FF63BE7B"/>
      </colorScale>
    </cfRule>
  </conditionalFormatting>
  <conditionalFormatting sqref="D102:CK102">
    <cfRule type="colorScale" priority="2">
      <colorScale>
        <cfvo type="min"/>
        <cfvo type="percentile" val="50"/>
        <cfvo type="max"/>
        <color rgb="FFF8696B"/>
        <color rgb="FFFFEB84"/>
        <color rgb="FF63BE7B"/>
      </colorScale>
    </cfRule>
  </conditionalFormatting>
  <conditionalFormatting sqref="D103:CK10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22122-1827-4F9D-9414-045AB019ACCC}">
  <dimension ref="A1:AL153"/>
  <sheetViews>
    <sheetView zoomScale="60" zoomScaleNormal="60" workbookViewId="0"/>
  </sheetViews>
  <sheetFormatPr defaultRowHeight="14.5" x14ac:dyDescent="0.35"/>
  <cols>
    <col min="1" max="1" width="15.81640625" bestFit="1" customWidth="1"/>
    <col min="2" max="2" width="42.81640625" bestFit="1" customWidth="1"/>
    <col min="3" max="3" width="9.81640625" bestFit="1" customWidth="1"/>
  </cols>
  <sheetData>
    <row r="1" spans="1:38" ht="28.5" x14ac:dyDescent="0.65">
      <c r="B1" s="71" t="s">
        <v>405</v>
      </c>
    </row>
    <row r="2" spans="1:38" x14ac:dyDescent="0.35">
      <c r="A2" s="103"/>
      <c r="B2" s="127" t="s">
        <v>398</v>
      </c>
      <c r="C2" t="s">
        <v>327</v>
      </c>
      <c r="D2" t="s">
        <v>327</v>
      </c>
      <c r="E2" t="s">
        <v>327</v>
      </c>
      <c r="F2" t="s">
        <v>327</v>
      </c>
      <c r="G2" t="s">
        <v>327</v>
      </c>
      <c r="H2" t="s">
        <v>327</v>
      </c>
      <c r="I2" t="s">
        <v>328</v>
      </c>
      <c r="J2" t="s">
        <v>328</v>
      </c>
      <c r="K2" t="s">
        <v>328</v>
      </c>
      <c r="L2" t="s">
        <v>328</v>
      </c>
      <c r="M2" t="s">
        <v>328</v>
      </c>
      <c r="N2" t="s">
        <v>328</v>
      </c>
      <c r="O2" t="s">
        <v>328</v>
      </c>
      <c r="P2" t="s">
        <v>329</v>
      </c>
      <c r="Q2" t="s">
        <v>329</v>
      </c>
      <c r="R2" t="s">
        <v>329</v>
      </c>
      <c r="S2" t="s">
        <v>329</v>
      </c>
      <c r="T2" t="s">
        <v>329</v>
      </c>
      <c r="U2" t="s">
        <v>329</v>
      </c>
      <c r="V2" t="s">
        <v>329</v>
      </c>
      <c r="W2" t="s">
        <v>329</v>
      </c>
      <c r="X2" t="s">
        <v>329</v>
      </c>
      <c r="Y2" t="s">
        <v>329</v>
      </c>
      <c r="Z2" t="s">
        <v>329</v>
      </c>
      <c r="AA2" t="s">
        <v>329</v>
      </c>
      <c r="AB2" t="s">
        <v>330</v>
      </c>
      <c r="AC2" t="s">
        <v>330</v>
      </c>
      <c r="AD2" t="s">
        <v>330</v>
      </c>
      <c r="AE2" t="s">
        <v>330</v>
      </c>
      <c r="AF2" t="s">
        <v>330</v>
      </c>
      <c r="AG2" t="s">
        <v>337</v>
      </c>
      <c r="AH2" t="s">
        <v>337</v>
      </c>
      <c r="AI2" t="s">
        <v>337</v>
      </c>
      <c r="AJ2" t="s">
        <v>337</v>
      </c>
      <c r="AK2" t="s">
        <v>337</v>
      </c>
    </row>
    <row r="3" spans="1:38" ht="15.5" x14ac:dyDescent="0.35">
      <c r="A3" s="103"/>
      <c r="B3" s="130" t="s">
        <v>351</v>
      </c>
      <c r="C3" s="130" t="s">
        <v>352</v>
      </c>
      <c r="D3" s="130" t="s">
        <v>352</v>
      </c>
      <c r="E3" s="130" t="s">
        <v>352</v>
      </c>
      <c r="F3" s="130" t="s">
        <v>352</v>
      </c>
      <c r="G3" s="130" t="s">
        <v>352</v>
      </c>
      <c r="H3" s="130" t="s">
        <v>352</v>
      </c>
      <c r="I3" s="130" t="s">
        <v>352</v>
      </c>
      <c r="J3" s="130" t="s">
        <v>352</v>
      </c>
      <c r="K3" s="130" t="s">
        <v>352</v>
      </c>
      <c r="L3" s="130" t="s">
        <v>352</v>
      </c>
      <c r="M3" s="130" t="s">
        <v>352</v>
      </c>
      <c r="N3" s="130" t="s">
        <v>352</v>
      </c>
      <c r="O3" s="130" t="s">
        <v>352</v>
      </c>
      <c r="P3" s="130" t="s">
        <v>352</v>
      </c>
      <c r="Q3" s="130" t="s">
        <v>352</v>
      </c>
      <c r="R3" s="130" t="s">
        <v>352</v>
      </c>
      <c r="S3" s="130" t="s">
        <v>352</v>
      </c>
      <c r="T3" s="130" t="s">
        <v>352</v>
      </c>
      <c r="U3" s="130" t="s">
        <v>352</v>
      </c>
      <c r="V3" s="130" t="s">
        <v>352</v>
      </c>
      <c r="W3" s="130" t="s">
        <v>352</v>
      </c>
      <c r="X3" s="130" t="s">
        <v>352</v>
      </c>
      <c r="Y3" s="130" t="s">
        <v>352</v>
      </c>
      <c r="Z3" s="130" t="s">
        <v>352</v>
      </c>
      <c r="AA3" s="130" t="s">
        <v>352</v>
      </c>
      <c r="AB3" s="130" t="s">
        <v>352</v>
      </c>
      <c r="AC3" s="130" t="s">
        <v>352</v>
      </c>
      <c r="AD3" s="130" t="s">
        <v>352</v>
      </c>
      <c r="AE3" s="130" t="s">
        <v>352</v>
      </c>
      <c r="AF3" s="130" t="s">
        <v>352</v>
      </c>
      <c r="AG3" s="130" t="s">
        <v>352</v>
      </c>
      <c r="AH3" s="130" t="s">
        <v>352</v>
      </c>
      <c r="AI3" s="130" t="s">
        <v>352</v>
      </c>
      <c r="AJ3" s="130" t="s">
        <v>352</v>
      </c>
      <c r="AK3" s="130" t="s">
        <v>352</v>
      </c>
    </row>
    <row r="4" spans="1:38" x14ac:dyDescent="0.35">
      <c r="A4" s="128"/>
    </row>
    <row r="5" spans="1:38" ht="409.5" x14ac:dyDescent="0.35">
      <c r="A5" s="2"/>
      <c r="B5" s="3" t="s">
        <v>1</v>
      </c>
      <c r="C5" s="26" t="s">
        <v>2</v>
      </c>
      <c r="D5" s="4" t="s">
        <v>3</v>
      </c>
      <c r="E5" s="5" t="s">
        <v>4</v>
      </c>
      <c r="F5" s="4" t="s">
        <v>5</v>
      </c>
      <c r="G5" s="5" t="s">
        <v>6</v>
      </c>
      <c r="H5" s="6" t="s">
        <v>7</v>
      </c>
      <c r="I5" s="7" t="s">
        <v>8</v>
      </c>
      <c r="J5" s="9" t="s">
        <v>9</v>
      </c>
      <c r="K5" s="8" t="s">
        <v>10</v>
      </c>
      <c r="L5" s="16" t="s">
        <v>11</v>
      </c>
      <c r="M5" s="8" t="s">
        <v>17</v>
      </c>
      <c r="N5" s="9" t="s">
        <v>18</v>
      </c>
      <c r="O5" s="10" t="s">
        <v>19</v>
      </c>
      <c r="P5" s="11" t="s">
        <v>20</v>
      </c>
      <c r="Q5" s="13" t="s">
        <v>21</v>
      </c>
      <c r="R5" s="12" t="s">
        <v>22</v>
      </c>
      <c r="S5" s="13" t="s">
        <v>23</v>
      </c>
      <c r="T5" s="12" t="s">
        <v>24</v>
      </c>
      <c r="U5" s="13" t="s">
        <v>25</v>
      </c>
      <c r="V5" s="12" t="s">
        <v>26</v>
      </c>
      <c r="W5" s="13" t="s">
        <v>27</v>
      </c>
      <c r="X5" s="12" t="s">
        <v>28</v>
      </c>
      <c r="Y5" s="13" t="s">
        <v>29</v>
      </c>
      <c r="Z5" s="12" t="s">
        <v>30</v>
      </c>
      <c r="AA5" s="14" t="s">
        <v>31</v>
      </c>
      <c r="AB5" s="15" t="s">
        <v>32</v>
      </c>
      <c r="AC5" s="16" t="s">
        <v>38</v>
      </c>
      <c r="AD5" s="19" t="s">
        <v>44</v>
      </c>
      <c r="AE5" s="16" t="s">
        <v>45</v>
      </c>
      <c r="AF5" s="16" t="s">
        <v>50</v>
      </c>
      <c r="AG5" s="21" t="s">
        <v>54</v>
      </c>
      <c r="AH5" s="23" t="s">
        <v>55</v>
      </c>
      <c r="AI5" s="22" t="s">
        <v>56</v>
      </c>
      <c r="AJ5" s="23" t="s">
        <v>57</v>
      </c>
      <c r="AK5" s="22" t="s">
        <v>58</v>
      </c>
    </row>
    <row r="6" spans="1:38" ht="29" x14ac:dyDescent="0.35">
      <c r="A6" s="24"/>
      <c r="B6" s="25" t="s">
        <v>59</v>
      </c>
      <c r="C6" s="26" t="s">
        <v>60</v>
      </c>
      <c r="D6" s="28" t="s">
        <v>60</v>
      </c>
      <c r="E6" s="27" t="s">
        <v>60</v>
      </c>
      <c r="F6" s="28" t="s">
        <v>60</v>
      </c>
      <c r="G6" s="27" t="s">
        <v>61</v>
      </c>
      <c r="H6" s="29" t="s">
        <v>61</v>
      </c>
      <c r="I6" s="30" t="s">
        <v>60</v>
      </c>
      <c r="J6" s="32" t="s">
        <v>60</v>
      </c>
      <c r="K6" s="31" t="s">
        <v>60</v>
      </c>
      <c r="L6" s="31" t="s">
        <v>60</v>
      </c>
      <c r="M6" s="31" t="s">
        <v>61</v>
      </c>
      <c r="N6" s="32" t="s">
        <v>61</v>
      </c>
      <c r="O6" s="33" t="s">
        <v>61</v>
      </c>
      <c r="P6" s="34" t="s">
        <v>60</v>
      </c>
      <c r="Q6" s="36" t="s">
        <v>60</v>
      </c>
      <c r="R6" s="35" t="s">
        <v>60</v>
      </c>
      <c r="S6" s="36" t="s">
        <v>60</v>
      </c>
      <c r="T6" s="35" t="s">
        <v>60</v>
      </c>
      <c r="U6" s="36" t="s">
        <v>60</v>
      </c>
      <c r="V6" s="35" t="s">
        <v>61</v>
      </c>
      <c r="W6" s="36" t="s">
        <v>61</v>
      </c>
      <c r="X6" s="35" t="s">
        <v>61</v>
      </c>
      <c r="Y6" s="36" t="s">
        <v>61</v>
      </c>
      <c r="Z6" s="35" t="s">
        <v>61</v>
      </c>
      <c r="AA6" s="37" t="s">
        <v>61</v>
      </c>
      <c r="AB6" s="38" t="s">
        <v>60</v>
      </c>
      <c r="AC6" s="38" t="s">
        <v>61</v>
      </c>
      <c r="AD6" s="39" t="s">
        <v>61</v>
      </c>
      <c r="AE6" s="38" t="s">
        <v>61</v>
      </c>
      <c r="AF6" s="38" t="s">
        <v>61</v>
      </c>
      <c r="AG6" s="41" t="s">
        <v>60</v>
      </c>
      <c r="AH6" s="43" t="s">
        <v>60</v>
      </c>
      <c r="AI6" s="42" t="s">
        <v>60</v>
      </c>
      <c r="AJ6" s="43" t="s">
        <v>60</v>
      </c>
      <c r="AK6" s="42" t="s">
        <v>60</v>
      </c>
    </row>
    <row r="7" spans="1:38" ht="72.5" x14ac:dyDescent="0.35">
      <c r="A7" s="1"/>
      <c r="B7" s="1" t="s">
        <v>62</v>
      </c>
      <c r="C7" s="45" t="s">
        <v>355</v>
      </c>
      <c r="D7" s="46" t="s">
        <v>356</v>
      </c>
      <c r="E7" s="45" t="s">
        <v>357</v>
      </c>
      <c r="F7" s="47" t="s">
        <v>358</v>
      </c>
      <c r="G7" s="45" t="s">
        <v>359</v>
      </c>
      <c r="H7" s="47" t="s">
        <v>360</v>
      </c>
      <c r="I7" s="48" t="s">
        <v>361</v>
      </c>
      <c r="J7" s="49" t="s">
        <v>362</v>
      </c>
      <c r="K7" s="48" t="s">
        <v>363</v>
      </c>
      <c r="L7" s="50" t="s">
        <v>364</v>
      </c>
      <c r="M7" s="51" t="s">
        <v>365</v>
      </c>
      <c r="N7" s="52" t="s">
        <v>366</v>
      </c>
      <c r="O7" s="51" t="s">
        <v>367</v>
      </c>
      <c r="P7" s="53" t="s">
        <v>368</v>
      </c>
      <c r="Q7" s="54" t="s">
        <v>369</v>
      </c>
      <c r="R7" s="53" t="s">
        <v>370</v>
      </c>
      <c r="S7" s="54" t="s">
        <v>371</v>
      </c>
      <c r="T7" s="53" t="s">
        <v>372</v>
      </c>
      <c r="U7" s="54" t="s">
        <v>373</v>
      </c>
      <c r="V7" s="53" t="s">
        <v>374</v>
      </c>
      <c r="W7" s="54" t="s">
        <v>375</v>
      </c>
      <c r="X7" s="53" t="s">
        <v>376</v>
      </c>
      <c r="Y7" s="54" t="s">
        <v>377</v>
      </c>
      <c r="Z7" s="53" t="s">
        <v>378</v>
      </c>
      <c r="AA7" s="54" t="s">
        <v>379</v>
      </c>
      <c r="AB7" s="55" t="s">
        <v>380</v>
      </c>
      <c r="AC7" s="55" t="s">
        <v>381</v>
      </c>
      <c r="AD7" s="58" t="s">
        <v>382</v>
      </c>
      <c r="AE7" s="55" t="s">
        <v>383</v>
      </c>
      <c r="AF7" s="55" t="s">
        <v>384</v>
      </c>
      <c r="AG7" s="59" t="s">
        <v>385</v>
      </c>
      <c r="AH7" s="60" t="s">
        <v>386</v>
      </c>
      <c r="AI7" s="59" t="s">
        <v>387</v>
      </c>
      <c r="AJ7" s="60" t="s">
        <v>388</v>
      </c>
      <c r="AK7" s="59" t="s">
        <v>389</v>
      </c>
    </row>
    <row r="8" spans="1:38" ht="87" x14ac:dyDescent="0.35">
      <c r="A8" s="61"/>
      <c r="B8" s="61" t="s">
        <v>140</v>
      </c>
      <c r="C8" s="62" t="str">
        <f>C7&amp;":"&amp;C6</f>
        <v>Defined objectives:Yes/No</v>
      </c>
      <c r="D8" s="62" t="str">
        <f t="shared" ref="D8:AK8" si="0">D7&amp;":"&amp;D6</f>
        <v>Reaching vuln:Yes/No</v>
      </c>
      <c r="E8" s="62" t="str">
        <f t="shared" si="0"/>
        <v>Resource needs projected:Yes/No</v>
      </c>
      <c r="F8" s="62" t="str">
        <f t="shared" si="0"/>
        <v>Diverse participation:Yes/No</v>
      </c>
      <c r="G8" s="62" t="str">
        <f t="shared" si="0"/>
        <v>High level support:Rating (1-10)</v>
      </c>
      <c r="H8" s="62" t="str">
        <f t="shared" si="0"/>
        <v>Supplies regulations:Rating (1-10)</v>
      </c>
      <c r="I8" s="62" t="str">
        <f t="shared" si="0"/>
        <v>Data collect: private commodities:Yes/No</v>
      </c>
      <c r="J8" s="62" t="str">
        <f t="shared" si="0"/>
        <v>Quality control for SS:Yes/No</v>
      </c>
      <c r="K8" s="62" t="str">
        <f t="shared" si="0"/>
        <v>Data used for vuln access:Yes/No</v>
      </c>
      <c r="L8" s="62" t="str">
        <f t="shared" si="0"/>
        <v>Data to monitor subgroups:Yes/No</v>
      </c>
      <c r="M8" s="62" t="str">
        <f t="shared" si="0"/>
        <v>Record keeping:Rating (1-10)</v>
      </c>
      <c r="N8" s="62" t="str">
        <f t="shared" si="0"/>
        <v>Data used to measure progress:Rating (1-10)</v>
      </c>
      <c r="O8" s="62" t="str">
        <f t="shared" si="0"/>
        <v>Data used for program improvement:Rating (1-10)</v>
      </c>
      <c r="P8" s="62" t="str">
        <f t="shared" si="0"/>
        <v>SOPs match WHO:Yes/No</v>
      </c>
      <c r="Q8" s="62" t="str">
        <f t="shared" si="0"/>
        <v>Taskshare:Yes/No</v>
      </c>
      <c r="R8" s="62" t="str">
        <f t="shared" si="0"/>
        <v>QoC indicators: pubic:Yes/No</v>
      </c>
      <c r="S8" s="62" t="str">
        <f t="shared" si="0"/>
        <v>QoC indicators: private:Yes/No</v>
      </c>
      <c r="T8" s="62" t="str">
        <f t="shared" si="0"/>
        <v>Structures to address QoC:Yes/No</v>
      </c>
      <c r="U8" s="62" t="str">
        <f t="shared" si="0"/>
        <v>Info on provider bias:Yes/No</v>
      </c>
      <c r="V8" s="62" t="str">
        <f t="shared" si="0"/>
        <v>Training:Rating (1-10)</v>
      </c>
      <c r="W8" s="62" t="str">
        <f t="shared" si="0"/>
        <v>Logistics and supply:Rating (1-10)</v>
      </c>
      <c r="X8" s="62" t="str">
        <f t="shared" si="0"/>
        <v>Supervision:Rating (1-10)</v>
      </c>
      <c r="Y8" s="62" t="str">
        <f t="shared" si="0"/>
        <v>Sterilization counsel:Rating (1-10)</v>
      </c>
      <c r="Z8" s="62" t="str">
        <f t="shared" si="0"/>
        <v>IUD removal access:Rating (1-10)</v>
      </c>
      <c r="AA8" s="62" t="str">
        <f t="shared" si="0"/>
        <v>Implant removal access:Rating (1-10)</v>
      </c>
      <c r="AB8" s="62" t="str">
        <f>AB7&amp;":"&amp;AB6</f>
        <v>Anti-discrimination policy:Yes/No</v>
      </c>
      <c r="AC8" s="62"/>
      <c r="AD8" s="62" t="str">
        <f t="shared" ref="AD8" si="1">AD7&amp;":"&amp;AD6</f>
        <v>CBD dist:Rating (1-10)</v>
      </c>
      <c r="AE8" s="62"/>
      <c r="AF8" s="62"/>
      <c r="AG8" s="62" t="str">
        <f t="shared" si="0"/>
        <v>Monitor access:Yes/No</v>
      </c>
      <c r="AH8" s="62" t="str">
        <f t="shared" si="0"/>
        <v>Monitor denial of services:Yes/No</v>
      </c>
      <c r="AI8" s="62" t="str">
        <f t="shared" si="0"/>
        <v>Violations review:Yes/No</v>
      </c>
      <c r="AJ8" s="62" t="str">
        <f t="shared" si="0"/>
        <v>Feedback:Yes/No</v>
      </c>
      <c r="AK8" s="62" t="str">
        <f t="shared" si="0"/>
        <v>Communication:Yes/No</v>
      </c>
      <c r="AL8" s="70" t="s">
        <v>301</v>
      </c>
    </row>
    <row r="9" spans="1:38" x14ac:dyDescent="0.35">
      <c r="A9" s="129" t="s">
        <v>390</v>
      </c>
      <c r="B9" t="s">
        <v>229</v>
      </c>
      <c r="C9">
        <v>42.857142857142854</v>
      </c>
      <c r="D9">
        <v>50</v>
      </c>
      <c r="E9">
        <v>50</v>
      </c>
      <c r="F9">
        <v>9.0909090909090917</v>
      </c>
      <c r="G9">
        <v>36.296296296296298</v>
      </c>
      <c r="H9">
        <v>32.592592592592588</v>
      </c>
      <c r="I9">
        <v>13.333333333333334</v>
      </c>
      <c r="J9">
        <v>69.230769230769226</v>
      </c>
      <c r="K9">
        <v>0</v>
      </c>
      <c r="L9">
        <v>20.80062794348509</v>
      </c>
      <c r="M9">
        <v>44.444444444444443</v>
      </c>
      <c r="N9">
        <v>36.296296296296298</v>
      </c>
      <c r="O9">
        <v>30.158730158730158</v>
      </c>
      <c r="P9">
        <v>50</v>
      </c>
      <c r="Q9">
        <v>38.461538461538467</v>
      </c>
      <c r="R9">
        <v>75</v>
      </c>
      <c r="S9">
        <v>16.666666666666664</v>
      </c>
      <c r="T9">
        <v>50</v>
      </c>
      <c r="U9">
        <v>18.181818181818183</v>
      </c>
      <c r="V9">
        <v>42.857142857142854</v>
      </c>
      <c r="W9">
        <v>35.714285714285715</v>
      </c>
      <c r="X9">
        <v>27.407407407407408</v>
      </c>
      <c r="Y9">
        <v>35.897435897435898</v>
      </c>
      <c r="Z9">
        <v>30.37037037037037</v>
      </c>
      <c r="AA9">
        <v>10.317460317460318</v>
      </c>
      <c r="AB9">
        <v>32.282051282051285</v>
      </c>
      <c r="AC9">
        <v>47.772597772597777</v>
      </c>
      <c r="AD9">
        <v>46.825396825396822</v>
      </c>
      <c r="AE9">
        <v>13.473748473748476</v>
      </c>
      <c r="AF9">
        <v>61.728395061728385</v>
      </c>
      <c r="AG9">
        <v>15.384615384615385</v>
      </c>
      <c r="AH9">
        <v>0</v>
      </c>
      <c r="AI9">
        <v>7.6923076923076925</v>
      </c>
      <c r="AJ9">
        <v>0</v>
      </c>
      <c r="AK9">
        <v>46.153846153846153</v>
      </c>
      <c r="AL9">
        <v>8330.0709999999999</v>
      </c>
    </row>
    <row r="10" spans="1:38" x14ac:dyDescent="0.35">
      <c r="B10" t="s">
        <v>302</v>
      </c>
      <c r="C10">
        <v>85.714285714285708</v>
      </c>
      <c r="D10">
        <v>85.714285714285708</v>
      </c>
      <c r="E10">
        <v>28.571428571428569</v>
      </c>
      <c r="F10">
        <v>57.142857142857139</v>
      </c>
      <c r="G10">
        <v>38.888888888888886</v>
      </c>
      <c r="H10">
        <v>31.944444444444443</v>
      </c>
      <c r="I10">
        <v>0</v>
      </c>
      <c r="J10">
        <v>25</v>
      </c>
      <c r="K10">
        <v>62.5</v>
      </c>
      <c r="L10">
        <v>15.561224489795919</v>
      </c>
      <c r="M10">
        <v>24.691358024691358</v>
      </c>
      <c r="N10">
        <v>37.037037037037031</v>
      </c>
      <c r="O10">
        <v>34.722222222222221</v>
      </c>
      <c r="P10">
        <v>16.666666666666664</v>
      </c>
      <c r="Q10">
        <v>57.142857142857139</v>
      </c>
      <c r="R10">
        <v>0</v>
      </c>
      <c r="S10">
        <v>25</v>
      </c>
      <c r="T10">
        <v>25</v>
      </c>
      <c r="U10">
        <v>33.333333333333329</v>
      </c>
      <c r="V10">
        <v>47.777777777777771</v>
      </c>
      <c r="W10">
        <v>15.555555555555554</v>
      </c>
      <c r="X10">
        <v>15.555555555555554</v>
      </c>
      <c r="Y10">
        <v>61.111111111111107</v>
      </c>
      <c r="Z10">
        <v>82.716049382716051</v>
      </c>
      <c r="AA10">
        <v>12.345679012345679</v>
      </c>
      <c r="AB10">
        <v>43.214285714285708</v>
      </c>
      <c r="AC10">
        <v>61.16402116402115</v>
      </c>
      <c r="AD10">
        <v>22.222222222222221</v>
      </c>
      <c r="AE10">
        <v>23.518518518518515</v>
      </c>
      <c r="AF10">
        <v>36.543209876543209</v>
      </c>
      <c r="AG10">
        <v>33.333333333333329</v>
      </c>
      <c r="AH10">
        <v>75</v>
      </c>
      <c r="AI10">
        <v>66.666666666666657</v>
      </c>
      <c r="AJ10">
        <v>60</v>
      </c>
      <c r="AK10">
        <v>50</v>
      </c>
      <c r="AL10">
        <v>757.87400000000002</v>
      </c>
    </row>
    <row r="11" spans="1:38" x14ac:dyDescent="0.35">
      <c r="B11" t="s">
        <v>230</v>
      </c>
      <c r="C11">
        <v>92.857142857142861</v>
      </c>
      <c r="D11">
        <v>76.923076923076934</v>
      </c>
      <c r="E11">
        <v>78.571428571428569</v>
      </c>
      <c r="F11">
        <v>58.333333333333336</v>
      </c>
      <c r="G11">
        <v>82.539682539682545</v>
      </c>
      <c r="H11">
        <v>83.333333333333329</v>
      </c>
      <c r="I11">
        <v>61.53846153846154</v>
      </c>
      <c r="J11">
        <v>50</v>
      </c>
      <c r="K11">
        <v>41.666666666666671</v>
      </c>
      <c r="L11">
        <v>30.219780219780215</v>
      </c>
      <c r="M11">
        <v>71.428571428571431</v>
      </c>
      <c r="N11">
        <v>69.047619047619051</v>
      </c>
      <c r="O11">
        <v>59.523809523809518</v>
      </c>
      <c r="P11">
        <v>69.230769230769226</v>
      </c>
      <c r="Q11">
        <v>15.384615384615385</v>
      </c>
      <c r="R11">
        <v>30.76923076923077</v>
      </c>
      <c r="S11">
        <v>9.0909090909090917</v>
      </c>
      <c r="T11">
        <v>9.0909090909090917</v>
      </c>
      <c r="U11">
        <v>8.3333333333333321</v>
      </c>
      <c r="V11">
        <v>61.904761904761898</v>
      </c>
      <c r="W11">
        <v>80.952380952380963</v>
      </c>
      <c r="X11">
        <v>40.476190476190482</v>
      </c>
      <c r="Y11">
        <v>73.015873015873012</v>
      </c>
      <c r="Z11">
        <v>62.698412698412703</v>
      </c>
      <c r="AA11">
        <v>57.936507936507937</v>
      </c>
      <c r="AB11">
        <v>36.787878787878789</v>
      </c>
      <c r="AC11">
        <v>46.648536648536641</v>
      </c>
      <c r="AD11">
        <v>84.92063492063491</v>
      </c>
      <c r="AE11">
        <v>62.286324786324791</v>
      </c>
      <c r="AF11">
        <v>86.507936507936506</v>
      </c>
      <c r="AG11">
        <v>46.153846153846153</v>
      </c>
      <c r="AH11">
        <v>9.0909090909090917</v>
      </c>
      <c r="AI11">
        <v>16.666666666666664</v>
      </c>
      <c r="AJ11">
        <v>18.181818181818183</v>
      </c>
      <c r="AK11">
        <v>45.454545454545453</v>
      </c>
      <c r="AL11">
        <v>44655.387000000002</v>
      </c>
    </row>
    <row r="12" spans="1:38" x14ac:dyDescent="0.35">
      <c r="B12" t="s">
        <v>233</v>
      </c>
      <c r="C12">
        <v>100</v>
      </c>
      <c r="D12">
        <v>93.75</v>
      </c>
      <c r="E12">
        <v>37.5</v>
      </c>
      <c r="F12">
        <v>60</v>
      </c>
      <c r="G12">
        <v>55.555555555555557</v>
      </c>
      <c r="H12">
        <v>67.361111111111114</v>
      </c>
      <c r="I12">
        <v>62.5</v>
      </c>
      <c r="J12">
        <v>75</v>
      </c>
      <c r="K12">
        <v>43.75</v>
      </c>
      <c r="L12">
        <v>52.678571428571431</v>
      </c>
      <c r="M12">
        <v>63.194444444444443</v>
      </c>
      <c r="N12">
        <v>61.111111111111107</v>
      </c>
      <c r="O12">
        <v>65.972222222222214</v>
      </c>
      <c r="P12">
        <v>37.5</v>
      </c>
      <c r="Q12">
        <v>37.5</v>
      </c>
      <c r="R12">
        <v>87.5</v>
      </c>
      <c r="S12">
        <v>75</v>
      </c>
      <c r="T12">
        <v>25</v>
      </c>
      <c r="U12">
        <v>0</v>
      </c>
      <c r="V12">
        <v>63.194444444444443</v>
      </c>
      <c r="W12">
        <v>47.916666666666664</v>
      </c>
      <c r="X12">
        <v>56.25</v>
      </c>
      <c r="Y12">
        <v>65.185185185185176</v>
      </c>
      <c r="Z12">
        <v>73.333333333333329</v>
      </c>
      <c r="AA12">
        <v>39.25925925925926</v>
      </c>
      <c r="AB12">
        <v>81</v>
      </c>
      <c r="AC12">
        <v>70.055555555555571</v>
      </c>
      <c r="AD12">
        <v>60.416666666666664</v>
      </c>
      <c r="AE12">
        <v>34.847883597883595</v>
      </c>
      <c r="AF12">
        <v>76.604938271604937</v>
      </c>
      <c r="AG12">
        <v>40</v>
      </c>
      <c r="AH12" t="s">
        <v>244</v>
      </c>
      <c r="AI12">
        <v>71.428571428571431</v>
      </c>
      <c r="AJ12" t="s">
        <v>244</v>
      </c>
      <c r="AK12" t="s">
        <v>244</v>
      </c>
      <c r="AL12">
        <v>2846.9920000000002</v>
      </c>
    </row>
    <row r="13" spans="1:38" x14ac:dyDescent="0.35">
      <c r="B13" s="106" t="s">
        <v>236</v>
      </c>
      <c r="C13">
        <v>78.571428571428569</v>
      </c>
      <c r="D13">
        <v>23.076923076923077</v>
      </c>
      <c r="E13">
        <v>71.428571428571431</v>
      </c>
      <c r="F13">
        <v>57.142857142857139</v>
      </c>
      <c r="G13">
        <v>72.649572649572647</v>
      </c>
      <c r="H13">
        <v>79.629629629629619</v>
      </c>
      <c r="I13">
        <v>53.846153846153847</v>
      </c>
      <c r="J13">
        <v>78.571428571428569</v>
      </c>
      <c r="K13">
        <v>14.285714285714285</v>
      </c>
      <c r="L13">
        <v>50.784929356357928</v>
      </c>
      <c r="M13">
        <v>61.904761904761898</v>
      </c>
      <c r="N13">
        <v>59.523809523809518</v>
      </c>
      <c r="O13">
        <v>53.968253968253961</v>
      </c>
      <c r="P13">
        <v>84.615384615384613</v>
      </c>
      <c r="Q13">
        <v>75</v>
      </c>
      <c r="R13">
        <v>78.571428571428569</v>
      </c>
      <c r="S13">
        <v>14.285714285714285</v>
      </c>
      <c r="T13">
        <v>76.923076923076934</v>
      </c>
      <c r="U13">
        <v>41.666666666666671</v>
      </c>
      <c r="V13">
        <v>69.841269841269835</v>
      </c>
      <c r="W13">
        <v>69.047619047619051</v>
      </c>
      <c r="X13">
        <v>64.957264957264954</v>
      </c>
      <c r="Y13">
        <v>47.222222222222221</v>
      </c>
      <c r="Z13">
        <v>69.135802469135797</v>
      </c>
      <c r="AA13">
        <v>57.575757575757571</v>
      </c>
      <c r="AB13">
        <v>26.153846153846153</v>
      </c>
      <c r="AC13">
        <v>67.575757575757578</v>
      </c>
      <c r="AD13">
        <v>51.587301587301589</v>
      </c>
      <c r="AE13">
        <v>44.658119658119659</v>
      </c>
      <c r="AF13">
        <v>78.062678062678074</v>
      </c>
      <c r="AG13">
        <v>54.54545454545454</v>
      </c>
      <c r="AH13">
        <v>25</v>
      </c>
      <c r="AI13">
        <v>10</v>
      </c>
      <c r="AJ13">
        <v>40</v>
      </c>
      <c r="AK13">
        <v>80</v>
      </c>
      <c r="AL13">
        <v>2530.9380000000001</v>
      </c>
    </row>
    <row r="14" spans="1:38" x14ac:dyDescent="0.35">
      <c r="B14" s="106" t="s">
        <v>237</v>
      </c>
      <c r="C14">
        <v>70</v>
      </c>
      <c r="D14">
        <v>90</v>
      </c>
      <c r="E14">
        <v>30</v>
      </c>
      <c r="F14">
        <v>22.222222222222221</v>
      </c>
      <c r="G14">
        <v>64.444444444444443</v>
      </c>
      <c r="H14">
        <v>61.728395061728392</v>
      </c>
      <c r="I14">
        <v>11.111111111111111</v>
      </c>
      <c r="J14">
        <v>70</v>
      </c>
      <c r="K14">
        <v>40</v>
      </c>
      <c r="L14">
        <v>44.126984126984134</v>
      </c>
      <c r="M14">
        <v>56.666666666666657</v>
      </c>
      <c r="N14">
        <v>50</v>
      </c>
      <c r="O14">
        <v>53.333333333333329</v>
      </c>
      <c r="P14">
        <v>50</v>
      </c>
      <c r="Q14">
        <v>60</v>
      </c>
      <c r="R14" t="s">
        <v>244</v>
      </c>
      <c r="S14">
        <v>50</v>
      </c>
      <c r="T14">
        <v>40</v>
      </c>
      <c r="U14">
        <v>70</v>
      </c>
      <c r="V14">
        <v>63.333333333333336</v>
      </c>
      <c r="W14">
        <v>68.888888888888886</v>
      </c>
      <c r="X14">
        <v>56.666666666666657</v>
      </c>
      <c r="Y14">
        <v>31.111111111111107</v>
      </c>
      <c r="Z14">
        <v>63.333333333333336</v>
      </c>
      <c r="AA14">
        <v>55.555555555555557</v>
      </c>
      <c r="AB14">
        <v>87.5</v>
      </c>
      <c r="AC14">
        <v>65.925925925925938</v>
      </c>
      <c r="AD14">
        <v>54.44444444444445</v>
      </c>
      <c r="AE14">
        <v>42.5</v>
      </c>
      <c r="AF14">
        <v>80.370370370370381</v>
      </c>
      <c r="AG14">
        <v>66.666666666666657</v>
      </c>
      <c r="AH14">
        <v>22.222222222222221</v>
      </c>
      <c r="AI14">
        <v>22.222222222222221</v>
      </c>
      <c r="AJ14">
        <v>37.5</v>
      </c>
      <c r="AK14">
        <v>33.333333333333329</v>
      </c>
      <c r="AL14">
        <v>4360.8389999999999</v>
      </c>
    </row>
    <row r="15" spans="1:38" x14ac:dyDescent="0.35">
      <c r="B15" s="106" t="s">
        <v>239</v>
      </c>
      <c r="C15">
        <v>55.555555555555557</v>
      </c>
      <c r="D15">
        <v>87.5</v>
      </c>
      <c r="E15">
        <v>62.5</v>
      </c>
      <c r="F15">
        <v>62.5</v>
      </c>
      <c r="G15">
        <v>30.864197530864196</v>
      </c>
      <c r="H15">
        <v>50</v>
      </c>
      <c r="I15">
        <v>75</v>
      </c>
      <c r="J15">
        <v>50</v>
      </c>
      <c r="K15">
        <v>77.777777777777786</v>
      </c>
      <c r="L15">
        <v>74.761904761904745</v>
      </c>
      <c r="M15">
        <v>23.611111111111111</v>
      </c>
      <c r="N15">
        <v>34.444444444444436</v>
      </c>
      <c r="O15">
        <v>41.111111111111114</v>
      </c>
      <c r="P15">
        <v>14.285714285714285</v>
      </c>
      <c r="Q15">
        <v>50</v>
      </c>
      <c r="R15">
        <v>88.888888888888886</v>
      </c>
      <c r="S15">
        <v>71.428571428571431</v>
      </c>
      <c r="T15">
        <v>20</v>
      </c>
      <c r="U15">
        <v>50</v>
      </c>
      <c r="V15">
        <v>40.404040404040408</v>
      </c>
      <c r="W15">
        <v>38.383838383838381</v>
      </c>
      <c r="X15">
        <v>28.28282828282828</v>
      </c>
      <c r="Y15">
        <v>44.444444444444443</v>
      </c>
      <c r="Z15">
        <v>42.222222222222221</v>
      </c>
      <c r="AA15">
        <v>39.393939393939398</v>
      </c>
      <c r="AB15">
        <v>63.333333333333329</v>
      </c>
      <c r="AC15">
        <v>66.666666666666671</v>
      </c>
      <c r="AD15">
        <v>37.37373737373737</v>
      </c>
      <c r="AE15">
        <v>27.297979797979796</v>
      </c>
      <c r="AF15">
        <v>69.02356902356901</v>
      </c>
      <c r="AG15" t="s">
        <v>244</v>
      </c>
      <c r="AH15" t="s">
        <v>244</v>
      </c>
      <c r="AI15">
        <v>50</v>
      </c>
      <c r="AJ15" t="s">
        <v>244</v>
      </c>
      <c r="AK15" t="s">
        <v>244</v>
      </c>
      <c r="AL15">
        <v>5903.4080000000004</v>
      </c>
    </row>
    <row r="16" spans="1:38" x14ac:dyDescent="0.35">
      <c r="B16" s="106" t="s">
        <v>241</v>
      </c>
      <c r="C16">
        <v>66.666666666666657</v>
      </c>
      <c r="D16">
        <v>83.333333333333343</v>
      </c>
      <c r="E16">
        <v>66.666666666666657</v>
      </c>
      <c r="F16">
        <v>40</v>
      </c>
      <c r="G16">
        <v>53.84615384615384</v>
      </c>
      <c r="H16">
        <v>46.153846153846153</v>
      </c>
      <c r="I16">
        <v>54.54545454545454</v>
      </c>
      <c r="J16">
        <v>58.333333333333336</v>
      </c>
      <c r="K16">
        <v>72.727272727272734</v>
      </c>
      <c r="L16">
        <v>58.333333333333336</v>
      </c>
      <c r="M16">
        <v>59.259259259259252</v>
      </c>
      <c r="N16">
        <v>47.619047619047613</v>
      </c>
      <c r="O16">
        <v>41.666666666666664</v>
      </c>
      <c r="P16">
        <v>69.230769230769226</v>
      </c>
      <c r="Q16">
        <v>66.666666666666657</v>
      </c>
      <c r="R16">
        <v>80</v>
      </c>
      <c r="S16">
        <v>50</v>
      </c>
      <c r="T16">
        <v>50</v>
      </c>
      <c r="U16">
        <v>63.636363636363633</v>
      </c>
      <c r="V16">
        <v>49.629629629629626</v>
      </c>
      <c r="W16">
        <v>37.037037037037031</v>
      </c>
      <c r="X16">
        <v>33.333333333333329</v>
      </c>
      <c r="Y16">
        <v>8.5470085470085451</v>
      </c>
      <c r="Z16">
        <v>51.111111111111107</v>
      </c>
      <c r="AA16">
        <v>46.666666666666664</v>
      </c>
      <c r="AB16">
        <v>65</v>
      </c>
      <c r="AC16">
        <v>73.480963480963482</v>
      </c>
      <c r="AD16">
        <v>41.481481481481481</v>
      </c>
      <c r="AE16">
        <v>32.460317460317462</v>
      </c>
      <c r="AF16">
        <v>69.382716049382722</v>
      </c>
      <c r="AG16">
        <v>33.333333333333329</v>
      </c>
      <c r="AH16">
        <v>16.666666666666664</v>
      </c>
      <c r="AI16">
        <v>18.181818181818183</v>
      </c>
      <c r="AJ16">
        <v>45.454545454545453</v>
      </c>
      <c r="AK16">
        <v>50</v>
      </c>
      <c r="AL16">
        <v>3345.6819999999998</v>
      </c>
    </row>
    <row r="17" spans="2:38" x14ac:dyDescent="0.35">
      <c r="B17" s="106" t="s">
        <v>391</v>
      </c>
      <c r="C17">
        <v>72.727272727272734</v>
      </c>
      <c r="D17">
        <v>75</v>
      </c>
      <c r="E17">
        <v>77.777777777777786</v>
      </c>
      <c r="F17">
        <v>50</v>
      </c>
      <c r="G17">
        <v>37.606837606837608</v>
      </c>
      <c r="H17">
        <v>46.031746031746032</v>
      </c>
      <c r="I17">
        <v>37.5</v>
      </c>
      <c r="J17">
        <v>40</v>
      </c>
      <c r="K17">
        <v>71.428571428571431</v>
      </c>
      <c r="L17">
        <v>76.92063492063491</v>
      </c>
      <c r="M17">
        <v>30.952380952380949</v>
      </c>
      <c r="N17">
        <v>35.714285714285715</v>
      </c>
      <c r="O17">
        <v>35.714285714285715</v>
      </c>
      <c r="P17">
        <v>83.333333333333343</v>
      </c>
      <c r="Q17">
        <v>66.666666666666657</v>
      </c>
      <c r="R17">
        <v>100</v>
      </c>
      <c r="S17">
        <v>100</v>
      </c>
      <c r="T17">
        <v>42.857142857142854</v>
      </c>
      <c r="U17">
        <v>66.666666666666657</v>
      </c>
      <c r="V17">
        <v>55.555555555555557</v>
      </c>
      <c r="W17">
        <v>36.507936507936506</v>
      </c>
      <c r="X17">
        <v>28.571428571428573</v>
      </c>
      <c r="Y17">
        <v>3.1746031746031758</v>
      </c>
      <c r="Z17">
        <v>59.523809523809518</v>
      </c>
      <c r="AA17">
        <v>39.682539682539677</v>
      </c>
      <c r="AB17">
        <v>81.984126984126988</v>
      </c>
      <c r="AC17">
        <v>62.222222222222229</v>
      </c>
      <c r="AD17">
        <v>33.333333333333329</v>
      </c>
      <c r="AE17">
        <v>23.015873015873012</v>
      </c>
      <c r="AF17">
        <v>64.8962148962149</v>
      </c>
      <c r="AG17">
        <v>16.666666666666664</v>
      </c>
      <c r="AH17">
        <v>0</v>
      </c>
      <c r="AI17">
        <v>20</v>
      </c>
      <c r="AJ17">
        <v>60</v>
      </c>
      <c r="AK17">
        <v>33.333333333333329</v>
      </c>
      <c r="AL17">
        <v>1230.5350000000001</v>
      </c>
    </row>
    <row r="18" spans="2:38" x14ac:dyDescent="0.35">
      <c r="B18" s="106" t="s">
        <v>243</v>
      </c>
      <c r="C18">
        <v>100</v>
      </c>
      <c r="D18">
        <v>100</v>
      </c>
      <c r="E18">
        <v>100</v>
      </c>
      <c r="F18">
        <v>40</v>
      </c>
      <c r="G18">
        <v>47.777777777777771</v>
      </c>
      <c r="H18">
        <v>75.308641975308632</v>
      </c>
      <c r="I18">
        <v>77.777777777777786</v>
      </c>
      <c r="J18">
        <v>71.428571428571431</v>
      </c>
      <c r="K18">
        <v>100</v>
      </c>
      <c r="L18">
        <v>65.277777777777786</v>
      </c>
      <c r="M18">
        <v>43.333333333333336</v>
      </c>
      <c r="N18">
        <v>54.320987654320987</v>
      </c>
      <c r="O18">
        <v>58.02469135802469</v>
      </c>
      <c r="P18">
        <v>80</v>
      </c>
      <c r="Q18">
        <v>66.666666666666657</v>
      </c>
      <c r="R18">
        <v>66.666666666666657</v>
      </c>
      <c r="S18">
        <v>50</v>
      </c>
      <c r="T18">
        <v>60</v>
      </c>
      <c r="U18">
        <v>16.666666666666664</v>
      </c>
      <c r="V18">
        <v>52.222222222222221</v>
      </c>
      <c r="W18">
        <v>46.666666666666664</v>
      </c>
      <c r="X18">
        <v>33.333333333333329</v>
      </c>
      <c r="Y18">
        <v>18.055555555555554</v>
      </c>
      <c r="Z18">
        <v>46.913580246913583</v>
      </c>
      <c r="AA18">
        <v>40.74074074074074</v>
      </c>
      <c r="AB18">
        <v>92</v>
      </c>
      <c r="AC18">
        <v>74.87654320987653</v>
      </c>
      <c r="AD18">
        <v>27.160493827160494</v>
      </c>
      <c r="AE18">
        <v>18.734567901234566</v>
      </c>
      <c r="AF18">
        <v>65.925925925925924</v>
      </c>
      <c r="AG18">
        <v>0</v>
      </c>
      <c r="AH18">
        <v>0</v>
      </c>
      <c r="AI18">
        <v>0</v>
      </c>
      <c r="AJ18">
        <v>16.666666666666664</v>
      </c>
      <c r="AK18">
        <v>25</v>
      </c>
      <c r="AL18">
        <v>5853.4309999999996</v>
      </c>
    </row>
    <row r="19" spans="2:38" x14ac:dyDescent="0.35">
      <c r="B19" s="106" t="s">
        <v>304</v>
      </c>
      <c r="C19">
        <v>45.454545454545453</v>
      </c>
      <c r="D19">
        <v>70</v>
      </c>
      <c r="E19">
        <v>50</v>
      </c>
      <c r="F19">
        <v>54.54545454545454</v>
      </c>
      <c r="G19">
        <v>57.142857142857146</v>
      </c>
      <c r="H19">
        <v>67.460317460317455</v>
      </c>
      <c r="I19">
        <v>38.461538461538467</v>
      </c>
      <c r="J19">
        <v>46.153846153846153</v>
      </c>
      <c r="K19">
        <v>53.846153846153847</v>
      </c>
      <c r="L19">
        <v>53.413253413253408</v>
      </c>
      <c r="M19">
        <v>42.857142857142854</v>
      </c>
      <c r="N19">
        <v>42.063492063492063</v>
      </c>
      <c r="O19">
        <v>37.301587301587297</v>
      </c>
      <c r="P19">
        <v>57.142857142857139</v>
      </c>
      <c r="Q19">
        <v>57.142857142857139</v>
      </c>
      <c r="R19">
        <v>69.230769230769226</v>
      </c>
      <c r="S19">
        <v>33.333333333333329</v>
      </c>
      <c r="T19">
        <v>30.76923076923077</v>
      </c>
      <c r="U19">
        <v>8.3333333333333321</v>
      </c>
      <c r="V19">
        <v>55.555555555555557</v>
      </c>
      <c r="W19">
        <v>47.619047619047613</v>
      </c>
      <c r="X19">
        <v>52.136752136752136</v>
      </c>
      <c r="Y19">
        <v>64.285714285714278</v>
      </c>
      <c r="Z19">
        <v>62.698412698412703</v>
      </c>
      <c r="AA19">
        <v>51.282051282051277</v>
      </c>
      <c r="AB19">
        <v>55.38461538461538</v>
      </c>
      <c r="AC19">
        <v>50.586080586080584</v>
      </c>
      <c r="AD19">
        <v>39.316239316239312</v>
      </c>
      <c r="AE19">
        <v>45.390720390720389</v>
      </c>
      <c r="AF19">
        <v>69.841269841269835</v>
      </c>
      <c r="AG19">
        <v>50</v>
      </c>
      <c r="AH19">
        <v>23.076923076923077</v>
      </c>
      <c r="AI19">
        <v>42.857142857142854</v>
      </c>
      <c r="AJ19">
        <v>42.857142857142854</v>
      </c>
      <c r="AK19">
        <v>23.076923076923077</v>
      </c>
      <c r="AL19">
        <v>2751.819</v>
      </c>
    </row>
    <row r="20" spans="2:38" x14ac:dyDescent="0.35">
      <c r="B20" s="106" t="s">
        <v>392</v>
      </c>
      <c r="C20">
        <v>88.888888888888886</v>
      </c>
      <c r="D20">
        <v>100</v>
      </c>
      <c r="E20">
        <v>75</v>
      </c>
      <c r="F20">
        <v>50</v>
      </c>
      <c r="G20">
        <v>60.606060606060602</v>
      </c>
      <c r="H20">
        <v>33.333333333333329</v>
      </c>
      <c r="I20">
        <v>40</v>
      </c>
      <c r="J20">
        <v>44.444444444444443</v>
      </c>
      <c r="K20">
        <v>75</v>
      </c>
      <c r="L20">
        <v>66.26984126984128</v>
      </c>
      <c r="M20">
        <v>49.494949494949488</v>
      </c>
      <c r="N20">
        <v>55.555555555555557</v>
      </c>
      <c r="O20">
        <v>49.494949494949488</v>
      </c>
      <c r="P20">
        <v>71.428571428571431</v>
      </c>
      <c r="Q20">
        <v>71.428571428571431</v>
      </c>
      <c r="R20">
        <v>70</v>
      </c>
      <c r="S20">
        <v>33.333333333333329</v>
      </c>
      <c r="T20">
        <v>75</v>
      </c>
      <c r="U20">
        <v>14.285714285714285</v>
      </c>
      <c r="V20">
        <v>51.111111111111107</v>
      </c>
      <c r="W20">
        <v>15.151515151515152</v>
      </c>
      <c r="X20">
        <v>23.232323232323232</v>
      </c>
      <c r="Y20">
        <v>58.888888888888886</v>
      </c>
      <c r="Z20">
        <v>46.666666666666664</v>
      </c>
      <c r="AA20">
        <v>52.222222222222221</v>
      </c>
      <c r="AB20">
        <v>66.666666666666657</v>
      </c>
      <c r="AC20">
        <v>66.968253968253961</v>
      </c>
      <c r="AD20">
        <v>36.36363636363636</v>
      </c>
      <c r="AE20">
        <v>25.505050505050505</v>
      </c>
      <c r="AF20">
        <v>50.505050505050498</v>
      </c>
      <c r="AG20">
        <v>22.222222222222221</v>
      </c>
      <c r="AH20">
        <v>0</v>
      </c>
      <c r="AI20">
        <v>12.5</v>
      </c>
      <c r="AJ20">
        <v>11.111111111111111</v>
      </c>
      <c r="AK20">
        <v>66.666666666666657</v>
      </c>
      <c r="AL20">
        <v>18057.494999999999</v>
      </c>
    </row>
    <row r="21" spans="2:38" x14ac:dyDescent="0.35">
      <c r="B21" s="106" t="s">
        <v>247</v>
      </c>
      <c r="C21">
        <v>53.846153846153847</v>
      </c>
      <c r="D21">
        <v>57.142857142857139</v>
      </c>
      <c r="E21">
        <v>36.363636363636367</v>
      </c>
      <c r="F21">
        <v>16.666666666666664</v>
      </c>
      <c r="G21">
        <v>61.538461538461533</v>
      </c>
      <c r="H21">
        <v>47.619047619047613</v>
      </c>
      <c r="I21">
        <v>21.428571428571427</v>
      </c>
      <c r="J21">
        <v>57.142857142857139</v>
      </c>
      <c r="K21">
        <v>53.846153846153847</v>
      </c>
      <c r="L21">
        <v>14.442700156985868</v>
      </c>
      <c r="M21">
        <v>64.957264957264954</v>
      </c>
      <c r="N21">
        <v>51.587301587301589</v>
      </c>
      <c r="O21">
        <v>44.444444444444443</v>
      </c>
      <c r="P21">
        <v>78.571428571428569</v>
      </c>
      <c r="Q21">
        <v>61.53846153846154</v>
      </c>
      <c r="R21">
        <v>92.857142857142861</v>
      </c>
      <c r="S21">
        <v>42.857142857142854</v>
      </c>
      <c r="T21">
        <v>72.727272727272734</v>
      </c>
      <c r="U21">
        <v>45.454545454545453</v>
      </c>
      <c r="V21">
        <v>56.349206349206341</v>
      </c>
      <c r="W21">
        <v>59.595959595959592</v>
      </c>
      <c r="X21">
        <v>68.518518518518519</v>
      </c>
      <c r="Y21">
        <v>25.252525252525253</v>
      </c>
      <c r="Z21">
        <v>76.984126984126988</v>
      </c>
      <c r="AA21">
        <v>55.555555555555557</v>
      </c>
      <c r="AB21">
        <v>38.571428571428569</v>
      </c>
      <c r="AC21">
        <v>59.287749287749293</v>
      </c>
      <c r="AD21">
        <v>41.880341880341881</v>
      </c>
      <c r="AE21">
        <v>32.967032967032964</v>
      </c>
      <c r="AF21">
        <v>83.862433862433861</v>
      </c>
      <c r="AG21">
        <v>15.384615384615385</v>
      </c>
      <c r="AH21">
        <v>7.6923076923076925</v>
      </c>
      <c r="AI21">
        <v>7.6923076923076925</v>
      </c>
      <c r="AJ21">
        <v>50</v>
      </c>
      <c r="AK21">
        <v>28.571428571428569</v>
      </c>
      <c r="AL21">
        <v>24140.243999999999</v>
      </c>
    </row>
    <row r="22" spans="2:38" x14ac:dyDescent="0.35">
      <c r="B22" s="106" t="s">
        <v>305</v>
      </c>
      <c r="C22">
        <v>100</v>
      </c>
      <c r="D22">
        <v>69.230769230769226</v>
      </c>
      <c r="E22">
        <v>53.846153846153847</v>
      </c>
      <c r="F22">
        <v>33.333333333333329</v>
      </c>
      <c r="G22">
        <v>67.460317460317455</v>
      </c>
      <c r="H22">
        <v>50.925925925925924</v>
      </c>
      <c r="I22">
        <v>26.666666666666668</v>
      </c>
      <c r="J22">
        <v>60</v>
      </c>
      <c r="K22">
        <v>53.846153846153847</v>
      </c>
      <c r="L22">
        <v>81.161695447409741</v>
      </c>
      <c r="M22">
        <v>58.333333333333329</v>
      </c>
      <c r="N22">
        <v>59.722222222222221</v>
      </c>
      <c r="O22">
        <v>48.611111111111107</v>
      </c>
      <c r="P22">
        <v>66.666666666666657</v>
      </c>
      <c r="Q22">
        <v>61.53846153846154</v>
      </c>
      <c r="R22">
        <v>85.714285714285708</v>
      </c>
      <c r="S22">
        <v>7.1428571428571423</v>
      </c>
      <c r="T22">
        <v>50</v>
      </c>
      <c r="U22">
        <v>9.0909090909090917</v>
      </c>
      <c r="V22">
        <v>63.888888888888886</v>
      </c>
      <c r="W22">
        <v>50</v>
      </c>
      <c r="X22">
        <v>55.555555555555557</v>
      </c>
      <c r="Y22">
        <v>85.416666666666657</v>
      </c>
      <c r="Z22">
        <v>72.222222222222214</v>
      </c>
      <c r="AA22">
        <v>15.277777777777777</v>
      </c>
      <c r="AB22">
        <v>67.535714285714292</v>
      </c>
      <c r="AC22">
        <v>53.175925925925924</v>
      </c>
      <c r="AD22">
        <v>60</v>
      </c>
      <c r="AE22">
        <v>45.138888888888886</v>
      </c>
      <c r="AF22">
        <v>82.175925925925938</v>
      </c>
      <c r="AG22">
        <v>46.153846153846153</v>
      </c>
      <c r="AH22">
        <v>27.27272727272727</v>
      </c>
      <c r="AI22">
        <v>16.666666666666664</v>
      </c>
      <c r="AJ22">
        <v>28.571428571428569</v>
      </c>
      <c r="AK22">
        <v>21.428571428571427</v>
      </c>
      <c r="AL22">
        <v>1803.758</v>
      </c>
    </row>
    <row r="23" spans="2:38" x14ac:dyDescent="0.35">
      <c r="B23" s="106" t="s">
        <v>248</v>
      </c>
      <c r="C23">
        <v>45.454545454545453</v>
      </c>
      <c r="D23">
        <v>44.444444444444443</v>
      </c>
      <c r="E23">
        <v>60</v>
      </c>
      <c r="F23">
        <v>14.285714285714285</v>
      </c>
      <c r="G23">
        <v>55.555555555555557</v>
      </c>
      <c r="H23">
        <v>48.484848484848477</v>
      </c>
      <c r="I23">
        <v>40</v>
      </c>
      <c r="J23">
        <v>60</v>
      </c>
      <c r="K23">
        <v>14.285714285714285</v>
      </c>
      <c r="L23">
        <v>49.624819624819622</v>
      </c>
      <c r="M23">
        <v>58.585858585858581</v>
      </c>
      <c r="N23">
        <v>34.343434343434339</v>
      </c>
      <c r="O23">
        <v>40.404040404040408</v>
      </c>
      <c r="P23">
        <v>30</v>
      </c>
      <c r="Q23">
        <v>12.5</v>
      </c>
      <c r="R23">
        <v>63.636363636363633</v>
      </c>
      <c r="S23">
        <v>37.5</v>
      </c>
      <c r="T23">
        <v>33.333333333333329</v>
      </c>
      <c r="U23">
        <v>11.111111111111111</v>
      </c>
      <c r="V23">
        <v>58.585858585858581</v>
      </c>
      <c r="W23">
        <v>48.484848484848477</v>
      </c>
      <c r="X23">
        <v>36.36363636363636</v>
      </c>
      <c r="Y23">
        <v>52.525252525252526</v>
      </c>
      <c r="Z23">
        <v>58.585858585858581</v>
      </c>
      <c r="AA23">
        <v>30.303030303030301</v>
      </c>
      <c r="AB23">
        <v>20</v>
      </c>
      <c r="AC23">
        <v>89.555555555555557</v>
      </c>
      <c r="AD23">
        <v>19.19191919191919</v>
      </c>
      <c r="AE23">
        <v>28.030303030303031</v>
      </c>
      <c r="AF23">
        <v>78.45117845117845</v>
      </c>
      <c r="AG23">
        <v>36.363636363636367</v>
      </c>
      <c r="AH23" t="s">
        <v>244</v>
      </c>
      <c r="AI23">
        <v>22.222222222222221</v>
      </c>
      <c r="AJ23">
        <v>22.222222222222221</v>
      </c>
      <c r="AK23">
        <v>37.5</v>
      </c>
      <c r="AL23">
        <v>796.10799999999995</v>
      </c>
    </row>
    <row r="24" spans="2:38" x14ac:dyDescent="0.35">
      <c r="B24" s="106" t="s">
        <v>249</v>
      </c>
      <c r="C24">
        <v>100</v>
      </c>
      <c r="D24">
        <v>92.307692307692307</v>
      </c>
      <c r="E24">
        <v>76.923076923076934</v>
      </c>
      <c r="F24">
        <v>60</v>
      </c>
      <c r="G24">
        <v>76.19047619047619</v>
      </c>
      <c r="H24">
        <v>76.92307692307692</v>
      </c>
      <c r="I24">
        <v>41.666666666666671</v>
      </c>
      <c r="J24">
        <v>46.153846153846153</v>
      </c>
      <c r="K24">
        <v>76.923076923076934</v>
      </c>
      <c r="L24">
        <v>66.451643594500723</v>
      </c>
      <c r="M24">
        <v>48.888888888888893</v>
      </c>
      <c r="N24">
        <v>49.629629629629626</v>
      </c>
      <c r="O24">
        <v>54.074074074074069</v>
      </c>
      <c r="P24">
        <v>90.909090909090907</v>
      </c>
      <c r="Q24">
        <v>83.333333333333343</v>
      </c>
      <c r="R24">
        <v>81.818181818181827</v>
      </c>
      <c r="S24">
        <v>41.666666666666671</v>
      </c>
      <c r="T24">
        <v>40</v>
      </c>
      <c r="U24">
        <v>18.181818181818183</v>
      </c>
      <c r="V24">
        <v>64.285714285714278</v>
      </c>
      <c r="W24">
        <v>52.592592592592588</v>
      </c>
      <c r="X24">
        <v>46.666666666666664</v>
      </c>
      <c r="Y24">
        <v>71.717171717171709</v>
      </c>
      <c r="Z24">
        <v>45.238095238095234</v>
      </c>
      <c r="AA24">
        <v>55.555555555555557</v>
      </c>
      <c r="AB24">
        <v>95.384615384615387</v>
      </c>
      <c r="AC24">
        <v>78.019943019943</v>
      </c>
      <c r="AD24">
        <v>78.632478632478623</v>
      </c>
      <c r="AE24">
        <v>34.259259259259252</v>
      </c>
      <c r="AF24">
        <v>87.195767195767189</v>
      </c>
      <c r="AG24">
        <v>61.53846153846154</v>
      </c>
      <c r="AH24">
        <v>16.666666666666664</v>
      </c>
      <c r="AI24">
        <v>0</v>
      </c>
      <c r="AJ24">
        <v>63.636363636363633</v>
      </c>
      <c r="AK24">
        <v>33.333333333333329</v>
      </c>
      <c r="AL24">
        <v>25832.132000000001</v>
      </c>
    </row>
    <row r="25" spans="2:38" x14ac:dyDescent="0.35">
      <c r="B25" s="106" t="s">
        <v>393</v>
      </c>
      <c r="C25">
        <v>50</v>
      </c>
      <c r="D25">
        <v>45.454545454545453</v>
      </c>
      <c r="E25">
        <v>54.54545454545454</v>
      </c>
      <c r="F25">
        <v>45.454545454545453</v>
      </c>
      <c r="G25">
        <v>45.454545454545453</v>
      </c>
      <c r="H25">
        <v>62.62626262626263</v>
      </c>
      <c r="I25">
        <v>90</v>
      </c>
      <c r="J25">
        <v>63.636363636363633</v>
      </c>
      <c r="K25">
        <v>80</v>
      </c>
      <c r="L25">
        <v>28.571428571428573</v>
      </c>
      <c r="M25">
        <v>51.851851851851855</v>
      </c>
      <c r="N25">
        <v>50</v>
      </c>
      <c r="O25">
        <v>38.888888888888886</v>
      </c>
      <c r="P25">
        <v>62.5</v>
      </c>
      <c r="Q25">
        <v>30</v>
      </c>
      <c r="R25">
        <v>60</v>
      </c>
      <c r="S25">
        <v>20</v>
      </c>
      <c r="T25">
        <v>55.555555555555557</v>
      </c>
      <c r="U25">
        <v>11.111111111111111</v>
      </c>
      <c r="V25">
        <v>64.646464646464651</v>
      </c>
      <c r="W25">
        <v>53.703703703703695</v>
      </c>
      <c r="X25">
        <v>48.148148148148145</v>
      </c>
      <c r="Y25">
        <v>71.296296296296291</v>
      </c>
      <c r="Z25">
        <v>60.185185185185183</v>
      </c>
      <c r="AA25">
        <v>55.555555555555557</v>
      </c>
      <c r="AB25">
        <v>45.833333333333336</v>
      </c>
      <c r="AC25">
        <v>72.020202020202021</v>
      </c>
      <c r="AD25">
        <v>58.333333333333329</v>
      </c>
      <c r="AE25">
        <v>39.583333333333329</v>
      </c>
      <c r="AF25">
        <v>82.098765432098759</v>
      </c>
      <c r="AG25">
        <v>0</v>
      </c>
      <c r="AH25">
        <v>22.222222222222221</v>
      </c>
      <c r="AI25">
        <v>11.111111111111111</v>
      </c>
      <c r="AJ25">
        <v>22.222222222222221</v>
      </c>
      <c r="AK25">
        <v>66.666666666666657</v>
      </c>
      <c r="AL25">
        <v>532.09799999999996</v>
      </c>
    </row>
    <row r="26" spans="2:38" x14ac:dyDescent="0.35">
      <c r="B26" s="106" t="s">
        <v>306</v>
      </c>
      <c r="C26">
        <v>36.363636363636367</v>
      </c>
      <c r="D26">
        <v>36.363636363636367</v>
      </c>
      <c r="E26">
        <v>0</v>
      </c>
      <c r="F26">
        <v>0</v>
      </c>
      <c r="G26">
        <v>41.414141414141419</v>
      </c>
      <c r="H26">
        <v>66.666666666666657</v>
      </c>
      <c r="I26">
        <v>81.818181818181827</v>
      </c>
      <c r="J26">
        <v>36.363636363636367</v>
      </c>
      <c r="K26">
        <v>27.27272727272727</v>
      </c>
      <c r="L26">
        <v>57.142857142857146</v>
      </c>
      <c r="M26">
        <v>46.464646464646464</v>
      </c>
      <c r="N26">
        <v>48.484848484848477</v>
      </c>
      <c r="O26">
        <v>44.444444444444443</v>
      </c>
      <c r="P26">
        <v>72.727272727272734</v>
      </c>
      <c r="Q26">
        <v>90.909090909090907</v>
      </c>
      <c r="R26">
        <v>18.181818181818183</v>
      </c>
      <c r="S26">
        <v>81.818181818181827</v>
      </c>
      <c r="T26">
        <v>45.454545454545453</v>
      </c>
      <c r="U26">
        <v>9.0909090909090917</v>
      </c>
      <c r="V26">
        <v>40.404040404040408</v>
      </c>
      <c r="W26">
        <v>27.272727272727273</v>
      </c>
      <c r="X26">
        <v>29.292929292929291</v>
      </c>
      <c r="Y26">
        <v>76.767676767676761</v>
      </c>
      <c r="Z26">
        <v>85.858585858585855</v>
      </c>
      <c r="AA26">
        <v>65.656565656565661</v>
      </c>
      <c r="AB26">
        <v>20</v>
      </c>
      <c r="AC26">
        <v>83.636363636363626</v>
      </c>
      <c r="AD26">
        <v>49.494949494949488</v>
      </c>
      <c r="AE26">
        <v>43.939393939393938</v>
      </c>
      <c r="AF26">
        <v>65.656565656565647</v>
      </c>
      <c r="AG26">
        <v>45.454545454545453</v>
      </c>
      <c r="AH26">
        <v>18.181818181818183</v>
      </c>
      <c r="AI26">
        <v>63.636363636363633</v>
      </c>
      <c r="AJ26">
        <v>45.454545454545453</v>
      </c>
      <c r="AK26">
        <v>63.636363636363633</v>
      </c>
      <c r="AL26">
        <v>923.92100000000005</v>
      </c>
    </row>
    <row r="27" spans="2:38" x14ac:dyDescent="0.35">
      <c r="B27" s="106" t="s">
        <v>251</v>
      </c>
      <c r="C27">
        <v>100</v>
      </c>
      <c r="D27">
        <v>84.615384615384613</v>
      </c>
      <c r="E27">
        <v>75</v>
      </c>
      <c r="F27">
        <v>75</v>
      </c>
      <c r="G27">
        <v>66.666666666666657</v>
      </c>
      <c r="H27">
        <v>58.730158730158728</v>
      </c>
      <c r="I27">
        <v>92.307692307692307</v>
      </c>
      <c r="J27">
        <v>100</v>
      </c>
      <c r="K27">
        <v>91.666666666666657</v>
      </c>
      <c r="L27">
        <v>86.172161172161182</v>
      </c>
      <c r="M27">
        <v>60.683760683760681</v>
      </c>
      <c r="N27">
        <v>72.222222222222214</v>
      </c>
      <c r="O27">
        <v>69.841269841269835</v>
      </c>
      <c r="P27">
        <v>100</v>
      </c>
      <c r="Q27">
        <v>92.307692307692307</v>
      </c>
      <c r="R27">
        <v>91.666666666666657</v>
      </c>
      <c r="S27">
        <v>80</v>
      </c>
      <c r="T27">
        <v>81.818181818181827</v>
      </c>
      <c r="U27">
        <v>100</v>
      </c>
      <c r="V27">
        <v>58.119658119658119</v>
      </c>
      <c r="W27">
        <v>40.476190476190482</v>
      </c>
      <c r="X27">
        <v>46.153846153846153</v>
      </c>
      <c r="Y27">
        <v>81.111111111111114</v>
      </c>
      <c r="Z27">
        <v>40.74074074074074</v>
      </c>
      <c r="AA27">
        <v>51.515151515151516</v>
      </c>
      <c r="AB27">
        <v>71.410256410256409</v>
      </c>
      <c r="AC27">
        <v>70.634920634920633</v>
      </c>
      <c r="AD27">
        <v>56.349206349206341</v>
      </c>
      <c r="AE27">
        <v>34.722222222222221</v>
      </c>
      <c r="AF27">
        <v>71.164021164021165</v>
      </c>
      <c r="AG27">
        <v>88.888888888888886</v>
      </c>
      <c r="AH27">
        <v>75</v>
      </c>
      <c r="AI27">
        <v>50</v>
      </c>
      <c r="AJ27">
        <v>88.888888888888886</v>
      </c>
      <c r="AK27">
        <v>90</v>
      </c>
      <c r="AL27">
        <v>7252.0039999999999</v>
      </c>
    </row>
    <row r="28" spans="2:38" x14ac:dyDescent="0.35">
      <c r="B28" s="106" t="s">
        <v>307</v>
      </c>
      <c r="C28">
        <v>75</v>
      </c>
      <c r="D28">
        <v>75</v>
      </c>
      <c r="E28">
        <v>41.666666666666671</v>
      </c>
      <c r="F28">
        <v>41.666666666666671</v>
      </c>
      <c r="G28">
        <v>22.222222222222221</v>
      </c>
      <c r="H28">
        <v>36.111111111111107</v>
      </c>
      <c r="I28">
        <v>36.363636363636367</v>
      </c>
      <c r="J28">
        <v>27.27272727272727</v>
      </c>
      <c r="K28">
        <v>25</v>
      </c>
      <c r="L28">
        <v>42.857142857142847</v>
      </c>
      <c r="M28">
        <v>25.925925925925927</v>
      </c>
      <c r="N28">
        <v>34.259259259259252</v>
      </c>
      <c r="O28">
        <v>26.851851851851848</v>
      </c>
      <c r="P28">
        <v>33.333333333333329</v>
      </c>
      <c r="Q28">
        <v>36.363636363636367</v>
      </c>
      <c r="R28">
        <v>16.666666666666664</v>
      </c>
      <c r="S28">
        <v>25</v>
      </c>
      <c r="T28">
        <v>16.666666666666664</v>
      </c>
      <c r="U28">
        <v>0</v>
      </c>
      <c r="V28">
        <v>48.148148148148145</v>
      </c>
      <c r="W28">
        <v>20.37037037037037</v>
      </c>
      <c r="X28">
        <v>11.111111111111111</v>
      </c>
      <c r="Y28">
        <v>77.777777777777771</v>
      </c>
      <c r="Z28">
        <v>41.666666666666664</v>
      </c>
      <c r="AA28">
        <v>33.333333333333329</v>
      </c>
      <c r="AB28">
        <v>50.151515151515156</v>
      </c>
      <c r="AC28">
        <v>45.606060606060609</v>
      </c>
      <c r="AD28">
        <v>30.555555555555554</v>
      </c>
      <c r="AE28">
        <v>29.166666666666664</v>
      </c>
      <c r="AF28">
        <v>64.81481481481481</v>
      </c>
      <c r="AG28">
        <v>8.3333333333333321</v>
      </c>
      <c r="AH28">
        <v>8.3333333333333321</v>
      </c>
      <c r="AI28">
        <v>0</v>
      </c>
      <c r="AJ28">
        <v>0</v>
      </c>
      <c r="AK28">
        <v>0</v>
      </c>
      <c r="AL28">
        <v>4519.0309999999999</v>
      </c>
    </row>
    <row r="29" spans="2:38" x14ac:dyDescent="0.35">
      <c r="B29" s="106" t="s">
        <v>394</v>
      </c>
      <c r="C29">
        <v>100</v>
      </c>
      <c r="D29">
        <v>77.777777777777786</v>
      </c>
      <c r="E29">
        <v>100</v>
      </c>
      <c r="F29">
        <v>80</v>
      </c>
      <c r="G29">
        <v>41.269841269841272</v>
      </c>
      <c r="H29">
        <v>38.095238095238095</v>
      </c>
      <c r="I29">
        <v>37.5</v>
      </c>
      <c r="J29">
        <v>44.444444444444443</v>
      </c>
      <c r="K29">
        <v>70</v>
      </c>
      <c r="L29">
        <v>71.298701298701289</v>
      </c>
      <c r="M29">
        <v>49.629629629629626</v>
      </c>
      <c r="N29">
        <v>44.444444444444443</v>
      </c>
      <c r="O29">
        <v>39.316239316239312</v>
      </c>
      <c r="P29">
        <v>75</v>
      </c>
      <c r="Q29">
        <v>100</v>
      </c>
      <c r="R29">
        <v>100</v>
      </c>
      <c r="S29">
        <v>50</v>
      </c>
      <c r="T29">
        <v>80</v>
      </c>
      <c r="U29">
        <v>62.5</v>
      </c>
      <c r="V29">
        <v>64.285714285714278</v>
      </c>
      <c r="W29">
        <v>45.185185185185183</v>
      </c>
      <c r="X29">
        <v>51.587301587301589</v>
      </c>
      <c r="Y29">
        <v>22.222222222222221</v>
      </c>
      <c r="Z29">
        <v>60.317460317460316</v>
      </c>
      <c r="AA29">
        <v>53.333333333333329</v>
      </c>
      <c r="AB29">
        <v>67.857142857142861</v>
      </c>
      <c r="AC29">
        <v>81.117845117845121</v>
      </c>
      <c r="AD29">
        <v>40.74074074074074</v>
      </c>
      <c r="AE29">
        <v>39.629629629629626</v>
      </c>
      <c r="AF29">
        <v>68.641975308641975</v>
      </c>
      <c r="AG29">
        <v>37.5</v>
      </c>
      <c r="AH29">
        <v>37.5</v>
      </c>
      <c r="AI29">
        <v>28.571428571428569</v>
      </c>
      <c r="AJ29">
        <v>37.5</v>
      </c>
      <c r="AK29">
        <v>55.555555555555557</v>
      </c>
      <c r="AL29">
        <v>453.48099999999999</v>
      </c>
    </row>
    <row r="30" spans="2:38" x14ac:dyDescent="0.35">
      <c r="B30" s="106" t="s">
        <v>254</v>
      </c>
      <c r="C30">
        <v>100</v>
      </c>
      <c r="D30">
        <v>55.555555555555557</v>
      </c>
      <c r="E30">
        <v>66.666666666666657</v>
      </c>
      <c r="F30">
        <v>33.333333333333329</v>
      </c>
      <c r="G30">
        <v>66.666666666666657</v>
      </c>
      <c r="H30">
        <v>77.777777777777771</v>
      </c>
      <c r="I30">
        <v>62.5</v>
      </c>
      <c r="J30">
        <v>71.428571428571431</v>
      </c>
      <c r="K30">
        <v>85.714285714285708</v>
      </c>
      <c r="L30">
        <v>64.33673469387756</v>
      </c>
      <c r="M30">
        <v>48.888888888888893</v>
      </c>
      <c r="N30">
        <v>48.888888888888893</v>
      </c>
      <c r="O30">
        <v>54.44444444444445</v>
      </c>
      <c r="P30">
        <v>85.714285714285708</v>
      </c>
      <c r="Q30">
        <v>100</v>
      </c>
      <c r="R30">
        <v>100</v>
      </c>
      <c r="S30">
        <v>71.428571428571431</v>
      </c>
      <c r="T30">
        <v>71.428571428571431</v>
      </c>
      <c r="U30">
        <v>75</v>
      </c>
      <c r="V30">
        <v>58.888888888888886</v>
      </c>
      <c r="W30">
        <v>37.777777777777779</v>
      </c>
      <c r="X30">
        <v>32.222222222222221</v>
      </c>
      <c r="Y30">
        <v>75.555555555555557</v>
      </c>
      <c r="Z30">
        <v>36.666666666666664</v>
      </c>
      <c r="AA30">
        <v>51.111111111111107</v>
      </c>
      <c r="AB30">
        <v>74.476190476190467</v>
      </c>
      <c r="AC30">
        <v>79.277777777777786</v>
      </c>
      <c r="AD30">
        <v>60</v>
      </c>
      <c r="AE30">
        <v>30.555555555555557</v>
      </c>
      <c r="AF30">
        <v>81.481481481481481</v>
      </c>
      <c r="AG30">
        <v>50</v>
      </c>
      <c r="AH30">
        <v>20</v>
      </c>
      <c r="AI30">
        <v>14.285714285714285</v>
      </c>
      <c r="AJ30">
        <v>33.333333333333329</v>
      </c>
      <c r="AK30">
        <v>83.333333333333343</v>
      </c>
      <c r="AL30">
        <v>2921.049</v>
      </c>
    </row>
    <row r="31" spans="2:38" x14ac:dyDescent="0.35">
      <c r="B31" s="106" t="s">
        <v>255</v>
      </c>
      <c r="C31">
        <v>80</v>
      </c>
      <c r="D31">
        <v>100</v>
      </c>
      <c r="E31">
        <v>72.727272727272734</v>
      </c>
      <c r="F31">
        <v>53.846153846153847</v>
      </c>
      <c r="G31">
        <v>73.737373737373744</v>
      </c>
      <c r="H31">
        <v>61.111111111111107</v>
      </c>
      <c r="I31">
        <v>28.571428571428569</v>
      </c>
      <c r="J31">
        <v>55.555555555555557</v>
      </c>
      <c r="K31">
        <v>100</v>
      </c>
      <c r="L31">
        <v>77.077922077922082</v>
      </c>
      <c r="M31">
        <v>63.63636363636364</v>
      </c>
      <c r="N31">
        <v>70.707070707070699</v>
      </c>
      <c r="O31">
        <v>60.606060606060602</v>
      </c>
      <c r="P31">
        <v>55.555555555555557</v>
      </c>
      <c r="Q31">
        <v>71.428571428571431</v>
      </c>
      <c r="R31">
        <v>90.909090909090907</v>
      </c>
      <c r="S31">
        <v>22.222222222222221</v>
      </c>
      <c r="T31">
        <v>50</v>
      </c>
      <c r="U31">
        <v>40</v>
      </c>
      <c r="V31">
        <v>68.376068376068375</v>
      </c>
      <c r="W31">
        <v>52.777777777777779</v>
      </c>
      <c r="X31">
        <v>55.555555555555557</v>
      </c>
      <c r="Y31">
        <v>94.01709401709401</v>
      </c>
      <c r="Z31">
        <v>85.470085470085465</v>
      </c>
      <c r="AA31">
        <v>35.353535353535349</v>
      </c>
      <c r="AB31">
        <v>66.269841269841265</v>
      </c>
      <c r="AC31">
        <v>61.535353535353536</v>
      </c>
      <c r="AD31">
        <v>57.575757575757571</v>
      </c>
      <c r="AE31">
        <v>45.54843304843304</v>
      </c>
      <c r="AF31">
        <v>74.074074074074076</v>
      </c>
      <c r="AG31">
        <v>66.666666666666657</v>
      </c>
      <c r="AH31">
        <v>16.666666666666664</v>
      </c>
      <c r="AI31">
        <v>50</v>
      </c>
      <c r="AJ31">
        <v>25</v>
      </c>
      <c r="AK31">
        <v>44.444444444444443</v>
      </c>
      <c r="AL31">
        <v>2561.152</v>
      </c>
    </row>
    <row r="32" spans="2:38" x14ac:dyDescent="0.35">
      <c r="B32" s="106" t="s">
        <v>256</v>
      </c>
      <c r="C32">
        <v>100</v>
      </c>
      <c r="D32">
        <v>70</v>
      </c>
      <c r="E32">
        <v>70</v>
      </c>
      <c r="F32">
        <v>40</v>
      </c>
      <c r="G32">
        <v>77.777777777777771</v>
      </c>
      <c r="H32">
        <v>54.44444444444445</v>
      </c>
      <c r="I32">
        <v>33.333333333333329</v>
      </c>
      <c r="J32">
        <v>50</v>
      </c>
      <c r="K32">
        <v>60</v>
      </c>
      <c r="L32">
        <v>65.759637188208615</v>
      </c>
      <c r="M32">
        <v>53.086419753086417</v>
      </c>
      <c r="N32">
        <v>57.777777777777779</v>
      </c>
      <c r="O32">
        <v>50</v>
      </c>
      <c r="P32">
        <v>55.555555555555557</v>
      </c>
      <c r="Q32">
        <v>44.444444444444443</v>
      </c>
      <c r="R32" t="s">
        <v>244</v>
      </c>
      <c r="S32">
        <v>25</v>
      </c>
      <c r="T32">
        <v>44.444444444444443</v>
      </c>
      <c r="U32">
        <v>25</v>
      </c>
      <c r="V32">
        <v>52.222222222222221</v>
      </c>
      <c r="W32">
        <v>51.111111111111107</v>
      </c>
      <c r="X32">
        <v>50</v>
      </c>
      <c r="Y32">
        <v>84.126984126984127</v>
      </c>
      <c r="Z32">
        <v>67.901234567901227</v>
      </c>
      <c r="AA32">
        <v>3.7037037037037028</v>
      </c>
      <c r="AB32">
        <v>82.38095238095238</v>
      </c>
      <c r="AC32">
        <v>62.666666666666664</v>
      </c>
      <c r="AD32">
        <v>55.555555555555557</v>
      </c>
      <c r="AE32">
        <v>51.697530864197525</v>
      </c>
      <c r="AF32">
        <v>53.333333333333336</v>
      </c>
      <c r="AG32">
        <v>40</v>
      </c>
      <c r="AH32" t="s">
        <v>244</v>
      </c>
      <c r="AI32">
        <v>55.555555555555557</v>
      </c>
      <c r="AJ32">
        <v>28.571428571428569</v>
      </c>
      <c r="AK32">
        <v>62.5</v>
      </c>
      <c r="AL32">
        <v>345193.59499999997</v>
      </c>
    </row>
    <row r="33" spans="2:38" x14ac:dyDescent="0.35">
      <c r="B33" s="106" t="s">
        <v>257</v>
      </c>
      <c r="C33">
        <v>88.888888888888886</v>
      </c>
      <c r="D33">
        <v>77.777777777777786</v>
      </c>
      <c r="E33">
        <v>75</v>
      </c>
      <c r="F33">
        <v>22.222222222222221</v>
      </c>
      <c r="G33">
        <v>15.555555555555554</v>
      </c>
      <c r="H33">
        <v>38.888888888888886</v>
      </c>
      <c r="I33">
        <v>0</v>
      </c>
      <c r="J33">
        <v>33.333333333333329</v>
      </c>
      <c r="K33">
        <v>55.555555555555557</v>
      </c>
      <c r="L33">
        <v>15.873015873015872</v>
      </c>
      <c r="M33">
        <v>57.777777777777779</v>
      </c>
      <c r="N33">
        <v>54.44444444444445</v>
      </c>
      <c r="O33">
        <v>54.44444444444445</v>
      </c>
      <c r="P33">
        <v>28.571428571428569</v>
      </c>
      <c r="Q33">
        <v>71.428571428571431</v>
      </c>
      <c r="R33">
        <v>100</v>
      </c>
      <c r="S33">
        <v>11.111111111111111</v>
      </c>
      <c r="T33">
        <v>0</v>
      </c>
      <c r="U33">
        <v>14.285714285714285</v>
      </c>
      <c r="V33">
        <v>62.222222222222214</v>
      </c>
      <c r="W33">
        <v>47.777777777777771</v>
      </c>
      <c r="X33">
        <v>50</v>
      </c>
      <c r="Y33">
        <v>90.123456790123456</v>
      </c>
      <c r="Z33">
        <v>75.555555555555557</v>
      </c>
      <c r="AA33">
        <v>17.777777777777779</v>
      </c>
      <c r="AB33">
        <v>6.6666666666666661</v>
      </c>
      <c r="AC33">
        <v>68.480599647266317</v>
      </c>
      <c r="AD33">
        <v>13.333333333333336</v>
      </c>
      <c r="AE33">
        <v>31.388888888888886</v>
      </c>
      <c r="AF33">
        <v>72.222222222222214</v>
      </c>
      <c r="AG33">
        <v>37.5</v>
      </c>
      <c r="AH33">
        <v>42.857142857142854</v>
      </c>
      <c r="AI33">
        <v>11.111111111111111</v>
      </c>
      <c r="AJ33">
        <v>12.5</v>
      </c>
      <c r="AK33">
        <v>33.333333333333329</v>
      </c>
      <c r="AL33">
        <v>9428.4249999999993</v>
      </c>
    </row>
    <row r="34" spans="2:38" x14ac:dyDescent="0.35">
      <c r="B34" s="106" t="s">
        <v>308</v>
      </c>
      <c r="C34">
        <v>100</v>
      </c>
      <c r="D34">
        <v>100</v>
      </c>
      <c r="E34">
        <v>60</v>
      </c>
      <c r="F34">
        <v>40</v>
      </c>
      <c r="G34">
        <v>71.428571428571431</v>
      </c>
      <c r="H34">
        <v>81.746031746031747</v>
      </c>
      <c r="I34">
        <v>28.571428571428569</v>
      </c>
      <c r="J34">
        <v>75</v>
      </c>
      <c r="K34">
        <v>70</v>
      </c>
      <c r="L34">
        <v>70.670995670995666</v>
      </c>
      <c r="M34">
        <v>74.747474747474755</v>
      </c>
      <c r="N34">
        <v>75</v>
      </c>
      <c r="O34">
        <v>72.727272727272734</v>
      </c>
      <c r="P34">
        <v>85.714285714285708</v>
      </c>
      <c r="Q34">
        <v>62.5</v>
      </c>
      <c r="R34">
        <v>85.714285714285708</v>
      </c>
      <c r="S34">
        <v>20</v>
      </c>
      <c r="T34">
        <v>50</v>
      </c>
      <c r="U34">
        <v>25</v>
      </c>
      <c r="V34">
        <v>66.666666666666657</v>
      </c>
      <c r="W34">
        <v>64.646464646464651</v>
      </c>
      <c r="X34">
        <v>61.111111111111107</v>
      </c>
      <c r="Y34">
        <v>89.89898989898991</v>
      </c>
      <c r="Z34">
        <v>63.63636363636364</v>
      </c>
      <c r="AA34">
        <v>41.111111111111114</v>
      </c>
      <c r="AB34">
        <v>81.611111111111114</v>
      </c>
      <c r="AC34">
        <v>63.847510514177188</v>
      </c>
      <c r="AD34">
        <v>56.410256410256402</v>
      </c>
      <c r="AE34">
        <v>45.484654234654236</v>
      </c>
      <c r="AF34">
        <v>83.212589879256541</v>
      </c>
      <c r="AG34">
        <v>60</v>
      </c>
      <c r="AH34">
        <v>66.666666666666657</v>
      </c>
      <c r="AI34">
        <v>50</v>
      </c>
      <c r="AJ34">
        <v>44.444444444444443</v>
      </c>
      <c r="AK34">
        <v>28.571428571428569</v>
      </c>
      <c r="AL34">
        <v>782.82799999999997</v>
      </c>
    </row>
    <row r="35" spans="2:38" x14ac:dyDescent="0.35">
      <c r="B35" s="106" t="s">
        <v>309</v>
      </c>
      <c r="C35">
        <v>100</v>
      </c>
      <c r="D35">
        <v>81.818181818181827</v>
      </c>
      <c r="E35">
        <v>72.727272727272734</v>
      </c>
      <c r="F35">
        <v>72.727272727272734</v>
      </c>
      <c r="G35">
        <v>42.857142857142854</v>
      </c>
      <c r="H35">
        <v>59.82905982905983</v>
      </c>
      <c r="I35">
        <v>30</v>
      </c>
      <c r="J35">
        <v>60</v>
      </c>
      <c r="K35">
        <v>81.818181818181827</v>
      </c>
      <c r="L35">
        <v>53.506493506493506</v>
      </c>
      <c r="M35">
        <v>62.037037037037031</v>
      </c>
      <c r="N35">
        <v>65.740740740740748</v>
      </c>
      <c r="O35">
        <v>62.037037037037031</v>
      </c>
      <c r="P35">
        <v>90</v>
      </c>
      <c r="Q35">
        <v>90.909090909090907</v>
      </c>
      <c r="R35">
        <v>100</v>
      </c>
      <c r="S35">
        <v>44.444444444444443</v>
      </c>
      <c r="T35">
        <v>40</v>
      </c>
      <c r="U35">
        <v>72.727272727272734</v>
      </c>
      <c r="V35">
        <v>68.376068376068375</v>
      </c>
      <c r="W35">
        <v>74.358974358974365</v>
      </c>
      <c r="X35">
        <v>61.538461538461533</v>
      </c>
      <c r="Y35">
        <v>86.324786324786331</v>
      </c>
      <c r="Z35">
        <v>82.539682539682545</v>
      </c>
      <c r="AA35">
        <v>60.683760683760681</v>
      </c>
      <c r="AB35">
        <v>30.388888888888893</v>
      </c>
      <c r="AC35">
        <v>57.619232619232619</v>
      </c>
      <c r="AD35">
        <v>66.666666666666657</v>
      </c>
      <c r="AE35">
        <v>48.565323565323567</v>
      </c>
      <c r="AF35">
        <v>81.99023199023199</v>
      </c>
      <c r="AG35">
        <v>50</v>
      </c>
      <c r="AH35">
        <v>42.857142857142854</v>
      </c>
      <c r="AI35">
        <v>37.5</v>
      </c>
      <c r="AJ35">
        <v>12.5</v>
      </c>
      <c r="AK35">
        <v>70</v>
      </c>
      <c r="AL35">
        <v>2543.5169999999998</v>
      </c>
    </row>
    <row r="36" spans="2:38" x14ac:dyDescent="0.35">
      <c r="B36" s="106" t="s">
        <v>310</v>
      </c>
      <c r="C36">
        <v>93.333333333333329</v>
      </c>
      <c r="D36">
        <v>53.333333333333336</v>
      </c>
      <c r="E36">
        <v>40</v>
      </c>
      <c r="F36">
        <v>20</v>
      </c>
      <c r="G36">
        <v>68.148148148148152</v>
      </c>
      <c r="H36">
        <v>72.592592592592595</v>
      </c>
      <c r="I36">
        <v>13.333333333333334</v>
      </c>
      <c r="J36">
        <v>21.428571428571427</v>
      </c>
      <c r="K36">
        <v>46.666666666666664</v>
      </c>
      <c r="L36">
        <v>72.38095238095238</v>
      </c>
      <c r="M36">
        <v>36.296296296296298</v>
      </c>
      <c r="N36">
        <v>31.851851851851851</v>
      </c>
      <c r="O36">
        <v>27.407407407407408</v>
      </c>
      <c r="P36">
        <v>86.666666666666671</v>
      </c>
      <c r="Q36">
        <v>60</v>
      </c>
      <c r="R36">
        <v>100</v>
      </c>
      <c r="S36">
        <v>35.714285714285715</v>
      </c>
      <c r="T36">
        <v>13.333333333333334</v>
      </c>
      <c r="U36">
        <v>21.428571428571427</v>
      </c>
      <c r="V36">
        <v>50.370370370370367</v>
      </c>
      <c r="W36">
        <v>25.185185185185183</v>
      </c>
      <c r="X36">
        <v>28.148148148148145</v>
      </c>
      <c r="Y36">
        <v>61.481481481481481</v>
      </c>
      <c r="Z36">
        <v>88.148148148148152</v>
      </c>
      <c r="AA36">
        <v>19.999999999999996</v>
      </c>
      <c r="AB36">
        <v>88.974358974358978</v>
      </c>
      <c r="AC36">
        <v>78.518518518518519</v>
      </c>
      <c r="AD36">
        <v>20.74074074074074</v>
      </c>
      <c r="AE36">
        <v>29.814814814814817</v>
      </c>
      <c r="AF36">
        <v>57.530864197530867</v>
      </c>
      <c r="AG36">
        <v>46.666666666666664</v>
      </c>
      <c r="AH36">
        <v>6.666666666666667</v>
      </c>
      <c r="AI36">
        <v>26.666666666666668</v>
      </c>
      <c r="AJ36">
        <v>53.333333333333336</v>
      </c>
      <c r="AK36">
        <v>33.333333333333329</v>
      </c>
      <c r="AL36">
        <v>4505.2190000000001</v>
      </c>
    </row>
    <row r="37" spans="2:38" x14ac:dyDescent="0.35">
      <c r="B37" s="106" t="s">
        <v>258</v>
      </c>
      <c r="C37">
        <v>100</v>
      </c>
      <c r="D37">
        <v>93.75</v>
      </c>
      <c r="E37">
        <v>100</v>
      </c>
      <c r="F37">
        <v>75</v>
      </c>
      <c r="G37">
        <v>69.444444444444443</v>
      </c>
      <c r="H37">
        <v>65.925925925925924</v>
      </c>
      <c r="I37">
        <v>68.75</v>
      </c>
      <c r="J37">
        <v>57.142857142857139</v>
      </c>
      <c r="K37">
        <v>86.666666666666671</v>
      </c>
      <c r="L37">
        <v>75.892857142857139</v>
      </c>
      <c r="M37">
        <v>40.972222222222221</v>
      </c>
      <c r="N37">
        <v>47.916666666666664</v>
      </c>
      <c r="O37">
        <v>44.444444444444443</v>
      </c>
      <c r="P37">
        <v>73.333333333333329</v>
      </c>
      <c r="Q37">
        <v>86.666666666666671</v>
      </c>
      <c r="R37">
        <v>80</v>
      </c>
      <c r="S37">
        <v>66.666666666666657</v>
      </c>
      <c r="T37">
        <v>37.5</v>
      </c>
      <c r="U37">
        <v>7.1428571428571423</v>
      </c>
      <c r="V37">
        <v>47.222222222222221</v>
      </c>
      <c r="W37">
        <v>36.805555555555557</v>
      </c>
      <c r="X37">
        <v>35.416666666666664</v>
      </c>
      <c r="Y37">
        <v>63.194444444444443</v>
      </c>
      <c r="Z37">
        <v>51.388888888888886</v>
      </c>
      <c r="AA37">
        <v>46.527777777777779</v>
      </c>
      <c r="AB37">
        <v>78.083333333333343</v>
      </c>
      <c r="AC37">
        <v>59.449735449735456</v>
      </c>
      <c r="AD37">
        <v>31.944444444444443</v>
      </c>
      <c r="AE37">
        <v>36.805555555555557</v>
      </c>
      <c r="AF37">
        <v>74.768518518518519</v>
      </c>
      <c r="AG37">
        <v>71.428571428571431</v>
      </c>
      <c r="AH37">
        <v>28.571428571428569</v>
      </c>
      <c r="AI37">
        <v>0</v>
      </c>
      <c r="AJ37">
        <v>86.666666666666671</v>
      </c>
      <c r="AK37">
        <v>66.666666666666657</v>
      </c>
      <c r="AL37">
        <v>12867.954</v>
      </c>
    </row>
    <row r="38" spans="2:38" x14ac:dyDescent="0.35">
      <c r="B38" s="106" t="s">
        <v>260</v>
      </c>
      <c r="C38">
        <v>69.230769230769226</v>
      </c>
      <c r="D38">
        <v>100</v>
      </c>
      <c r="E38">
        <v>38.461538461538467</v>
      </c>
      <c r="F38">
        <v>46.153846153846153</v>
      </c>
      <c r="G38">
        <v>46.825396825396822</v>
      </c>
      <c r="H38">
        <v>31.746031746031747</v>
      </c>
      <c r="I38">
        <v>21.428571428571427</v>
      </c>
      <c r="J38">
        <v>76.923076923076934</v>
      </c>
      <c r="K38">
        <v>92.857142857142861</v>
      </c>
      <c r="L38">
        <v>45.91836734693878</v>
      </c>
      <c r="M38">
        <v>80.952380952380963</v>
      </c>
      <c r="N38">
        <v>74.603174603174608</v>
      </c>
      <c r="O38">
        <v>67.460317460317455</v>
      </c>
      <c r="P38">
        <v>78.571428571428569</v>
      </c>
      <c r="Q38">
        <v>71.428571428571431</v>
      </c>
      <c r="R38">
        <v>71.428571428571431</v>
      </c>
      <c r="S38">
        <v>7.1428571428571423</v>
      </c>
      <c r="T38">
        <v>57.142857142857139</v>
      </c>
      <c r="U38">
        <v>21.428571428571427</v>
      </c>
      <c r="V38">
        <v>70.634920634920633</v>
      </c>
      <c r="W38">
        <v>50</v>
      </c>
      <c r="X38">
        <v>62.698412698412703</v>
      </c>
      <c r="Y38">
        <v>66.666666666666657</v>
      </c>
      <c r="Z38">
        <v>84.92063492063491</v>
      </c>
      <c r="AA38">
        <v>16.666666666666664</v>
      </c>
      <c r="AB38">
        <v>58.571428571428577</v>
      </c>
      <c r="AC38">
        <v>80</v>
      </c>
      <c r="AD38">
        <v>64.285714285714278</v>
      </c>
      <c r="AE38">
        <v>36.507936507936499</v>
      </c>
      <c r="AF38">
        <v>64.550264550264544</v>
      </c>
      <c r="AG38">
        <v>61.53846153846154</v>
      </c>
      <c r="AH38">
        <v>21.428571428571427</v>
      </c>
      <c r="AI38">
        <v>46.153846153846153</v>
      </c>
      <c r="AJ38">
        <v>64.285714285714292</v>
      </c>
      <c r="AK38">
        <v>64.285714285714292</v>
      </c>
      <c r="AL38">
        <v>1587.4259999999999</v>
      </c>
    </row>
    <row r="39" spans="2:38" x14ac:dyDescent="0.35">
      <c r="B39" s="106" t="s">
        <v>262</v>
      </c>
      <c r="C39">
        <v>71.428571428571431</v>
      </c>
      <c r="D39">
        <v>42.857142857142854</v>
      </c>
      <c r="E39">
        <v>28.571428571428569</v>
      </c>
      <c r="F39">
        <v>14.285714285714285</v>
      </c>
      <c r="G39">
        <v>49.494949494949488</v>
      </c>
      <c r="H39">
        <v>46.913580246913583</v>
      </c>
      <c r="I39">
        <v>60</v>
      </c>
      <c r="J39">
        <v>50</v>
      </c>
      <c r="K39">
        <v>63.636363636363633</v>
      </c>
      <c r="L39">
        <v>37.142857142857146</v>
      </c>
      <c r="M39">
        <v>39.393939393939398</v>
      </c>
      <c r="N39">
        <v>38.383838383838381</v>
      </c>
      <c r="O39">
        <v>39.393939393939398</v>
      </c>
      <c r="P39">
        <v>70</v>
      </c>
      <c r="Q39">
        <v>25</v>
      </c>
      <c r="R39">
        <v>33.333333333333329</v>
      </c>
      <c r="S39">
        <v>44.444444444444443</v>
      </c>
      <c r="T39">
        <v>33.333333333333329</v>
      </c>
      <c r="U39">
        <v>44.444444444444443</v>
      </c>
      <c r="V39">
        <v>45.454545454545453</v>
      </c>
      <c r="W39">
        <v>48.484848484848477</v>
      </c>
      <c r="X39">
        <v>32.323232323232325</v>
      </c>
      <c r="Y39">
        <v>44.444444444444443</v>
      </c>
      <c r="Z39">
        <v>53.333333333333329</v>
      </c>
      <c r="AA39">
        <v>43.434343434343432</v>
      </c>
      <c r="AB39">
        <v>49.090909090909079</v>
      </c>
      <c r="AC39">
        <v>67.160493827160494</v>
      </c>
      <c r="AD39">
        <v>41.414141414141419</v>
      </c>
      <c r="AE39">
        <v>25.479797979797979</v>
      </c>
      <c r="AF39">
        <v>70</v>
      </c>
      <c r="AG39">
        <v>30</v>
      </c>
      <c r="AH39">
        <v>0</v>
      </c>
      <c r="AI39">
        <v>10</v>
      </c>
      <c r="AJ39">
        <v>20</v>
      </c>
      <c r="AK39">
        <v>22.222222222222221</v>
      </c>
      <c r="AL39">
        <v>544.77599999999995</v>
      </c>
    </row>
    <row r="40" spans="2:38" x14ac:dyDescent="0.35">
      <c r="B40" s="106" t="s">
        <v>263</v>
      </c>
      <c r="C40">
        <v>54.54545454545454</v>
      </c>
      <c r="D40">
        <v>81.818181818181827</v>
      </c>
      <c r="E40">
        <v>55.555555555555557</v>
      </c>
      <c r="F40">
        <v>50</v>
      </c>
      <c r="G40">
        <v>73.333333333333329</v>
      </c>
      <c r="H40">
        <v>61.728395061728392</v>
      </c>
      <c r="I40">
        <v>55.555555555555557</v>
      </c>
      <c r="J40">
        <v>87.5</v>
      </c>
      <c r="K40">
        <v>55.555555555555557</v>
      </c>
      <c r="L40">
        <v>60.992063492063494</v>
      </c>
      <c r="M40">
        <v>52.222222222222221</v>
      </c>
      <c r="N40">
        <v>42.222222222222221</v>
      </c>
      <c r="O40">
        <v>48.888888888888893</v>
      </c>
      <c r="P40">
        <v>77.777777777777786</v>
      </c>
      <c r="Q40">
        <v>88.888888888888886</v>
      </c>
      <c r="R40">
        <v>66.666666666666657</v>
      </c>
      <c r="S40">
        <v>12.5</v>
      </c>
      <c r="T40">
        <v>44.444444444444443</v>
      </c>
      <c r="U40">
        <v>55.555555555555557</v>
      </c>
      <c r="V40">
        <v>61.111111111111107</v>
      </c>
      <c r="W40">
        <v>31.111111111111107</v>
      </c>
      <c r="X40">
        <v>37.777777777777779</v>
      </c>
      <c r="Y40">
        <v>72.222222222222214</v>
      </c>
      <c r="Z40">
        <v>37.777777777777779</v>
      </c>
      <c r="AA40">
        <v>51.851851851851855</v>
      </c>
      <c r="AB40">
        <v>73.333333333333343</v>
      </c>
      <c r="AC40">
        <v>76.767676767676761</v>
      </c>
      <c r="AD40">
        <v>38.888888888888886</v>
      </c>
      <c r="AE40">
        <v>28.055555555555557</v>
      </c>
      <c r="AF40">
        <v>68.148148148148152</v>
      </c>
      <c r="AG40">
        <v>77.777777777777786</v>
      </c>
      <c r="AH40">
        <v>37.5</v>
      </c>
      <c r="AI40">
        <v>37.5</v>
      </c>
      <c r="AJ40">
        <v>37.5</v>
      </c>
      <c r="AK40">
        <v>87.5</v>
      </c>
      <c r="AL40">
        <v>1121.5360000000001</v>
      </c>
    </row>
    <row r="41" spans="2:38" x14ac:dyDescent="0.35">
      <c r="B41" s="106" t="s">
        <v>264</v>
      </c>
      <c r="C41">
        <v>84.615384615384613</v>
      </c>
      <c r="D41">
        <v>66.666666666666657</v>
      </c>
      <c r="E41">
        <v>72.727272727272734</v>
      </c>
      <c r="F41">
        <v>30</v>
      </c>
      <c r="G41">
        <v>50.793650793650791</v>
      </c>
      <c r="H41">
        <v>48.717948717948723</v>
      </c>
      <c r="I41">
        <v>90.909090909090907</v>
      </c>
      <c r="J41">
        <v>62.5</v>
      </c>
      <c r="K41">
        <v>63.636363636363633</v>
      </c>
      <c r="L41">
        <v>47.204184704184698</v>
      </c>
      <c r="M41">
        <v>51.282051282051277</v>
      </c>
      <c r="N41">
        <v>47.863247863247857</v>
      </c>
      <c r="O41">
        <v>47.008547008547005</v>
      </c>
      <c r="P41">
        <v>70</v>
      </c>
      <c r="Q41">
        <v>77.777777777777786</v>
      </c>
      <c r="R41">
        <v>75</v>
      </c>
      <c r="S41">
        <v>50</v>
      </c>
      <c r="T41">
        <v>62.5</v>
      </c>
      <c r="U41">
        <v>62.5</v>
      </c>
      <c r="V41">
        <v>50.793650793650791</v>
      </c>
      <c r="W41">
        <v>50.793650793650791</v>
      </c>
      <c r="X41">
        <v>38.888888888888886</v>
      </c>
      <c r="Y41">
        <v>75.213675213675216</v>
      </c>
      <c r="Z41">
        <v>45.299145299145295</v>
      </c>
      <c r="AA41">
        <v>50.427350427350426</v>
      </c>
      <c r="AB41">
        <v>55.238095238095227</v>
      </c>
      <c r="AC41">
        <v>83.456790123456784</v>
      </c>
      <c r="AD41">
        <v>57.936507936507937</v>
      </c>
      <c r="AE41">
        <v>31.105006105006101</v>
      </c>
      <c r="AF41">
        <v>77.777777777777771</v>
      </c>
      <c r="AG41">
        <v>25</v>
      </c>
      <c r="AH41">
        <v>18.181818181818183</v>
      </c>
      <c r="AI41">
        <v>22.222222222222221</v>
      </c>
      <c r="AJ41">
        <v>12.5</v>
      </c>
      <c r="AK41">
        <v>22.222222222222221</v>
      </c>
      <c r="AL41">
        <v>6258.23</v>
      </c>
    </row>
    <row r="42" spans="2:38" x14ac:dyDescent="0.35">
      <c r="B42" s="106" t="s">
        <v>265</v>
      </c>
      <c r="C42">
        <v>100</v>
      </c>
      <c r="D42">
        <v>87.5</v>
      </c>
      <c r="E42">
        <v>87.5</v>
      </c>
      <c r="F42">
        <v>71.428571428571431</v>
      </c>
      <c r="G42">
        <v>71.111111111111114</v>
      </c>
      <c r="H42">
        <v>56.79012345679012</v>
      </c>
      <c r="I42">
        <v>60</v>
      </c>
      <c r="J42">
        <v>50</v>
      </c>
      <c r="K42">
        <v>70</v>
      </c>
      <c r="L42">
        <v>75.649350649350637</v>
      </c>
      <c r="M42">
        <v>57.407407407407412</v>
      </c>
      <c r="N42">
        <v>52.777777777777779</v>
      </c>
      <c r="O42">
        <v>50.925925925925924</v>
      </c>
      <c r="P42">
        <v>80</v>
      </c>
      <c r="Q42">
        <v>72.727272727272734</v>
      </c>
      <c r="R42">
        <v>88.888888888888886</v>
      </c>
      <c r="S42">
        <v>85.714285714285708</v>
      </c>
      <c r="T42">
        <v>42.857142857142854</v>
      </c>
      <c r="U42">
        <v>33.333333333333329</v>
      </c>
      <c r="V42">
        <v>65.656565656565661</v>
      </c>
      <c r="W42">
        <v>52.777777777777779</v>
      </c>
      <c r="X42">
        <v>55.555555555555557</v>
      </c>
      <c r="Y42">
        <v>73.333333333333329</v>
      </c>
      <c r="Z42">
        <v>41.414141414141419</v>
      </c>
      <c r="AA42">
        <v>54.545454545454547</v>
      </c>
      <c r="AB42">
        <v>64.171717171717177</v>
      </c>
      <c r="AC42">
        <v>60.787878787878789</v>
      </c>
      <c r="AD42">
        <v>55.555555555555557</v>
      </c>
      <c r="AE42">
        <v>34.595959595959592</v>
      </c>
      <c r="AF42">
        <v>79.124579124579128</v>
      </c>
      <c r="AG42">
        <v>66.666666666666657</v>
      </c>
      <c r="AH42">
        <v>33.333333333333329</v>
      </c>
      <c r="AI42">
        <v>25</v>
      </c>
      <c r="AJ42">
        <v>44.444444444444443</v>
      </c>
      <c r="AK42">
        <v>44.444444444444443</v>
      </c>
      <c r="AL42">
        <v>4254.4639999999999</v>
      </c>
    </row>
    <row r="43" spans="2:38" x14ac:dyDescent="0.35">
      <c r="B43" s="106" t="s">
        <v>311</v>
      </c>
      <c r="C43">
        <v>57.142857142857139</v>
      </c>
      <c r="D43">
        <v>85.714285714285708</v>
      </c>
      <c r="E43">
        <v>92.307692307692307</v>
      </c>
      <c r="F43">
        <v>92.857142857142861</v>
      </c>
      <c r="G43">
        <v>69.590643274853804</v>
      </c>
      <c r="H43">
        <v>59.259259259259252</v>
      </c>
      <c r="I43">
        <v>35.714285714285715</v>
      </c>
      <c r="J43">
        <v>84.615384615384613</v>
      </c>
      <c r="K43">
        <v>76.923076923076934</v>
      </c>
      <c r="L43">
        <v>60.706436420722135</v>
      </c>
      <c r="M43">
        <v>76.023391812865498</v>
      </c>
      <c r="N43">
        <v>72.514619883040936</v>
      </c>
      <c r="O43">
        <v>71.345029239766077</v>
      </c>
      <c r="P43">
        <v>100</v>
      </c>
      <c r="Q43">
        <v>100</v>
      </c>
      <c r="R43" t="s">
        <v>244</v>
      </c>
      <c r="S43">
        <v>46.153846153846153</v>
      </c>
      <c r="T43">
        <v>92.307692307692307</v>
      </c>
      <c r="U43">
        <v>60</v>
      </c>
      <c r="V43">
        <v>73.684210526315795</v>
      </c>
      <c r="W43">
        <v>74.26900584795321</v>
      </c>
      <c r="X43">
        <v>68.421052631578945</v>
      </c>
      <c r="Y43">
        <v>77.777777777777771</v>
      </c>
      <c r="Z43">
        <v>72.592592592592595</v>
      </c>
      <c r="AA43">
        <v>64.81481481481481</v>
      </c>
      <c r="AB43">
        <v>60.402930402930409</v>
      </c>
      <c r="AC43">
        <v>65.840050835148872</v>
      </c>
      <c r="AD43">
        <v>54.970760233918128</v>
      </c>
      <c r="AE43">
        <v>60.324695180216331</v>
      </c>
      <c r="AF43">
        <v>81.481481481481481</v>
      </c>
      <c r="AG43">
        <v>78.571428571428569</v>
      </c>
      <c r="AH43">
        <v>62.5</v>
      </c>
      <c r="AI43">
        <v>45.454545454545453</v>
      </c>
      <c r="AJ43">
        <v>83.333333333333343</v>
      </c>
      <c r="AK43">
        <v>83.333333333333343</v>
      </c>
      <c r="AL43">
        <v>8435.1939999999995</v>
      </c>
    </row>
    <row r="44" spans="2:38" x14ac:dyDescent="0.35">
      <c r="B44" s="106" t="s">
        <v>266</v>
      </c>
      <c r="C44">
        <v>93.333333333333329</v>
      </c>
      <c r="D44">
        <v>66.666666666666657</v>
      </c>
      <c r="E44">
        <v>92.857142857142861</v>
      </c>
      <c r="F44">
        <v>76.923076923076934</v>
      </c>
      <c r="G44">
        <v>34.027777777777779</v>
      </c>
      <c r="H44">
        <v>75</v>
      </c>
      <c r="I44">
        <v>78.571428571428569</v>
      </c>
      <c r="J44">
        <v>50</v>
      </c>
      <c r="K44">
        <v>81.25</v>
      </c>
      <c r="L44">
        <v>70.928178963893245</v>
      </c>
      <c r="M44">
        <v>54.700854700854705</v>
      </c>
      <c r="N44">
        <v>57.037037037037038</v>
      </c>
      <c r="O44">
        <v>50.370370370370367</v>
      </c>
      <c r="P44">
        <v>76.923076923076934</v>
      </c>
      <c r="Q44">
        <v>100</v>
      </c>
      <c r="R44">
        <v>100</v>
      </c>
      <c r="S44">
        <v>77.777777777777786</v>
      </c>
      <c r="T44">
        <v>76.923076923076934</v>
      </c>
      <c r="U44">
        <v>72.727272727272734</v>
      </c>
      <c r="V44">
        <v>52.777777777777779</v>
      </c>
      <c r="W44">
        <v>51.388888888888886</v>
      </c>
      <c r="X44">
        <v>42.361111111111107</v>
      </c>
      <c r="Y44">
        <v>31.851851851851851</v>
      </c>
      <c r="Z44">
        <v>55.555555555555557</v>
      </c>
      <c r="AA44">
        <v>57.777777777777779</v>
      </c>
      <c r="AB44">
        <v>87.96536796536796</v>
      </c>
      <c r="AC44">
        <v>80.078563411896738</v>
      </c>
      <c r="AD44">
        <v>64.583333333333329</v>
      </c>
      <c r="AE44">
        <v>37.962962962962962</v>
      </c>
      <c r="AF44">
        <v>74.074074074074076</v>
      </c>
      <c r="AG44">
        <v>50</v>
      </c>
      <c r="AH44">
        <v>9.0909090909090917</v>
      </c>
      <c r="AI44">
        <v>11.111111111111111</v>
      </c>
      <c r="AJ44">
        <v>45.454545454545453</v>
      </c>
      <c r="AK44">
        <v>75</v>
      </c>
      <c r="AL44">
        <v>4098.0219999999999</v>
      </c>
    </row>
    <row r="45" spans="2:38" x14ac:dyDescent="0.35">
      <c r="B45" s="106" t="s">
        <v>267</v>
      </c>
      <c r="C45">
        <v>84.615384615384613</v>
      </c>
      <c r="D45">
        <v>69.230769230769226</v>
      </c>
      <c r="E45">
        <v>54.54545454545454</v>
      </c>
      <c r="F45">
        <v>41.666666666666671</v>
      </c>
      <c r="G45">
        <v>29.292929292929291</v>
      </c>
      <c r="H45">
        <v>48.148148148148145</v>
      </c>
      <c r="I45">
        <v>9.0909090909090917</v>
      </c>
      <c r="J45">
        <v>23.076923076923077</v>
      </c>
      <c r="K45">
        <v>30.76923076923077</v>
      </c>
      <c r="L45">
        <v>16.666666666666664</v>
      </c>
      <c r="M45">
        <v>30.769230769230766</v>
      </c>
      <c r="N45">
        <v>16.666666666666664</v>
      </c>
      <c r="O45">
        <v>23.232323232323232</v>
      </c>
      <c r="P45">
        <v>20</v>
      </c>
      <c r="Q45">
        <v>50</v>
      </c>
      <c r="R45">
        <v>30.76923076923077</v>
      </c>
      <c r="S45">
        <v>0</v>
      </c>
      <c r="T45">
        <v>0</v>
      </c>
      <c r="U45">
        <v>0</v>
      </c>
      <c r="V45">
        <v>36.752136752136749</v>
      </c>
      <c r="W45">
        <v>19.658119658119656</v>
      </c>
      <c r="X45">
        <v>17.09401709401709</v>
      </c>
      <c r="Y45">
        <v>0</v>
      </c>
      <c r="Z45">
        <v>27.777777777777779</v>
      </c>
      <c r="AA45">
        <v>26.495726495726494</v>
      </c>
      <c r="AB45">
        <v>11.969696969696969</v>
      </c>
      <c r="AC45">
        <v>64.458689458689463</v>
      </c>
      <c r="AD45">
        <v>8.5470085470085451</v>
      </c>
      <c r="AE45">
        <v>14.102564102564102</v>
      </c>
      <c r="AF45">
        <v>63.817663817663821</v>
      </c>
      <c r="AG45">
        <v>8.3333333333333321</v>
      </c>
      <c r="AH45">
        <v>0</v>
      </c>
      <c r="AI45">
        <v>0</v>
      </c>
      <c r="AJ45">
        <v>0</v>
      </c>
      <c r="AK45">
        <v>0</v>
      </c>
      <c r="AL45">
        <v>1044.4369999999999</v>
      </c>
    </row>
    <row r="46" spans="2:38" x14ac:dyDescent="0.35">
      <c r="B46" s="106" t="s">
        <v>312</v>
      </c>
      <c r="C46">
        <v>100</v>
      </c>
      <c r="D46">
        <v>85.714285714285708</v>
      </c>
      <c r="E46">
        <v>38.461538461538467</v>
      </c>
      <c r="F46">
        <v>28.571428571428569</v>
      </c>
      <c r="G46">
        <v>57.936507936507937</v>
      </c>
      <c r="H46">
        <v>65.384615384615387</v>
      </c>
      <c r="I46">
        <v>8.3333333333333321</v>
      </c>
      <c r="J46">
        <v>28.571428571428569</v>
      </c>
      <c r="K46">
        <v>50</v>
      </c>
      <c r="L46">
        <v>59.183673469387756</v>
      </c>
      <c r="M46">
        <v>54.761904761904766</v>
      </c>
      <c r="N46">
        <v>70.634920634920633</v>
      </c>
      <c r="O46">
        <v>62.698412698412703</v>
      </c>
      <c r="P46">
        <v>50</v>
      </c>
      <c r="Q46">
        <v>88.888888888888886</v>
      </c>
      <c r="R46">
        <v>53.846153846153847</v>
      </c>
      <c r="S46">
        <v>9.0909090909090917</v>
      </c>
      <c r="T46">
        <v>23.076923076923077</v>
      </c>
      <c r="U46">
        <v>12.5</v>
      </c>
      <c r="V46">
        <v>48.412698412698404</v>
      </c>
      <c r="W46">
        <v>52.136752136752136</v>
      </c>
      <c r="X46">
        <v>50</v>
      </c>
      <c r="Y46">
        <v>88.888888888888886</v>
      </c>
      <c r="Z46">
        <v>81.746031746031747</v>
      </c>
      <c r="AA46">
        <v>73.80952380952381</v>
      </c>
      <c r="AB46">
        <v>70.419580419580413</v>
      </c>
      <c r="AC46">
        <v>59.43833943833944</v>
      </c>
      <c r="AD46">
        <v>49.206349206349209</v>
      </c>
      <c r="AE46">
        <v>64.682539682539684</v>
      </c>
      <c r="AF46">
        <v>79.365079365079353</v>
      </c>
      <c r="AG46">
        <v>41.666666666666671</v>
      </c>
      <c r="AH46">
        <v>50</v>
      </c>
      <c r="AI46">
        <v>36.363636363636367</v>
      </c>
      <c r="AJ46">
        <v>58.333333333333336</v>
      </c>
      <c r="AK46">
        <v>25</v>
      </c>
      <c r="AL46">
        <v>34044.811000000002</v>
      </c>
    </row>
    <row r="47" spans="2:38" x14ac:dyDescent="0.35">
      <c r="B47" s="106" t="s">
        <v>313</v>
      </c>
      <c r="C47">
        <v>93.333333333333329</v>
      </c>
      <c r="D47">
        <v>93.333333333333329</v>
      </c>
      <c r="E47">
        <v>6.666666666666667</v>
      </c>
      <c r="F47">
        <v>15.384615384615385</v>
      </c>
      <c r="G47">
        <v>55.555555555555557</v>
      </c>
      <c r="H47">
        <v>48.148148148148145</v>
      </c>
      <c r="I47">
        <v>0</v>
      </c>
      <c r="J47">
        <v>15.384615384615385</v>
      </c>
      <c r="K47">
        <v>86.666666666666671</v>
      </c>
      <c r="L47">
        <v>27.854526425954997</v>
      </c>
      <c r="M47">
        <v>54.074074074074069</v>
      </c>
      <c r="N47">
        <v>54.814814814814817</v>
      </c>
      <c r="O47">
        <v>56.296296296296291</v>
      </c>
      <c r="P47">
        <v>14.285714285714285</v>
      </c>
      <c r="Q47">
        <v>20</v>
      </c>
      <c r="R47">
        <v>0</v>
      </c>
      <c r="S47">
        <v>0</v>
      </c>
      <c r="T47">
        <v>26.666666666666668</v>
      </c>
      <c r="U47">
        <v>0</v>
      </c>
      <c r="V47">
        <v>54.074074074074069</v>
      </c>
      <c r="W47">
        <v>42.962962962962955</v>
      </c>
      <c r="X47">
        <v>42.962962962962955</v>
      </c>
      <c r="Y47">
        <v>59.259259259259252</v>
      </c>
      <c r="Z47">
        <v>83.703703703703695</v>
      </c>
      <c r="AA47">
        <v>11.111111111111111</v>
      </c>
      <c r="AB47">
        <v>83.714285714285708</v>
      </c>
      <c r="AC47">
        <v>70.074074074074076</v>
      </c>
      <c r="AD47">
        <v>48.888888888888893</v>
      </c>
      <c r="AE47">
        <v>44.25925925925926</v>
      </c>
      <c r="AF47">
        <v>51.111111111111107</v>
      </c>
      <c r="AG47">
        <v>13.333333333333334</v>
      </c>
      <c r="AH47">
        <v>20</v>
      </c>
      <c r="AI47">
        <v>23.076923076923077</v>
      </c>
      <c r="AJ47">
        <v>21.428571428571427</v>
      </c>
      <c r="AK47">
        <v>53.333333333333336</v>
      </c>
      <c r="AL47">
        <v>1065.857</v>
      </c>
    </row>
    <row r="48" spans="2:38" x14ac:dyDescent="0.35">
      <c r="B48" s="106" t="s">
        <v>268</v>
      </c>
      <c r="C48">
        <v>93.75</v>
      </c>
      <c r="D48">
        <v>100</v>
      </c>
      <c r="E48">
        <v>75</v>
      </c>
      <c r="F48">
        <v>81.25</v>
      </c>
      <c r="G48">
        <v>54.074074074074069</v>
      </c>
      <c r="H48">
        <v>55.555555555555557</v>
      </c>
      <c r="I48">
        <v>86.666666666666671</v>
      </c>
      <c r="J48">
        <v>75</v>
      </c>
      <c r="K48">
        <v>100</v>
      </c>
      <c r="L48">
        <v>72.498453927025352</v>
      </c>
      <c r="M48">
        <v>67.361111111111114</v>
      </c>
      <c r="N48">
        <v>69.444444444444443</v>
      </c>
      <c r="O48">
        <v>59.722222222222221</v>
      </c>
      <c r="P48">
        <v>93.75</v>
      </c>
      <c r="Q48">
        <v>76.923076923076934</v>
      </c>
      <c r="R48">
        <v>93.75</v>
      </c>
      <c r="S48">
        <v>60</v>
      </c>
      <c r="T48">
        <v>66.666666666666657</v>
      </c>
      <c r="U48">
        <v>64.285714285714292</v>
      </c>
      <c r="V48">
        <v>65.925925925925924</v>
      </c>
      <c r="W48">
        <v>68.75</v>
      </c>
      <c r="X48">
        <v>52.592592592592588</v>
      </c>
      <c r="Y48">
        <v>38.888888888888886</v>
      </c>
      <c r="Z48">
        <v>72.222222222222214</v>
      </c>
      <c r="AA48">
        <v>52.083333333333329</v>
      </c>
      <c r="AB48">
        <v>90.833333333333329</v>
      </c>
      <c r="AC48">
        <v>86.687830687830683</v>
      </c>
      <c r="AD48">
        <v>75</v>
      </c>
      <c r="AE48">
        <v>36.111111111111107</v>
      </c>
      <c r="AF48">
        <v>80.092592592592595</v>
      </c>
      <c r="AG48">
        <v>93.333333333333329</v>
      </c>
      <c r="AH48">
        <v>40</v>
      </c>
      <c r="AI48">
        <v>38.461538461538467</v>
      </c>
      <c r="AJ48">
        <v>93.333333333333329</v>
      </c>
      <c r="AK48">
        <v>56.25</v>
      </c>
      <c r="AL48">
        <v>846.19799999999998</v>
      </c>
    </row>
    <row r="49" spans="2:38" x14ac:dyDescent="0.35">
      <c r="B49" s="106" t="s">
        <v>314</v>
      </c>
      <c r="C49">
        <v>100</v>
      </c>
      <c r="D49">
        <v>75</v>
      </c>
      <c r="E49">
        <v>83.333333333333343</v>
      </c>
      <c r="F49">
        <v>50</v>
      </c>
      <c r="G49">
        <v>62.698412698412703</v>
      </c>
      <c r="H49">
        <v>88.888888888888886</v>
      </c>
      <c r="I49">
        <v>83.333333333333343</v>
      </c>
      <c r="J49">
        <v>83.333333333333343</v>
      </c>
      <c r="K49">
        <v>78.571428571428569</v>
      </c>
      <c r="L49">
        <v>50.865800865800864</v>
      </c>
      <c r="M49">
        <v>76.984126984126988</v>
      </c>
      <c r="N49">
        <v>76.19047619047619</v>
      </c>
      <c r="O49">
        <v>79.365079365079353</v>
      </c>
      <c r="P49">
        <v>92.857142857142861</v>
      </c>
      <c r="Q49">
        <v>85.714285714285708</v>
      </c>
      <c r="R49">
        <v>100</v>
      </c>
      <c r="S49">
        <v>7.1428571428571423</v>
      </c>
      <c r="T49">
        <v>85.714285714285708</v>
      </c>
      <c r="U49">
        <v>50</v>
      </c>
      <c r="V49">
        <v>72.222222222222214</v>
      </c>
      <c r="W49">
        <v>77.777777777777771</v>
      </c>
      <c r="X49">
        <v>56.349206349206341</v>
      </c>
      <c r="Y49">
        <v>80.158730158730151</v>
      </c>
      <c r="Z49">
        <v>80.158730158730151</v>
      </c>
      <c r="AA49">
        <v>52.136752136752136</v>
      </c>
      <c r="AB49">
        <v>48.571428571428569</v>
      </c>
      <c r="AC49">
        <v>71.282051282051285</v>
      </c>
      <c r="AD49">
        <v>58.730158730158728</v>
      </c>
      <c r="AE49">
        <v>36.30952380952381</v>
      </c>
      <c r="AF49">
        <v>76.19047619047619</v>
      </c>
      <c r="AG49">
        <v>64.285714285714292</v>
      </c>
      <c r="AH49">
        <v>71.428571428571431</v>
      </c>
      <c r="AI49">
        <v>35.714285714285715</v>
      </c>
      <c r="AJ49">
        <v>35.714285714285715</v>
      </c>
      <c r="AK49">
        <v>50</v>
      </c>
      <c r="AL49">
        <v>9381.4140000000007</v>
      </c>
    </row>
    <row r="50" spans="2:38" x14ac:dyDescent="0.35">
      <c r="B50" s="106" t="s">
        <v>269</v>
      </c>
      <c r="C50">
        <v>100</v>
      </c>
      <c r="D50">
        <v>44.444444444444443</v>
      </c>
      <c r="E50">
        <v>100</v>
      </c>
      <c r="F50" t="s">
        <v>244</v>
      </c>
      <c r="G50">
        <v>67.676767676767668</v>
      </c>
      <c r="H50">
        <v>15.555555555555554</v>
      </c>
      <c r="I50">
        <v>11.111111111111111</v>
      </c>
      <c r="J50">
        <v>83.333333333333343</v>
      </c>
      <c r="K50">
        <v>22.222222222222221</v>
      </c>
      <c r="L50">
        <v>98.214285714285708</v>
      </c>
      <c r="M50">
        <v>70</v>
      </c>
      <c r="N50">
        <v>63.333333333333336</v>
      </c>
      <c r="O50">
        <v>58.888888888888886</v>
      </c>
      <c r="P50">
        <v>75</v>
      </c>
      <c r="Q50" t="s">
        <v>244</v>
      </c>
      <c r="R50">
        <v>100</v>
      </c>
      <c r="S50">
        <v>11.111111111111111</v>
      </c>
      <c r="T50">
        <v>83.333333333333343</v>
      </c>
      <c r="U50">
        <v>11.111111111111111</v>
      </c>
      <c r="V50">
        <v>81.818181818181813</v>
      </c>
      <c r="W50">
        <v>40.404040404040408</v>
      </c>
      <c r="X50">
        <v>45.454545454545453</v>
      </c>
      <c r="Y50">
        <v>50</v>
      </c>
      <c r="Z50">
        <v>57.777777777777779</v>
      </c>
      <c r="AA50">
        <v>24.691358024691358</v>
      </c>
      <c r="AB50">
        <v>90</v>
      </c>
      <c r="AC50">
        <v>86.975308641975317</v>
      </c>
      <c r="AD50">
        <v>28.28282828282828</v>
      </c>
      <c r="AE50">
        <v>30</v>
      </c>
      <c r="AF50">
        <v>77.407407407407405</v>
      </c>
      <c r="AG50">
        <v>20</v>
      </c>
      <c r="AH50">
        <v>90</v>
      </c>
      <c r="AI50">
        <v>25</v>
      </c>
      <c r="AJ50">
        <v>87.5</v>
      </c>
      <c r="AK50">
        <v>100</v>
      </c>
      <c r="AL50">
        <v>6829.3370000000004</v>
      </c>
    </row>
    <row r="51" spans="2:38" x14ac:dyDescent="0.35">
      <c r="B51" s="106" t="s">
        <v>270</v>
      </c>
      <c r="C51">
        <v>90.909090909090907</v>
      </c>
      <c r="D51">
        <v>20</v>
      </c>
      <c r="E51">
        <v>90.909090909090907</v>
      </c>
      <c r="F51">
        <v>18.181818181818183</v>
      </c>
      <c r="G51">
        <v>57.142857142857146</v>
      </c>
      <c r="H51">
        <v>46.825396825396822</v>
      </c>
      <c r="I51">
        <v>0</v>
      </c>
      <c r="J51">
        <v>83.333333333333343</v>
      </c>
      <c r="K51">
        <v>60</v>
      </c>
      <c r="L51">
        <v>3.5714285714285707</v>
      </c>
      <c r="M51">
        <v>29.914529914529915</v>
      </c>
      <c r="N51">
        <v>41.880341880341881</v>
      </c>
      <c r="O51">
        <v>46.153846153846153</v>
      </c>
      <c r="P51">
        <v>81.818181818181827</v>
      </c>
      <c r="Q51">
        <v>18.181818181818183</v>
      </c>
      <c r="R51">
        <v>90.909090909090907</v>
      </c>
      <c r="S51">
        <v>9.0909090909090917</v>
      </c>
      <c r="T51">
        <v>9.0909090909090917</v>
      </c>
      <c r="U51">
        <v>9.0909090909090917</v>
      </c>
      <c r="V51">
        <v>46.031746031746032</v>
      </c>
      <c r="W51">
        <v>33.333333333333329</v>
      </c>
      <c r="X51">
        <v>26.19047619047619</v>
      </c>
      <c r="Y51">
        <v>88.095238095238102</v>
      </c>
      <c r="Z51">
        <v>44.444444444444443</v>
      </c>
      <c r="AA51">
        <v>11.904761904761907</v>
      </c>
      <c r="AB51">
        <v>85.454545454545453</v>
      </c>
      <c r="AC51">
        <v>75.396825396825392</v>
      </c>
      <c r="AD51">
        <v>32.478632478632477</v>
      </c>
      <c r="AE51">
        <v>20.833333333333336</v>
      </c>
      <c r="AF51">
        <v>65.873015873015873</v>
      </c>
      <c r="AG51">
        <v>25</v>
      </c>
      <c r="AH51">
        <v>0</v>
      </c>
      <c r="AI51">
        <v>8.3333333333333321</v>
      </c>
      <c r="AJ51">
        <v>8.3333333333333321</v>
      </c>
      <c r="AK51">
        <v>8.3333333333333321</v>
      </c>
      <c r="AL51">
        <v>14865.63</v>
      </c>
    </row>
    <row r="52" spans="2:38" x14ac:dyDescent="0.35">
      <c r="B52" s="106" t="s">
        <v>315</v>
      </c>
      <c r="C52" t="s">
        <v>244</v>
      </c>
      <c r="D52">
        <v>83.333333333333343</v>
      </c>
      <c r="E52">
        <v>40</v>
      </c>
      <c r="F52" t="s">
        <v>244</v>
      </c>
      <c r="G52">
        <v>52.777777777777779</v>
      </c>
      <c r="H52">
        <v>62.222222222222214</v>
      </c>
      <c r="I52">
        <v>33.333333333333329</v>
      </c>
      <c r="J52" t="s">
        <v>244</v>
      </c>
      <c r="K52" t="s">
        <v>244</v>
      </c>
      <c r="L52">
        <v>24.285714285714285</v>
      </c>
      <c r="M52">
        <v>64.646464646464651</v>
      </c>
      <c r="N52">
        <v>49.494949494949488</v>
      </c>
      <c r="O52">
        <v>49.494949494949488</v>
      </c>
      <c r="P52" t="s">
        <v>244</v>
      </c>
      <c r="Q52" t="s">
        <v>244</v>
      </c>
      <c r="R52" t="s">
        <v>244</v>
      </c>
      <c r="S52" t="s">
        <v>244</v>
      </c>
      <c r="T52" t="s">
        <v>244</v>
      </c>
      <c r="U52">
        <v>20</v>
      </c>
      <c r="V52">
        <v>56.56565656565656</v>
      </c>
      <c r="W52">
        <v>53.333333333333329</v>
      </c>
      <c r="X52">
        <v>50.505050505050505</v>
      </c>
      <c r="Y52">
        <v>48.484848484848477</v>
      </c>
      <c r="Z52">
        <v>36.36363636363636</v>
      </c>
      <c r="AA52">
        <v>24.242424242424239</v>
      </c>
      <c r="AB52">
        <v>64</v>
      </c>
      <c r="AC52">
        <v>60</v>
      </c>
      <c r="AD52">
        <v>34.343434343434339</v>
      </c>
      <c r="AE52">
        <v>31.81818181818182</v>
      </c>
      <c r="AF52">
        <v>83.501683501683502</v>
      </c>
      <c r="AG52">
        <v>57.142857142857139</v>
      </c>
      <c r="AH52">
        <v>57.142857142857139</v>
      </c>
      <c r="AI52">
        <v>20</v>
      </c>
      <c r="AJ52">
        <v>28.571428571428569</v>
      </c>
      <c r="AK52">
        <v>42.857142857142854</v>
      </c>
      <c r="AL52">
        <v>636.05499999999995</v>
      </c>
    </row>
    <row r="53" spans="2:38" x14ac:dyDescent="0.35">
      <c r="B53" s="106" t="s">
        <v>271</v>
      </c>
      <c r="C53">
        <v>91.666666666666657</v>
      </c>
      <c r="D53">
        <v>66.666666666666657</v>
      </c>
      <c r="E53">
        <v>60</v>
      </c>
      <c r="F53">
        <v>0</v>
      </c>
      <c r="G53">
        <v>80.555555555555557</v>
      </c>
      <c r="H53">
        <v>52.777777777777779</v>
      </c>
      <c r="I53">
        <v>54.54545454545454</v>
      </c>
      <c r="J53">
        <v>70</v>
      </c>
      <c r="K53">
        <v>55.555555555555557</v>
      </c>
      <c r="L53">
        <v>51.948051948051948</v>
      </c>
      <c r="M53">
        <v>55.555555555555557</v>
      </c>
      <c r="N53">
        <v>51.851851851851855</v>
      </c>
      <c r="O53">
        <v>47.222222222222221</v>
      </c>
      <c r="P53">
        <v>81.818181818181827</v>
      </c>
      <c r="Q53">
        <v>40</v>
      </c>
      <c r="R53">
        <v>77.777777777777786</v>
      </c>
      <c r="S53">
        <v>33.333333333333329</v>
      </c>
      <c r="T53">
        <v>20</v>
      </c>
      <c r="U53">
        <v>11.111111111111111</v>
      </c>
      <c r="V53">
        <v>55.555555555555557</v>
      </c>
      <c r="W53">
        <v>61.111111111111107</v>
      </c>
      <c r="X53">
        <v>43.518518518518519</v>
      </c>
      <c r="Y53">
        <v>60.185185185185183</v>
      </c>
      <c r="Z53">
        <v>54.629629629629633</v>
      </c>
      <c r="AA53">
        <v>46.296296296296298</v>
      </c>
      <c r="AB53">
        <v>72.181818181818173</v>
      </c>
      <c r="AC53">
        <v>55.185185185185183</v>
      </c>
      <c r="AD53">
        <v>65.740740740740748</v>
      </c>
      <c r="AE53">
        <v>46.296296296296298</v>
      </c>
      <c r="AF53">
        <v>72.222222222222214</v>
      </c>
      <c r="AG53">
        <v>80</v>
      </c>
      <c r="AH53">
        <v>36.363636363636367</v>
      </c>
      <c r="AI53">
        <v>10</v>
      </c>
      <c r="AJ53">
        <v>14.285714285714285</v>
      </c>
      <c r="AK53">
        <v>66.666666666666657</v>
      </c>
      <c r="AL53">
        <v>8414.8029999999999</v>
      </c>
    </row>
    <row r="54" spans="2:38" x14ac:dyDescent="0.35">
      <c r="B54" s="106" t="s">
        <v>272</v>
      </c>
      <c r="C54">
        <v>100</v>
      </c>
      <c r="D54">
        <v>87.5</v>
      </c>
      <c r="E54">
        <v>12.5</v>
      </c>
      <c r="F54">
        <v>12.5</v>
      </c>
      <c r="G54">
        <v>56.56565656565656</v>
      </c>
      <c r="H54">
        <v>50.505050505050505</v>
      </c>
      <c r="I54">
        <v>40</v>
      </c>
      <c r="J54">
        <v>33.333333333333329</v>
      </c>
      <c r="K54">
        <v>87.5</v>
      </c>
      <c r="L54">
        <v>80</v>
      </c>
      <c r="M54">
        <v>56.56565656565656</v>
      </c>
      <c r="N54">
        <v>81.818181818181813</v>
      </c>
      <c r="O54">
        <v>67.676767676767668</v>
      </c>
      <c r="P54">
        <v>100</v>
      </c>
      <c r="Q54">
        <v>44.444444444444443</v>
      </c>
      <c r="R54">
        <v>100</v>
      </c>
      <c r="S54">
        <v>55.555555555555557</v>
      </c>
      <c r="T54">
        <v>77.777777777777786</v>
      </c>
      <c r="U54">
        <v>11.111111111111111</v>
      </c>
      <c r="V54">
        <v>68.686868686868678</v>
      </c>
      <c r="W54">
        <v>83.838383838383834</v>
      </c>
      <c r="X54">
        <v>74.747474747474755</v>
      </c>
      <c r="Y54">
        <v>94.949494949494934</v>
      </c>
      <c r="Z54">
        <v>76.767676767676761</v>
      </c>
      <c r="AA54">
        <v>14.444444444444441</v>
      </c>
      <c r="AB54">
        <v>79.722222222222214</v>
      </c>
      <c r="AC54">
        <v>80.606060606060595</v>
      </c>
      <c r="AD54">
        <v>82.828282828282838</v>
      </c>
      <c r="AE54">
        <v>51.994949494949502</v>
      </c>
      <c r="AF54">
        <v>94.478114478114477</v>
      </c>
      <c r="AG54">
        <v>81.818181818181827</v>
      </c>
      <c r="AH54">
        <v>9.0909090909090917</v>
      </c>
      <c r="AI54">
        <v>18.181818181818183</v>
      </c>
      <c r="AJ54">
        <v>18.181818181818183</v>
      </c>
      <c r="AK54">
        <v>72.727272727272734</v>
      </c>
      <c r="AL54">
        <v>1747.106</v>
      </c>
    </row>
    <row r="55" spans="2:38" x14ac:dyDescent="0.35">
      <c r="B55" s="106" t="s">
        <v>273</v>
      </c>
      <c r="C55">
        <v>100</v>
      </c>
      <c r="D55">
        <v>91.666666666666657</v>
      </c>
      <c r="E55">
        <v>90.909090909090907</v>
      </c>
      <c r="F55">
        <v>58.333333333333336</v>
      </c>
      <c r="G55">
        <v>41.880341880341881</v>
      </c>
      <c r="H55">
        <v>80.952380952380963</v>
      </c>
      <c r="I55">
        <v>76.923076923076934</v>
      </c>
      <c r="J55">
        <v>76.923076923076934</v>
      </c>
      <c r="K55">
        <v>69.230769230769226</v>
      </c>
      <c r="L55">
        <v>56.868131868131869</v>
      </c>
      <c r="M55">
        <v>50.427350427350426</v>
      </c>
      <c r="N55">
        <v>58.730158730158728</v>
      </c>
      <c r="O55">
        <v>60.683760683760681</v>
      </c>
      <c r="P55">
        <v>75</v>
      </c>
      <c r="Q55">
        <v>76.923076923076934</v>
      </c>
      <c r="R55">
        <v>76.923076923076934</v>
      </c>
      <c r="S55">
        <v>50</v>
      </c>
      <c r="T55">
        <v>61.53846153846154</v>
      </c>
      <c r="U55">
        <v>36.363636363636367</v>
      </c>
      <c r="V55">
        <v>72.222222222222214</v>
      </c>
      <c r="W55">
        <v>57.142857142857146</v>
      </c>
      <c r="X55">
        <v>56.349206349206341</v>
      </c>
      <c r="Y55">
        <v>27.777777777777779</v>
      </c>
      <c r="Z55">
        <v>57.936507936507937</v>
      </c>
      <c r="AA55">
        <v>59.523809523809518</v>
      </c>
      <c r="AB55">
        <v>92.179487179487182</v>
      </c>
      <c r="AC55">
        <v>76.980056980056986</v>
      </c>
      <c r="AD55">
        <v>61.904761904761898</v>
      </c>
      <c r="AE55">
        <v>30.952380952380949</v>
      </c>
      <c r="AF55">
        <v>76.455026455026442</v>
      </c>
      <c r="AG55">
        <v>33.333333333333329</v>
      </c>
      <c r="AH55">
        <v>8.3333333333333321</v>
      </c>
      <c r="AI55">
        <v>0</v>
      </c>
      <c r="AJ55">
        <v>18.181818181818183</v>
      </c>
      <c r="AK55">
        <v>91.666666666666657</v>
      </c>
      <c r="AL55">
        <v>4512.875</v>
      </c>
    </row>
    <row r="56" spans="2:38" x14ac:dyDescent="0.35">
      <c r="B56" s="106" t="s">
        <v>274</v>
      </c>
      <c r="C56">
        <v>100</v>
      </c>
      <c r="D56">
        <v>77.777777777777786</v>
      </c>
      <c r="E56">
        <v>60</v>
      </c>
      <c r="F56">
        <v>62.5</v>
      </c>
      <c r="G56">
        <v>65.740740740740748</v>
      </c>
      <c r="H56">
        <v>55.555555555555557</v>
      </c>
      <c r="I56">
        <v>16.666666666666664</v>
      </c>
      <c r="J56">
        <v>60</v>
      </c>
      <c r="K56">
        <v>57.142857142857139</v>
      </c>
      <c r="L56">
        <v>75.510204081632651</v>
      </c>
      <c r="M56">
        <v>31.313131313131315</v>
      </c>
      <c r="N56">
        <v>40.74074074074074</v>
      </c>
      <c r="O56">
        <v>39.393939393939398</v>
      </c>
      <c r="P56">
        <v>66.666666666666657</v>
      </c>
      <c r="Q56">
        <v>85.714285714285708</v>
      </c>
      <c r="R56">
        <v>62.5</v>
      </c>
      <c r="S56">
        <v>33.333333333333329</v>
      </c>
      <c r="T56">
        <v>71.428571428571431</v>
      </c>
      <c r="U56">
        <v>33.333333333333329</v>
      </c>
      <c r="V56">
        <v>41.666666666666664</v>
      </c>
      <c r="W56">
        <v>32.407407407407405</v>
      </c>
      <c r="X56">
        <v>32.323232323232325</v>
      </c>
      <c r="Y56">
        <v>54.629629629629633</v>
      </c>
      <c r="Z56">
        <v>41.666666666666664</v>
      </c>
      <c r="AA56">
        <v>34.259259259259252</v>
      </c>
      <c r="AB56">
        <v>65</v>
      </c>
      <c r="AC56">
        <v>59.333333333333336</v>
      </c>
      <c r="AD56">
        <v>38.888888888888886</v>
      </c>
      <c r="AE56">
        <v>21.527777777777775</v>
      </c>
      <c r="AF56">
        <v>67.283950617283949</v>
      </c>
      <c r="AG56">
        <v>60</v>
      </c>
      <c r="AH56">
        <v>0</v>
      </c>
      <c r="AI56">
        <v>0</v>
      </c>
      <c r="AJ56">
        <v>55.555555555555557</v>
      </c>
      <c r="AK56">
        <v>33.333333333333329</v>
      </c>
      <c r="AL56">
        <v>43652.665000000001</v>
      </c>
    </row>
    <row r="57" spans="2:38" x14ac:dyDescent="0.35">
      <c r="B57" s="106" t="s">
        <v>275</v>
      </c>
      <c r="C57">
        <v>72.727272727272734</v>
      </c>
      <c r="D57">
        <v>70</v>
      </c>
      <c r="E57">
        <v>90</v>
      </c>
      <c r="F57">
        <v>40</v>
      </c>
      <c r="G57">
        <v>58.119658119658119</v>
      </c>
      <c r="H57">
        <v>52.136752136752136</v>
      </c>
      <c r="I57">
        <v>83.333333333333343</v>
      </c>
      <c r="J57">
        <v>38.461538461538467</v>
      </c>
      <c r="K57">
        <v>46.153846153846153</v>
      </c>
      <c r="L57">
        <v>35.064935064935064</v>
      </c>
      <c r="M57">
        <v>47.863247863247857</v>
      </c>
      <c r="N57">
        <v>46.153846153846153</v>
      </c>
      <c r="O57">
        <v>31.623931623931625</v>
      </c>
      <c r="P57">
        <v>27.27272727272727</v>
      </c>
      <c r="Q57">
        <v>20</v>
      </c>
      <c r="R57">
        <v>0</v>
      </c>
      <c r="S57">
        <v>18.181818181818183</v>
      </c>
      <c r="T57">
        <v>20</v>
      </c>
      <c r="U57">
        <v>27.27272727272727</v>
      </c>
      <c r="V57">
        <v>52.991452991452988</v>
      </c>
      <c r="W57">
        <v>59.82905982905983</v>
      </c>
      <c r="X57">
        <v>45.299145299145295</v>
      </c>
      <c r="Y57">
        <v>75.925925925925924</v>
      </c>
      <c r="Z57">
        <v>51.282051282051277</v>
      </c>
      <c r="AA57">
        <v>33.333333333333329</v>
      </c>
      <c r="AB57">
        <v>30.909090909090914</v>
      </c>
      <c r="AC57">
        <v>51.327160493827158</v>
      </c>
      <c r="AD57">
        <v>45.299145299145295</v>
      </c>
      <c r="AE57">
        <v>37.606837606837615</v>
      </c>
      <c r="AF57">
        <v>62.108262108262103</v>
      </c>
      <c r="AG57">
        <v>36.363636363636367</v>
      </c>
      <c r="AH57">
        <v>12.5</v>
      </c>
      <c r="AI57">
        <v>10</v>
      </c>
      <c r="AJ57">
        <v>10</v>
      </c>
      <c r="AK57">
        <v>60</v>
      </c>
      <c r="AL57">
        <v>52020.883999999998</v>
      </c>
    </row>
    <row r="58" spans="2:38" x14ac:dyDescent="0.35">
      <c r="B58" s="106" t="s">
        <v>316</v>
      </c>
      <c r="C58">
        <v>45.454545454545453</v>
      </c>
      <c r="D58">
        <v>50</v>
      </c>
      <c r="E58">
        <v>41.666666666666671</v>
      </c>
      <c r="F58">
        <v>54.54545454545454</v>
      </c>
      <c r="G58">
        <v>41.025641025641029</v>
      </c>
      <c r="H58">
        <v>43.589743589743591</v>
      </c>
      <c r="I58">
        <v>15.384615384615385</v>
      </c>
      <c r="J58">
        <v>23.076923076923077</v>
      </c>
      <c r="K58">
        <v>45.454545454545453</v>
      </c>
      <c r="L58">
        <v>55.111555111555113</v>
      </c>
      <c r="M58">
        <v>41.269841269841272</v>
      </c>
      <c r="N58">
        <v>39.25925925925926</v>
      </c>
      <c r="O58">
        <v>27.777777777777779</v>
      </c>
      <c r="P58">
        <v>45.454545454545453</v>
      </c>
      <c r="Q58">
        <v>58.333333333333336</v>
      </c>
      <c r="R58">
        <v>37.5</v>
      </c>
      <c r="S58">
        <v>36.363636363636367</v>
      </c>
      <c r="T58">
        <v>10</v>
      </c>
      <c r="U58">
        <v>18.181818181818183</v>
      </c>
      <c r="V58">
        <v>33.333333333333329</v>
      </c>
      <c r="W58">
        <v>25.185185185185183</v>
      </c>
      <c r="X58">
        <v>30.952380952380949</v>
      </c>
      <c r="Y58">
        <v>75.396825396825392</v>
      </c>
      <c r="Z58">
        <v>62.698412698412703</v>
      </c>
      <c r="AA58">
        <v>24.603174603174605</v>
      </c>
      <c r="AB58">
        <v>72.412587412587413</v>
      </c>
      <c r="AC58">
        <v>61.495726495726487</v>
      </c>
      <c r="AD58">
        <v>31.111111111111107</v>
      </c>
      <c r="AE58">
        <v>31.111111111111111</v>
      </c>
      <c r="AF58">
        <v>57.53086419753086</v>
      </c>
      <c r="AG58">
        <v>16.666666666666664</v>
      </c>
      <c r="AH58">
        <v>9.0909090909090917</v>
      </c>
      <c r="AI58">
        <v>25</v>
      </c>
      <c r="AJ58">
        <v>61.53846153846154</v>
      </c>
      <c r="AK58">
        <v>10</v>
      </c>
      <c r="AL58">
        <v>1053.5319999999999</v>
      </c>
    </row>
    <row r="59" spans="2:38" x14ac:dyDescent="0.35">
      <c r="B59" s="106" t="s">
        <v>277</v>
      </c>
      <c r="C59">
        <v>57.894736842105267</v>
      </c>
      <c r="D59">
        <v>45</v>
      </c>
      <c r="E59">
        <v>16.666666666666664</v>
      </c>
      <c r="F59">
        <v>21.052631578947366</v>
      </c>
      <c r="G59">
        <v>24.561403508771932</v>
      </c>
      <c r="H59">
        <v>54.4973544973545</v>
      </c>
      <c r="I59">
        <v>47.619047619047613</v>
      </c>
      <c r="J59">
        <v>28.571428571428569</v>
      </c>
      <c r="K59">
        <v>52.380952380952387</v>
      </c>
      <c r="L59">
        <v>18.344074471894022</v>
      </c>
      <c r="M59">
        <v>43.915343915343918</v>
      </c>
      <c r="N59">
        <v>42.328042328042322</v>
      </c>
      <c r="O59">
        <v>32.275132275132272</v>
      </c>
      <c r="P59">
        <v>30</v>
      </c>
      <c r="Q59">
        <v>50</v>
      </c>
      <c r="R59">
        <v>70</v>
      </c>
      <c r="S59">
        <v>25</v>
      </c>
      <c r="T59">
        <v>10.526315789473683</v>
      </c>
      <c r="U59">
        <v>20</v>
      </c>
      <c r="V59">
        <v>39.153439153439152</v>
      </c>
      <c r="W59">
        <v>24.338624338624339</v>
      </c>
      <c r="X59">
        <v>16.93121693121693</v>
      </c>
      <c r="Y59">
        <v>87.301587301587304</v>
      </c>
      <c r="Z59">
        <v>48.677248677248677</v>
      </c>
      <c r="AA59">
        <v>42.857142857142854</v>
      </c>
      <c r="AB59">
        <v>17.10526315789474</v>
      </c>
      <c r="AC59">
        <v>63.492063492063494</v>
      </c>
      <c r="AD59">
        <v>22.486772486772484</v>
      </c>
      <c r="AE59">
        <v>31.216931216931215</v>
      </c>
      <c r="AF59">
        <v>45.277777777777771</v>
      </c>
      <c r="AG59">
        <v>28.571428571428569</v>
      </c>
      <c r="AH59">
        <v>5</v>
      </c>
      <c r="AI59">
        <v>0</v>
      </c>
      <c r="AJ59">
        <v>20</v>
      </c>
      <c r="AK59">
        <v>23.809523809523807</v>
      </c>
      <c r="AL59">
        <v>2116.0949999999998</v>
      </c>
    </row>
    <row r="60" spans="2:38" x14ac:dyDescent="0.35">
      <c r="B60" s="106" t="s">
        <v>317</v>
      </c>
      <c r="C60">
        <v>75</v>
      </c>
      <c r="D60">
        <v>66.666666666666657</v>
      </c>
      <c r="E60">
        <v>45.454545454545453</v>
      </c>
      <c r="F60">
        <v>20</v>
      </c>
      <c r="G60">
        <v>31.481481481481481</v>
      </c>
      <c r="H60">
        <v>64.81481481481481</v>
      </c>
      <c r="I60">
        <v>33.333333333333329</v>
      </c>
      <c r="J60">
        <v>16.666666666666664</v>
      </c>
      <c r="K60">
        <v>50</v>
      </c>
      <c r="L60">
        <v>78.571428571428569</v>
      </c>
      <c r="M60">
        <v>52.777777777777779</v>
      </c>
      <c r="N60">
        <v>55.158730158730158</v>
      </c>
      <c r="O60">
        <v>40.873015873015873</v>
      </c>
      <c r="P60">
        <v>50</v>
      </c>
      <c r="Q60">
        <v>37.5</v>
      </c>
      <c r="R60">
        <v>60</v>
      </c>
      <c r="S60">
        <v>18.181818181818183</v>
      </c>
      <c r="T60">
        <v>11.111111111111111</v>
      </c>
      <c r="U60">
        <v>33.333333333333329</v>
      </c>
      <c r="V60">
        <v>39.629629629629626</v>
      </c>
      <c r="W60">
        <v>38.148148148148152</v>
      </c>
      <c r="X60">
        <v>33.730158730158728</v>
      </c>
      <c r="Y60">
        <v>86.904761904761898</v>
      </c>
      <c r="Z60">
        <v>64.81481481481481</v>
      </c>
      <c r="AA60">
        <v>40.74074074074074</v>
      </c>
      <c r="AB60">
        <v>86.060606060606077</v>
      </c>
      <c r="AC60">
        <v>65.353276353276357</v>
      </c>
      <c r="AD60">
        <v>19.62962962962963</v>
      </c>
      <c r="AE60">
        <v>25.125661375661373</v>
      </c>
      <c r="AF60">
        <v>69.567901234567898</v>
      </c>
      <c r="AG60">
        <v>58.333333333333336</v>
      </c>
      <c r="AH60">
        <v>46.153846153846153</v>
      </c>
      <c r="AI60">
        <v>36.363636363636367</v>
      </c>
      <c r="AJ60">
        <v>63.636363636363633</v>
      </c>
      <c r="AK60">
        <v>25</v>
      </c>
      <c r="AL60">
        <v>8332.8940000000002</v>
      </c>
    </row>
    <row r="61" spans="2:38" x14ac:dyDescent="0.35">
      <c r="B61" s="106" t="s">
        <v>278</v>
      </c>
      <c r="C61">
        <v>72.727272727272734</v>
      </c>
      <c r="D61">
        <v>100</v>
      </c>
      <c r="E61">
        <v>36.363636363636367</v>
      </c>
      <c r="F61">
        <v>54.54545454545454</v>
      </c>
      <c r="G61">
        <v>77.777777777777771</v>
      </c>
      <c r="H61">
        <v>60.493827160493829</v>
      </c>
      <c r="I61">
        <v>40</v>
      </c>
      <c r="J61">
        <v>77.777777777777786</v>
      </c>
      <c r="K61">
        <v>77.777777777777786</v>
      </c>
      <c r="L61">
        <v>66.416916416916408</v>
      </c>
      <c r="M61">
        <v>44.444444444444443</v>
      </c>
      <c r="N61">
        <v>67.592592592592581</v>
      </c>
      <c r="O61">
        <v>68.686868686868678</v>
      </c>
      <c r="P61">
        <v>75</v>
      </c>
      <c r="Q61">
        <v>60</v>
      </c>
      <c r="R61">
        <v>60</v>
      </c>
      <c r="S61">
        <v>60</v>
      </c>
      <c r="T61">
        <v>66.666666666666657</v>
      </c>
      <c r="U61">
        <v>62.5</v>
      </c>
      <c r="V61">
        <v>60.606060606060602</v>
      </c>
      <c r="W61">
        <v>44.444444444444443</v>
      </c>
      <c r="X61">
        <v>46.913580246913583</v>
      </c>
      <c r="Y61">
        <v>70</v>
      </c>
      <c r="Z61">
        <v>49.382716049382715</v>
      </c>
      <c r="AA61">
        <v>30.864197530864196</v>
      </c>
      <c r="AB61">
        <v>69.090909090909093</v>
      </c>
      <c r="AC61">
        <v>47.701372701372705</v>
      </c>
      <c r="AD61">
        <v>57.264957264957268</v>
      </c>
      <c r="AE61">
        <v>39.688552188552187</v>
      </c>
      <c r="AF61">
        <v>60.174393507726826</v>
      </c>
      <c r="AG61">
        <v>66.666666666666657</v>
      </c>
      <c r="AH61">
        <v>33.333333333333329</v>
      </c>
      <c r="AI61">
        <v>12.5</v>
      </c>
      <c r="AJ61">
        <v>50</v>
      </c>
      <c r="AK61">
        <v>70</v>
      </c>
      <c r="AL61">
        <v>27220.297999999999</v>
      </c>
    </row>
    <row r="62" spans="2:38" x14ac:dyDescent="0.35">
      <c r="B62" s="106" t="s">
        <v>318</v>
      </c>
      <c r="C62">
        <v>20</v>
      </c>
      <c r="D62">
        <v>20</v>
      </c>
      <c r="E62">
        <v>6.666666666666667</v>
      </c>
      <c r="F62">
        <v>7.1428571428571423</v>
      </c>
      <c r="G62">
        <v>23.015873015873016</v>
      </c>
      <c r="H62">
        <v>54.629629629629633</v>
      </c>
      <c r="I62">
        <v>7.6923076923076925</v>
      </c>
      <c r="J62">
        <v>0</v>
      </c>
      <c r="K62">
        <v>15.384615384615385</v>
      </c>
      <c r="L62">
        <v>10.389610389610391</v>
      </c>
      <c r="M62">
        <v>49.206349206349209</v>
      </c>
      <c r="N62">
        <v>16.666666666666664</v>
      </c>
      <c r="O62">
        <v>19.047619047619047</v>
      </c>
      <c r="P62">
        <v>8.3333333333333321</v>
      </c>
      <c r="Q62">
        <v>25</v>
      </c>
      <c r="R62">
        <v>7.6923076923076925</v>
      </c>
      <c r="S62">
        <v>0</v>
      </c>
      <c r="T62">
        <v>45.454545454545453</v>
      </c>
      <c r="U62">
        <v>0</v>
      </c>
      <c r="V62">
        <v>34.814814814814817</v>
      </c>
      <c r="W62">
        <v>34.126984126984119</v>
      </c>
      <c r="X62">
        <v>17.777777777777779</v>
      </c>
      <c r="Y62">
        <v>68.686868686868678</v>
      </c>
      <c r="Z62">
        <v>53.84615384615384</v>
      </c>
      <c r="AA62">
        <v>7.6923076923076916</v>
      </c>
      <c r="AB62">
        <v>52.727272727272727</v>
      </c>
      <c r="AC62">
        <v>84.786324786324784</v>
      </c>
      <c r="AD62">
        <v>26.666666666666664</v>
      </c>
      <c r="AE62">
        <v>20.529100529100532</v>
      </c>
      <c r="AF62">
        <v>46.984126984126988</v>
      </c>
      <c r="AG62">
        <v>16.666666666666664</v>
      </c>
      <c r="AH62">
        <v>8.3333333333333321</v>
      </c>
      <c r="AI62">
        <v>0</v>
      </c>
      <c r="AJ62">
        <v>61.53846153846154</v>
      </c>
      <c r="AK62">
        <v>0</v>
      </c>
      <c r="AL62">
        <v>4508.9560000000001</v>
      </c>
    </row>
    <row r="63" spans="2:38" x14ac:dyDescent="0.35">
      <c r="B63" s="131" t="s">
        <v>319</v>
      </c>
      <c r="C63">
        <v>25</v>
      </c>
      <c r="D63">
        <v>0</v>
      </c>
      <c r="E63">
        <v>12.5</v>
      </c>
      <c r="F63">
        <v>12.5</v>
      </c>
      <c r="G63">
        <v>17.283950617283949</v>
      </c>
      <c r="H63">
        <v>35.18518518518519</v>
      </c>
      <c r="I63">
        <v>16.666666666666664</v>
      </c>
      <c r="J63">
        <v>40</v>
      </c>
      <c r="K63">
        <v>25</v>
      </c>
      <c r="L63">
        <v>30.436507936507933</v>
      </c>
      <c r="M63">
        <v>52.222222222222221</v>
      </c>
      <c r="N63">
        <v>53.333333333333329</v>
      </c>
      <c r="O63">
        <v>26.666666666666664</v>
      </c>
      <c r="P63">
        <v>33.333333333333329</v>
      </c>
      <c r="Q63">
        <v>33.333333333333329</v>
      </c>
      <c r="R63">
        <v>50</v>
      </c>
      <c r="S63">
        <v>16.666666666666664</v>
      </c>
      <c r="T63">
        <v>20</v>
      </c>
      <c r="U63">
        <v>0</v>
      </c>
      <c r="V63">
        <v>34.567901234567898</v>
      </c>
      <c r="W63">
        <v>14.814814814814817</v>
      </c>
      <c r="X63">
        <v>17.283950617283949</v>
      </c>
      <c r="Y63">
        <v>54.320987654320987</v>
      </c>
      <c r="Z63">
        <v>83.333333333333329</v>
      </c>
      <c r="AA63">
        <v>62.5</v>
      </c>
      <c r="AB63">
        <v>35.714285714285708</v>
      </c>
      <c r="AC63">
        <v>73.641975308641975</v>
      </c>
      <c r="AD63">
        <v>16.666666666666664</v>
      </c>
      <c r="AE63">
        <v>45.595238095238095</v>
      </c>
      <c r="AF63">
        <v>49.722222222222221</v>
      </c>
      <c r="AG63">
        <v>22.222222222222221</v>
      </c>
      <c r="AH63">
        <v>37.5</v>
      </c>
      <c r="AI63">
        <v>0</v>
      </c>
      <c r="AJ63">
        <v>50</v>
      </c>
      <c r="AK63">
        <v>0</v>
      </c>
      <c r="AL63">
        <v>34489.928</v>
      </c>
    </row>
    <row r="64" spans="2:38" x14ac:dyDescent="0.35">
      <c r="B64" s="106" t="s">
        <v>279</v>
      </c>
      <c r="C64">
        <v>100</v>
      </c>
      <c r="D64">
        <v>100</v>
      </c>
      <c r="E64">
        <v>100</v>
      </c>
      <c r="F64">
        <v>100</v>
      </c>
      <c r="G64">
        <v>91.919191919191917</v>
      </c>
      <c r="H64">
        <v>85.858585858585855</v>
      </c>
      <c r="I64">
        <v>100</v>
      </c>
      <c r="J64">
        <v>100</v>
      </c>
      <c r="K64">
        <v>90</v>
      </c>
      <c r="L64">
        <v>78.253968253968239</v>
      </c>
      <c r="M64">
        <v>74.747474747474755</v>
      </c>
      <c r="N64">
        <v>66.666666666666657</v>
      </c>
      <c r="O64">
        <v>72.727272727272734</v>
      </c>
      <c r="P64">
        <v>100</v>
      </c>
      <c r="Q64">
        <v>100</v>
      </c>
      <c r="R64">
        <v>100</v>
      </c>
      <c r="S64">
        <v>100</v>
      </c>
      <c r="T64">
        <v>100</v>
      </c>
      <c r="U64">
        <v>57.142857142857139</v>
      </c>
      <c r="V64">
        <v>73.737373737373744</v>
      </c>
      <c r="W64">
        <v>81.818181818181813</v>
      </c>
      <c r="X64">
        <v>71.717171717171709</v>
      </c>
      <c r="Y64">
        <v>88.888888888888886</v>
      </c>
      <c r="Z64">
        <v>81.481481481481481</v>
      </c>
      <c r="AA64">
        <v>75.757575757575751</v>
      </c>
      <c r="AB64">
        <v>100</v>
      </c>
      <c r="AC64">
        <v>90.81481481481481</v>
      </c>
      <c r="AD64">
        <v>83.838383838383834</v>
      </c>
      <c r="AE64">
        <v>66.161616161616166</v>
      </c>
      <c r="AF64">
        <v>90.909090909090921</v>
      </c>
      <c r="AG64">
        <v>100</v>
      </c>
      <c r="AH64">
        <v>83.333333333333343</v>
      </c>
      <c r="AI64">
        <v>83.333333333333343</v>
      </c>
      <c r="AJ64">
        <v>88.888888888888886</v>
      </c>
      <c r="AK64">
        <v>88.888888888888886</v>
      </c>
      <c r="AL64">
        <v>3020.2719999999999</v>
      </c>
    </row>
    <row r="65" spans="2:38" x14ac:dyDescent="0.35">
      <c r="B65" s="106" t="s">
        <v>281</v>
      </c>
      <c r="C65">
        <v>88.888888888888886</v>
      </c>
      <c r="D65">
        <v>87.5</v>
      </c>
      <c r="E65">
        <v>90</v>
      </c>
      <c r="F65">
        <v>87.5</v>
      </c>
      <c r="G65">
        <v>47.916666666666664</v>
      </c>
      <c r="H65">
        <v>61.111111111111107</v>
      </c>
      <c r="I65">
        <v>71.428571428571431</v>
      </c>
      <c r="J65">
        <v>100</v>
      </c>
      <c r="K65">
        <v>77.777777777777786</v>
      </c>
      <c r="L65">
        <v>69.047619047619051</v>
      </c>
      <c r="M65">
        <v>58.518518518518519</v>
      </c>
      <c r="N65">
        <v>60</v>
      </c>
      <c r="O65">
        <v>68.888888888888886</v>
      </c>
      <c r="P65">
        <v>88.888888888888886</v>
      </c>
      <c r="Q65">
        <v>87.5</v>
      </c>
      <c r="R65">
        <v>100</v>
      </c>
      <c r="S65">
        <v>50</v>
      </c>
      <c r="T65">
        <v>100</v>
      </c>
      <c r="U65">
        <v>60</v>
      </c>
      <c r="V65">
        <v>67.407407407407405</v>
      </c>
      <c r="W65">
        <v>67.361111111111114</v>
      </c>
      <c r="X65">
        <v>46.666666666666664</v>
      </c>
      <c r="Y65">
        <v>44.444444444444443</v>
      </c>
      <c r="Z65">
        <v>60.74074074074074</v>
      </c>
      <c r="AA65">
        <v>65.873015873015873</v>
      </c>
      <c r="AB65">
        <v>81.11904761904762</v>
      </c>
      <c r="AC65">
        <v>83.73176206509541</v>
      </c>
      <c r="AD65">
        <v>61.111111111111107</v>
      </c>
      <c r="AE65">
        <v>51.203703703703695</v>
      </c>
      <c r="AF65">
        <v>83.703703703703695</v>
      </c>
      <c r="AG65">
        <v>88.888888888888886</v>
      </c>
      <c r="AH65">
        <v>28.571428571428569</v>
      </c>
      <c r="AI65" t="s">
        <v>244</v>
      </c>
      <c r="AJ65">
        <v>57.142857142857139</v>
      </c>
      <c r="AK65">
        <v>100</v>
      </c>
      <c r="AL65">
        <v>3780.0219999999999</v>
      </c>
    </row>
    <row r="66" spans="2:38" x14ac:dyDescent="0.35">
      <c r="B66" s="106" t="s">
        <v>285</v>
      </c>
      <c r="C66">
        <v>45.454545454545453</v>
      </c>
      <c r="D66">
        <v>50</v>
      </c>
      <c r="E66">
        <v>20</v>
      </c>
      <c r="F66">
        <v>25</v>
      </c>
      <c r="G66">
        <v>56.481481481481474</v>
      </c>
      <c r="H66">
        <v>26.851851851851848</v>
      </c>
      <c r="I66">
        <v>25</v>
      </c>
      <c r="J66">
        <v>33.333333333333329</v>
      </c>
      <c r="K66">
        <v>36.363636363636367</v>
      </c>
      <c r="L66">
        <v>24.025974025974026</v>
      </c>
      <c r="M66">
        <v>18.18181818181818</v>
      </c>
      <c r="N66">
        <v>23.148148148148149</v>
      </c>
      <c r="O66">
        <v>12.96296296296296</v>
      </c>
      <c r="P66">
        <v>45.454545454545453</v>
      </c>
      <c r="Q66">
        <v>50</v>
      </c>
      <c r="R66">
        <v>36.363636363636367</v>
      </c>
      <c r="S66">
        <v>36.363636363636367</v>
      </c>
      <c r="T66">
        <v>41.666666666666671</v>
      </c>
      <c r="U66">
        <v>0</v>
      </c>
      <c r="V66">
        <v>25.252525252525253</v>
      </c>
      <c r="W66">
        <v>22.222222222222221</v>
      </c>
      <c r="X66">
        <v>16.666666666666664</v>
      </c>
      <c r="Y66">
        <v>11.111111111111111</v>
      </c>
      <c r="Z66">
        <v>11.111111111111111</v>
      </c>
      <c r="AA66">
        <v>16.161616161616163</v>
      </c>
      <c r="AB66">
        <v>35</v>
      </c>
      <c r="AC66">
        <v>48.905723905723903</v>
      </c>
      <c r="AD66">
        <v>17.171717171717169</v>
      </c>
      <c r="AE66">
        <v>7.8282828282828287</v>
      </c>
      <c r="AF66">
        <v>39.870931537598203</v>
      </c>
      <c r="AG66">
        <v>25</v>
      </c>
      <c r="AH66">
        <v>18.181818181818183</v>
      </c>
      <c r="AI66">
        <v>16.666666666666664</v>
      </c>
      <c r="AJ66">
        <v>10</v>
      </c>
      <c r="AK66">
        <v>50</v>
      </c>
      <c r="AL66">
        <v>2594.64</v>
      </c>
    </row>
    <row r="67" spans="2:38" x14ac:dyDescent="0.35">
      <c r="B67" s="106" t="s">
        <v>286</v>
      </c>
      <c r="C67">
        <v>92.857142857142861</v>
      </c>
      <c r="D67">
        <v>100</v>
      </c>
      <c r="E67">
        <v>78.571428571428569</v>
      </c>
      <c r="F67">
        <v>63.636363636363633</v>
      </c>
      <c r="G67">
        <v>61.111111111111107</v>
      </c>
      <c r="H67">
        <v>62.698412698412703</v>
      </c>
      <c r="I67">
        <v>84.615384615384613</v>
      </c>
      <c r="J67">
        <v>84.615384615384613</v>
      </c>
      <c r="K67">
        <v>76.923076923076934</v>
      </c>
      <c r="L67">
        <v>40.934065934065934</v>
      </c>
      <c r="M67">
        <v>76.19047619047619</v>
      </c>
      <c r="N67">
        <v>69.047619047619051</v>
      </c>
      <c r="O67">
        <v>64.285714285714278</v>
      </c>
      <c r="P67">
        <v>75</v>
      </c>
      <c r="Q67">
        <v>91.666666666666657</v>
      </c>
      <c r="R67">
        <v>83.333333333333343</v>
      </c>
      <c r="S67">
        <v>50</v>
      </c>
      <c r="T67">
        <v>72.727272727272734</v>
      </c>
      <c r="U67">
        <v>18.181818181818183</v>
      </c>
      <c r="V67">
        <v>72.222222222222214</v>
      </c>
      <c r="W67">
        <v>64.957264957264954</v>
      </c>
      <c r="X67">
        <v>60.317460317460316</v>
      </c>
      <c r="Y67">
        <v>82.539682539682545</v>
      </c>
      <c r="Z67">
        <v>74.603174603174608</v>
      </c>
      <c r="AA67">
        <v>65.873015873015873</v>
      </c>
      <c r="AB67">
        <v>87.333333333333329</v>
      </c>
      <c r="AC67">
        <v>70.158730158730151</v>
      </c>
      <c r="AD67">
        <v>50.793650793650791</v>
      </c>
      <c r="AE67">
        <v>51.968864468864467</v>
      </c>
      <c r="AF67">
        <v>79.365079365079353</v>
      </c>
      <c r="AG67">
        <v>61.53846153846154</v>
      </c>
      <c r="AH67">
        <v>36.363636363636367</v>
      </c>
      <c r="AI67">
        <v>7.6923076923076925</v>
      </c>
      <c r="AJ67">
        <v>25</v>
      </c>
      <c r="AK67">
        <v>80</v>
      </c>
      <c r="AL67">
        <v>5334.4219999999996</v>
      </c>
    </row>
    <row r="68" spans="2:38" x14ac:dyDescent="0.35">
      <c r="B68" s="106" t="s">
        <v>395</v>
      </c>
      <c r="C68">
        <v>100</v>
      </c>
      <c r="D68">
        <v>83.333333333333343</v>
      </c>
      <c r="E68">
        <v>100</v>
      </c>
      <c r="F68">
        <v>100</v>
      </c>
      <c r="G68">
        <v>60</v>
      </c>
      <c r="H68">
        <v>55.555555555555557</v>
      </c>
      <c r="I68">
        <v>80</v>
      </c>
      <c r="J68">
        <v>100</v>
      </c>
      <c r="K68">
        <v>100</v>
      </c>
      <c r="L68">
        <v>96.825396825396837</v>
      </c>
      <c r="M68">
        <v>76.543209876543216</v>
      </c>
      <c r="N68">
        <v>63.333333333333336</v>
      </c>
      <c r="O68">
        <v>59.259259259259252</v>
      </c>
      <c r="P68">
        <v>100</v>
      </c>
      <c r="Q68" t="s">
        <v>244</v>
      </c>
      <c r="R68">
        <v>100</v>
      </c>
      <c r="S68">
        <v>100</v>
      </c>
      <c r="T68">
        <v>100</v>
      </c>
      <c r="U68">
        <v>100</v>
      </c>
      <c r="V68">
        <v>65.555555555555557</v>
      </c>
      <c r="W68">
        <v>67.777777777777771</v>
      </c>
      <c r="X68">
        <v>48.888888888888893</v>
      </c>
      <c r="Y68">
        <v>75.555555555555557</v>
      </c>
      <c r="Z68">
        <v>48.148148148148145</v>
      </c>
      <c r="AA68">
        <v>48.148148148148145</v>
      </c>
      <c r="AB68">
        <v>86.666666666666671</v>
      </c>
      <c r="AC68">
        <v>89.166666666666671</v>
      </c>
      <c r="AD68">
        <v>33.333333333333329</v>
      </c>
      <c r="AE68">
        <v>42.631172839506171</v>
      </c>
      <c r="AF68">
        <v>74.814814814814795</v>
      </c>
      <c r="AG68">
        <v>66.666666666666657</v>
      </c>
      <c r="AH68">
        <v>50</v>
      </c>
      <c r="AI68" t="s">
        <v>244</v>
      </c>
      <c r="AJ68">
        <v>42.857142857142854</v>
      </c>
      <c r="AK68">
        <v>50</v>
      </c>
      <c r="AL68">
        <v>301.93400000000003</v>
      </c>
    </row>
    <row r="69" spans="2:38" x14ac:dyDescent="0.35">
      <c r="B69" s="106" t="s">
        <v>287</v>
      </c>
      <c r="C69">
        <v>100</v>
      </c>
      <c r="D69">
        <v>75</v>
      </c>
      <c r="E69">
        <v>41.666666666666671</v>
      </c>
      <c r="F69">
        <v>33.333333333333329</v>
      </c>
      <c r="G69">
        <v>75.757575757575751</v>
      </c>
      <c r="H69">
        <v>66.666666666666657</v>
      </c>
      <c r="I69">
        <v>33.333333333333329</v>
      </c>
      <c r="J69">
        <v>72.727272727272734</v>
      </c>
      <c r="K69">
        <v>63.636363636363633</v>
      </c>
      <c r="L69">
        <v>65.476190476190467</v>
      </c>
      <c r="M69">
        <v>60.185185185185183</v>
      </c>
      <c r="N69">
        <v>61.616161616161619</v>
      </c>
      <c r="O69">
        <v>61.616161616161619</v>
      </c>
      <c r="P69">
        <v>100</v>
      </c>
      <c r="Q69">
        <v>88.888888888888886</v>
      </c>
      <c r="R69">
        <v>58.333333333333336</v>
      </c>
      <c r="S69">
        <v>8.3333333333333321</v>
      </c>
      <c r="T69">
        <v>62.5</v>
      </c>
      <c r="U69">
        <v>30</v>
      </c>
      <c r="V69">
        <v>68.518518518518519</v>
      </c>
      <c r="W69">
        <v>62.962962962962962</v>
      </c>
      <c r="X69">
        <v>75</v>
      </c>
      <c r="Y69">
        <v>74.747474747474755</v>
      </c>
      <c r="Z69">
        <v>90.740740740740733</v>
      </c>
      <c r="AA69">
        <v>75.925925925925924</v>
      </c>
      <c r="AB69">
        <v>73.393939393939405</v>
      </c>
      <c r="AC69">
        <v>82.060606060606062</v>
      </c>
      <c r="AD69">
        <v>77.777777777777771</v>
      </c>
      <c r="AE69">
        <v>64.120370370370367</v>
      </c>
      <c r="AF69">
        <v>88.8888888888889</v>
      </c>
      <c r="AG69">
        <v>70</v>
      </c>
      <c r="AH69">
        <v>33.333333333333329</v>
      </c>
      <c r="AI69">
        <v>50</v>
      </c>
      <c r="AJ69">
        <v>66.666666666666657</v>
      </c>
      <c r="AK69">
        <v>50</v>
      </c>
      <c r="AL69">
        <v>2251.5740000000001</v>
      </c>
    </row>
    <row r="70" spans="2:38" x14ac:dyDescent="0.35">
      <c r="B70" s="106" t="s">
        <v>288</v>
      </c>
      <c r="C70">
        <v>100</v>
      </c>
      <c r="D70">
        <v>85.714285714285708</v>
      </c>
      <c r="E70">
        <v>100</v>
      </c>
      <c r="F70">
        <v>42.857142857142854</v>
      </c>
      <c r="G70">
        <v>49.629629629629626</v>
      </c>
      <c r="H70">
        <v>59.523809523809518</v>
      </c>
      <c r="I70">
        <v>71.428571428571431</v>
      </c>
      <c r="J70">
        <v>92.857142857142861</v>
      </c>
      <c r="K70">
        <v>64.285714285714292</v>
      </c>
      <c r="L70">
        <v>61.899529042386177</v>
      </c>
      <c r="M70">
        <v>51.388888888888886</v>
      </c>
      <c r="N70">
        <v>48.611111111111107</v>
      </c>
      <c r="O70">
        <v>47.916666666666664</v>
      </c>
      <c r="P70">
        <v>100</v>
      </c>
      <c r="Q70">
        <v>20</v>
      </c>
      <c r="R70">
        <v>57.142857142857139</v>
      </c>
      <c r="S70">
        <v>57.142857142857139</v>
      </c>
      <c r="T70">
        <v>76.923076923076934</v>
      </c>
      <c r="U70">
        <v>38.461538461538467</v>
      </c>
      <c r="V70">
        <v>45.833333333333329</v>
      </c>
      <c r="W70">
        <v>38.194444444444443</v>
      </c>
      <c r="X70">
        <v>35.416666666666664</v>
      </c>
      <c r="Y70">
        <v>65.972222222222214</v>
      </c>
      <c r="Z70">
        <v>45.138888888888886</v>
      </c>
      <c r="AA70">
        <v>48.611111111111107</v>
      </c>
      <c r="AB70">
        <v>80.000000000000014</v>
      </c>
      <c r="AC70">
        <v>63.870573870573864</v>
      </c>
      <c r="AD70">
        <v>33.333333333333329</v>
      </c>
      <c r="AE70">
        <v>39.386574074074069</v>
      </c>
      <c r="AF70">
        <v>78.703703703703695</v>
      </c>
      <c r="AG70">
        <v>46.666666666666664</v>
      </c>
      <c r="AH70">
        <v>21.428571428571427</v>
      </c>
      <c r="AI70">
        <v>25</v>
      </c>
      <c r="AJ70">
        <v>53.333333333333336</v>
      </c>
      <c r="AK70">
        <v>78.571428571428569</v>
      </c>
      <c r="AL70">
        <v>12794.700999999999</v>
      </c>
    </row>
    <row r="71" spans="2:38" x14ac:dyDescent="0.35">
      <c r="B71" t="s">
        <v>289</v>
      </c>
      <c r="C71">
        <v>70</v>
      </c>
      <c r="D71">
        <v>60</v>
      </c>
      <c r="E71">
        <v>40</v>
      </c>
      <c r="F71">
        <v>11.111111111111111</v>
      </c>
      <c r="G71">
        <v>42.222222222222221</v>
      </c>
      <c r="H71">
        <v>44.444444444444443</v>
      </c>
      <c r="I71">
        <v>70</v>
      </c>
      <c r="J71">
        <v>33.333333333333329</v>
      </c>
      <c r="K71">
        <v>12.5</v>
      </c>
      <c r="L71">
        <v>10.969387755102039</v>
      </c>
      <c r="M71">
        <v>37.777777777777779</v>
      </c>
      <c r="N71">
        <v>37.777777777777779</v>
      </c>
      <c r="O71">
        <v>32.222222222222221</v>
      </c>
      <c r="P71">
        <v>25</v>
      </c>
      <c r="Q71">
        <v>22.222222222222221</v>
      </c>
      <c r="R71">
        <v>40</v>
      </c>
      <c r="S71">
        <v>11.111111111111111</v>
      </c>
      <c r="T71">
        <v>25</v>
      </c>
      <c r="U71">
        <v>0</v>
      </c>
      <c r="V71">
        <v>50</v>
      </c>
      <c r="W71">
        <v>28.888888888888889</v>
      </c>
      <c r="X71">
        <v>31.111111111111107</v>
      </c>
      <c r="Y71">
        <v>52.777777777777779</v>
      </c>
      <c r="Z71">
        <v>37.777777777777779</v>
      </c>
      <c r="AA71">
        <v>35.555555555555557</v>
      </c>
      <c r="AB71">
        <v>48.095238095238095</v>
      </c>
      <c r="AC71">
        <v>63.425925925925924</v>
      </c>
      <c r="AD71">
        <v>15.555555555555554</v>
      </c>
      <c r="AE71">
        <v>26.111111111111114</v>
      </c>
      <c r="AF71">
        <v>59.999999999999993</v>
      </c>
      <c r="AG71">
        <v>28.571428571428569</v>
      </c>
      <c r="AH71">
        <v>0</v>
      </c>
      <c r="AI71">
        <v>0</v>
      </c>
      <c r="AJ71">
        <v>33.333333333333329</v>
      </c>
      <c r="AK71">
        <v>62.5</v>
      </c>
      <c r="AL71">
        <v>299.702</v>
      </c>
    </row>
    <row r="72" spans="2:38" x14ac:dyDescent="0.35">
      <c r="B72" t="s">
        <v>290</v>
      </c>
      <c r="C72">
        <v>81.818181818181827</v>
      </c>
      <c r="D72">
        <v>72.727272727272734</v>
      </c>
      <c r="E72">
        <v>90.909090909090907</v>
      </c>
      <c r="F72">
        <v>62.5</v>
      </c>
      <c r="G72">
        <v>38.383838383838381</v>
      </c>
      <c r="H72">
        <v>69.696969696969688</v>
      </c>
      <c r="I72">
        <v>60</v>
      </c>
      <c r="J72">
        <v>60</v>
      </c>
      <c r="K72">
        <v>88.888888888888886</v>
      </c>
      <c r="L72">
        <v>73.222222222222229</v>
      </c>
      <c r="M72">
        <v>72.222222222222214</v>
      </c>
      <c r="N72">
        <v>58.888888888888886</v>
      </c>
      <c r="O72">
        <v>65.555555555555557</v>
      </c>
      <c r="P72">
        <v>87.5</v>
      </c>
      <c r="Q72">
        <v>100</v>
      </c>
      <c r="R72">
        <v>75</v>
      </c>
      <c r="S72">
        <v>66.666666666666657</v>
      </c>
      <c r="T72">
        <v>85.714285714285708</v>
      </c>
      <c r="U72">
        <v>71.428571428571431</v>
      </c>
      <c r="V72">
        <v>59.595959595959592</v>
      </c>
      <c r="W72">
        <v>45.454545454545453</v>
      </c>
      <c r="X72">
        <v>37.37373737373737</v>
      </c>
      <c r="Y72">
        <v>33.333333333333329</v>
      </c>
      <c r="Z72">
        <v>56.56565656565656</v>
      </c>
      <c r="AA72">
        <v>55.555555555555557</v>
      </c>
      <c r="AB72">
        <v>100</v>
      </c>
      <c r="AC72">
        <v>87.125220458553798</v>
      </c>
      <c r="AD72">
        <v>57.575757575757571</v>
      </c>
      <c r="AE72">
        <v>40.151515151515149</v>
      </c>
      <c r="AF72">
        <v>84.175084175084166</v>
      </c>
      <c r="AG72">
        <v>55.555555555555557</v>
      </c>
      <c r="AH72">
        <v>25</v>
      </c>
      <c r="AI72">
        <v>44.444444444444443</v>
      </c>
      <c r="AJ72">
        <v>75</v>
      </c>
      <c r="AK72">
        <v>100</v>
      </c>
      <c r="AL72">
        <v>1875.423</v>
      </c>
    </row>
    <row r="73" spans="2:38" x14ac:dyDescent="0.35">
      <c r="B73" t="s">
        <v>321</v>
      </c>
      <c r="C73">
        <v>100</v>
      </c>
      <c r="D73">
        <v>85.714285714285708</v>
      </c>
      <c r="E73">
        <v>16.666666666666664</v>
      </c>
      <c r="F73">
        <v>14.285714285714285</v>
      </c>
      <c r="G73">
        <v>65.277777777777771</v>
      </c>
      <c r="H73">
        <v>51.388888888888886</v>
      </c>
      <c r="I73">
        <v>14.285714285714285</v>
      </c>
      <c r="J73" t="s">
        <v>244</v>
      </c>
      <c r="K73">
        <v>80</v>
      </c>
      <c r="L73">
        <v>37.142857142857146</v>
      </c>
      <c r="M73">
        <v>89.999999999999986</v>
      </c>
      <c r="N73">
        <v>62.962962962962962</v>
      </c>
      <c r="O73">
        <v>51.851851851851855</v>
      </c>
      <c r="P73">
        <v>100</v>
      </c>
      <c r="Q73">
        <v>100</v>
      </c>
      <c r="R73">
        <v>100</v>
      </c>
      <c r="S73">
        <v>0</v>
      </c>
      <c r="T73">
        <v>40</v>
      </c>
      <c r="U73">
        <v>0</v>
      </c>
      <c r="V73">
        <v>93.827160493827165</v>
      </c>
      <c r="W73">
        <v>80.555555555555557</v>
      </c>
      <c r="X73">
        <v>85.714285714285708</v>
      </c>
      <c r="Y73">
        <v>87.654320987654316</v>
      </c>
      <c r="Z73">
        <v>100</v>
      </c>
      <c r="AA73">
        <v>87.5</v>
      </c>
      <c r="AB73">
        <v>88.571428571428569</v>
      </c>
      <c r="AC73">
        <v>85.111111111111114</v>
      </c>
      <c r="AD73">
        <v>92.592592592592595</v>
      </c>
      <c r="AE73">
        <v>64.267676767676761</v>
      </c>
      <c r="AF73">
        <v>90.881032547699206</v>
      </c>
      <c r="AG73">
        <v>83.333333333333343</v>
      </c>
      <c r="AH73">
        <v>66.666666666666657</v>
      </c>
      <c r="AI73">
        <v>83.333333333333343</v>
      </c>
      <c r="AJ73">
        <v>83.333333333333343</v>
      </c>
      <c r="AK73">
        <v>80</v>
      </c>
      <c r="AL73">
        <v>1529.415</v>
      </c>
    </row>
    <row r="74" spans="2:38" x14ac:dyDescent="0.35">
      <c r="B74" t="s">
        <v>291</v>
      </c>
      <c r="C74">
        <v>92.307692307692307</v>
      </c>
      <c r="D74">
        <v>61.53846153846154</v>
      </c>
      <c r="E74">
        <v>69.230769230769226</v>
      </c>
      <c r="F74">
        <v>69.230769230769226</v>
      </c>
      <c r="G74">
        <v>73.504273504273499</v>
      </c>
      <c r="H74">
        <v>62.962962962962962</v>
      </c>
      <c r="I74">
        <v>84.615384615384613</v>
      </c>
      <c r="J74">
        <v>69.230769230769226</v>
      </c>
      <c r="K74">
        <v>66.666666666666657</v>
      </c>
      <c r="L74">
        <v>76.556776556776555</v>
      </c>
      <c r="M74">
        <v>43.589743589743591</v>
      </c>
      <c r="N74">
        <v>49.572649572649574</v>
      </c>
      <c r="O74">
        <v>44.444444444444443</v>
      </c>
      <c r="P74">
        <v>76.923076923076934</v>
      </c>
      <c r="Q74">
        <v>92.307692307692307</v>
      </c>
      <c r="R74">
        <v>100</v>
      </c>
      <c r="S74">
        <v>84.615384615384613</v>
      </c>
      <c r="T74">
        <v>69.230769230769226</v>
      </c>
      <c r="U74">
        <v>53.846153846153847</v>
      </c>
      <c r="V74">
        <v>47.863247863247857</v>
      </c>
      <c r="W74">
        <v>46.153846153846153</v>
      </c>
      <c r="X74">
        <v>41.880341880341881</v>
      </c>
      <c r="Y74">
        <v>69.230769230769226</v>
      </c>
      <c r="Z74">
        <v>47.008547008547005</v>
      </c>
      <c r="AA74">
        <v>48.717948717948723</v>
      </c>
      <c r="AB74">
        <v>63.974358974358985</v>
      </c>
      <c r="AC74">
        <v>75.327635327635335</v>
      </c>
      <c r="AD74">
        <v>47.863247863247857</v>
      </c>
      <c r="AE74">
        <v>36.752136752136757</v>
      </c>
      <c r="AF74">
        <v>69.800569800569789</v>
      </c>
      <c r="AG74">
        <v>53.846153846153847</v>
      </c>
      <c r="AH74">
        <v>46.153846153846153</v>
      </c>
      <c r="AI74">
        <v>38.461538461538467</v>
      </c>
      <c r="AJ74">
        <v>36.363636363636367</v>
      </c>
      <c r="AK74">
        <v>66.666666666666657</v>
      </c>
      <c r="AL74">
        <v>9670.0849999999991</v>
      </c>
    </row>
    <row r="75" spans="2:38" x14ac:dyDescent="0.35">
      <c r="B75" t="s">
        <v>322</v>
      </c>
      <c r="C75">
        <v>85.714285714285708</v>
      </c>
      <c r="D75">
        <v>28.571428571428569</v>
      </c>
      <c r="E75">
        <v>46.153846153846153</v>
      </c>
      <c r="F75">
        <v>14.285714285714285</v>
      </c>
      <c r="G75">
        <v>44.444444444444443</v>
      </c>
      <c r="H75">
        <v>64.285714285714278</v>
      </c>
      <c r="I75">
        <v>50</v>
      </c>
      <c r="J75">
        <v>7.6923076923076925</v>
      </c>
      <c r="K75">
        <v>28.571428571428569</v>
      </c>
      <c r="L75">
        <v>20.408163265306118</v>
      </c>
      <c r="M75">
        <v>49.206349206349209</v>
      </c>
      <c r="N75">
        <v>49.206349206349209</v>
      </c>
      <c r="O75">
        <v>40.476190476190482</v>
      </c>
      <c r="P75">
        <v>46.153846153846153</v>
      </c>
      <c r="Q75">
        <v>92.307692307692307</v>
      </c>
      <c r="R75">
        <v>35.714285714285715</v>
      </c>
      <c r="S75">
        <v>21.428571428571427</v>
      </c>
      <c r="T75">
        <v>35.714285714285715</v>
      </c>
      <c r="U75">
        <v>21.428571428571427</v>
      </c>
      <c r="V75">
        <v>52.38095238095238</v>
      </c>
      <c r="W75">
        <v>30.158730158730158</v>
      </c>
      <c r="X75">
        <v>26.984126984126981</v>
      </c>
      <c r="Y75">
        <v>64.285714285714278</v>
      </c>
      <c r="Z75">
        <v>61.111111111111107</v>
      </c>
      <c r="AA75">
        <v>36.507936507936506</v>
      </c>
      <c r="AB75">
        <v>81.428571428571416</v>
      </c>
      <c r="AC75">
        <v>78.253968253968267</v>
      </c>
      <c r="AD75">
        <v>22.222222222222221</v>
      </c>
      <c r="AE75">
        <v>31.150793650793648</v>
      </c>
      <c r="AF75">
        <v>58.994708994708994</v>
      </c>
      <c r="AG75">
        <v>42.857142857142854</v>
      </c>
      <c r="AH75">
        <v>28.571428571428569</v>
      </c>
      <c r="AI75">
        <v>35.714285714285715</v>
      </c>
      <c r="AJ75">
        <v>7.1428571428571423</v>
      </c>
      <c r="AK75">
        <v>21.428571428571427</v>
      </c>
      <c r="AL75">
        <v>10562.984</v>
      </c>
    </row>
    <row r="76" spans="2:38" x14ac:dyDescent="0.35">
      <c r="B76" t="s">
        <v>292</v>
      </c>
      <c r="C76">
        <v>100</v>
      </c>
      <c r="D76">
        <v>66.666666666666657</v>
      </c>
      <c r="E76">
        <v>71.428571428571431</v>
      </c>
      <c r="F76">
        <v>20</v>
      </c>
      <c r="G76">
        <v>78.703703703703709</v>
      </c>
      <c r="H76">
        <v>84.92063492063491</v>
      </c>
      <c r="I76">
        <v>8.3333333333333321</v>
      </c>
      <c r="J76">
        <v>66.666666666666657</v>
      </c>
      <c r="K76">
        <v>63.636363636363633</v>
      </c>
      <c r="L76">
        <v>53.106575963718832</v>
      </c>
      <c r="M76">
        <v>59.523809523809518</v>
      </c>
      <c r="N76">
        <v>57.936507936507937</v>
      </c>
      <c r="O76">
        <v>58.730158730158728</v>
      </c>
      <c r="P76">
        <v>64.285714285714292</v>
      </c>
      <c r="Q76">
        <v>100</v>
      </c>
      <c r="R76">
        <v>100</v>
      </c>
      <c r="S76">
        <v>0</v>
      </c>
      <c r="T76">
        <v>72.727272727272734</v>
      </c>
      <c r="U76">
        <v>25</v>
      </c>
      <c r="V76">
        <v>69.047619047619051</v>
      </c>
      <c r="W76">
        <v>75.396825396825392</v>
      </c>
      <c r="X76">
        <v>61.904761904761898</v>
      </c>
      <c r="Y76">
        <v>73.015873015873012</v>
      </c>
      <c r="Z76">
        <v>80.158730158730151</v>
      </c>
      <c r="AA76">
        <v>4.2735042735042725</v>
      </c>
      <c r="AB76">
        <v>49.666666666666671</v>
      </c>
      <c r="AC76">
        <v>65.277777777777771</v>
      </c>
      <c r="AD76">
        <v>86.50793650793652</v>
      </c>
      <c r="AE76">
        <v>46.441290191290186</v>
      </c>
      <c r="AF76">
        <v>77.248677248677254</v>
      </c>
      <c r="AG76">
        <v>66.666666666666657</v>
      </c>
      <c r="AH76">
        <v>12.5</v>
      </c>
      <c r="AI76">
        <v>12.5</v>
      </c>
      <c r="AJ76">
        <v>22.222222222222221</v>
      </c>
      <c r="AK76">
        <v>60</v>
      </c>
      <c r="AL76">
        <v>8737.34</v>
      </c>
    </row>
    <row r="77" spans="2:38" x14ac:dyDescent="0.35">
      <c r="B77" t="s">
        <v>396</v>
      </c>
      <c r="C77">
        <v>100</v>
      </c>
      <c r="D77">
        <v>86.666666666666671</v>
      </c>
      <c r="E77">
        <v>86.666666666666671</v>
      </c>
      <c r="F77">
        <v>60</v>
      </c>
      <c r="G77">
        <v>79.999999999999986</v>
      </c>
      <c r="H77">
        <v>69.629629629629633</v>
      </c>
      <c r="I77">
        <v>14.285714285714285</v>
      </c>
      <c r="J77">
        <v>76.923076923076934</v>
      </c>
      <c r="K77">
        <v>66.666666666666657</v>
      </c>
      <c r="L77">
        <v>52.04081632653061</v>
      </c>
      <c r="M77">
        <v>57.037037037037038</v>
      </c>
      <c r="N77">
        <v>67.407407407407405</v>
      </c>
      <c r="O77">
        <v>61.481481481481481</v>
      </c>
      <c r="P77">
        <v>86.666666666666671</v>
      </c>
      <c r="Q77">
        <v>86.666666666666671</v>
      </c>
      <c r="R77">
        <v>86.666666666666671</v>
      </c>
      <c r="S77">
        <v>33.333333333333329</v>
      </c>
      <c r="T77">
        <v>60</v>
      </c>
      <c r="U77">
        <v>26.666666666666668</v>
      </c>
      <c r="V77">
        <v>65.185185185185176</v>
      </c>
      <c r="W77">
        <v>74.81481481481481</v>
      </c>
      <c r="X77">
        <v>58.518518518518519</v>
      </c>
      <c r="Y77">
        <v>71.111111111111114</v>
      </c>
      <c r="Z77">
        <v>80.740740740740748</v>
      </c>
      <c r="AA77">
        <v>48.888888888888893</v>
      </c>
      <c r="AB77">
        <v>69.999999999999986</v>
      </c>
      <c r="AC77">
        <v>79.111111111111114</v>
      </c>
      <c r="AD77">
        <v>62.222222222222214</v>
      </c>
      <c r="AE77">
        <v>67.037037037037038</v>
      </c>
      <c r="AF77">
        <v>69.135802469135797</v>
      </c>
      <c r="AG77">
        <v>66.666666666666657</v>
      </c>
      <c r="AH77">
        <v>33.333333333333329</v>
      </c>
      <c r="AI77">
        <v>53.333333333333336</v>
      </c>
      <c r="AJ77">
        <v>66.666666666666657</v>
      </c>
      <c r="AK77">
        <v>60</v>
      </c>
      <c r="AL77">
        <v>25552.197</v>
      </c>
    </row>
    <row r="78" spans="2:38" x14ac:dyDescent="0.35">
      <c r="B78" t="s">
        <v>294</v>
      </c>
      <c r="C78">
        <v>100</v>
      </c>
      <c r="D78">
        <v>76.923076923076934</v>
      </c>
      <c r="E78">
        <v>63.636363636363633</v>
      </c>
      <c r="F78">
        <v>45.454545454545453</v>
      </c>
      <c r="G78">
        <v>51.851851851851855</v>
      </c>
      <c r="H78">
        <v>62.962962962962962</v>
      </c>
      <c r="I78">
        <v>45.454545454545453</v>
      </c>
      <c r="J78">
        <v>58.333333333333336</v>
      </c>
      <c r="K78">
        <v>58.333333333333336</v>
      </c>
      <c r="L78">
        <v>65.5988455988456</v>
      </c>
      <c r="M78">
        <v>44.444444444444443</v>
      </c>
      <c r="N78">
        <v>42.857142857142854</v>
      </c>
      <c r="O78">
        <v>38.095238095238095</v>
      </c>
      <c r="P78">
        <v>75</v>
      </c>
      <c r="Q78">
        <v>45.454545454545453</v>
      </c>
      <c r="R78">
        <v>60</v>
      </c>
      <c r="S78">
        <v>30</v>
      </c>
      <c r="T78">
        <v>60</v>
      </c>
      <c r="U78">
        <v>18.181818181818183</v>
      </c>
      <c r="V78">
        <v>53.17460317460317</v>
      </c>
      <c r="W78">
        <v>54.761904761904766</v>
      </c>
      <c r="X78">
        <v>52.991452991452988</v>
      </c>
      <c r="Y78">
        <v>76.068376068376068</v>
      </c>
      <c r="Z78">
        <v>34.920634920634924</v>
      </c>
      <c r="AA78">
        <v>38.888888888888886</v>
      </c>
      <c r="AB78">
        <v>64.242424242424235</v>
      </c>
      <c r="AC78">
        <v>67.037037037037038</v>
      </c>
      <c r="AD78">
        <v>40.476190476190482</v>
      </c>
      <c r="AE78">
        <v>28.571428571428569</v>
      </c>
      <c r="AF78">
        <v>70.105820105820115</v>
      </c>
      <c r="AG78">
        <v>41.666666666666671</v>
      </c>
      <c r="AH78">
        <v>11.111111111111111</v>
      </c>
      <c r="AI78">
        <v>22.222222222222221</v>
      </c>
      <c r="AJ78">
        <v>30</v>
      </c>
      <c r="AK78">
        <v>63.636363636363633</v>
      </c>
      <c r="AL78">
        <v>4038.8879999999999</v>
      </c>
    </row>
    <row r="79" spans="2:38" x14ac:dyDescent="0.35">
      <c r="B79" t="s">
        <v>295</v>
      </c>
      <c r="C79">
        <v>91.666666666666657</v>
      </c>
      <c r="D79">
        <v>100</v>
      </c>
      <c r="E79">
        <v>70</v>
      </c>
      <c r="F79">
        <v>63.636363636363633</v>
      </c>
      <c r="G79">
        <v>83.333333333333329</v>
      </c>
      <c r="H79">
        <v>76.851851851851848</v>
      </c>
      <c r="I79">
        <v>50</v>
      </c>
      <c r="J79">
        <v>63.636363636363633</v>
      </c>
      <c r="K79">
        <v>90.909090909090907</v>
      </c>
      <c r="L79">
        <v>75.873015873015873</v>
      </c>
      <c r="M79">
        <v>62.962962962962962</v>
      </c>
      <c r="N79">
        <v>62.037037037037031</v>
      </c>
      <c r="O79">
        <v>57.407407407407412</v>
      </c>
      <c r="P79">
        <v>80</v>
      </c>
      <c r="Q79">
        <v>63.636363636363633</v>
      </c>
      <c r="R79">
        <v>66.666666666666657</v>
      </c>
      <c r="S79">
        <v>44.444444444444443</v>
      </c>
      <c r="T79">
        <v>33.333333333333329</v>
      </c>
      <c r="U79">
        <v>50</v>
      </c>
      <c r="V79">
        <v>65.740740740740748</v>
      </c>
      <c r="W79">
        <v>78.703703703703709</v>
      </c>
      <c r="X79">
        <v>64.646464646464651</v>
      </c>
      <c r="Y79">
        <v>73.148148148148138</v>
      </c>
      <c r="Z79">
        <v>48.148148148148145</v>
      </c>
      <c r="AA79">
        <v>53.703703703703695</v>
      </c>
      <c r="AB79">
        <v>76.555555555555557</v>
      </c>
      <c r="AC79">
        <v>73.896745230078551</v>
      </c>
      <c r="AD79">
        <v>65.740740740740748</v>
      </c>
      <c r="AE79">
        <v>36.805555555555557</v>
      </c>
      <c r="AF79">
        <v>83.64197530864196</v>
      </c>
      <c r="AG79">
        <v>58.333333333333336</v>
      </c>
      <c r="AH79">
        <v>54.54545454545454</v>
      </c>
      <c r="AI79">
        <v>40</v>
      </c>
      <c r="AJ79">
        <v>72.727272727272734</v>
      </c>
      <c r="AK79">
        <v>70</v>
      </c>
      <c r="AL79">
        <v>3682.788</v>
      </c>
    </row>
    <row r="80" spans="2:38" x14ac:dyDescent="0.35">
      <c r="AL80">
        <f>SUM(AL9:AL79)</f>
        <v>926790.7969999999</v>
      </c>
    </row>
    <row r="81" spans="1:37" x14ac:dyDescent="0.35">
      <c r="B81" t="s">
        <v>296</v>
      </c>
      <c r="C81">
        <f>AVERAGE(C9:C79)</f>
        <v>81.775165206556196</v>
      </c>
      <c r="D81">
        <f t="shared" ref="D81:AK81" si="2">AVERAGE(D9:D79)</f>
        <v>72.503970989886469</v>
      </c>
      <c r="E81">
        <f t="shared" si="2"/>
        <v>60.535720148396216</v>
      </c>
      <c r="F81">
        <f t="shared" si="2"/>
        <v>44.306771180340974</v>
      </c>
      <c r="G81">
        <f t="shared" si="2"/>
        <v>55.668776903024501</v>
      </c>
      <c r="H81">
        <f t="shared" si="2"/>
        <v>57.673345824754257</v>
      </c>
      <c r="I81">
        <f t="shared" si="2"/>
        <v>44.893203431935838</v>
      </c>
      <c r="J81">
        <f t="shared" si="2"/>
        <v>57.02603354777267</v>
      </c>
      <c r="K81">
        <f t="shared" si="2"/>
        <v>61.58674262245691</v>
      </c>
      <c r="L81">
        <f t="shared" si="2"/>
        <v>53.719653947309361</v>
      </c>
      <c r="M81">
        <f t="shared" si="2"/>
        <v>53.425022444357765</v>
      </c>
      <c r="N81">
        <f t="shared" si="2"/>
        <v>52.708725658750367</v>
      </c>
      <c r="O81">
        <f t="shared" si="2"/>
        <v>49.367233152135533</v>
      </c>
      <c r="P81">
        <f t="shared" si="2"/>
        <v>66.842683110540264</v>
      </c>
      <c r="Q81">
        <f t="shared" si="2"/>
        <v>64.196444894974292</v>
      </c>
      <c r="R81">
        <f t="shared" si="2"/>
        <v>70.447721846975597</v>
      </c>
      <c r="S81">
        <f t="shared" si="2"/>
        <v>38.156216799073952</v>
      </c>
      <c r="T81">
        <f t="shared" si="2"/>
        <v>49.157142982330953</v>
      </c>
      <c r="U81">
        <f t="shared" si="2"/>
        <v>32.095080193671734</v>
      </c>
      <c r="V81">
        <f t="shared" si="2"/>
        <v>56.85818367403494</v>
      </c>
      <c r="W81">
        <f t="shared" si="2"/>
        <v>48.877676663999893</v>
      </c>
      <c r="X81">
        <f t="shared" si="2"/>
        <v>44.202715623521158</v>
      </c>
      <c r="Y81">
        <f t="shared" si="2"/>
        <v>62.183074923685254</v>
      </c>
      <c r="Z81">
        <f t="shared" si="2"/>
        <v>60.033056623432216</v>
      </c>
      <c r="AA81">
        <f t="shared" si="2"/>
        <v>42.456103711972261</v>
      </c>
      <c r="AB81">
        <f t="shared" si="2"/>
        <v>64.363233504819874</v>
      </c>
      <c r="AC81">
        <f t="shared" si="2"/>
        <v>69.436276106394857</v>
      </c>
      <c r="AD81">
        <f t="shared" si="2"/>
        <v>47.360091084454815</v>
      </c>
      <c r="AE81">
        <f t="shared" si="2"/>
        <v>37.399563147234808</v>
      </c>
      <c r="AF81">
        <f t="shared" si="2"/>
        <v>71.360945609771917</v>
      </c>
      <c r="AG81">
        <f t="shared" si="2"/>
        <v>47.28192442478155</v>
      </c>
      <c r="AH81">
        <f t="shared" si="2"/>
        <v>27.964340800161686</v>
      </c>
      <c r="AI81">
        <f t="shared" si="2"/>
        <v>25.976418911201517</v>
      </c>
      <c r="AJ81">
        <f t="shared" si="2"/>
        <v>40.883259252824466</v>
      </c>
      <c r="AK81">
        <f t="shared" si="2"/>
        <v>51.327104859713536</v>
      </c>
    </row>
    <row r="83" spans="1:37" x14ac:dyDescent="0.35">
      <c r="A83" s="129" t="s">
        <v>397</v>
      </c>
      <c r="B83" s="106" t="s">
        <v>229</v>
      </c>
      <c r="C83">
        <f>C9*AL9</f>
        <v>357003.04285714281</v>
      </c>
      <c r="D83">
        <f>D9*AL9</f>
        <v>416503.55</v>
      </c>
      <c r="E83">
        <f>E9*AL9</f>
        <v>416503.55</v>
      </c>
      <c r="F83">
        <f>F9*AL9</f>
        <v>75727.918181818182</v>
      </c>
      <c r="G83">
        <f>G9*AL9</f>
        <v>302350.72518518521</v>
      </c>
      <c r="H83">
        <f>H9*AL9</f>
        <v>271498.61037037033</v>
      </c>
      <c r="I83">
        <f>I9*AL9</f>
        <v>111067.61333333334</v>
      </c>
      <c r="J83">
        <f>J9*AL9</f>
        <v>576697.22307692305</v>
      </c>
      <c r="K83">
        <f>K9*AL9</f>
        <v>0</v>
      </c>
      <c r="L83">
        <f>L9*AL9</f>
        <v>173270.70761381477</v>
      </c>
      <c r="M83">
        <f>M9*AL9</f>
        <v>370225.37777777779</v>
      </c>
      <c r="N83">
        <f>N9*$AL$9</f>
        <v>302350.72518518521</v>
      </c>
      <c r="O83">
        <f>O9*AL9</f>
        <v>251224.36349206348</v>
      </c>
      <c r="P83">
        <f>P9*AL9</f>
        <v>416503.55</v>
      </c>
      <c r="Q83">
        <f>Q9*AL9</f>
        <v>320387.34615384619</v>
      </c>
      <c r="R83">
        <f>R9*AL9</f>
        <v>624755.32499999995</v>
      </c>
      <c r="S83">
        <f>S9*AL9</f>
        <v>138834.51666666663</v>
      </c>
      <c r="T83">
        <f>T9*AL9</f>
        <v>416503.55</v>
      </c>
      <c r="U83">
        <f>U9*AL9</f>
        <v>151455.83636363636</v>
      </c>
      <c r="V83">
        <f>V9*AL9</f>
        <v>357003.04285714281</v>
      </c>
      <c r="W83">
        <f>W9*AL9</f>
        <v>297502.53571428574</v>
      </c>
      <c r="X83">
        <f>X9*AL9</f>
        <v>228305.64962962962</v>
      </c>
      <c r="Y83">
        <f>Y9*AL9</f>
        <v>299028.18974358973</v>
      </c>
      <c r="Z83">
        <f>Z9*AL9</f>
        <v>252987.34148148148</v>
      </c>
      <c r="AA83">
        <f>AA9*AL9</f>
        <v>85945.176984126985</v>
      </c>
      <c r="AB83">
        <f>AB9*AL9</f>
        <v>268911.7792051282</v>
      </c>
      <c r="AC83">
        <f>AC9*AL9</f>
        <v>397949.13130018133</v>
      </c>
      <c r="AD83">
        <f>AD9*AL9</f>
        <v>390058.88015873014</v>
      </c>
      <c r="AE83">
        <f>AE9*AL9</f>
        <v>112237.28142246643</v>
      </c>
      <c r="AF83">
        <f>AF9*AL9</f>
        <v>514201.91358024685</v>
      </c>
      <c r="AG83">
        <f>AG9*AL9</f>
        <v>128154.93846153846</v>
      </c>
      <c r="AH83">
        <f>AH9*AL9</f>
        <v>0</v>
      </c>
      <c r="AI83">
        <f>AI9*AL9</f>
        <v>64077.469230769231</v>
      </c>
      <c r="AJ83">
        <f>AJ9*AL9</f>
        <v>0</v>
      </c>
      <c r="AK83">
        <f>AK9*AL9</f>
        <v>384464.81538461539</v>
      </c>
    </row>
    <row r="84" spans="1:37" x14ac:dyDescent="0.35">
      <c r="B84" s="106" t="s">
        <v>302</v>
      </c>
      <c r="C84">
        <f t="shared" ref="C84:C147" si="3">C10*AL10</f>
        <v>64960.62857142857</v>
      </c>
      <c r="D84">
        <f t="shared" ref="D84:D147" si="4">D10*AL10</f>
        <v>64960.62857142857</v>
      </c>
      <c r="E84">
        <f t="shared" ref="E84:E147" si="5">E10*AL10</f>
        <v>21653.542857142857</v>
      </c>
      <c r="F84">
        <f t="shared" ref="F84:F147" si="6">F10*AL10</f>
        <v>43307.085714285713</v>
      </c>
      <c r="G84">
        <f t="shared" ref="G84:G147" si="7">G10*AL10</f>
        <v>29472.877777777776</v>
      </c>
      <c r="H84">
        <f t="shared" ref="H84:H147" si="8">H10*AL10</f>
        <v>24209.863888888889</v>
      </c>
      <c r="I84">
        <f t="shared" ref="I84:I147" si="9">I10*AL10</f>
        <v>0</v>
      </c>
      <c r="J84">
        <f t="shared" ref="J84:J147" si="10">J10*AL10</f>
        <v>18946.850000000002</v>
      </c>
      <c r="K84">
        <f t="shared" ref="K84:K147" si="11">K10*AL10</f>
        <v>47367.125</v>
      </c>
      <c r="L84">
        <f t="shared" ref="L84:L147" si="12">L10*AL10</f>
        <v>11793.447448979592</v>
      </c>
      <c r="M84">
        <f t="shared" ref="M84:M147" si="13">M10*AL10</f>
        <v>18712.938271604937</v>
      </c>
      <c r="N84">
        <f t="shared" ref="N84:N147" si="14">N10*$AL$9</f>
        <v>308521.14814814809</v>
      </c>
      <c r="O84">
        <f t="shared" ref="O84:O147" si="15">O10*AL10</f>
        <v>26315.069444444445</v>
      </c>
      <c r="P84">
        <f t="shared" ref="P84:P147" si="16">P10*AL10</f>
        <v>12631.233333333332</v>
      </c>
      <c r="Q84">
        <f t="shared" ref="Q84:Q147" si="17">Q10*AL10</f>
        <v>43307.085714285713</v>
      </c>
      <c r="R84">
        <f t="shared" ref="R84:R147" si="18">R10*AL10</f>
        <v>0</v>
      </c>
      <c r="S84">
        <f t="shared" ref="S84:S147" si="19">S10*AL10</f>
        <v>18946.850000000002</v>
      </c>
      <c r="T84">
        <f t="shared" ref="T84:T147" si="20">T10*AL10</f>
        <v>18946.850000000002</v>
      </c>
      <c r="U84">
        <f t="shared" ref="U84:U147" si="21">U10*AL10</f>
        <v>25262.466666666664</v>
      </c>
      <c r="V84">
        <f t="shared" ref="V84:V147" si="22">V10*AL10</f>
        <v>36209.535555555551</v>
      </c>
      <c r="W84">
        <f t="shared" ref="W84:W147" si="23">W10*AL10</f>
        <v>11789.15111111111</v>
      </c>
      <c r="X84">
        <f t="shared" ref="X84:X147" si="24">X10*AL10</f>
        <v>11789.15111111111</v>
      </c>
      <c r="Y84">
        <f t="shared" ref="Y84:Y147" si="25">Y10*AL10</f>
        <v>46314.522222222222</v>
      </c>
      <c r="Z84">
        <f t="shared" ref="Z84:Z147" si="26">Z10*AL10</f>
        <v>62688.343209876548</v>
      </c>
      <c r="AA84">
        <f t="shared" ref="AA84:AA147" si="27">AA10*AL10</f>
        <v>9356.4691358024684</v>
      </c>
      <c r="AB84">
        <f t="shared" ref="AB84:AB147" si="28">AB10*AL10</f>
        <v>32750.983571428569</v>
      </c>
      <c r="AC84">
        <f t="shared" ref="AC84:AC147" si="29">AC10*AL10</f>
        <v>46354.621375661365</v>
      </c>
      <c r="AD84">
        <f t="shared" ref="AD84:AD147" si="30">AD10*AL10</f>
        <v>16841.644444444446</v>
      </c>
      <c r="AE84">
        <f t="shared" ref="AE84:AE147" si="31">AE10*AL10</f>
        <v>17824.073703703703</v>
      </c>
      <c r="AF84">
        <f t="shared" ref="AF84:AF147" si="32">AF10*AL10</f>
        <v>27695.148641975309</v>
      </c>
      <c r="AG84">
        <f t="shared" ref="AG84:AG147" si="33">AG10*AL10</f>
        <v>25262.466666666664</v>
      </c>
      <c r="AH84">
        <f t="shared" ref="AH84:AH147" si="34">AH10*AL10</f>
        <v>56840.55</v>
      </c>
      <c r="AI84">
        <f t="shared" ref="AI84:AI147" si="35">AI10*AL10</f>
        <v>50524.933333333327</v>
      </c>
      <c r="AJ84">
        <f t="shared" ref="AJ84:AJ147" si="36">AJ10*AL10</f>
        <v>45472.44</v>
      </c>
      <c r="AK84">
        <f t="shared" ref="AK84:AK147" si="37">AK10*AL10</f>
        <v>37893.700000000004</v>
      </c>
    </row>
    <row r="85" spans="1:37" x14ac:dyDescent="0.35">
      <c r="B85" s="106" t="s">
        <v>230</v>
      </c>
      <c r="C85">
        <f t="shared" si="3"/>
        <v>4146571.6500000004</v>
      </c>
      <c r="D85">
        <f t="shared" si="4"/>
        <v>3435029.7692307699</v>
      </c>
      <c r="E85">
        <f t="shared" si="5"/>
        <v>3508637.5500000003</v>
      </c>
      <c r="F85">
        <f t="shared" si="6"/>
        <v>2604897.5750000002</v>
      </c>
      <c r="G85">
        <f t="shared" si="7"/>
        <v>3685841.4666666673</v>
      </c>
      <c r="H85">
        <f t="shared" si="8"/>
        <v>3721282.25</v>
      </c>
      <c r="I85">
        <f t="shared" si="9"/>
        <v>2748023.8153846157</v>
      </c>
      <c r="J85">
        <f t="shared" si="10"/>
        <v>2232769.35</v>
      </c>
      <c r="K85">
        <f t="shared" si="11"/>
        <v>1860641.1250000002</v>
      </c>
      <c r="L85">
        <f t="shared" si="12"/>
        <v>1349475.9807692308</v>
      </c>
      <c r="M85">
        <f t="shared" si="13"/>
        <v>3189670.5000000005</v>
      </c>
      <c r="N85">
        <f t="shared" si="14"/>
        <v>575171.56904761912</v>
      </c>
      <c r="O85">
        <f t="shared" si="15"/>
        <v>2658058.75</v>
      </c>
      <c r="P85">
        <f t="shared" si="16"/>
        <v>3091526.7923076921</v>
      </c>
      <c r="Q85">
        <f t="shared" si="17"/>
        <v>687005.95384615392</v>
      </c>
      <c r="R85">
        <f t="shared" si="18"/>
        <v>1374011.9076923078</v>
      </c>
      <c r="S85">
        <f t="shared" si="19"/>
        <v>405958.06363636372</v>
      </c>
      <c r="T85">
        <f t="shared" si="20"/>
        <v>405958.06363636372</v>
      </c>
      <c r="U85">
        <f t="shared" si="21"/>
        <v>372128.22499999998</v>
      </c>
      <c r="V85">
        <f t="shared" si="22"/>
        <v>2764381.0999999996</v>
      </c>
      <c r="W85">
        <f t="shared" si="23"/>
        <v>3614959.9000000008</v>
      </c>
      <c r="X85">
        <f t="shared" si="24"/>
        <v>1807479.9500000004</v>
      </c>
      <c r="Y85">
        <f t="shared" si="25"/>
        <v>3260552.0666666669</v>
      </c>
      <c r="Z85">
        <f t="shared" si="26"/>
        <v>2799821.8833333338</v>
      </c>
      <c r="AA85">
        <f t="shared" si="27"/>
        <v>2587177.1833333336</v>
      </c>
      <c r="AB85">
        <f t="shared" si="28"/>
        <v>1642776.9641818183</v>
      </c>
      <c r="AC85">
        <f t="shared" si="29"/>
        <v>2083108.4570240867</v>
      </c>
      <c r="AD85">
        <f t="shared" si="30"/>
        <v>3792163.8166666664</v>
      </c>
      <c r="AE85">
        <f t="shared" si="31"/>
        <v>2781419.9381410261</v>
      </c>
      <c r="AF85">
        <f t="shared" si="32"/>
        <v>3863045.3833333333</v>
      </c>
      <c r="AG85">
        <f t="shared" si="33"/>
        <v>2061017.8615384616</v>
      </c>
      <c r="AH85">
        <f t="shared" si="34"/>
        <v>405958.06363636372</v>
      </c>
      <c r="AI85">
        <f t="shared" si="35"/>
        <v>744256.45</v>
      </c>
      <c r="AJ85">
        <f t="shared" si="36"/>
        <v>811916.12727272743</v>
      </c>
      <c r="AK85">
        <f t="shared" si="37"/>
        <v>2029790.3181818184</v>
      </c>
    </row>
    <row r="86" spans="1:37" x14ac:dyDescent="0.35">
      <c r="B86" s="106" t="s">
        <v>233</v>
      </c>
      <c r="C86">
        <f t="shared" si="3"/>
        <v>284699.2</v>
      </c>
      <c r="D86">
        <f t="shared" si="4"/>
        <v>266905.5</v>
      </c>
      <c r="E86">
        <f t="shared" si="5"/>
        <v>106762.20000000001</v>
      </c>
      <c r="F86">
        <f t="shared" si="6"/>
        <v>170819.52000000002</v>
      </c>
      <c r="G86">
        <f t="shared" si="7"/>
        <v>158166.22222222225</v>
      </c>
      <c r="H86">
        <f t="shared" si="8"/>
        <v>191776.54444444447</v>
      </c>
      <c r="I86">
        <f t="shared" si="9"/>
        <v>177937</v>
      </c>
      <c r="J86">
        <f t="shared" si="10"/>
        <v>213524.40000000002</v>
      </c>
      <c r="K86">
        <f t="shared" si="11"/>
        <v>124555.90000000001</v>
      </c>
      <c r="L86">
        <f t="shared" si="12"/>
        <v>149975.47142857144</v>
      </c>
      <c r="M86">
        <f t="shared" si="13"/>
        <v>179914.0777777778</v>
      </c>
      <c r="N86">
        <f t="shared" si="14"/>
        <v>509059.89444444439</v>
      </c>
      <c r="O86">
        <f t="shared" si="15"/>
        <v>187822.38888888888</v>
      </c>
      <c r="P86">
        <f t="shared" si="16"/>
        <v>106762.20000000001</v>
      </c>
      <c r="Q86">
        <f t="shared" si="17"/>
        <v>106762.20000000001</v>
      </c>
      <c r="R86">
        <f t="shared" si="18"/>
        <v>249111.80000000002</v>
      </c>
      <c r="S86">
        <f t="shared" si="19"/>
        <v>213524.40000000002</v>
      </c>
      <c r="T86">
        <f t="shared" si="20"/>
        <v>71174.8</v>
      </c>
      <c r="U86">
        <f t="shared" si="21"/>
        <v>0</v>
      </c>
      <c r="V86">
        <f t="shared" si="22"/>
        <v>179914.0777777778</v>
      </c>
      <c r="W86">
        <f t="shared" si="23"/>
        <v>136418.36666666667</v>
      </c>
      <c r="X86">
        <f t="shared" si="24"/>
        <v>160143.30000000002</v>
      </c>
      <c r="Y86">
        <f t="shared" si="25"/>
        <v>185581.70074074072</v>
      </c>
      <c r="Z86">
        <f t="shared" si="26"/>
        <v>208779.41333333333</v>
      </c>
      <c r="AA86">
        <f t="shared" si="27"/>
        <v>111770.79703703705</v>
      </c>
      <c r="AB86">
        <f t="shared" si="28"/>
        <v>230606.35200000001</v>
      </c>
      <c r="AC86">
        <f t="shared" si="29"/>
        <v>199447.60622222227</v>
      </c>
      <c r="AD86">
        <f t="shared" si="30"/>
        <v>172005.76666666666</v>
      </c>
      <c r="AE86">
        <f t="shared" si="31"/>
        <v>99211.645820105812</v>
      </c>
      <c r="AF86">
        <f t="shared" si="32"/>
        <v>218093.64641975309</v>
      </c>
      <c r="AG86">
        <f t="shared" si="33"/>
        <v>113879.68000000001</v>
      </c>
      <c r="AH86" t="e">
        <f t="shared" si="34"/>
        <v>#VALUE!</v>
      </c>
      <c r="AI86">
        <f t="shared" si="35"/>
        <v>203356.57142857145</v>
      </c>
      <c r="AJ86" t="e">
        <f t="shared" si="36"/>
        <v>#VALUE!</v>
      </c>
      <c r="AK86" t="e">
        <f t="shared" si="37"/>
        <v>#VALUE!</v>
      </c>
    </row>
    <row r="87" spans="1:37" x14ac:dyDescent="0.35">
      <c r="B87" s="106" t="s">
        <v>236</v>
      </c>
      <c r="C87">
        <f t="shared" si="3"/>
        <v>198859.4142857143</v>
      </c>
      <c r="D87">
        <f t="shared" si="4"/>
        <v>58406.261538461542</v>
      </c>
      <c r="E87">
        <f t="shared" si="5"/>
        <v>180781.28571428574</v>
      </c>
      <c r="F87">
        <f t="shared" si="6"/>
        <v>144625.02857142856</v>
      </c>
      <c r="G87">
        <f t="shared" si="7"/>
        <v>183871.56410256409</v>
      </c>
      <c r="H87">
        <f t="shared" si="8"/>
        <v>201537.65555555554</v>
      </c>
      <c r="I87">
        <f t="shared" si="9"/>
        <v>136281.27692307692</v>
      </c>
      <c r="J87">
        <f t="shared" si="10"/>
        <v>198859.4142857143</v>
      </c>
      <c r="K87">
        <f t="shared" si="11"/>
        <v>36156.257142857139</v>
      </c>
      <c r="L87">
        <f t="shared" si="12"/>
        <v>128533.50753532183</v>
      </c>
      <c r="M87">
        <f t="shared" si="13"/>
        <v>156677.11428571428</v>
      </c>
      <c r="N87">
        <f t="shared" si="14"/>
        <v>495837.55952380947</v>
      </c>
      <c r="O87">
        <f t="shared" si="15"/>
        <v>136590.30476190476</v>
      </c>
      <c r="P87">
        <f t="shared" si="16"/>
        <v>214156.29230769232</v>
      </c>
      <c r="Q87">
        <f t="shared" si="17"/>
        <v>189820.35</v>
      </c>
      <c r="R87">
        <f t="shared" si="18"/>
        <v>198859.4142857143</v>
      </c>
      <c r="S87">
        <f t="shared" si="19"/>
        <v>36156.257142857139</v>
      </c>
      <c r="T87">
        <f t="shared" si="20"/>
        <v>194687.5384615385</v>
      </c>
      <c r="U87">
        <f t="shared" si="21"/>
        <v>105455.75000000001</v>
      </c>
      <c r="V87">
        <f t="shared" si="22"/>
        <v>176763.92380952381</v>
      </c>
      <c r="W87">
        <f t="shared" si="23"/>
        <v>174755.24285714288</v>
      </c>
      <c r="X87">
        <f t="shared" si="24"/>
        <v>164402.81025641024</v>
      </c>
      <c r="Y87">
        <f t="shared" si="25"/>
        <v>119516.51666666666</v>
      </c>
      <c r="Z87">
        <f t="shared" si="26"/>
        <v>174978.42962962962</v>
      </c>
      <c r="AA87">
        <f t="shared" si="27"/>
        <v>145720.67272727273</v>
      </c>
      <c r="AB87">
        <f t="shared" si="28"/>
        <v>66193.763076923075</v>
      </c>
      <c r="AC87">
        <f t="shared" si="29"/>
        <v>171030.05272727273</v>
      </c>
      <c r="AD87">
        <f t="shared" si="30"/>
        <v>130564.26190476191</v>
      </c>
      <c r="AE87">
        <f t="shared" si="31"/>
        <v>113026.93205128206</v>
      </c>
      <c r="AF87">
        <f t="shared" si="32"/>
        <v>197571.79829059832</v>
      </c>
      <c r="AG87">
        <f t="shared" si="33"/>
        <v>138051.16363636364</v>
      </c>
      <c r="AH87">
        <f t="shared" si="34"/>
        <v>63273.450000000004</v>
      </c>
      <c r="AI87">
        <f t="shared" si="35"/>
        <v>25309.38</v>
      </c>
      <c r="AJ87">
        <f t="shared" si="36"/>
        <v>101237.52</v>
      </c>
      <c r="AK87">
        <f t="shared" si="37"/>
        <v>202475.04</v>
      </c>
    </row>
    <row r="88" spans="1:37" x14ac:dyDescent="0.35">
      <c r="B88" s="106" t="s">
        <v>237</v>
      </c>
      <c r="C88">
        <f t="shared" si="3"/>
        <v>305258.73</v>
      </c>
      <c r="D88">
        <f t="shared" si="4"/>
        <v>392475.51</v>
      </c>
      <c r="E88">
        <f t="shared" si="5"/>
        <v>130825.17</v>
      </c>
      <c r="F88">
        <f t="shared" si="6"/>
        <v>96907.533333333326</v>
      </c>
      <c r="G88">
        <f t="shared" si="7"/>
        <v>281031.84666666668</v>
      </c>
      <c r="H88">
        <f t="shared" si="8"/>
        <v>269187.59259259258</v>
      </c>
      <c r="I88">
        <f t="shared" si="9"/>
        <v>48453.766666666663</v>
      </c>
      <c r="J88">
        <f t="shared" si="10"/>
        <v>305258.73</v>
      </c>
      <c r="K88">
        <f t="shared" si="11"/>
        <v>174433.56</v>
      </c>
      <c r="L88">
        <f t="shared" si="12"/>
        <v>192430.67333333337</v>
      </c>
      <c r="M88">
        <f t="shared" si="13"/>
        <v>247114.20999999996</v>
      </c>
      <c r="N88">
        <f t="shared" si="14"/>
        <v>416503.55</v>
      </c>
      <c r="O88">
        <f t="shared" si="15"/>
        <v>232578.08</v>
      </c>
      <c r="P88">
        <f t="shared" si="16"/>
        <v>218041.95</v>
      </c>
      <c r="Q88">
        <f t="shared" si="17"/>
        <v>261650.34</v>
      </c>
      <c r="R88" t="e">
        <f t="shared" si="18"/>
        <v>#VALUE!</v>
      </c>
      <c r="S88">
        <f t="shared" si="19"/>
        <v>218041.95</v>
      </c>
      <c r="T88">
        <f t="shared" si="20"/>
        <v>174433.56</v>
      </c>
      <c r="U88">
        <f t="shared" si="21"/>
        <v>305258.73</v>
      </c>
      <c r="V88">
        <f t="shared" si="22"/>
        <v>276186.47000000003</v>
      </c>
      <c r="W88">
        <f t="shared" si="23"/>
        <v>300413.35333333333</v>
      </c>
      <c r="X88">
        <f t="shared" si="24"/>
        <v>247114.20999999996</v>
      </c>
      <c r="Y88">
        <f t="shared" si="25"/>
        <v>135670.54666666666</v>
      </c>
      <c r="Z88">
        <f t="shared" si="26"/>
        <v>276186.47000000003</v>
      </c>
      <c r="AA88">
        <f t="shared" si="27"/>
        <v>242268.83333333334</v>
      </c>
      <c r="AB88">
        <f t="shared" si="28"/>
        <v>381573.41249999998</v>
      </c>
      <c r="AC88">
        <f t="shared" si="29"/>
        <v>287492.34888888896</v>
      </c>
      <c r="AD88">
        <f t="shared" si="30"/>
        <v>237423.45666666669</v>
      </c>
      <c r="AE88">
        <f t="shared" si="31"/>
        <v>185335.6575</v>
      </c>
      <c r="AF88">
        <f t="shared" si="32"/>
        <v>350482.24555555562</v>
      </c>
      <c r="AG88">
        <f t="shared" si="33"/>
        <v>290722.59999999998</v>
      </c>
      <c r="AH88">
        <f t="shared" si="34"/>
        <v>96907.533333333326</v>
      </c>
      <c r="AI88">
        <f t="shared" si="35"/>
        <v>96907.533333333326</v>
      </c>
      <c r="AJ88">
        <f t="shared" si="36"/>
        <v>163531.46249999999</v>
      </c>
      <c r="AK88">
        <f t="shared" si="37"/>
        <v>145361.29999999999</v>
      </c>
    </row>
    <row r="89" spans="1:37" x14ac:dyDescent="0.35">
      <c r="B89" s="106" t="s">
        <v>239</v>
      </c>
      <c r="C89">
        <f t="shared" si="3"/>
        <v>327967.11111111112</v>
      </c>
      <c r="D89">
        <f t="shared" si="4"/>
        <v>516548.2</v>
      </c>
      <c r="E89">
        <f t="shared" si="5"/>
        <v>368963</v>
      </c>
      <c r="F89">
        <f t="shared" si="6"/>
        <v>368963</v>
      </c>
      <c r="G89">
        <f t="shared" si="7"/>
        <v>182203.95061728396</v>
      </c>
      <c r="H89">
        <f t="shared" si="8"/>
        <v>295170.40000000002</v>
      </c>
      <c r="I89">
        <f t="shared" si="9"/>
        <v>442755.60000000003</v>
      </c>
      <c r="J89">
        <f t="shared" si="10"/>
        <v>295170.40000000002</v>
      </c>
      <c r="K89">
        <f t="shared" si="11"/>
        <v>459153.95555555564</v>
      </c>
      <c r="L89">
        <f t="shared" si="12"/>
        <v>441350.02666666661</v>
      </c>
      <c r="M89">
        <f t="shared" si="13"/>
        <v>139386.02222222224</v>
      </c>
      <c r="N89">
        <f t="shared" si="14"/>
        <v>286924.66777777771</v>
      </c>
      <c r="O89">
        <f t="shared" si="15"/>
        <v>242695.66222222225</v>
      </c>
      <c r="P89">
        <f t="shared" si="16"/>
        <v>84334.399999999994</v>
      </c>
      <c r="Q89">
        <f t="shared" si="17"/>
        <v>295170.40000000002</v>
      </c>
      <c r="R89">
        <f t="shared" si="18"/>
        <v>524747.37777777785</v>
      </c>
      <c r="S89">
        <f t="shared" si="19"/>
        <v>421672.00000000006</v>
      </c>
      <c r="T89">
        <f t="shared" si="20"/>
        <v>118068.16</v>
      </c>
      <c r="U89">
        <f t="shared" si="21"/>
        <v>295170.40000000002</v>
      </c>
      <c r="V89">
        <f t="shared" si="22"/>
        <v>238521.53535353541</v>
      </c>
      <c r="W89">
        <f t="shared" si="23"/>
        <v>226595.45858585858</v>
      </c>
      <c r="X89">
        <f t="shared" si="24"/>
        <v>166965.07474747475</v>
      </c>
      <c r="Y89">
        <f t="shared" si="25"/>
        <v>262373.68888888892</v>
      </c>
      <c r="Z89">
        <f t="shared" si="26"/>
        <v>249255.00444444446</v>
      </c>
      <c r="AA89">
        <f t="shared" si="27"/>
        <v>232558.49696969701</v>
      </c>
      <c r="AB89">
        <f t="shared" si="28"/>
        <v>373882.50666666665</v>
      </c>
      <c r="AC89">
        <f t="shared" si="29"/>
        <v>393560.53333333338</v>
      </c>
      <c r="AD89">
        <f t="shared" si="30"/>
        <v>220632.42020202021</v>
      </c>
      <c r="AE89">
        <f t="shared" si="31"/>
        <v>161151.11232323232</v>
      </c>
      <c r="AF89">
        <f t="shared" si="32"/>
        <v>407474.28956228949</v>
      </c>
      <c r="AG89" t="e">
        <f t="shared" si="33"/>
        <v>#VALUE!</v>
      </c>
      <c r="AH89" t="e">
        <f t="shared" si="34"/>
        <v>#VALUE!</v>
      </c>
      <c r="AI89">
        <f t="shared" si="35"/>
        <v>295170.40000000002</v>
      </c>
      <c r="AJ89" t="e">
        <f t="shared" si="36"/>
        <v>#VALUE!</v>
      </c>
      <c r="AK89" t="e">
        <f t="shared" si="37"/>
        <v>#VALUE!</v>
      </c>
    </row>
    <row r="90" spans="1:37" x14ac:dyDescent="0.35">
      <c r="B90" s="106" t="s">
        <v>241</v>
      </c>
      <c r="C90">
        <f t="shared" si="3"/>
        <v>223045.46666666662</v>
      </c>
      <c r="D90">
        <f t="shared" si="4"/>
        <v>278806.83333333337</v>
      </c>
      <c r="E90">
        <f t="shared" si="5"/>
        <v>223045.46666666662</v>
      </c>
      <c r="F90">
        <f t="shared" si="6"/>
        <v>133827.28</v>
      </c>
      <c r="G90">
        <f t="shared" si="7"/>
        <v>180152.10769230765</v>
      </c>
      <c r="H90">
        <f t="shared" si="8"/>
        <v>154416.09230769231</v>
      </c>
      <c r="I90">
        <f t="shared" si="9"/>
        <v>182491.74545454542</v>
      </c>
      <c r="J90">
        <f t="shared" si="10"/>
        <v>195164.78333333333</v>
      </c>
      <c r="K90">
        <f t="shared" si="11"/>
        <v>243322.32727272727</v>
      </c>
      <c r="L90">
        <f t="shared" si="12"/>
        <v>195164.78333333333</v>
      </c>
      <c r="M90">
        <f t="shared" si="13"/>
        <v>198262.637037037</v>
      </c>
      <c r="N90">
        <f t="shared" si="14"/>
        <v>396670.04761904757</v>
      </c>
      <c r="O90">
        <f t="shared" si="15"/>
        <v>139403.41666666666</v>
      </c>
      <c r="P90">
        <f t="shared" si="16"/>
        <v>231624.13846153844</v>
      </c>
      <c r="Q90">
        <f t="shared" si="17"/>
        <v>223045.46666666662</v>
      </c>
      <c r="R90">
        <f t="shared" si="18"/>
        <v>267654.56</v>
      </c>
      <c r="S90">
        <f t="shared" si="19"/>
        <v>167284.09999999998</v>
      </c>
      <c r="T90">
        <f t="shared" si="20"/>
        <v>167284.09999999998</v>
      </c>
      <c r="U90">
        <f t="shared" si="21"/>
        <v>212907.03636363635</v>
      </c>
      <c r="V90">
        <f t="shared" si="22"/>
        <v>166044.95851851848</v>
      </c>
      <c r="W90">
        <f t="shared" si="23"/>
        <v>123914.14814814812</v>
      </c>
      <c r="X90">
        <f t="shared" si="24"/>
        <v>111522.73333333331</v>
      </c>
      <c r="Y90">
        <f t="shared" si="25"/>
        <v>28595.572649572641</v>
      </c>
      <c r="Z90">
        <f t="shared" si="26"/>
        <v>171001.52444444443</v>
      </c>
      <c r="AA90">
        <f t="shared" si="27"/>
        <v>156131.82666666666</v>
      </c>
      <c r="AB90">
        <f t="shared" si="28"/>
        <v>217469.33</v>
      </c>
      <c r="AC90">
        <f t="shared" si="29"/>
        <v>245843.93686091685</v>
      </c>
      <c r="AD90">
        <f t="shared" si="30"/>
        <v>138783.84592592591</v>
      </c>
      <c r="AE90">
        <f t="shared" si="31"/>
        <v>108601.89984126984</v>
      </c>
      <c r="AF90">
        <f t="shared" si="32"/>
        <v>232132.50419753086</v>
      </c>
      <c r="AG90">
        <f t="shared" si="33"/>
        <v>111522.73333333331</v>
      </c>
      <c r="AH90">
        <f t="shared" si="34"/>
        <v>55761.366666666654</v>
      </c>
      <c r="AI90">
        <f t="shared" si="35"/>
        <v>60830.581818181818</v>
      </c>
      <c r="AJ90">
        <f t="shared" si="36"/>
        <v>152076.45454545453</v>
      </c>
      <c r="AK90">
        <f t="shared" si="37"/>
        <v>167284.09999999998</v>
      </c>
    </row>
    <row r="91" spans="1:37" x14ac:dyDescent="0.35">
      <c r="B91" s="106" t="s">
        <v>391</v>
      </c>
      <c r="C91">
        <f t="shared" si="3"/>
        <v>89493.454545454559</v>
      </c>
      <c r="D91">
        <f t="shared" si="4"/>
        <v>92290.125</v>
      </c>
      <c r="E91">
        <f t="shared" si="5"/>
        <v>95708.277777777796</v>
      </c>
      <c r="F91">
        <f t="shared" si="6"/>
        <v>61526.750000000007</v>
      </c>
      <c r="G91">
        <f t="shared" si="7"/>
        <v>46276.529914529921</v>
      </c>
      <c r="H91">
        <f t="shared" si="8"/>
        <v>56643.674603174608</v>
      </c>
      <c r="I91">
        <f t="shared" si="9"/>
        <v>46145.0625</v>
      </c>
      <c r="J91">
        <f t="shared" si="10"/>
        <v>49221.4</v>
      </c>
      <c r="K91">
        <f t="shared" si="11"/>
        <v>87895.357142857145</v>
      </c>
      <c r="L91">
        <f t="shared" si="12"/>
        <v>94653.533492063492</v>
      </c>
      <c r="M91">
        <f t="shared" si="13"/>
        <v>38087.988095238092</v>
      </c>
      <c r="N91">
        <f t="shared" si="14"/>
        <v>297502.53571428574</v>
      </c>
      <c r="O91">
        <f t="shared" si="15"/>
        <v>43947.678571428572</v>
      </c>
      <c r="P91">
        <f t="shared" si="16"/>
        <v>102544.58333333336</v>
      </c>
      <c r="Q91">
        <f t="shared" si="17"/>
        <v>82035.666666666657</v>
      </c>
      <c r="R91">
        <f t="shared" si="18"/>
        <v>123053.50000000001</v>
      </c>
      <c r="S91">
        <f t="shared" si="19"/>
        <v>123053.50000000001</v>
      </c>
      <c r="T91">
        <f t="shared" si="20"/>
        <v>52737.214285714283</v>
      </c>
      <c r="U91">
        <f t="shared" si="21"/>
        <v>82035.666666666657</v>
      </c>
      <c r="V91">
        <f t="shared" si="22"/>
        <v>68363.055555555562</v>
      </c>
      <c r="W91">
        <f t="shared" si="23"/>
        <v>44924.293650793654</v>
      </c>
      <c r="X91">
        <f t="shared" si="24"/>
        <v>35158.142857142862</v>
      </c>
      <c r="Y91">
        <f t="shared" si="25"/>
        <v>3906.4603174603189</v>
      </c>
      <c r="Z91">
        <f t="shared" si="26"/>
        <v>73246.130952380947</v>
      </c>
      <c r="AA91">
        <f t="shared" si="27"/>
        <v>48830.753968253965</v>
      </c>
      <c r="AB91">
        <f t="shared" si="28"/>
        <v>100884.33769841271</v>
      </c>
      <c r="AC91">
        <f t="shared" si="29"/>
        <v>76566.622222222242</v>
      </c>
      <c r="AD91">
        <f t="shared" si="30"/>
        <v>41017.833333333328</v>
      </c>
      <c r="AE91">
        <f t="shared" si="31"/>
        <v>28321.8373015873</v>
      </c>
      <c r="AF91">
        <f t="shared" si="32"/>
        <v>79857.063797313807</v>
      </c>
      <c r="AG91">
        <f t="shared" si="33"/>
        <v>20508.916666666664</v>
      </c>
      <c r="AH91">
        <f t="shared" si="34"/>
        <v>0</v>
      </c>
      <c r="AI91">
        <f t="shared" si="35"/>
        <v>24610.7</v>
      </c>
      <c r="AJ91">
        <f t="shared" si="36"/>
        <v>73832.100000000006</v>
      </c>
      <c r="AK91">
        <f t="shared" si="37"/>
        <v>41017.833333333328</v>
      </c>
    </row>
    <row r="92" spans="1:37" x14ac:dyDescent="0.35">
      <c r="B92" s="106" t="s">
        <v>243</v>
      </c>
      <c r="C92">
        <f t="shared" si="3"/>
        <v>585343.1</v>
      </c>
      <c r="D92">
        <f t="shared" si="4"/>
        <v>585343.1</v>
      </c>
      <c r="E92">
        <f t="shared" si="5"/>
        <v>585343.1</v>
      </c>
      <c r="F92">
        <f t="shared" si="6"/>
        <v>234137.24</v>
      </c>
      <c r="G92">
        <f t="shared" si="7"/>
        <v>279663.9255555555</v>
      </c>
      <c r="H92">
        <f t="shared" si="8"/>
        <v>440813.93950617273</v>
      </c>
      <c r="I92">
        <f t="shared" si="9"/>
        <v>455266.85555555555</v>
      </c>
      <c r="J92">
        <f t="shared" si="10"/>
        <v>418102.21428571426</v>
      </c>
      <c r="K92">
        <f t="shared" si="11"/>
        <v>585343.1</v>
      </c>
      <c r="L92">
        <f t="shared" si="12"/>
        <v>382098.9680555556</v>
      </c>
      <c r="M92">
        <f t="shared" si="13"/>
        <v>253648.67666666667</v>
      </c>
      <c r="N92">
        <f t="shared" si="14"/>
        <v>452497.68395061727</v>
      </c>
      <c r="O92">
        <f t="shared" si="15"/>
        <v>339643.52716049377</v>
      </c>
      <c r="P92">
        <f t="shared" si="16"/>
        <v>468274.48</v>
      </c>
      <c r="Q92">
        <f t="shared" si="17"/>
        <v>390228.73333333328</v>
      </c>
      <c r="R92">
        <f t="shared" si="18"/>
        <v>390228.73333333328</v>
      </c>
      <c r="S92">
        <f t="shared" si="19"/>
        <v>292671.55</v>
      </c>
      <c r="T92">
        <f t="shared" si="20"/>
        <v>351205.86</v>
      </c>
      <c r="U92">
        <f t="shared" si="21"/>
        <v>97557.18333333332</v>
      </c>
      <c r="V92">
        <f t="shared" si="22"/>
        <v>305679.17444444442</v>
      </c>
      <c r="W92">
        <f t="shared" si="23"/>
        <v>273160.11333333328</v>
      </c>
      <c r="X92">
        <f t="shared" si="24"/>
        <v>195114.36666666664</v>
      </c>
      <c r="Y92">
        <f t="shared" si="25"/>
        <v>105686.94861111109</v>
      </c>
      <c r="Z92">
        <f t="shared" si="26"/>
        <v>274605.40493827162</v>
      </c>
      <c r="AA92">
        <f t="shared" si="27"/>
        <v>238473.11481481479</v>
      </c>
      <c r="AB92">
        <f t="shared" si="28"/>
        <v>538515.652</v>
      </c>
      <c r="AC92">
        <f t="shared" si="29"/>
        <v>438284.67919753079</v>
      </c>
      <c r="AD92">
        <f t="shared" si="30"/>
        <v>158982.07654320987</v>
      </c>
      <c r="AE92">
        <f t="shared" si="31"/>
        <v>109661.50052469134</v>
      </c>
      <c r="AF92">
        <f t="shared" si="32"/>
        <v>385892.85851851851</v>
      </c>
      <c r="AG92">
        <f t="shared" si="33"/>
        <v>0</v>
      </c>
      <c r="AH92">
        <f t="shared" si="34"/>
        <v>0</v>
      </c>
      <c r="AI92">
        <f t="shared" si="35"/>
        <v>0</v>
      </c>
      <c r="AJ92">
        <f t="shared" si="36"/>
        <v>97557.18333333332</v>
      </c>
      <c r="AK92">
        <f t="shared" si="37"/>
        <v>146335.77499999999</v>
      </c>
    </row>
    <row r="93" spans="1:37" x14ac:dyDescent="0.35">
      <c r="B93" s="106" t="s">
        <v>304</v>
      </c>
      <c r="C93">
        <f t="shared" si="3"/>
        <v>125082.68181818181</v>
      </c>
      <c r="D93">
        <f t="shared" si="4"/>
        <v>192627.33</v>
      </c>
      <c r="E93">
        <f t="shared" si="5"/>
        <v>137590.95000000001</v>
      </c>
      <c r="F93">
        <f t="shared" si="6"/>
        <v>150099.21818181817</v>
      </c>
      <c r="G93">
        <f t="shared" si="7"/>
        <v>157246.80000000002</v>
      </c>
      <c r="H93">
        <f t="shared" si="8"/>
        <v>185638.58333333331</v>
      </c>
      <c r="I93">
        <f t="shared" si="9"/>
        <v>105839.19230769233</v>
      </c>
      <c r="J93">
        <f t="shared" si="10"/>
        <v>127007.03076923077</v>
      </c>
      <c r="K93">
        <f t="shared" si="11"/>
        <v>148174.86923076923</v>
      </c>
      <c r="L93">
        <f t="shared" si="12"/>
        <v>146983.60559440558</v>
      </c>
      <c r="M93">
        <f t="shared" si="13"/>
        <v>117935.09999999999</v>
      </c>
      <c r="N93">
        <f t="shared" si="14"/>
        <v>350391.87539682537</v>
      </c>
      <c r="O93">
        <f t="shared" si="15"/>
        <v>102647.21666666665</v>
      </c>
      <c r="P93">
        <f t="shared" si="16"/>
        <v>157246.79999999999</v>
      </c>
      <c r="Q93">
        <f t="shared" si="17"/>
        <v>157246.79999999999</v>
      </c>
      <c r="R93">
        <f t="shared" si="18"/>
        <v>190510.54615384614</v>
      </c>
      <c r="S93">
        <f t="shared" si="19"/>
        <v>91727.299999999988</v>
      </c>
      <c r="T93">
        <f t="shared" si="20"/>
        <v>84671.353846153841</v>
      </c>
      <c r="U93">
        <f t="shared" si="21"/>
        <v>22931.824999999997</v>
      </c>
      <c r="V93">
        <f t="shared" si="22"/>
        <v>152878.83333333334</v>
      </c>
      <c r="W93">
        <f t="shared" si="23"/>
        <v>131038.99999999999</v>
      </c>
      <c r="X93">
        <f t="shared" si="24"/>
        <v>143470.90512820514</v>
      </c>
      <c r="Y93">
        <f t="shared" si="25"/>
        <v>176902.64999999997</v>
      </c>
      <c r="Z93">
        <f t="shared" si="26"/>
        <v>172534.68333333335</v>
      </c>
      <c r="AA93">
        <f t="shared" si="27"/>
        <v>141118.92307692306</v>
      </c>
      <c r="AB93">
        <f t="shared" si="28"/>
        <v>152408.43692307689</v>
      </c>
      <c r="AC93">
        <f t="shared" si="29"/>
        <v>139203.73769230768</v>
      </c>
      <c r="AD93">
        <f t="shared" si="30"/>
        <v>108191.17435897434</v>
      </c>
      <c r="AE93">
        <f t="shared" si="31"/>
        <v>124907.04679487179</v>
      </c>
      <c r="AF93">
        <f t="shared" si="32"/>
        <v>192190.53333333333</v>
      </c>
      <c r="AG93">
        <f t="shared" si="33"/>
        <v>137590.95000000001</v>
      </c>
      <c r="AH93">
        <f t="shared" si="34"/>
        <v>63503.515384615384</v>
      </c>
      <c r="AI93">
        <f t="shared" si="35"/>
        <v>117935.09999999999</v>
      </c>
      <c r="AJ93">
        <f t="shared" si="36"/>
        <v>117935.09999999999</v>
      </c>
      <c r="AK93">
        <f t="shared" si="37"/>
        <v>63503.515384615384</v>
      </c>
    </row>
    <row r="94" spans="1:37" x14ac:dyDescent="0.35">
      <c r="B94" s="106" t="s">
        <v>392</v>
      </c>
      <c r="C94">
        <f t="shared" si="3"/>
        <v>1605110.6666666665</v>
      </c>
      <c r="D94">
        <f t="shared" si="4"/>
        <v>1805749.5</v>
      </c>
      <c r="E94">
        <f t="shared" si="5"/>
        <v>1354312.125</v>
      </c>
      <c r="F94">
        <f t="shared" si="6"/>
        <v>902874.75</v>
      </c>
      <c r="G94">
        <f t="shared" si="7"/>
        <v>1094393.6363636362</v>
      </c>
      <c r="H94">
        <f t="shared" si="8"/>
        <v>601916.49999999988</v>
      </c>
      <c r="I94">
        <f t="shared" si="9"/>
        <v>722299.79999999993</v>
      </c>
      <c r="J94">
        <f t="shared" si="10"/>
        <v>802555.33333333326</v>
      </c>
      <c r="K94">
        <f t="shared" si="11"/>
        <v>1354312.125</v>
      </c>
      <c r="L94">
        <f t="shared" si="12"/>
        <v>1196667.3273809524</v>
      </c>
      <c r="M94">
        <f t="shared" si="13"/>
        <v>893754.80303030286</v>
      </c>
      <c r="N94">
        <f t="shared" si="14"/>
        <v>462781.72222222225</v>
      </c>
      <c r="O94">
        <f t="shared" si="15"/>
        <v>893754.80303030286</v>
      </c>
      <c r="P94">
        <f t="shared" si="16"/>
        <v>1289821.0714285714</v>
      </c>
      <c r="Q94">
        <f t="shared" si="17"/>
        <v>1289821.0714285714</v>
      </c>
      <c r="R94">
        <f t="shared" si="18"/>
        <v>1264024.6499999999</v>
      </c>
      <c r="S94">
        <f t="shared" si="19"/>
        <v>601916.49999999988</v>
      </c>
      <c r="T94">
        <f t="shared" si="20"/>
        <v>1354312.125</v>
      </c>
      <c r="U94">
        <f t="shared" si="21"/>
        <v>257964.21428571426</v>
      </c>
      <c r="V94">
        <f t="shared" si="22"/>
        <v>922938.63333333319</v>
      </c>
      <c r="W94">
        <f t="shared" si="23"/>
        <v>273598.40909090912</v>
      </c>
      <c r="X94">
        <f t="shared" si="24"/>
        <v>419517.56060606055</v>
      </c>
      <c r="Y94">
        <f t="shared" si="25"/>
        <v>1063385.8166666667</v>
      </c>
      <c r="Z94">
        <f t="shared" si="26"/>
        <v>842683.09999999986</v>
      </c>
      <c r="AA94">
        <f t="shared" si="27"/>
        <v>943002.5166666666</v>
      </c>
      <c r="AB94">
        <f t="shared" si="28"/>
        <v>1203832.9999999998</v>
      </c>
      <c r="AC94">
        <f t="shared" si="29"/>
        <v>1209278.911190476</v>
      </c>
      <c r="AD94">
        <f t="shared" si="30"/>
        <v>656636.18181818177</v>
      </c>
      <c r="AE94">
        <f t="shared" si="31"/>
        <v>460557.32196969696</v>
      </c>
      <c r="AF94">
        <f t="shared" si="32"/>
        <v>911994.69696969679</v>
      </c>
      <c r="AG94">
        <f t="shared" si="33"/>
        <v>401277.66666666663</v>
      </c>
      <c r="AH94">
        <f t="shared" si="34"/>
        <v>0</v>
      </c>
      <c r="AI94">
        <f t="shared" si="35"/>
        <v>225718.6875</v>
      </c>
      <c r="AJ94">
        <f t="shared" si="36"/>
        <v>200638.83333333331</v>
      </c>
      <c r="AK94">
        <f t="shared" si="37"/>
        <v>1203832.9999999998</v>
      </c>
    </row>
    <row r="95" spans="1:37" x14ac:dyDescent="0.35">
      <c r="B95" s="106" t="s">
        <v>247</v>
      </c>
      <c r="C95">
        <f t="shared" si="3"/>
        <v>1299859.2923076923</v>
      </c>
      <c r="D95">
        <f t="shared" si="4"/>
        <v>1379442.5142857141</v>
      </c>
      <c r="E95">
        <f t="shared" si="5"/>
        <v>877827.05454545456</v>
      </c>
      <c r="F95">
        <f t="shared" si="6"/>
        <v>402337.39999999991</v>
      </c>
      <c r="G95">
        <f t="shared" si="7"/>
        <v>1485553.4769230767</v>
      </c>
      <c r="H95">
        <f t="shared" si="8"/>
        <v>1149535.4285714284</v>
      </c>
      <c r="I95">
        <f t="shared" si="9"/>
        <v>517290.94285714277</v>
      </c>
      <c r="J95">
        <f t="shared" si="10"/>
        <v>1379442.5142857141</v>
      </c>
      <c r="K95">
        <f t="shared" si="11"/>
        <v>1299859.2923076923</v>
      </c>
      <c r="L95">
        <f t="shared" si="12"/>
        <v>348650.30580847716</v>
      </c>
      <c r="M95">
        <f t="shared" si="13"/>
        <v>1568084.2256410255</v>
      </c>
      <c r="N95">
        <f t="shared" si="14"/>
        <v>429725.88492063491</v>
      </c>
      <c r="O95">
        <f t="shared" si="15"/>
        <v>1072899.7333333332</v>
      </c>
      <c r="P95">
        <f t="shared" si="16"/>
        <v>1896733.4571428569</v>
      </c>
      <c r="Q95">
        <f t="shared" si="17"/>
        <v>1485553.4769230769</v>
      </c>
      <c r="R95">
        <f t="shared" si="18"/>
        <v>2241594.0857142857</v>
      </c>
      <c r="S95">
        <f t="shared" si="19"/>
        <v>1034581.8857142855</v>
      </c>
      <c r="T95">
        <f t="shared" si="20"/>
        <v>1755654.1090909091</v>
      </c>
      <c r="U95">
        <f t="shared" si="21"/>
        <v>1097283.8181818181</v>
      </c>
      <c r="V95">
        <f t="shared" si="22"/>
        <v>1360283.5904761902</v>
      </c>
      <c r="W95">
        <f t="shared" si="23"/>
        <v>1438661.0060606059</v>
      </c>
      <c r="X95">
        <f t="shared" si="24"/>
        <v>1654053.7555555555</v>
      </c>
      <c r="Y95">
        <f t="shared" si="25"/>
        <v>609602.12121212122</v>
      </c>
      <c r="Z95">
        <f t="shared" si="26"/>
        <v>1858415.6095238095</v>
      </c>
      <c r="AA95">
        <f t="shared" si="27"/>
        <v>1341124.6666666667</v>
      </c>
      <c r="AB95">
        <f t="shared" si="28"/>
        <v>931123.69714285701</v>
      </c>
      <c r="AC95">
        <f t="shared" si="29"/>
        <v>1431220.7340170941</v>
      </c>
      <c r="AD95">
        <f t="shared" si="30"/>
        <v>1011001.6717948718</v>
      </c>
      <c r="AE95">
        <f t="shared" si="31"/>
        <v>795832.2197802196</v>
      </c>
      <c r="AF95">
        <f t="shared" si="32"/>
        <v>2024459.6158730157</v>
      </c>
      <c r="AG95">
        <f t="shared" si="33"/>
        <v>371388.36923076923</v>
      </c>
      <c r="AH95">
        <f t="shared" si="34"/>
        <v>185694.18461538461</v>
      </c>
      <c r="AI95">
        <f t="shared" si="35"/>
        <v>185694.18461538461</v>
      </c>
      <c r="AJ95">
        <f t="shared" si="36"/>
        <v>1207012.2</v>
      </c>
      <c r="AK95">
        <f t="shared" si="37"/>
        <v>689721.25714285707</v>
      </c>
    </row>
    <row r="96" spans="1:37" x14ac:dyDescent="0.35">
      <c r="B96" s="106" t="s">
        <v>305</v>
      </c>
      <c r="C96">
        <f t="shared" si="3"/>
        <v>180375.80000000002</v>
      </c>
      <c r="D96">
        <f t="shared" si="4"/>
        <v>124875.55384615384</v>
      </c>
      <c r="E96">
        <f t="shared" si="5"/>
        <v>97125.430769230778</v>
      </c>
      <c r="F96">
        <f t="shared" si="6"/>
        <v>60125.266666666663</v>
      </c>
      <c r="G96">
        <f t="shared" si="7"/>
        <v>121682.08730158729</v>
      </c>
      <c r="H96">
        <f t="shared" si="8"/>
        <v>91858.046296296292</v>
      </c>
      <c r="I96">
        <f t="shared" si="9"/>
        <v>48100.213333333333</v>
      </c>
      <c r="J96">
        <f t="shared" si="10"/>
        <v>108225.48</v>
      </c>
      <c r="K96">
        <f t="shared" si="11"/>
        <v>97125.430769230778</v>
      </c>
      <c r="L96">
        <f t="shared" si="12"/>
        <v>146396.05745682892</v>
      </c>
      <c r="M96">
        <f t="shared" si="13"/>
        <v>105219.21666666666</v>
      </c>
      <c r="N96">
        <f t="shared" si="14"/>
        <v>497490.3513888889</v>
      </c>
      <c r="O96">
        <f t="shared" si="15"/>
        <v>87682.680555555547</v>
      </c>
      <c r="P96">
        <f t="shared" si="16"/>
        <v>120250.53333333333</v>
      </c>
      <c r="Q96">
        <f t="shared" si="17"/>
        <v>111000.49230769232</v>
      </c>
      <c r="R96">
        <f t="shared" si="18"/>
        <v>154607.82857142857</v>
      </c>
      <c r="S96">
        <f t="shared" si="19"/>
        <v>12883.985714285714</v>
      </c>
      <c r="T96">
        <f t="shared" si="20"/>
        <v>90187.900000000009</v>
      </c>
      <c r="U96">
        <f t="shared" si="21"/>
        <v>16397.800000000003</v>
      </c>
      <c r="V96">
        <f t="shared" si="22"/>
        <v>115240.09444444445</v>
      </c>
      <c r="W96">
        <f t="shared" si="23"/>
        <v>90187.900000000009</v>
      </c>
      <c r="X96">
        <f t="shared" si="24"/>
        <v>100208.77777777778</v>
      </c>
      <c r="Y96">
        <f t="shared" si="25"/>
        <v>154070.99583333332</v>
      </c>
      <c r="Z96">
        <f t="shared" si="26"/>
        <v>130271.4111111111</v>
      </c>
      <c r="AA96">
        <f t="shared" si="27"/>
        <v>27557.413888888888</v>
      </c>
      <c r="AB96">
        <f t="shared" si="28"/>
        <v>121818.08492857144</v>
      </c>
      <c r="AC96">
        <f t="shared" si="29"/>
        <v>95916.501796296288</v>
      </c>
      <c r="AD96">
        <f t="shared" si="30"/>
        <v>108225.48</v>
      </c>
      <c r="AE96">
        <f t="shared" si="31"/>
        <v>81419.631944444438</v>
      </c>
      <c r="AF96">
        <f t="shared" si="32"/>
        <v>148225.48379629632</v>
      </c>
      <c r="AG96">
        <f t="shared" si="33"/>
        <v>83250.369230769225</v>
      </c>
      <c r="AH96">
        <f t="shared" si="34"/>
        <v>49193.399999999994</v>
      </c>
      <c r="AI96">
        <f t="shared" si="35"/>
        <v>30062.633333333331</v>
      </c>
      <c r="AJ96">
        <f t="shared" si="36"/>
        <v>51535.942857142858</v>
      </c>
      <c r="AK96">
        <f t="shared" si="37"/>
        <v>38651.957142857143</v>
      </c>
    </row>
    <row r="97" spans="2:37" x14ac:dyDescent="0.35">
      <c r="B97" s="106" t="s">
        <v>248</v>
      </c>
      <c r="C97">
        <f t="shared" si="3"/>
        <v>36186.727272727272</v>
      </c>
      <c r="D97">
        <f t="shared" si="4"/>
        <v>35382.577777777777</v>
      </c>
      <c r="E97">
        <f t="shared" si="5"/>
        <v>47766.479999999996</v>
      </c>
      <c r="F97">
        <f t="shared" si="6"/>
        <v>11372.971428571427</v>
      </c>
      <c r="G97">
        <f t="shared" si="7"/>
        <v>44228.222222222219</v>
      </c>
      <c r="H97">
        <f t="shared" si="8"/>
        <v>38599.175757575751</v>
      </c>
      <c r="I97">
        <f t="shared" si="9"/>
        <v>31844.32</v>
      </c>
      <c r="J97">
        <f t="shared" si="10"/>
        <v>47766.479999999996</v>
      </c>
      <c r="K97">
        <f t="shared" si="11"/>
        <v>11372.971428571427</v>
      </c>
      <c r="L97">
        <f t="shared" si="12"/>
        <v>39506.715901875898</v>
      </c>
      <c r="M97">
        <f t="shared" si="13"/>
        <v>46640.670707070698</v>
      </c>
      <c r="N97">
        <f t="shared" si="14"/>
        <v>286083.24646464642</v>
      </c>
      <c r="O97">
        <f t="shared" si="15"/>
        <v>32165.979797979799</v>
      </c>
      <c r="P97">
        <f t="shared" si="16"/>
        <v>23883.239999999998</v>
      </c>
      <c r="Q97">
        <f t="shared" si="17"/>
        <v>9951.3499999999985</v>
      </c>
      <c r="R97">
        <f t="shared" si="18"/>
        <v>50661.418181818175</v>
      </c>
      <c r="S97">
        <f t="shared" si="19"/>
        <v>29854.05</v>
      </c>
      <c r="T97">
        <f t="shared" si="20"/>
        <v>26536.933333333327</v>
      </c>
      <c r="U97">
        <f t="shared" si="21"/>
        <v>8845.6444444444442</v>
      </c>
      <c r="V97">
        <f t="shared" si="22"/>
        <v>46640.670707070698</v>
      </c>
      <c r="W97">
        <f t="shared" si="23"/>
        <v>38599.175757575751</v>
      </c>
      <c r="X97">
        <f t="shared" si="24"/>
        <v>28949.381818181813</v>
      </c>
      <c r="Y97">
        <f t="shared" si="25"/>
        <v>41815.773737373733</v>
      </c>
      <c r="Z97">
        <f t="shared" si="26"/>
        <v>46640.670707070698</v>
      </c>
      <c r="AA97">
        <f t="shared" si="27"/>
        <v>24124.484848484844</v>
      </c>
      <c r="AB97">
        <f t="shared" si="28"/>
        <v>15922.16</v>
      </c>
      <c r="AC97">
        <f t="shared" si="29"/>
        <v>71295.894222222225</v>
      </c>
      <c r="AD97">
        <f t="shared" si="30"/>
        <v>15278.840404040402</v>
      </c>
      <c r="AE97">
        <f t="shared" si="31"/>
        <v>22315.148484848483</v>
      </c>
      <c r="AF97">
        <f t="shared" si="32"/>
        <v>62455.610774410772</v>
      </c>
      <c r="AG97">
        <f t="shared" si="33"/>
        <v>28949.381818181821</v>
      </c>
      <c r="AH97" t="e">
        <f t="shared" si="34"/>
        <v>#VALUE!</v>
      </c>
      <c r="AI97">
        <f t="shared" si="35"/>
        <v>17691.288888888888</v>
      </c>
      <c r="AJ97">
        <f t="shared" si="36"/>
        <v>17691.288888888888</v>
      </c>
      <c r="AK97">
        <f t="shared" si="37"/>
        <v>29854.05</v>
      </c>
    </row>
    <row r="98" spans="2:37" x14ac:dyDescent="0.35">
      <c r="B98" s="106" t="s">
        <v>249</v>
      </c>
      <c r="C98">
        <f t="shared" si="3"/>
        <v>2583213.2000000002</v>
      </c>
      <c r="D98">
        <f t="shared" si="4"/>
        <v>2384504.4923076923</v>
      </c>
      <c r="E98">
        <f t="shared" si="5"/>
        <v>1987087.0769230772</v>
      </c>
      <c r="F98">
        <f t="shared" si="6"/>
        <v>1549927.9200000002</v>
      </c>
      <c r="G98">
        <f t="shared" si="7"/>
        <v>1968162.4380952383</v>
      </c>
      <c r="H98">
        <f t="shared" si="8"/>
        <v>1987087.076923077</v>
      </c>
      <c r="I98">
        <f t="shared" si="9"/>
        <v>1076338.8333333335</v>
      </c>
      <c r="J98">
        <f t="shared" si="10"/>
        <v>1192252.2461538462</v>
      </c>
      <c r="K98">
        <f t="shared" si="11"/>
        <v>1987087.0769230772</v>
      </c>
      <c r="L98">
        <f t="shared" si="12"/>
        <v>1716587.6289500971</v>
      </c>
      <c r="M98">
        <f t="shared" si="13"/>
        <v>1262904.2311111114</v>
      </c>
      <c r="N98">
        <f t="shared" si="14"/>
        <v>413418.33851851849</v>
      </c>
      <c r="O98">
        <f t="shared" si="15"/>
        <v>1396848.6192592592</v>
      </c>
      <c r="P98">
        <f t="shared" si="16"/>
        <v>2348375.6363636362</v>
      </c>
      <c r="Q98">
        <f t="shared" si="17"/>
        <v>2152677.666666667</v>
      </c>
      <c r="R98">
        <f t="shared" si="18"/>
        <v>2113538.0727272732</v>
      </c>
      <c r="S98">
        <f t="shared" si="19"/>
        <v>1076338.8333333335</v>
      </c>
      <c r="T98">
        <f t="shared" si="20"/>
        <v>1033285.28</v>
      </c>
      <c r="U98">
        <f t="shared" si="21"/>
        <v>469675.12727272732</v>
      </c>
      <c r="V98">
        <f t="shared" si="22"/>
        <v>1660637.057142857</v>
      </c>
      <c r="W98">
        <f t="shared" si="23"/>
        <v>1358578.7940740741</v>
      </c>
      <c r="X98">
        <f t="shared" si="24"/>
        <v>1205499.4933333334</v>
      </c>
      <c r="Y98">
        <f t="shared" si="25"/>
        <v>1852607.4464646464</v>
      </c>
      <c r="Z98">
        <f t="shared" si="26"/>
        <v>1168596.4476190475</v>
      </c>
      <c r="AA98">
        <f t="shared" si="27"/>
        <v>1435118.4444444445</v>
      </c>
      <c r="AB98">
        <f t="shared" si="28"/>
        <v>2463987.9753846154</v>
      </c>
      <c r="AC98">
        <f t="shared" si="29"/>
        <v>2015421.4667236463</v>
      </c>
      <c r="AD98">
        <f t="shared" si="30"/>
        <v>2031244.5675213675</v>
      </c>
      <c r="AE98">
        <f t="shared" si="31"/>
        <v>884989.70740740723</v>
      </c>
      <c r="AF98">
        <f t="shared" si="32"/>
        <v>2252452.5680423281</v>
      </c>
      <c r="AG98">
        <f t="shared" si="33"/>
        <v>1589669.6615384617</v>
      </c>
      <c r="AH98">
        <f t="shared" si="34"/>
        <v>430535.53333333327</v>
      </c>
      <c r="AI98">
        <f t="shared" si="35"/>
        <v>0</v>
      </c>
      <c r="AJ98">
        <f t="shared" si="36"/>
        <v>1643862.9454545456</v>
      </c>
      <c r="AK98">
        <f t="shared" si="37"/>
        <v>861071.06666666653</v>
      </c>
    </row>
    <row r="99" spans="2:37" x14ac:dyDescent="0.35">
      <c r="B99" s="106" t="s">
        <v>393</v>
      </c>
      <c r="C99">
        <f t="shared" si="3"/>
        <v>26604.899999999998</v>
      </c>
      <c r="D99">
        <f t="shared" si="4"/>
        <v>24186.272727272724</v>
      </c>
      <c r="E99">
        <f t="shared" si="5"/>
        <v>29023.527272727268</v>
      </c>
      <c r="F99">
        <f t="shared" si="6"/>
        <v>24186.272727272724</v>
      </c>
      <c r="G99">
        <f t="shared" si="7"/>
        <v>24186.272727272724</v>
      </c>
      <c r="H99">
        <f t="shared" si="8"/>
        <v>33323.30909090909</v>
      </c>
      <c r="I99">
        <f t="shared" si="9"/>
        <v>47888.819999999992</v>
      </c>
      <c r="J99">
        <f t="shared" si="10"/>
        <v>33860.781818181815</v>
      </c>
      <c r="K99">
        <f t="shared" si="11"/>
        <v>42567.839999999997</v>
      </c>
      <c r="L99">
        <f t="shared" si="12"/>
        <v>15202.8</v>
      </c>
      <c r="M99">
        <f t="shared" si="13"/>
        <v>27590.266666666666</v>
      </c>
      <c r="N99">
        <f t="shared" si="14"/>
        <v>416503.55</v>
      </c>
      <c r="O99">
        <f t="shared" si="15"/>
        <v>20692.699999999997</v>
      </c>
      <c r="P99">
        <f t="shared" si="16"/>
        <v>33256.125</v>
      </c>
      <c r="Q99">
        <f t="shared" si="17"/>
        <v>15962.939999999999</v>
      </c>
      <c r="R99">
        <f t="shared" si="18"/>
        <v>31925.879999999997</v>
      </c>
      <c r="S99">
        <f t="shared" si="19"/>
        <v>10641.96</v>
      </c>
      <c r="T99">
        <f t="shared" si="20"/>
        <v>29561</v>
      </c>
      <c r="U99">
        <f t="shared" si="21"/>
        <v>5912.1999999999989</v>
      </c>
      <c r="V99">
        <f t="shared" si="22"/>
        <v>34398.254545454547</v>
      </c>
      <c r="W99">
        <f t="shared" si="23"/>
        <v>28575.633333333328</v>
      </c>
      <c r="X99">
        <f t="shared" si="24"/>
        <v>25619.533333333329</v>
      </c>
      <c r="Y99">
        <f t="shared" si="25"/>
        <v>37936.616666666661</v>
      </c>
      <c r="Z99">
        <f t="shared" si="26"/>
        <v>32024.416666666664</v>
      </c>
      <c r="AA99">
        <f t="shared" si="27"/>
        <v>29561</v>
      </c>
      <c r="AB99">
        <f t="shared" si="28"/>
        <v>24387.825000000001</v>
      </c>
      <c r="AC99">
        <f t="shared" si="29"/>
        <v>38321.805454545451</v>
      </c>
      <c r="AD99">
        <f t="shared" si="30"/>
        <v>31039.049999999996</v>
      </c>
      <c r="AE99">
        <f t="shared" si="31"/>
        <v>21062.212499999994</v>
      </c>
      <c r="AF99">
        <f t="shared" si="32"/>
        <v>43684.58888888888</v>
      </c>
      <c r="AG99">
        <f t="shared" si="33"/>
        <v>0</v>
      </c>
      <c r="AH99">
        <f t="shared" si="34"/>
        <v>11824.399999999998</v>
      </c>
      <c r="AI99">
        <f t="shared" si="35"/>
        <v>5912.1999999999989</v>
      </c>
      <c r="AJ99">
        <f t="shared" si="36"/>
        <v>11824.399999999998</v>
      </c>
      <c r="AK99">
        <f t="shared" si="37"/>
        <v>35473.19999999999</v>
      </c>
    </row>
    <row r="100" spans="2:37" x14ac:dyDescent="0.35">
      <c r="B100" s="106" t="s">
        <v>306</v>
      </c>
      <c r="C100">
        <f t="shared" si="3"/>
        <v>33597.127272727281</v>
      </c>
      <c r="D100">
        <f t="shared" si="4"/>
        <v>33597.127272727281</v>
      </c>
      <c r="E100">
        <f t="shared" si="5"/>
        <v>0</v>
      </c>
      <c r="F100">
        <f t="shared" si="6"/>
        <v>0</v>
      </c>
      <c r="G100">
        <f t="shared" si="7"/>
        <v>38263.394949494956</v>
      </c>
      <c r="H100">
        <f t="shared" si="8"/>
        <v>61594.73333333333</v>
      </c>
      <c r="I100">
        <f t="shared" si="9"/>
        <v>75593.536363636376</v>
      </c>
      <c r="J100">
        <f t="shared" si="10"/>
        <v>33597.127272727281</v>
      </c>
      <c r="K100">
        <f t="shared" si="11"/>
        <v>25197.845454545452</v>
      </c>
      <c r="L100">
        <f t="shared" si="12"/>
        <v>52795.485714285722</v>
      </c>
      <c r="M100">
        <f t="shared" si="13"/>
        <v>42929.662626262631</v>
      </c>
      <c r="N100">
        <f t="shared" si="14"/>
        <v>403882.23030303023</v>
      </c>
      <c r="O100">
        <f t="shared" si="15"/>
        <v>41063.155555555553</v>
      </c>
      <c r="P100">
        <f t="shared" si="16"/>
        <v>67194.254545454562</v>
      </c>
      <c r="Q100">
        <f t="shared" si="17"/>
        <v>83992.818181818191</v>
      </c>
      <c r="R100">
        <f t="shared" si="18"/>
        <v>16798.56363636364</v>
      </c>
      <c r="S100">
        <f t="shared" si="19"/>
        <v>75593.536363636376</v>
      </c>
      <c r="T100">
        <f t="shared" si="20"/>
        <v>41996.409090909096</v>
      </c>
      <c r="U100">
        <f t="shared" si="21"/>
        <v>8399.2818181818202</v>
      </c>
      <c r="V100">
        <f t="shared" si="22"/>
        <v>37330.141414141421</v>
      </c>
      <c r="W100">
        <f t="shared" si="23"/>
        <v>25197.845454545455</v>
      </c>
      <c r="X100">
        <f t="shared" si="24"/>
        <v>27064.352525252525</v>
      </c>
      <c r="Y100">
        <f t="shared" si="25"/>
        <v>70927.268686868687</v>
      </c>
      <c r="Z100">
        <f t="shared" si="26"/>
        <v>79326.550505050502</v>
      </c>
      <c r="AA100">
        <f t="shared" si="27"/>
        <v>60661.479797979802</v>
      </c>
      <c r="AB100">
        <f t="shared" si="28"/>
        <v>18478.420000000002</v>
      </c>
      <c r="AC100">
        <f t="shared" si="29"/>
        <v>77273.392727272716</v>
      </c>
      <c r="AD100">
        <f t="shared" si="30"/>
        <v>45729.423232323228</v>
      </c>
      <c r="AE100">
        <f t="shared" si="31"/>
        <v>40596.528787878786</v>
      </c>
      <c r="AF100">
        <f t="shared" si="32"/>
        <v>60661.479797979795</v>
      </c>
      <c r="AG100">
        <f t="shared" si="33"/>
        <v>41996.409090909096</v>
      </c>
      <c r="AH100">
        <f t="shared" si="34"/>
        <v>16798.56363636364</v>
      </c>
      <c r="AI100">
        <f t="shared" si="35"/>
        <v>58794.972727272725</v>
      </c>
      <c r="AJ100">
        <f t="shared" si="36"/>
        <v>41996.409090909096</v>
      </c>
      <c r="AK100">
        <f t="shared" si="37"/>
        <v>58794.972727272725</v>
      </c>
    </row>
    <row r="101" spans="2:37" x14ac:dyDescent="0.35">
      <c r="B101" s="106" t="s">
        <v>251</v>
      </c>
      <c r="C101">
        <f t="shared" si="3"/>
        <v>725200.4</v>
      </c>
      <c r="D101">
        <f t="shared" si="4"/>
        <v>613631.10769230768</v>
      </c>
      <c r="E101">
        <f t="shared" si="5"/>
        <v>543900.30000000005</v>
      </c>
      <c r="F101">
        <f t="shared" si="6"/>
        <v>543900.30000000005</v>
      </c>
      <c r="G101">
        <f t="shared" si="7"/>
        <v>483466.93333333323</v>
      </c>
      <c r="H101">
        <f t="shared" si="8"/>
        <v>425911.34603174601</v>
      </c>
      <c r="I101">
        <f t="shared" si="9"/>
        <v>669415.75384615385</v>
      </c>
      <c r="J101">
        <f t="shared" si="10"/>
        <v>725200.4</v>
      </c>
      <c r="K101">
        <f t="shared" si="11"/>
        <v>664767.03333333321</v>
      </c>
      <c r="L101">
        <f t="shared" si="12"/>
        <v>624920.85750915762</v>
      </c>
      <c r="M101">
        <f t="shared" si="13"/>
        <v>440078.8752136752</v>
      </c>
      <c r="N101">
        <f t="shared" si="14"/>
        <v>601616.23888888885</v>
      </c>
      <c r="O101">
        <f t="shared" si="15"/>
        <v>506489.16825396818</v>
      </c>
      <c r="P101">
        <f t="shared" si="16"/>
        <v>725200.4</v>
      </c>
      <c r="Q101">
        <f t="shared" si="17"/>
        <v>669415.75384615385</v>
      </c>
      <c r="R101">
        <f t="shared" si="18"/>
        <v>664767.03333333321</v>
      </c>
      <c r="S101">
        <f t="shared" si="19"/>
        <v>580160.31999999995</v>
      </c>
      <c r="T101">
        <f t="shared" si="20"/>
        <v>593345.78181818186</v>
      </c>
      <c r="U101">
        <f t="shared" si="21"/>
        <v>725200.4</v>
      </c>
      <c r="V101">
        <f t="shared" si="22"/>
        <v>421483.99316239316</v>
      </c>
      <c r="W101">
        <f t="shared" si="23"/>
        <v>293533.49523809529</v>
      </c>
      <c r="X101">
        <f t="shared" si="24"/>
        <v>334707.87692307692</v>
      </c>
      <c r="Y101">
        <f t="shared" si="25"/>
        <v>588218.10222222225</v>
      </c>
      <c r="Z101">
        <f t="shared" si="26"/>
        <v>295452.01481481479</v>
      </c>
      <c r="AA101">
        <f t="shared" si="27"/>
        <v>373588.08484848484</v>
      </c>
      <c r="AB101">
        <f t="shared" si="28"/>
        <v>517867.46512820513</v>
      </c>
      <c r="AC101">
        <f t="shared" si="29"/>
        <v>512244.72698412696</v>
      </c>
      <c r="AD101">
        <f t="shared" si="30"/>
        <v>408644.66984126979</v>
      </c>
      <c r="AE101">
        <f t="shared" si="31"/>
        <v>251805.69444444444</v>
      </c>
      <c r="AF101">
        <f t="shared" si="32"/>
        <v>516081.76613756613</v>
      </c>
      <c r="AG101">
        <f t="shared" si="33"/>
        <v>644622.5777777778</v>
      </c>
      <c r="AH101">
        <f t="shared" si="34"/>
        <v>543900.30000000005</v>
      </c>
      <c r="AI101">
        <f t="shared" si="35"/>
        <v>362600.2</v>
      </c>
      <c r="AJ101">
        <f t="shared" si="36"/>
        <v>644622.5777777778</v>
      </c>
      <c r="AK101">
        <f t="shared" si="37"/>
        <v>652680.36</v>
      </c>
    </row>
    <row r="102" spans="2:37" x14ac:dyDescent="0.35">
      <c r="B102" s="106" t="s">
        <v>307</v>
      </c>
      <c r="C102">
        <f t="shared" si="3"/>
        <v>338927.32500000001</v>
      </c>
      <c r="D102">
        <f t="shared" si="4"/>
        <v>338927.32500000001</v>
      </c>
      <c r="E102">
        <f t="shared" si="5"/>
        <v>188292.95833333334</v>
      </c>
      <c r="F102">
        <f t="shared" si="6"/>
        <v>188292.95833333334</v>
      </c>
      <c r="G102">
        <f t="shared" si="7"/>
        <v>100422.91111111111</v>
      </c>
      <c r="H102">
        <f t="shared" si="8"/>
        <v>163187.23055555555</v>
      </c>
      <c r="I102">
        <f t="shared" si="9"/>
        <v>164328.40000000002</v>
      </c>
      <c r="J102">
        <f t="shared" si="10"/>
        <v>123246.29999999999</v>
      </c>
      <c r="K102">
        <f t="shared" si="11"/>
        <v>112975.77499999999</v>
      </c>
      <c r="L102">
        <f t="shared" si="12"/>
        <v>193672.7571428571</v>
      </c>
      <c r="M102">
        <f t="shared" si="13"/>
        <v>117160.06296296297</v>
      </c>
      <c r="N102">
        <f t="shared" si="14"/>
        <v>285382.06203703699</v>
      </c>
      <c r="O102">
        <f t="shared" si="15"/>
        <v>121344.3509259259</v>
      </c>
      <c r="P102">
        <f t="shared" si="16"/>
        <v>150634.36666666664</v>
      </c>
      <c r="Q102">
        <f t="shared" si="17"/>
        <v>164328.40000000002</v>
      </c>
      <c r="R102">
        <f t="shared" si="18"/>
        <v>75317.18333333332</v>
      </c>
      <c r="S102">
        <f t="shared" si="19"/>
        <v>112975.77499999999</v>
      </c>
      <c r="T102">
        <f t="shared" si="20"/>
        <v>75317.18333333332</v>
      </c>
      <c r="U102">
        <f t="shared" si="21"/>
        <v>0</v>
      </c>
      <c r="V102">
        <f t="shared" si="22"/>
        <v>217582.97407407407</v>
      </c>
      <c r="W102">
        <f t="shared" si="23"/>
        <v>92054.335185185177</v>
      </c>
      <c r="X102">
        <f t="shared" si="24"/>
        <v>50211.455555555556</v>
      </c>
      <c r="Y102">
        <f t="shared" si="25"/>
        <v>351480.18888888886</v>
      </c>
      <c r="Z102">
        <f t="shared" si="26"/>
        <v>188292.95833333331</v>
      </c>
      <c r="AA102">
        <f t="shared" si="27"/>
        <v>150634.36666666664</v>
      </c>
      <c r="AB102">
        <f t="shared" si="28"/>
        <v>226636.25166666668</v>
      </c>
      <c r="AC102">
        <f t="shared" si="29"/>
        <v>206095.20166666669</v>
      </c>
      <c r="AD102">
        <f t="shared" si="30"/>
        <v>138081.50277777776</v>
      </c>
      <c r="AE102">
        <f t="shared" si="31"/>
        <v>131805.07083333333</v>
      </c>
      <c r="AF102">
        <f t="shared" si="32"/>
        <v>292900.15740740736</v>
      </c>
      <c r="AG102">
        <f t="shared" si="33"/>
        <v>37658.59166666666</v>
      </c>
      <c r="AH102">
        <f t="shared" si="34"/>
        <v>37658.59166666666</v>
      </c>
      <c r="AI102">
        <f t="shared" si="35"/>
        <v>0</v>
      </c>
      <c r="AJ102">
        <f t="shared" si="36"/>
        <v>0</v>
      </c>
      <c r="AK102">
        <f t="shared" si="37"/>
        <v>0</v>
      </c>
    </row>
    <row r="103" spans="2:37" x14ac:dyDescent="0.35">
      <c r="B103" s="106" t="s">
        <v>394</v>
      </c>
      <c r="C103">
        <f t="shared" si="3"/>
        <v>45348.1</v>
      </c>
      <c r="D103">
        <f t="shared" si="4"/>
        <v>35270.744444444448</v>
      </c>
      <c r="E103">
        <f t="shared" si="5"/>
        <v>45348.1</v>
      </c>
      <c r="F103">
        <f t="shared" si="6"/>
        <v>36278.479999999996</v>
      </c>
      <c r="G103">
        <f t="shared" si="7"/>
        <v>18715.088888888891</v>
      </c>
      <c r="H103">
        <f t="shared" si="8"/>
        <v>17275.466666666667</v>
      </c>
      <c r="I103">
        <f t="shared" si="9"/>
        <v>17005.537499999999</v>
      </c>
      <c r="J103">
        <f t="shared" si="10"/>
        <v>20154.711111111112</v>
      </c>
      <c r="K103">
        <f t="shared" si="11"/>
        <v>31743.67</v>
      </c>
      <c r="L103">
        <f t="shared" si="12"/>
        <v>32332.606363636358</v>
      </c>
      <c r="M103">
        <f t="shared" si="13"/>
        <v>22506.094074074073</v>
      </c>
      <c r="N103">
        <f t="shared" si="14"/>
        <v>370225.37777777779</v>
      </c>
      <c r="O103">
        <f t="shared" si="15"/>
        <v>17829.167521367519</v>
      </c>
      <c r="P103">
        <f t="shared" si="16"/>
        <v>34011.074999999997</v>
      </c>
      <c r="Q103">
        <f t="shared" si="17"/>
        <v>45348.1</v>
      </c>
      <c r="R103">
        <f t="shared" si="18"/>
        <v>45348.1</v>
      </c>
      <c r="S103">
        <f t="shared" si="19"/>
        <v>22674.05</v>
      </c>
      <c r="T103">
        <f t="shared" si="20"/>
        <v>36278.479999999996</v>
      </c>
      <c r="U103">
        <f t="shared" si="21"/>
        <v>28342.5625</v>
      </c>
      <c r="V103">
        <f t="shared" si="22"/>
        <v>29152.349999999995</v>
      </c>
      <c r="W103">
        <f t="shared" si="23"/>
        <v>20490.622962962963</v>
      </c>
      <c r="X103">
        <f t="shared" si="24"/>
        <v>23393.861111111113</v>
      </c>
      <c r="Y103">
        <f t="shared" si="25"/>
        <v>10077.355555555556</v>
      </c>
      <c r="Z103">
        <f t="shared" si="26"/>
        <v>27352.822222222221</v>
      </c>
      <c r="AA103">
        <f t="shared" si="27"/>
        <v>24185.653333333332</v>
      </c>
      <c r="AB103">
        <f t="shared" si="28"/>
        <v>30771.925000000003</v>
      </c>
      <c r="AC103">
        <f t="shared" si="29"/>
        <v>36785.40152188552</v>
      </c>
      <c r="AD103">
        <f t="shared" si="30"/>
        <v>18475.151851851853</v>
      </c>
      <c r="AE103">
        <f t="shared" si="31"/>
        <v>17971.284074074072</v>
      </c>
      <c r="AF103">
        <f t="shared" si="32"/>
        <v>31127.83160493827</v>
      </c>
      <c r="AG103">
        <f t="shared" si="33"/>
        <v>17005.537499999999</v>
      </c>
      <c r="AH103">
        <f t="shared" si="34"/>
        <v>17005.537499999999</v>
      </c>
      <c r="AI103">
        <f t="shared" si="35"/>
        <v>12956.599999999999</v>
      </c>
      <c r="AJ103">
        <f t="shared" si="36"/>
        <v>17005.537499999999</v>
      </c>
      <c r="AK103">
        <f t="shared" si="37"/>
        <v>25193.388888888891</v>
      </c>
    </row>
    <row r="104" spans="2:37" x14ac:dyDescent="0.35">
      <c r="B104" s="106" t="s">
        <v>254</v>
      </c>
      <c r="C104">
        <f t="shared" si="3"/>
        <v>292104.90000000002</v>
      </c>
      <c r="D104">
        <f t="shared" si="4"/>
        <v>162280.5</v>
      </c>
      <c r="E104">
        <f t="shared" si="5"/>
        <v>194736.59999999998</v>
      </c>
      <c r="F104">
        <f t="shared" si="6"/>
        <v>97368.299999999988</v>
      </c>
      <c r="G104">
        <f t="shared" si="7"/>
        <v>194736.59999999998</v>
      </c>
      <c r="H104">
        <f t="shared" si="8"/>
        <v>227192.69999999998</v>
      </c>
      <c r="I104">
        <f t="shared" si="9"/>
        <v>182565.5625</v>
      </c>
      <c r="J104">
        <f t="shared" si="10"/>
        <v>208646.35714285716</v>
      </c>
      <c r="K104">
        <f t="shared" si="11"/>
        <v>250375.62857142856</v>
      </c>
      <c r="L104">
        <f t="shared" si="12"/>
        <v>187930.75454081636</v>
      </c>
      <c r="M104">
        <f t="shared" si="13"/>
        <v>142806.84</v>
      </c>
      <c r="N104">
        <f t="shared" si="14"/>
        <v>407247.91555555561</v>
      </c>
      <c r="O104">
        <f t="shared" si="15"/>
        <v>159034.89000000001</v>
      </c>
      <c r="P104">
        <f t="shared" si="16"/>
        <v>250375.62857142856</v>
      </c>
      <c r="Q104">
        <f t="shared" si="17"/>
        <v>292104.90000000002</v>
      </c>
      <c r="R104">
        <f t="shared" si="18"/>
        <v>292104.90000000002</v>
      </c>
      <c r="S104">
        <f t="shared" si="19"/>
        <v>208646.35714285716</v>
      </c>
      <c r="T104">
        <f t="shared" si="20"/>
        <v>208646.35714285716</v>
      </c>
      <c r="U104">
        <f t="shared" si="21"/>
        <v>219078.67499999999</v>
      </c>
      <c r="V104">
        <f t="shared" si="22"/>
        <v>172017.33</v>
      </c>
      <c r="W104">
        <f t="shared" si="23"/>
        <v>110350.74</v>
      </c>
      <c r="X104">
        <f t="shared" si="24"/>
        <v>94122.69</v>
      </c>
      <c r="Y104">
        <f t="shared" si="25"/>
        <v>220701.48</v>
      </c>
      <c r="Z104">
        <f t="shared" si="26"/>
        <v>107105.12999999999</v>
      </c>
      <c r="AA104">
        <f t="shared" si="27"/>
        <v>149298.06</v>
      </c>
      <c r="AB104">
        <f t="shared" si="28"/>
        <v>217548.60171428567</v>
      </c>
      <c r="AC104">
        <f t="shared" si="29"/>
        <v>231574.27350000001</v>
      </c>
      <c r="AD104">
        <f t="shared" si="30"/>
        <v>175262.94</v>
      </c>
      <c r="AE104">
        <f t="shared" si="31"/>
        <v>89254.275000000009</v>
      </c>
      <c r="AF104">
        <f t="shared" si="32"/>
        <v>238011.4</v>
      </c>
      <c r="AG104">
        <f t="shared" si="33"/>
        <v>146052.45000000001</v>
      </c>
      <c r="AH104">
        <f t="shared" si="34"/>
        <v>58420.979999999996</v>
      </c>
      <c r="AI104">
        <f t="shared" si="35"/>
        <v>41729.271428571425</v>
      </c>
      <c r="AJ104">
        <f t="shared" si="36"/>
        <v>97368.299999999988</v>
      </c>
      <c r="AK104">
        <f t="shared" si="37"/>
        <v>243420.75000000003</v>
      </c>
    </row>
    <row r="105" spans="2:37" x14ac:dyDescent="0.35">
      <c r="B105" s="106" t="s">
        <v>255</v>
      </c>
      <c r="C105">
        <f t="shared" si="3"/>
        <v>204892.16</v>
      </c>
      <c r="D105">
        <f t="shared" si="4"/>
        <v>256115.20000000001</v>
      </c>
      <c r="E105">
        <f t="shared" si="5"/>
        <v>186265.60000000001</v>
      </c>
      <c r="F105">
        <f t="shared" si="6"/>
        <v>137908.18461538461</v>
      </c>
      <c r="G105">
        <f t="shared" si="7"/>
        <v>188852.62222222224</v>
      </c>
      <c r="H105">
        <f t="shared" si="8"/>
        <v>156514.84444444443</v>
      </c>
      <c r="I105">
        <f t="shared" si="9"/>
        <v>73175.771428571432</v>
      </c>
      <c r="J105">
        <f t="shared" si="10"/>
        <v>142286.22222222222</v>
      </c>
      <c r="K105">
        <f t="shared" si="11"/>
        <v>256115.20000000001</v>
      </c>
      <c r="L105">
        <f t="shared" si="12"/>
        <v>197408.27428571429</v>
      </c>
      <c r="M105">
        <f t="shared" si="13"/>
        <v>162982.40000000002</v>
      </c>
      <c r="N105">
        <f t="shared" si="14"/>
        <v>588994.91919191915</v>
      </c>
      <c r="O105">
        <f t="shared" si="15"/>
        <v>155221.33333333331</v>
      </c>
      <c r="P105">
        <f t="shared" si="16"/>
        <v>142286.22222222222</v>
      </c>
      <c r="Q105">
        <f t="shared" si="17"/>
        <v>182939.42857142858</v>
      </c>
      <c r="R105">
        <f t="shared" si="18"/>
        <v>232832</v>
      </c>
      <c r="S105">
        <f t="shared" si="19"/>
        <v>56914.488888888889</v>
      </c>
      <c r="T105">
        <f t="shared" si="20"/>
        <v>128057.60000000001</v>
      </c>
      <c r="U105">
        <f t="shared" si="21"/>
        <v>102446.08</v>
      </c>
      <c r="V105">
        <f t="shared" si="22"/>
        <v>175121.50427350428</v>
      </c>
      <c r="W105">
        <f t="shared" si="23"/>
        <v>135171.91111111111</v>
      </c>
      <c r="X105">
        <f t="shared" si="24"/>
        <v>142286.22222222222</v>
      </c>
      <c r="Y105">
        <f t="shared" si="25"/>
        <v>240792.06837606838</v>
      </c>
      <c r="Z105">
        <f t="shared" si="26"/>
        <v>218901.88034188034</v>
      </c>
      <c r="AA105">
        <f t="shared" si="27"/>
        <v>90545.777777777766</v>
      </c>
      <c r="AB105">
        <f t="shared" si="28"/>
        <v>169727.13650793649</v>
      </c>
      <c r="AC105">
        <f t="shared" si="29"/>
        <v>157601.39377777779</v>
      </c>
      <c r="AD105">
        <f t="shared" si="30"/>
        <v>147460.26666666666</v>
      </c>
      <c r="AE105">
        <f t="shared" si="31"/>
        <v>116656.46039886038</v>
      </c>
      <c r="AF105">
        <f t="shared" si="32"/>
        <v>189714.96296296298</v>
      </c>
      <c r="AG105">
        <f t="shared" si="33"/>
        <v>170743.46666666665</v>
      </c>
      <c r="AH105">
        <f t="shared" si="34"/>
        <v>42685.866666666661</v>
      </c>
      <c r="AI105">
        <f t="shared" si="35"/>
        <v>128057.60000000001</v>
      </c>
      <c r="AJ105">
        <f t="shared" si="36"/>
        <v>64028.800000000003</v>
      </c>
      <c r="AK105">
        <f t="shared" si="37"/>
        <v>113828.97777777778</v>
      </c>
    </row>
    <row r="106" spans="2:37" x14ac:dyDescent="0.35">
      <c r="B106" s="106" t="s">
        <v>256</v>
      </c>
      <c r="C106">
        <f t="shared" si="3"/>
        <v>34519359.5</v>
      </c>
      <c r="D106">
        <f t="shared" si="4"/>
        <v>24163551.649999999</v>
      </c>
      <c r="E106">
        <f t="shared" si="5"/>
        <v>24163551.649999999</v>
      </c>
      <c r="F106">
        <f t="shared" si="6"/>
        <v>13807743.799999999</v>
      </c>
      <c r="G106">
        <f t="shared" si="7"/>
        <v>26848390.722222216</v>
      </c>
      <c r="H106">
        <f t="shared" si="8"/>
        <v>18793873.505555555</v>
      </c>
      <c r="I106">
        <f t="shared" si="9"/>
        <v>11506453.166666664</v>
      </c>
      <c r="J106">
        <f t="shared" si="10"/>
        <v>17259679.75</v>
      </c>
      <c r="K106">
        <f t="shared" si="11"/>
        <v>20711615.699999999</v>
      </c>
      <c r="L106">
        <f t="shared" si="12"/>
        <v>22699805.566893421</v>
      </c>
      <c r="M106">
        <f t="shared" si="13"/>
        <v>18325092.08024691</v>
      </c>
      <c r="N106">
        <f t="shared" si="14"/>
        <v>481292.99111111113</v>
      </c>
      <c r="O106">
        <f t="shared" si="15"/>
        <v>17259679.75</v>
      </c>
      <c r="P106">
        <f t="shared" si="16"/>
        <v>19177421.944444444</v>
      </c>
      <c r="Q106">
        <f t="shared" si="17"/>
        <v>15341937.555555554</v>
      </c>
      <c r="R106" t="e">
        <f t="shared" si="18"/>
        <v>#VALUE!</v>
      </c>
      <c r="S106">
        <f t="shared" si="19"/>
        <v>8629839.875</v>
      </c>
      <c r="T106">
        <f t="shared" si="20"/>
        <v>15341937.555555554</v>
      </c>
      <c r="U106">
        <f t="shared" si="21"/>
        <v>8629839.875</v>
      </c>
      <c r="V106">
        <f t="shared" si="22"/>
        <v>18026776.627777778</v>
      </c>
      <c r="W106">
        <f t="shared" si="23"/>
        <v>17643228.188888885</v>
      </c>
      <c r="X106">
        <f t="shared" si="24"/>
        <v>17259679.75</v>
      </c>
      <c r="Y106">
        <f t="shared" si="25"/>
        <v>29040096.087301586</v>
      </c>
      <c r="Z106">
        <f t="shared" si="26"/>
        <v>23439071.265432093</v>
      </c>
      <c r="AA106">
        <f t="shared" si="27"/>
        <v>1278494.7962962959</v>
      </c>
      <c r="AB106">
        <f t="shared" si="28"/>
        <v>28437377.111904759</v>
      </c>
      <c r="AC106">
        <f t="shared" si="29"/>
        <v>21632131.953333329</v>
      </c>
      <c r="AD106">
        <f t="shared" si="30"/>
        <v>19177421.944444444</v>
      </c>
      <c r="AE106">
        <f t="shared" si="31"/>
        <v>17845656.531635799</v>
      </c>
      <c r="AF106">
        <f t="shared" si="32"/>
        <v>18410325.066666666</v>
      </c>
      <c r="AG106">
        <f t="shared" si="33"/>
        <v>13807743.799999999</v>
      </c>
      <c r="AH106" t="e">
        <f t="shared" si="34"/>
        <v>#VALUE!</v>
      </c>
      <c r="AI106">
        <f t="shared" si="35"/>
        <v>19177421.944444444</v>
      </c>
      <c r="AJ106">
        <f t="shared" si="36"/>
        <v>9862674.1428571418</v>
      </c>
      <c r="AK106">
        <f t="shared" si="37"/>
        <v>21574599.6875</v>
      </c>
    </row>
    <row r="107" spans="2:37" x14ac:dyDescent="0.35">
      <c r="B107" s="106" t="s">
        <v>257</v>
      </c>
      <c r="C107">
        <f t="shared" si="3"/>
        <v>838082.22222222213</v>
      </c>
      <c r="D107">
        <f t="shared" si="4"/>
        <v>733321.9444444445</v>
      </c>
      <c r="E107">
        <f t="shared" si="5"/>
        <v>707131.875</v>
      </c>
      <c r="F107">
        <f t="shared" si="6"/>
        <v>209520.55555555553</v>
      </c>
      <c r="G107">
        <f t="shared" si="7"/>
        <v>146664.38888888885</v>
      </c>
      <c r="H107">
        <f t="shared" si="8"/>
        <v>366660.97222222219</v>
      </c>
      <c r="I107">
        <f t="shared" si="9"/>
        <v>0</v>
      </c>
      <c r="J107">
        <f t="shared" si="10"/>
        <v>314280.83333333326</v>
      </c>
      <c r="K107">
        <f t="shared" si="11"/>
        <v>523801.38888888888</v>
      </c>
      <c r="L107">
        <f t="shared" si="12"/>
        <v>149657.53968253965</v>
      </c>
      <c r="M107">
        <f t="shared" si="13"/>
        <v>544753.44444444438</v>
      </c>
      <c r="N107">
        <f t="shared" si="14"/>
        <v>453526.08777777781</v>
      </c>
      <c r="O107">
        <f t="shared" si="15"/>
        <v>513325.36111111112</v>
      </c>
      <c r="P107">
        <f t="shared" si="16"/>
        <v>269383.57142857136</v>
      </c>
      <c r="Q107">
        <f t="shared" si="17"/>
        <v>673458.92857142852</v>
      </c>
      <c r="R107">
        <f t="shared" si="18"/>
        <v>942842.49999999988</v>
      </c>
      <c r="S107">
        <f t="shared" si="19"/>
        <v>104760.27777777777</v>
      </c>
      <c r="T107">
        <f t="shared" si="20"/>
        <v>0</v>
      </c>
      <c r="U107">
        <f t="shared" si="21"/>
        <v>134691.78571428568</v>
      </c>
      <c r="V107">
        <f t="shared" si="22"/>
        <v>586657.55555555539</v>
      </c>
      <c r="W107">
        <f t="shared" si="23"/>
        <v>450469.19444444432</v>
      </c>
      <c r="X107">
        <f t="shared" si="24"/>
        <v>471421.24999999994</v>
      </c>
      <c r="Y107">
        <f t="shared" si="25"/>
        <v>849722.25308641966</v>
      </c>
      <c r="Z107">
        <f t="shared" si="26"/>
        <v>712369.88888888888</v>
      </c>
      <c r="AA107">
        <f t="shared" si="27"/>
        <v>167616.44444444444</v>
      </c>
      <c r="AB107">
        <f t="shared" si="28"/>
        <v>62856.166666666657</v>
      </c>
      <c r="AC107">
        <f t="shared" si="29"/>
        <v>645664.19772927684</v>
      </c>
      <c r="AD107">
        <f t="shared" si="30"/>
        <v>125712.33333333334</v>
      </c>
      <c r="AE107">
        <f t="shared" si="31"/>
        <v>295947.78472222219</v>
      </c>
      <c r="AF107">
        <f t="shared" si="32"/>
        <v>680941.80555555539</v>
      </c>
      <c r="AG107">
        <f t="shared" si="33"/>
        <v>353565.9375</v>
      </c>
      <c r="AH107">
        <f t="shared" si="34"/>
        <v>404075.3571428571</v>
      </c>
      <c r="AI107">
        <f t="shared" si="35"/>
        <v>104760.27777777777</v>
      </c>
      <c r="AJ107">
        <f t="shared" si="36"/>
        <v>117855.31249999999</v>
      </c>
      <c r="AK107">
        <f t="shared" si="37"/>
        <v>314280.83333333326</v>
      </c>
    </row>
    <row r="108" spans="2:37" x14ac:dyDescent="0.35">
      <c r="B108" s="106" t="s">
        <v>308</v>
      </c>
      <c r="C108">
        <f t="shared" si="3"/>
        <v>78282.8</v>
      </c>
      <c r="D108">
        <f t="shared" si="4"/>
        <v>78282.8</v>
      </c>
      <c r="E108">
        <f t="shared" si="5"/>
        <v>46969.68</v>
      </c>
      <c r="F108">
        <f t="shared" si="6"/>
        <v>31313.119999999999</v>
      </c>
      <c r="G108">
        <f t="shared" si="7"/>
        <v>55916.285714285717</v>
      </c>
      <c r="H108">
        <f t="shared" si="8"/>
        <v>63993.082539682538</v>
      </c>
      <c r="I108">
        <f t="shared" si="9"/>
        <v>22366.514285714282</v>
      </c>
      <c r="J108">
        <f t="shared" si="10"/>
        <v>58712.1</v>
      </c>
      <c r="K108">
        <f t="shared" si="11"/>
        <v>54797.96</v>
      </c>
      <c r="L108">
        <f t="shared" si="12"/>
        <v>55323.234199134196</v>
      </c>
      <c r="M108">
        <f t="shared" si="13"/>
        <v>58514.416161616165</v>
      </c>
      <c r="N108">
        <f t="shared" si="14"/>
        <v>624755.32499999995</v>
      </c>
      <c r="O108">
        <f t="shared" si="15"/>
        <v>56932.945454545457</v>
      </c>
      <c r="P108">
        <f t="shared" si="16"/>
        <v>67099.542857142849</v>
      </c>
      <c r="Q108">
        <f t="shared" si="17"/>
        <v>48926.75</v>
      </c>
      <c r="R108">
        <f t="shared" si="18"/>
        <v>67099.542857142849</v>
      </c>
      <c r="S108">
        <f t="shared" si="19"/>
        <v>15656.56</v>
      </c>
      <c r="T108">
        <f t="shared" si="20"/>
        <v>39141.4</v>
      </c>
      <c r="U108">
        <f t="shared" si="21"/>
        <v>19570.7</v>
      </c>
      <c r="V108">
        <f t="shared" si="22"/>
        <v>52188.533333333326</v>
      </c>
      <c r="W108">
        <f t="shared" si="23"/>
        <v>50607.062626262625</v>
      </c>
      <c r="X108">
        <f t="shared" si="24"/>
        <v>47839.488888888882</v>
      </c>
      <c r="Y108">
        <f t="shared" si="25"/>
        <v>70375.446464646477</v>
      </c>
      <c r="Z108">
        <f t="shared" si="26"/>
        <v>49816.327272727271</v>
      </c>
      <c r="AA108">
        <f t="shared" si="27"/>
        <v>32182.928888888891</v>
      </c>
      <c r="AB108">
        <f t="shared" si="28"/>
        <v>63887.462888888891</v>
      </c>
      <c r="AC108">
        <f t="shared" si="29"/>
        <v>49981.618960792301</v>
      </c>
      <c r="AD108">
        <f t="shared" si="30"/>
        <v>44159.528205128197</v>
      </c>
      <c r="AE108">
        <f t="shared" si="31"/>
        <v>35606.660905205907</v>
      </c>
      <c r="AF108">
        <f t="shared" si="32"/>
        <v>65141.145309998639</v>
      </c>
      <c r="AG108">
        <f t="shared" si="33"/>
        <v>46969.68</v>
      </c>
      <c r="AH108">
        <f t="shared" si="34"/>
        <v>52188.533333333326</v>
      </c>
      <c r="AI108">
        <f t="shared" si="35"/>
        <v>39141.4</v>
      </c>
      <c r="AJ108">
        <f t="shared" si="36"/>
        <v>34792.35555555555</v>
      </c>
      <c r="AK108">
        <f t="shared" si="37"/>
        <v>22366.514285714282</v>
      </c>
    </row>
    <row r="109" spans="2:37" x14ac:dyDescent="0.35">
      <c r="B109" s="106" t="s">
        <v>309</v>
      </c>
      <c r="C109">
        <f t="shared" si="3"/>
        <v>254351.69999999998</v>
      </c>
      <c r="D109">
        <f t="shared" si="4"/>
        <v>208105.93636363637</v>
      </c>
      <c r="E109">
        <f t="shared" si="5"/>
        <v>184983.05454545454</v>
      </c>
      <c r="F109">
        <f t="shared" si="6"/>
        <v>184983.05454545454</v>
      </c>
      <c r="G109">
        <f t="shared" si="7"/>
        <v>109007.87142857141</v>
      </c>
      <c r="H109">
        <f t="shared" si="8"/>
        <v>152176.23076923075</v>
      </c>
      <c r="I109">
        <f t="shared" si="9"/>
        <v>76305.509999999995</v>
      </c>
      <c r="J109">
        <f t="shared" si="10"/>
        <v>152611.01999999999</v>
      </c>
      <c r="K109">
        <f t="shared" si="11"/>
        <v>208105.93636363637</v>
      </c>
      <c r="L109">
        <f t="shared" si="12"/>
        <v>136094.67584415583</v>
      </c>
      <c r="M109">
        <f t="shared" si="13"/>
        <v>157792.2583333333</v>
      </c>
      <c r="N109">
        <f t="shared" si="14"/>
        <v>547625.03796296299</v>
      </c>
      <c r="O109">
        <f t="shared" si="15"/>
        <v>157792.2583333333</v>
      </c>
      <c r="P109">
        <f t="shared" si="16"/>
        <v>228916.52999999997</v>
      </c>
      <c r="Q109">
        <f t="shared" si="17"/>
        <v>231228.81818181815</v>
      </c>
      <c r="R109">
        <f t="shared" si="18"/>
        <v>254351.69999999998</v>
      </c>
      <c r="S109">
        <f t="shared" si="19"/>
        <v>113045.19999999998</v>
      </c>
      <c r="T109">
        <f t="shared" si="20"/>
        <v>101740.68</v>
      </c>
      <c r="U109">
        <f t="shared" si="21"/>
        <v>184983.05454545454</v>
      </c>
      <c r="V109">
        <f t="shared" si="22"/>
        <v>173915.69230769228</v>
      </c>
      <c r="W109">
        <f t="shared" si="23"/>
        <v>189133.31538461539</v>
      </c>
      <c r="X109">
        <f t="shared" si="24"/>
        <v>156524.12307692305</v>
      </c>
      <c r="Y109">
        <f t="shared" si="25"/>
        <v>219568.56153846154</v>
      </c>
      <c r="Z109">
        <f t="shared" si="26"/>
        <v>209941.08571428573</v>
      </c>
      <c r="AA109">
        <f t="shared" si="27"/>
        <v>154350.17692307691</v>
      </c>
      <c r="AB109">
        <f t="shared" si="28"/>
        <v>77294.655500000008</v>
      </c>
      <c r="AC109">
        <f t="shared" si="29"/>
        <v>146555.49769397269</v>
      </c>
      <c r="AD109">
        <f t="shared" si="30"/>
        <v>169567.79999999996</v>
      </c>
      <c r="AE109">
        <f t="shared" si="31"/>
        <v>123526.7260989011</v>
      </c>
      <c r="AF109">
        <f t="shared" si="32"/>
        <v>208543.5489010989</v>
      </c>
      <c r="AG109">
        <f t="shared" si="33"/>
        <v>127175.84999999999</v>
      </c>
      <c r="AH109">
        <f t="shared" si="34"/>
        <v>109007.87142857141</v>
      </c>
      <c r="AI109">
        <f t="shared" si="35"/>
        <v>95381.887499999997</v>
      </c>
      <c r="AJ109">
        <f t="shared" si="36"/>
        <v>31793.962499999998</v>
      </c>
      <c r="AK109">
        <f t="shared" si="37"/>
        <v>178046.19</v>
      </c>
    </row>
    <row r="110" spans="2:37" x14ac:dyDescent="0.35">
      <c r="B110" s="106" t="s">
        <v>310</v>
      </c>
      <c r="C110">
        <f t="shared" si="3"/>
        <v>420487.10666666663</v>
      </c>
      <c r="D110">
        <f t="shared" si="4"/>
        <v>240278.34666666668</v>
      </c>
      <c r="E110">
        <f t="shared" si="5"/>
        <v>180208.76</v>
      </c>
      <c r="F110">
        <f t="shared" si="6"/>
        <v>90104.38</v>
      </c>
      <c r="G110">
        <f t="shared" si="7"/>
        <v>307022.33185185189</v>
      </c>
      <c r="H110">
        <f t="shared" si="8"/>
        <v>327045.52740740741</v>
      </c>
      <c r="I110">
        <f t="shared" si="9"/>
        <v>60069.58666666667</v>
      </c>
      <c r="J110">
        <f t="shared" si="10"/>
        <v>96540.407142857133</v>
      </c>
      <c r="K110">
        <f t="shared" si="11"/>
        <v>210243.55333333332</v>
      </c>
      <c r="L110">
        <f t="shared" si="12"/>
        <v>326092.04190476192</v>
      </c>
      <c r="M110">
        <f t="shared" si="13"/>
        <v>163522.76370370371</v>
      </c>
      <c r="N110">
        <f t="shared" si="14"/>
        <v>265328.18740740739</v>
      </c>
      <c r="O110">
        <f t="shared" si="15"/>
        <v>123476.3725925926</v>
      </c>
      <c r="P110">
        <f t="shared" si="16"/>
        <v>390452.31333333335</v>
      </c>
      <c r="Q110">
        <f t="shared" si="17"/>
        <v>270313.14</v>
      </c>
      <c r="R110">
        <f t="shared" si="18"/>
        <v>450521.9</v>
      </c>
      <c r="S110">
        <f t="shared" si="19"/>
        <v>160900.67857142858</v>
      </c>
      <c r="T110">
        <f t="shared" si="20"/>
        <v>60069.58666666667</v>
      </c>
      <c r="U110">
        <f t="shared" si="21"/>
        <v>96540.407142857133</v>
      </c>
      <c r="V110">
        <f t="shared" si="22"/>
        <v>226929.54962962962</v>
      </c>
      <c r="W110">
        <f t="shared" si="23"/>
        <v>113464.77481481481</v>
      </c>
      <c r="X110">
        <f t="shared" si="24"/>
        <v>126813.57185185184</v>
      </c>
      <c r="Y110">
        <f t="shared" si="25"/>
        <v>276987.5385185185</v>
      </c>
      <c r="Z110">
        <f t="shared" si="26"/>
        <v>397126.7118518519</v>
      </c>
      <c r="AA110">
        <f t="shared" si="27"/>
        <v>90104.37999999999</v>
      </c>
      <c r="AB110">
        <f t="shared" si="28"/>
        <v>400848.97256410256</v>
      </c>
      <c r="AC110">
        <f t="shared" si="29"/>
        <v>353743.12148148147</v>
      </c>
      <c r="AD110">
        <f t="shared" si="30"/>
        <v>93441.579259259262</v>
      </c>
      <c r="AE110">
        <f t="shared" si="31"/>
        <v>134322.27018518519</v>
      </c>
      <c r="AF110">
        <f t="shared" si="32"/>
        <v>259189.14246913581</v>
      </c>
      <c r="AG110">
        <f t="shared" si="33"/>
        <v>210243.55333333332</v>
      </c>
      <c r="AH110">
        <f t="shared" si="34"/>
        <v>30034.793333333335</v>
      </c>
      <c r="AI110">
        <f t="shared" si="35"/>
        <v>120139.17333333334</v>
      </c>
      <c r="AJ110">
        <f t="shared" si="36"/>
        <v>240278.34666666668</v>
      </c>
      <c r="AK110">
        <f t="shared" si="37"/>
        <v>150173.96666666665</v>
      </c>
    </row>
    <row r="111" spans="2:37" x14ac:dyDescent="0.35">
      <c r="B111" s="106" t="s">
        <v>258</v>
      </c>
      <c r="C111">
        <f t="shared" si="3"/>
        <v>1286795.3999999999</v>
      </c>
      <c r="D111">
        <f t="shared" si="4"/>
        <v>1206370.6875</v>
      </c>
      <c r="E111">
        <f t="shared" si="5"/>
        <v>1286795.3999999999</v>
      </c>
      <c r="F111">
        <f t="shared" si="6"/>
        <v>965096.54999999993</v>
      </c>
      <c r="G111">
        <f t="shared" si="7"/>
        <v>893607.91666666663</v>
      </c>
      <c r="H111">
        <f t="shared" si="8"/>
        <v>848331.78222222219</v>
      </c>
      <c r="I111">
        <f t="shared" si="9"/>
        <v>884671.83750000002</v>
      </c>
      <c r="J111">
        <f t="shared" si="10"/>
        <v>735311.65714285709</v>
      </c>
      <c r="K111">
        <f t="shared" si="11"/>
        <v>1115222.68</v>
      </c>
      <c r="L111">
        <f t="shared" si="12"/>
        <v>976585.79464285704</v>
      </c>
      <c r="M111">
        <f t="shared" si="13"/>
        <v>527228.67083333328</v>
      </c>
      <c r="N111">
        <f t="shared" si="14"/>
        <v>399149.23541666666</v>
      </c>
      <c r="O111">
        <f t="shared" si="15"/>
        <v>571909.06666666665</v>
      </c>
      <c r="P111">
        <f t="shared" si="16"/>
        <v>943649.96</v>
      </c>
      <c r="Q111">
        <f t="shared" si="17"/>
        <v>1115222.68</v>
      </c>
      <c r="R111">
        <f t="shared" si="18"/>
        <v>1029436.32</v>
      </c>
      <c r="S111">
        <f t="shared" si="19"/>
        <v>857863.59999999986</v>
      </c>
      <c r="T111">
        <f t="shared" si="20"/>
        <v>482548.27499999997</v>
      </c>
      <c r="U111">
        <f t="shared" si="21"/>
        <v>91913.957142857136</v>
      </c>
      <c r="V111">
        <f t="shared" si="22"/>
        <v>607653.3833333333</v>
      </c>
      <c r="W111">
        <f t="shared" si="23"/>
        <v>473612.19583333336</v>
      </c>
      <c r="X111">
        <f t="shared" si="24"/>
        <v>455740.03749999998</v>
      </c>
      <c r="Y111">
        <f t="shared" si="25"/>
        <v>813183.2041666666</v>
      </c>
      <c r="Z111">
        <f t="shared" si="26"/>
        <v>661269.85833333328</v>
      </c>
      <c r="AA111">
        <f t="shared" si="27"/>
        <v>598717.3041666667</v>
      </c>
      <c r="AB111">
        <f t="shared" si="28"/>
        <v>1004772.7415000001</v>
      </c>
      <c r="AC111">
        <f t="shared" si="29"/>
        <v>764996.46107936511</v>
      </c>
      <c r="AD111">
        <f t="shared" si="30"/>
        <v>411059.64166666666</v>
      </c>
      <c r="AE111">
        <f t="shared" si="31"/>
        <v>473612.19583333336</v>
      </c>
      <c r="AF111">
        <f t="shared" si="32"/>
        <v>962117.85694444447</v>
      </c>
      <c r="AG111">
        <f t="shared" si="33"/>
        <v>919139.57142857148</v>
      </c>
      <c r="AH111">
        <f t="shared" si="34"/>
        <v>367655.82857142854</v>
      </c>
      <c r="AI111">
        <f t="shared" si="35"/>
        <v>0</v>
      </c>
      <c r="AJ111">
        <f t="shared" si="36"/>
        <v>1115222.68</v>
      </c>
      <c r="AK111">
        <f t="shared" si="37"/>
        <v>857863.59999999986</v>
      </c>
    </row>
    <row r="112" spans="2:37" x14ac:dyDescent="0.35">
      <c r="B112" s="106" t="s">
        <v>260</v>
      </c>
      <c r="C112">
        <f t="shared" si="3"/>
        <v>109898.72307692307</v>
      </c>
      <c r="D112">
        <f t="shared" si="4"/>
        <v>158742.6</v>
      </c>
      <c r="E112">
        <f t="shared" si="5"/>
        <v>61054.846153846163</v>
      </c>
      <c r="F112">
        <f t="shared" si="6"/>
        <v>73265.815384615387</v>
      </c>
      <c r="G112">
        <f t="shared" si="7"/>
        <v>74331.852380952376</v>
      </c>
      <c r="H112">
        <f t="shared" si="8"/>
        <v>50394.476190476191</v>
      </c>
      <c r="I112">
        <f t="shared" si="9"/>
        <v>34016.271428571425</v>
      </c>
      <c r="J112">
        <f t="shared" si="10"/>
        <v>122109.69230769233</v>
      </c>
      <c r="K112">
        <f t="shared" si="11"/>
        <v>147403.84285714285</v>
      </c>
      <c r="L112">
        <f t="shared" si="12"/>
        <v>72892.010204081642</v>
      </c>
      <c r="M112">
        <f t="shared" si="13"/>
        <v>128505.9142857143</v>
      </c>
      <c r="N112">
        <f t="shared" si="14"/>
        <v>621449.74126984132</v>
      </c>
      <c r="O112">
        <f t="shared" si="15"/>
        <v>107088.26190476189</v>
      </c>
      <c r="P112">
        <f t="shared" si="16"/>
        <v>124726.32857142856</v>
      </c>
      <c r="Q112">
        <f t="shared" si="17"/>
        <v>113387.57142857142</v>
      </c>
      <c r="R112">
        <f t="shared" si="18"/>
        <v>113387.57142857142</v>
      </c>
      <c r="S112">
        <f t="shared" si="19"/>
        <v>11338.757142857141</v>
      </c>
      <c r="T112">
        <f t="shared" si="20"/>
        <v>90710.057142857127</v>
      </c>
      <c r="U112">
        <f t="shared" si="21"/>
        <v>34016.271428571425</v>
      </c>
      <c r="V112">
        <f t="shared" si="22"/>
        <v>112127.70952380952</v>
      </c>
      <c r="W112">
        <f t="shared" si="23"/>
        <v>79371.3</v>
      </c>
      <c r="X112">
        <f t="shared" si="24"/>
        <v>99529.090476190482</v>
      </c>
      <c r="Y112">
        <f t="shared" si="25"/>
        <v>105828.39999999998</v>
      </c>
      <c r="Z112">
        <f t="shared" si="26"/>
        <v>134805.2238095238</v>
      </c>
      <c r="AA112">
        <f t="shared" si="27"/>
        <v>26457.099999999995</v>
      </c>
      <c r="AB112">
        <f t="shared" si="28"/>
        <v>92977.80857142857</v>
      </c>
      <c r="AC112">
        <f t="shared" si="29"/>
        <v>126994.07999999999</v>
      </c>
      <c r="AD112">
        <f t="shared" si="30"/>
        <v>102048.81428571427</v>
      </c>
      <c r="AE112">
        <f t="shared" si="31"/>
        <v>57953.647619047602</v>
      </c>
      <c r="AF112">
        <f t="shared" si="32"/>
        <v>102468.76825396824</v>
      </c>
      <c r="AG112">
        <f t="shared" si="33"/>
        <v>97687.75384615385</v>
      </c>
      <c r="AH112">
        <f t="shared" si="34"/>
        <v>34016.271428571425</v>
      </c>
      <c r="AI112">
        <f t="shared" si="35"/>
        <v>73265.815384615387</v>
      </c>
      <c r="AJ112">
        <f t="shared" si="36"/>
        <v>102048.8142857143</v>
      </c>
      <c r="AK112">
        <f t="shared" si="37"/>
        <v>102048.8142857143</v>
      </c>
    </row>
    <row r="113" spans="2:37" x14ac:dyDescent="0.35">
      <c r="B113" s="106" t="s">
        <v>262</v>
      </c>
      <c r="C113">
        <f t="shared" si="3"/>
        <v>38912.571428571428</v>
      </c>
      <c r="D113">
        <f t="shared" si="4"/>
        <v>23347.542857142853</v>
      </c>
      <c r="E113">
        <f t="shared" si="5"/>
        <v>15565.028571428569</v>
      </c>
      <c r="F113">
        <f t="shared" si="6"/>
        <v>7782.5142857142846</v>
      </c>
      <c r="G113">
        <f t="shared" si="7"/>
        <v>26963.660606060599</v>
      </c>
      <c r="H113">
        <f t="shared" si="8"/>
        <v>25557.392592592591</v>
      </c>
      <c r="I113">
        <f t="shared" si="9"/>
        <v>32686.559999999998</v>
      </c>
      <c r="J113">
        <f t="shared" si="10"/>
        <v>27238.799999999999</v>
      </c>
      <c r="K113">
        <f t="shared" si="11"/>
        <v>34667.563636363629</v>
      </c>
      <c r="L113">
        <f t="shared" si="12"/>
        <v>20234.537142857142</v>
      </c>
      <c r="M113">
        <f t="shared" si="13"/>
        <v>21460.872727272726</v>
      </c>
      <c r="N113">
        <f t="shared" si="14"/>
        <v>319740.09898989898</v>
      </c>
      <c r="O113">
        <f t="shared" si="15"/>
        <v>21460.872727272726</v>
      </c>
      <c r="P113">
        <f t="shared" si="16"/>
        <v>38134.32</v>
      </c>
      <c r="Q113">
        <f t="shared" si="17"/>
        <v>13619.4</v>
      </c>
      <c r="R113">
        <f t="shared" si="18"/>
        <v>18159.199999999997</v>
      </c>
      <c r="S113">
        <f t="shared" si="19"/>
        <v>24212.266666666663</v>
      </c>
      <c r="T113">
        <f t="shared" si="20"/>
        <v>18159.199999999997</v>
      </c>
      <c r="U113">
        <f t="shared" si="21"/>
        <v>24212.266666666663</v>
      </c>
      <c r="V113">
        <f t="shared" si="22"/>
        <v>24762.545454545452</v>
      </c>
      <c r="W113">
        <f t="shared" si="23"/>
        <v>26413.381818181813</v>
      </c>
      <c r="X113">
        <f t="shared" si="24"/>
        <v>17608.921212121211</v>
      </c>
      <c r="Y113">
        <f t="shared" si="25"/>
        <v>24212.266666666663</v>
      </c>
      <c r="Z113">
        <f t="shared" si="26"/>
        <v>29054.719999999994</v>
      </c>
      <c r="AA113">
        <f t="shared" si="27"/>
        <v>23661.987878787877</v>
      </c>
      <c r="AB113">
        <f t="shared" si="28"/>
        <v>26743.549090909084</v>
      </c>
      <c r="AC113">
        <f t="shared" si="29"/>
        <v>36587.42518518518</v>
      </c>
      <c r="AD113">
        <f t="shared" si="30"/>
        <v>22561.430303030305</v>
      </c>
      <c r="AE113">
        <f t="shared" si="31"/>
        <v>13880.782424242423</v>
      </c>
      <c r="AF113">
        <f t="shared" si="32"/>
        <v>38134.32</v>
      </c>
      <c r="AG113">
        <f t="shared" si="33"/>
        <v>16343.279999999999</v>
      </c>
      <c r="AH113">
        <f t="shared" si="34"/>
        <v>0</v>
      </c>
      <c r="AI113">
        <f t="shared" si="35"/>
        <v>5447.7599999999993</v>
      </c>
      <c r="AJ113">
        <f t="shared" si="36"/>
        <v>10895.519999999999</v>
      </c>
      <c r="AK113">
        <f t="shared" si="37"/>
        <v>12106.133333333331</v>
      </c>
    </row>
    <row r="114" spans="2:37" x14ac:dyDescent="0.35">
      <c r="B114" s="106" t="s">
        <v>263</v>
      </c>
      <c r="C114">
        <f t="shared" si="3"/>
        <v>61174.690909090903</v>
      </c>
      <c r="D114">
        <f t="shared" si="4"/>
        <v>91762.036363636376</v>
      </c>
      <c r="E114">
        <f t="shared" si="5"/>
        <v>62307.555555555562</v>
      </c>
      <c r="F114">
        <f t="shared" si="6"/>
        <v>56076.800000000003</v>
      </c>
      <c r="G114">
        <f t="shared" si="7"/>
        <v>82245.973333333328</v>
      </c>
      <c r="H114">
        <f t="shared" si="8"/>
        <v>69230.617283950618</v>
      </c>
      <c r="I114">
        <f t="shared" si="9"/>
        <v>62307.555555555562</v>
      </c>
      <c r="J114">
        <f t="shared" si="10"/>
        <v>98134.400000000009</v>
      </c>
      <c r="K114">
        <f t="shared" si="11"/>
        <v>62307.555555555562</v>
      </c>
      <c r="L114">
        <f t="shared" si="12"/>
        <v>68404.794920634929</v>
      </c>
      <c r="M114">
        <f t="shared" si="13"/>
        <v>58569.102222222224</v>
      </c>
      <c r="N114">
        <f t="shared" si="14"/>
        <v>351714.10888888891</v>
      </c>
      <c r="O114">
        <f t="shared" si="15"/>
        <v>54830.648888888893</v>
      </c>
      <c r="P114">
        <f t="shared" si="16"/>
        <v>87230.577777777784</v>
      </c>
      <c r="Q114">
        <f t="shared" si="17"/>
        <v>99692.088888888888</v>
      </c>
      <c r="R114">
        <f t="shared" si="18"/>
        <v>74769.066666666666</v>
      </c>
      <c r="S114">
        <f t="shared" si="19"/>
        <v>14019.2</v>
      </c>
      <c r="T114">
        <f t="shared" si="20"/>
        <v>49846.044444444444</v>
      </c>
      <c r="U114">
        <f t="shared" si="21"/>
        <v>62307.555555555562</v>
      </c>
      <c r="V114">
        <f t="shared" si="22"/>
        <v>68538.311111111107</v>
      </c>
      <c r="W114">
        <f t="shared" si="23"/>
        <v>34892.231111111112</v>
      </c>
      <c r="X114">
        <f t="shared" si="24"/>
        <v>42369.137777777782</v>
      </c>
      <c r="Y114">
        <f t="shared" si="25"/>
        <v>80999.822222222225</v>
      </c>
      <c r="Z114">
        <f t="shared" si="26"/>
        <v>42369.137777777782</v>
      </c>
      <c r="AA114">
        <f t="shared" si="27"/>
        <v>58153.718518518523</v>
      </c>
      <c r="AB114">
        <f t="shared" si="28"/>
        <v>82245.973333333342</v>
      </c>
      <c r="AC114">
        <f t="shared" si="29"/>
        <v>86097.713131313125</v>
      </c>
      <c r="AD114">
        <f t="shared" si="30"/>
        <v>43615.288888888885</v>
      </c>
      <c r="AE114">
        <f t="shared" si="31"/>
        <v>31465.31555555556</v>
      </c>
      <c r="AF114">
        <f t="shared" si="32"/>
        <v>76430.601481481484</v>
      </c>
      <c r="AG114">
        <f t="shared" si="33"/>
        <v>87230.577777777784</v>
      </c>
      <c r="AH114">
        <f t="shared" si="34"/>
        <v>42057.600000000006</v>
      </c>
      <c r="AI114">
        <f t="shared" si="35"/>
        <v>42057.600000000006</v>
      </c>
      <c r="AJ114">
        <f t="shared" si="36"/>
        <v>42057.600000000006</v>
      </c>
      <c r="AK114">
        <f t="shared" si="37"/>
        <v>98134.400000000009</v>
      </c>
    </row>
    <row r="115" spans="2:37" x14ac:dyDescent="0.35">
      <c r="B115" s="106" t="s">
        <v>264</v>
      </c>
      <c r="C115">
        <f t="shared" si="3"/>
        <v>529542.53846153838</v>
      </c>
      <c r="D115">
        <f t="shared" si="4"/>
        <v>417215.33333333326</v>
      </c>
      <c r="E115">
        <f t="shared" si="5"/>
        <v>455144</v>
      </c>
      <c r="F115">
        <f t="shared" si="6"/>
        <v>187746.9</v>
      </c>
      <c r="G115">
        <f t="shared" si="7"/>
        <v>317878.34920634917</v>
      </c>
      <c r="H115">
        <f t="shared" si="8"/>
        <v>304888.12820512819</v>
      </c>
      <c r="I115">
        <f t="shared" si="9"/>
        <v>568930</v>
      </c>
      <c r="J115">
        <f t="shared" si="10"/>
        <v>391139.375</v>
      </c>
      <c r="K115">
        <f t="shared" si="11"/>
        <v>398250.99999999994</v>
      </c>
      <c r="L115">
        <f t="shared" si="12"/>
        <v>295414.64484126976</v>
      </c>
      <c r="M115">
        <f t="shared" si="13"/>
        <v>320934.87179487175</v>
      </c>
      <c r="N115">
        <f t="shared" si="14"/>
        <v>398704.25299145293</v>
      </c>
      <c r="O115">
        <f t="shared" si="15"/>
        <v>294190.29914529913</v>
      </c>
      <c r="P115">
        <f t="shared" si="16"/>
        <v>438076.1</v>
      </c>
      <c r="Q115">
        <f t="shared" si="17"/>
        <v>486751.22222222225</v>
      </c>
      <c r="R115">
        <f t="shared" si="18"/>
        <v>469367.24999999994</v>
      </c>
      <c r="S115">
        <f t="shared" si="19"/>
        <v>312911.5</v>
      </c>
      <c r="T115">
        <f t="shared" si="20"/>
        <v>391139.375</v>
      </c>
      <c r="U115">
        <f t="shared" si="21"/>
        <v>391139.375</v>
      </c>
      <c r="V115">
        <f t="shared" si="22"/>
        <v>317878.34920634917</v>
      </c>
      <c r="W115">
        <f t="shared" si="23"/>
        <v>317878.34920634917</v>
      </c>
      <c r="X115">
        <f t="shared" si="24"/>
        <v>243375.61111111107</v>
      </c>
      <c r="Y115">
        <f t="shared" si="25"/>
        <v>470704.47863247863</v>
      </c>
      <c r="Z115">
        <f t="shared" si="26"/>
        <v>283492.47008547006</v>
      </c>
      <c r="AA115">
        <f t="shared" si="27"/>
        <v>315585.95726495725</v>
      </c>
      <c r="AB115">
        <f t="shared" si="28"/>
        <v>345692.70476190466</v>
      </c>
      <c r="AC115">
        <f t="shared" si="29"/>
        <v>522291.78765432094</v>
      </c>
      <c r="AD115">
        <f t="shared" si="30"/>
        <v>362579.99206349201</v>
      </c>
      <c r="AE115">
        <f t="shared" si="31"/>
        <v>194662.28235653232</v>
      </c>
      <c r="AF115">
        <f t="shared" si="32"/>
        <v>486751.22222222213</v>
      </c>
      <c r="AG115">
        <f t="shared" si="33"/>
        <v>156455.75</v>
      </c>
      <c r="AH115">
        <f t="shared" si="34"/>
        <v>113786</v>
      </c>
      <c r="AI115">
        <f t="shared" si="35"/>
        <v>139071.77777777775</v>
      </c>
      <c r="AJ115">
        <f t="shared" si="36"/>
        <v>78227.875</v>
      </c>
      <c r="AK115">
        <f t="shared" si="37"/>
        <v>139071.77777777775</v>
      </c>
    </row>
    <row r="116" spans="2:37" x14ac:dyDescent="0.35">
      <c r="B116" s="106" t="s">
        <v>265</v>
      </c>
      <c r="C116">
        <f t="shared" si="3"/>
        <v>425446.40000000002</v>
      </c>
      <c r="D116">
        <f t="shared" si="4"/>
        <v>372265.6</v>
      </c>
      <c r="E116">
        <f t="shared" si="5"/>
        <v>372265.6</v>
      </c>
      <c r="F116">
        <f t="shared" si="6"/>
        <v>303890.28571428574</v>
      </c>
      <c r="G116">
        <f t="shared" si="7"/>
        <v>302539.66222222225</v>
      </c>
      <c r="H116">
        <f t="shared" si="8"/>
        <v>241611.53580246912</v>
      </c>
      <c r="I116">
        <f t="shared" si="9"/>
        <v>255267.84</v>
      </c>
      <c r="J116">
        <f t="shared" si="10"/>
        <v>212723.20000000001</v>
      </c>
      <c r="K116">
        <f t="shared" si="11"/>
        <v>297812.47999999998</v>
      </c>
      <c r="L116">
        <f t="shared" si="12"/>
        <v>321847.43896103889</v>
      </c>
      <c r="M116">
        <f t="shared" si="13"/>
        <v>244237.74814814815</v>
      </c>
      <c r="N116">
        <f t="shared" si="14"/>
        <v>439642.63611111109</v>
      </c>
      <c r="O116">
        <f t="shared" si="15"/>
        <v>216662.51851851851</v>
      </c>
      <c r="P116">
        <f t="shared" si="16"/>
        <v>340357.12</v>
      </c>
      <c r="Q116">
        <f t="shared" si="17"/>
        <v>309415.56363636366</v>
      </c>
      <c r="R116">
        <f t="shared" si="18"/>
        <v>378174.57777777774</v>
      </c>
      <c r="S116">
        <f t="shared" si="19"/>
        <v>364668.34285714285</v>
      </c>
      <c r="T116">
        <f t="shared" si="20"/>
        <v>182334.17142857143</v>
      </c>
      <c r="U116">
        <f t="shared" si="21"/>
        <v>141815.46666666665</v>
      </c>
      <c r="V116">
        <f t="shared" si="22"/>
        <v>279333.49494949495</v>
      </c>
      <c r="W116">
        <f t="shared" si="23"/>
        <v>224541.15555555557</v>
      </c>
      <c r="X116">
        <f t="shared" si="24"/>
        <v>236359.11111111112</v>
      </c>
      <c r="Y116">
        <f t="shared" si="25"/>
        <v>311994.02666666661</v>
      </c>
      <c r="Z116">
        <f t="shared" si="26"/>
        <v>176194.97373737374</v>
      </c>
      <c r="AA116">
        <f t="shared" si="27"/>
        <v>232061.67272727273</v>
      </c>
      <c r="AB116">
        <f t="shared" si="28"/>
        <v>273016.26052525255</v>
      </c>
      <c r="AC116">
        <f t="shared" si="29"/>
        <v>258619.84193939395</v>
      </c>
      <c r="AD116">
        <f t="shared" si="30"/>
        <v>236359.11111111112</v>
      </c>
      <c r="AE116">
        <f t="shared" si="31"/>
        <v>147187.26464646464</v>
      </c>
      <c r="AF116">
        <f t="shared" si="32"/>
        <v>336632.67340067343</v>
      </c>
      <c r="AG116">
        <f t="shared" si="33"/>
        <v>283630.93333333329</v>
      </c>
      <c r="AH116">
        <f t="shared" si="34"/>
        <v>141815.46666666665</v>
      </c>
      <c r="AI116">
        <f t="shared" si="35"/>
        <v>106361.60000000001</v>
      </c>
      <c r="AJ116">
        <f t="shared" si="36"/>
        <v>189087.28888888887</v>
      </c>
      <c r="AK116">
        <f t="shared" si="37"/>
        <v>189087.28888888887</v>
      </c>
    </row>
    <row r="117" spans="2:37" x14ac:dyDescent="0.35">
      <c r="B117" s="106" t="s">
        <v>311</v>
      </c>
      <c r="C117">
        <f t="shared" si="3"/>
        <v>482011.08571428567</v>
      </c>
      <c r="D117">
        <f t="shared" si="4"/>
        <v>723016.62857142847</v>
      </c>
      <c r="E117">
        <f t="shared" si="5"/>
        <v>778633.29230769223</v>
      </c>
      <c r="F117">
        <f t="shared" si="6"/>
        <v>783268.01428571425</v>
      </c>
      <c r="G117">
        <f t="shared" si="7"/>
        <v>587010.57660818717</v>
      </c>
      <c r="H117">
        <f t="shared" si="8"/>
        <v>499863.34814814804</v>
      </c>
      <c r="I117">
        <f t="shared" si="9"/>
        <v>301256.92857142858</v>
      </c>
      <c r="J117">
        <f t="shared" si="10"/>
        <v>713747.18461538455</v>
      </c>
      <c r="K117">
        <f t="shared" si="11"/>
        <v>648861.07692307699</v>
      </c>
      <c r="L117">
        <f t="shared" si="12"/>
        <v>512070.56825745682</v>
      </c>
      <c r="M117">
        <f t="shared" si="13"/>
        <v>641272.05847953213</v>
      </c>
      <c r="N117">
        <f t="shared" si="14"/>
        <v>604051.93216374272</v>
      </c>
      <c r="O117">
        <f t="shared" si="15"/>
        <v>601809.16257309937</v>
      </c>
      <c r="P117">
        <f t="shared" si="16"/>
        <v>843519.39999999991</v>
      </c>
      <c r="Q117">
        <f t="shared" si="17"/>
        <v>843519.39999999991</v>
      </c>
      <c r="R117" t="e">
        <f t="shared" si="18"/>
        <v>#VALUE!</v>
      </c>
      <c r="S117">
        <f t="shared" si="19"/>
        <v>389316.64615384612</v>
      </c>
      <c r="T117">
        <f t="shared" si="20"/>
        <v>778633.29230769223</v>
      </c>
      <c r="U117">
        <f t="shared" si="21"/>
        <v>506111.63999999996</v>
      </c>
      <c r="V117">
        <f t="shared" si="22"/>
        <v>621540.61052631575</v>
      </c>
      <c r="W117">
        <f t="shared" si="23"/>
        <v>626473.47251461982</v>
      </c>
      <c r="X117">
        <f t="shared" si="24"/>
        <v>577144.85263157892</v>
      </c>
      <c r="Y117">
        <f t="shared" si="25"/>
        <v>656070.64444444433</v>
      </c>
      <c r="Z117">
        <f t="shared" si="26"/>
        <v>612332.60148148146</v>
      </c>
      <c r="AA117">
        <f t="shared" si="27"/>
        <v>546725.53703703696</v>
      </c>
      <c r="AB117">
        <f t="shared" si="28"/>
        <v>509510.43611721613</v>
      </c>
      <c r="AC117">
        <f t="shared" si="29"/>
        <v>555373.60176434275</v>
      </c>
      <c r="AD117">
        <f t="shared" si="30"/>
        <v>463689.02690058475</v>
      </c>
      <c r="AE117">
        <f t="shared" si="31"/>
        <v>508850.50683598971</v>
      </c>
      <c r="AF117">
        <f t="shared" si="32"/>
        <v>687312.10370370361</v>
      </c>
      <c r="AG117">
        <f t="shared" si="33"/>
        <v>662765.24285714282</v>
      </c>
      <c r="AH117">
        <f t="shared" si="34"/>
        <v>527199.625</v>
      </c>
      <c r="AI117">
        <f t="shared" si="35"/>
        <v>383417.90909090906</v>
      </c>
      <c r="AJ117">
        <f t="shared" si="36"/>
        <v>702932.83333333337</v>
      </c>
      <c r="AK117">
        <f t="shared" si="37"/>
        <v>702932.83333333337</v>
      </c>
    </row>
    <row r="118" spans="2:37" x14ac:dyDescent="0.35">
      <c r="B118" s="106" t="s">
        <v>266</v>
      </c>
      <c r="C118">
        <f t="shared" si="3"/>
        <v>382482.05333333329</v>
      </c>
      <c r="D118">
        <f t="shared" si="4"/>
        <v>273201.46666666662</v>
      </c>
      <c r="E118">
        <f t="shared" si="5"/>
        <v>380530.61428571428</v>
      </c>
      <c r="F118">
        <f t="shared" si="6"/>
        <v>315232.46153846156</v>
      </c>
      <c r="G118">
        <f t="shared" si="7"/>
        <v>139446.58194444445</v>
      </c>
      <c r="H118">
        <f t="shared" si="8"/>
        <v>307351.65000000002</v>
      </c>
      <c r="I118">
        <f t="shared" si="9"/>
        <v>321987.44285714283</v>
      </c>
      <c r="J118">
        <f t="shared" si="10"/>
        <v>204901.1</v>
      </c>
      <c r="K118">
        <f t="shared" si="11"/>
        <v>332964.28749999998</v>
      </c>
      <c r="L118">
        <f t="shared" si="12"/>
        <v>290665.2378139717</v>
      </c>
      <c r="M118">
        <f t="shared" si="13"/>
        <v>224165.30598290599</v>
      </c>
      <c r="N118">
        <f t="shared" si="14"/>
        <v>475122.56814814813</v>
      </c>
      <c r="O118">
        <f t="shared" si="15"/>
        <v>206418.88592592592</v>
      </c>
      <c r="P118">
        <f t="shared" si="16"/>
        <v>315232.46153846156</v>
      </c>
      <c r="Q118">
        <f t="shared" si="17"/>
        <v>409802.2</v>
      </c>
      <c r="R118">
        <f t="shared" si="18"/>
        <v>409802.2</v>
      </c>
      <c r="S118">
        <f t="shared" si="19"/>
        <v>318735.04444444447</v>
      </c>
      <c r="T118">
        <f t="shared" si="20"/>
        <v>315232.46153846156</v>
      </c>
      <c r="U118">
        <f t="shared" si="21"/>
        <v>298037.96363636368</v>
      </c>
      <c r="V118">
        <f t="shared" si="22"/>
        <v>216284.49444444446</v>
      </c>
      <c r="W118">
        <f t="shared" si="23"/>
        <v>210592.7972222222</v>
      </c>
      <c r="X118">
        <f t="shared" si="24"/>
        <v>173596.76527777777</v>
      </c>
      <c r="Y118">
        <f t="shared" si="25"/>
        <v>130529.58962962963</v>
      </c>
      <c r="Z118">
        <f t="shared" si="26"/>
        <v>227667.88888888891</v>
      </c>
      <c r="AA118">
        <f t="shared" si="27"/>
        <v>236774.60444444444</v>
      </c>
      <c r="AB118">
        <f t="shared" si="28"/>
        <v>360484.01316017314</v>
      </c>
      <c r="AC118">
        <f t="shared" si="29"/>
        <v>328163.7145903479</v>
      </c>
      <c r="AD118">
        <f t="shared" si="30"/>
        <v>264663.92083333334</v>
      </c>
      <c r="AE118">
        <f t="shared" si="31"/>
        <v>155573.05740740741</v>
      </c>
      <c r="AF118">
        <f t="shared" si="32"/>
        <v>303557.18518518517</v>
      </c>
      <c r="AG118">
        <f t="shared" si="33"/>
        <v>204901.1</v>
      </c>
      <c r="AH118">
        <f t="shared" si="34"/>
        <v>37254.74545454546</v>
      </c>
      <c r="AI118">
        <f t="shared" si="35"/>
        <v>45533.577777777777</v>
      </c>
      <c r="AJ118">
        <f t="shared" si="36"/>
        <v>186273.72727272726</v>
      </c>
      <c r="AK118">
        <f t="shared" si="37"/>
        <v>307351.65000000002</v>
      </c>
    </row>
    <row r="119" spans="2:37" x14ac:dyDescent="0.35">
      <c r="B119" s="106" t="s">
        <v>267</v>
      </c>
      <c r="C119">
        <f t="shared" si="3"/>
        <v>88375.438461538448</v>
      </c>
      <c r="D119">
        <f t="shared" si="4"/>
        <v>72307.176923076913</v>
      </c>
      <c r="E119">
        <f t="shared" si="5"/>
        <v>56969.290909090894</v>
      </c>
      <c r="F119">
        <f t="shared" si="6"/>
        <v>43518.208333333336</v>
      </c>
      <c r="G119">
        <f t="shared" si="7"/>
        <v>30594.619191919188</v>
      </c>
      <c r="H119">
        <f t="shared" si="8"/>
        <v>50287.707407407397</v>
      </c>
      <c r="I119">
        <f t="shared" si="9"/>
        <v>9494.8818181818187</v>
      </c>
      <c r="J119">
        <f t="shared" si="10"/>
        <v>24102.392307692306</v>
      </c>
      <c r="K119">
        <f t="shared" si="11"/>
        <v>32136.523076923073</v>
      </c>
      <c r="L119">
        <f t="shared" si="12"/>
        <v>17407.283333333329</v>
      </c>
      <c r="M119">
        <f t="shared" si="13"/>
        <v>32136.523076923069</v>
      </c>
      <c r="N119">
        <f t="shared" si="14"/>
        <v>138834.51666666663</v>
      </c>
      <c r="O119">
        <f t="shared" si="15"/>
        <v>24264.697979797977</v>
      </c>
      <c r="P119">
        <f t="shared" si="16"/>
        <v>20888.739999999998</v>
      </c>
      <c r="Q119">
        <f t="shared" si="17"/>
        <v>52221.849999999991</v>
      </c>
      <c r="R119">
        <f t="shared" si="18"/>
        <v>32136.523076923073</v>
      </c>
      <c r="S119">
        <f t="shared" si="19"/>
        <v>0</v>
      </c>
      <c r="T119">
        <f t="shared" si="20"/>
        <v>0</v>
      </c>
      <c r="U119">
        <f t="shared" si="21"/>
        <v>0</v>
      </c>
      <c r="V119">
        <f t="shared" si="22"/>
        <v>38385.291452991449</v>
      </c>
      <c r="W119">
        <f t="shared" si="23"/>
        <v>20531.667521367515</v>
      </c>
      <c r="X119">
        <f t="shared" si="24"/>
        <v>17853.623931623926</v>
      </c>
      <c r="Y119">
        <f t="shared" si="25"/>
        <v>0</v>
      </c>
      <c r="Z119">
        <f t="shared" si="26"/>
        <v>29012.138888888887</v>
      </c>
      <c r="AA119">
        <f t="shared" si="27"/>
        <v>27673.117094017089</v>
      </c>
      <c r="AB119">
        <f t="shared" si="28"/>
        <v>12501.594393939391</v>
      </c>
      <c r="AC119">
        <f t="shared" si="29"/>
        <v>67323.04024216524</v>
      </c>
      <c r="AD119">
        <f t="shared" si="30"/>
        <v>8926.8119658119631</v>
      </c>
      <c r="AE119">
        <f t="shared" si="31"/>
        <v>14729.239743589742</v>
      </c>
      <c r="AF119">
        <f t="shared" si="32"/>
        <v>66653.529344729337</v>
      </c>
      <c r="AG119">
        <f t="shared" si="33"/>
        <v>8703.6416666666646</v>
      </c>
      <c r="AH119">
        <f t="shared" si="34"/>
        <v>0</v>
      </c>
      <c r="AI119">
        <f t="shared" si="35"/>
        <v>0</v>
      </c>
      <c r="AJ119">
        <f t="shared" si="36"/>
        <v>0</v>
      </c>
      <c r="AK119">
        <f t="shared" si="37"/>
        <v>0</v>
      </c>
    </row>
    <row r="120" spans="2:37" x14ac:dyDescent="0.35">
      <c r="B120" s="106" t="s">
        <v>312</v>
      </c>
      <c r="C120">
        <f t="shared" si="3"/>
        <v>3404481.1</v>
      </c>
      <c r="D120">
        <f t="shared" si="4"/>
        <v>2918126.6571428571</v>
      </c>
      <c r="E120">
        <f t="shared" si="5"/>
        <v>1309415.807692308</v>
      </c>
      <c r="F120">
        <f t="shared" si="6"/>
        <v>972708.88571428566</v>
      </c>
      <c r="G120">
        <f t="shared" si="7"/>
        <v>1972437.4626984128</v>
      </c>
      <c r="H120">
        <f t="shared" si="8"/>
        <v>2226006.8730769232</v>
      </c>
      <c r="I120">
        <f t="shared" si="9"/>
        <v>283706.7583333333</v>
      </c>
      <c r="J120">
        <f t="shared" si="10"/>
        <v>972708.88571428566</v>
      </c>
      <c r="K120">
        <f t="shared" si="11"/>
        <v>1702240.55</v>
      </c>
      <c r="L120">
        <f t="shared" si="12"/>
        <v>2014896.9775510204</v>
      </c>
      <c r="M120">
        <f t="shared" si="13"/>
        <v>1864358.6976190479</v>
      </c>
      <c r="N120">
        <f t="shared" si="14"/>
        <v>588393.90396825399</v>
      </c>
      <c r="O120">
        <f t="shared" si="15"/>
        <v>2134555.6103174607</v>
      </c>
      <c r="P120">
        <f t="shared" si="16"/>
        <v>1702240.55</v>
      </c>
      <c r="Q120">
        <f t="shared" si="17"/>
        <v>3026205.4222222222</v>
      </c>
      <c r="R120">
        <f t="shared" si="18"/>
        <v>1833182.1307692309</v>
      </c>
      <c r="S120">
        <f t="shared" si="19"/>
        <v>309498.28181818186</v>
      </c>
      <c r="T120">
        <f t="shared" si="20"/>
        <v>785649.4846153846</v>
      </c>
      <c r="U120">
        <f t="shared" si="21"/>
        <v>425560.13750000001</v>
      </c>
      <c r="V120">
        <f t="shared" si="22"/>
        <v>1648201.1674603173</v>
      </c>
      <c r="W120">
        <f t="shared" si="23"/>
        <v>1774985.8726495728</v>
      </c>
      <c r="X120">
        <f t="shared" si="24"/>
        <v>1702240.55</v>
      </c>
      <c r="Y120">
        <f t="shared" si="25"/>
        <v>3026205.4222222222</v>
      </c>
      <c r="Z120">
        <f t="shared" si="26"/>
        <v>2783028.2007936509</v>
      </c>
      <c r="AA120">
        <f t="shared" si="27"/>
        <v>2512831.2880952382</v>
      </c>
      <c r="AB120">
        <f t="shared" si="28"/>
        <v>2397421.3060839158</v>
      </c>
      <c r="AC120">
        <f t="shared" si="29"/>
        <v>2023567.0323321125</v>
      </c>
      <c r="AD120">
        <f t="shared" si="30"/>
        <v>1675220.858730159</v>
      </c>
      <c r="AE120">
        <f t="shared" si="31"/>
        <v>2202104.8384920638</v>
      </c>
      <c r="AF120">
        <f t="shared" si="32"/>
        <v>2701969.1269841269</v>
      </c>
      <c r="AG120">
        <f t="shared" si="33"/>
        <v>1418533.791666667</v>
      </c>
      <c r="AH120">
        <f t="shared" si="34"/>
        <v>1702240.55</v>
      </c>
      <c r="AI120">
        <f t="shared" si="35"/>
        <v>1237993.1272727274</v>
      </c>
      <c r="AJ120">
        <f t="shared" si="36"/>
        <v>1985947.3083333336</v>
      </c>
      <c r="AK120">
        <f t="shared" si="37"/>
        <v>851120.27500000002</v>
      </c>
    </row>
    <row r="121" spans="2:37" x14ac:dyDescent="0.35">
      <c r="B121" s="106" t="s">
        <v>313</v>
      </c>
      <c r="C121">
        <f t="shared" si="3"/>
        <v>99479.986666666664</v>
      </c>
      <c r="D121">
        <f t="shared" si="4"/>
        <v>99479.986666666664</v>
      </c>
      <c r="E121">
        <f t="shared" si="5"/>
        <v>7105.7133333333331</v>
      </c>
      <c r="F121">
        <f t="shared" si="6"/>
        <v>16397.8</v>
      </c>
      <c r="G121">
        <f t="shared" si="7"/>
        <v>59214.277777777781</v>
      </c>
      <c r="H121">
        <f t="shared" si="8"/>
        <v>51319.040740740733</v>
      </c>
      <c r="I121">
        <f t="shared" si="9"/>
        <v>0</v>
      </c>
      <c r="J121">
        <f t="shared" si="10"/>
        <v>16397.8</v>
      </c>
      <c r="K121">
        <f t="shared" si="11"/>
        <v>92374.273333333331</v>
      </c>
      <c r="L121">
        <f t="shared" si="12"/>
        <v>29688.941972789115</v>
      </c>
      <c r="M121">
        <f t="shared" si="13"/>
        <v>57635.230370370366</v>
      </c>
      <c r="N121">
        <f t="shared" si="14"/>
        <v>456611.29925925925</v>
      </c>
      <c r="O121">
        <f t="shared" si="15"/>
        <v>60003.801481481474</v>
      </c>
      <c r="P121">
        <f t="shared" si="16"/>
        <v>15226.528571428569</v>
      </c>
      <c r="Q121">
        <f t="shared" si="17"/>
        <v>21317.14</v>
      </c>
      <c r="R121">
        <f t="shared" si="18"/>
        <v>0</v>
      </c>
      <c r="S121">
        <f t="shared" si="19"/>
        <v>0</v>
      </c>
      <c r="T121">
        <f t="shared" si="20"/>
        <v>28422.853333333333</v>
      </c>
      <c r="U121">
        <f t="shared" si="21"/>
        <v>0</v>
      </c>
      <c r="V121">
        <f t="shared" si="22"/>
        <v>57635.230370370366</v>
      </c>
      <c r="W121">
        <f t="shared" si="23"/>
        <v>45792.374814814808</v>
      </c>
      <c r="X121">
        <f t="shared" si="24"/>
        <v>45792.374814814808</v>
      </c>
      <c r="Y121">
        <f t="shared" si="25"/>
        <v>63161.896296296291</v>
      </c>
      <c r="Z121">
        <f t="shared" si="26"/>
        <v>89216.1785185185</v>
      </c>
      <c r="AA121">
        <f t="shared" si="27"/>
        <v>11842.855555555554</v>
      </c>
      <c r="AB121">
        <f t="shared" si="28"/>
        <v>89227.457428571419</v>
      </c>
      <c r="AC121">
        <f t="shared" si="29"/>
        <v>74688.942370370365</v>
      </c>
      <c r="AD121">
        <f t="shared" si="30"/>
        <v>52108.564444444448</v>
      </c>
      <c r="AE121">
        <f t="shared" si="31"/>
        <v>47174.041296296295</v>
      </c>
      <c r="AF121">
        <f t="shared" si="32"/>
        <v>54477.135555555549</v>
      </c>
      <c r="AG121">
        <f t="shared" si="33"/>
        <v>14211.426666666666</v>
      </c>
      <c r="AH121">
        <f t="shared" si="34"/>
        <v>21317.14</v>
      </c>
      <c r="AI121">
        <f t="shared" si="35"/>
        <v>24596.7</v>
      </c>
      <c r="AJ121">
        <f t="shared" si="36"/>
        <v>22839.792857142857</v>
      </c>
      <c r="AK121">
        <f t="shared" si="37"/>
        <v>56845.706666666665</v>
      </c>
    </row>
    <row r="122" spans="2:37" x14ac:dyDescent="0.35">
      <c r="B122" s="106" t="s">
        <v>268</v>
      </c>
      <c r="C122">
        <f t="shared" si="3"/>
        <v>79331.0625</v>
      </c>
      <c r="D122">
        <f t="shared" si="4"/>
        <v>84619.8</v>
      </c>
      <c r="E122">
        <f t="shared" si="5"/>
        <v>63464.85</v>
      </c>
      <c r="F122">
        <f t="shared" si="6"/>
        <v>68753.587499999994</v>
      </c>
      <c r="G122">
        <f t="shared" si="7"/>
        <v>45757.373333333329</v>
      </c>
      <c r="H122">
        <f t="shared" si="8"/>
        <v>47011</v>
      </c>
      <c r="I122">
        <f t="shared" si="9"/>
        <v>73337.16</v>
      </c>
      <c r="J122">
        <f t="shared" si="10"/>
        <v>63464.85</v>
      </c>
      <c r="K122">
        <f t="shared" si="11"/>
        <v>84619.8</v>
      </c>
      <c r="L122">
        <f t="shared" si="12"/>
        <v>61348.046716140998</v>
      </c>
      <c r="M122">
        <f t="shared" si="13"/>
        <v>57000.837500000001</v>
      </c>
      <c r="N122">
        <f t="shared" si="14"/>
        <v>578477.15277777775</v>
      </c>
      <c r="O122">
        <f t="shared" si="15"/>
        <v>50536.824999999997</v>
      </c>
      <c r="P122">
        <f t="shared" si="16"/>
        <v>79331.0625</v>
      </c>
      <c r="Q122">
        <f t="shared" si="17"/>
        <v>65092.153846153851</v>
      </c>
      <c r="R122">
        <f t="shared" si="18"/>
        <v>79331.0625</v>
      </c>
      <c r="S122">
        <f t="shared" si="19"/>
        <v>50771.88</v>
      </c>
      <c r="T122">
        <f t="shared" si="20"/>
        <v>56413.19999999999</v>
      </c>
      <c r="U122">
        <f t="shared" si="21"/>
        <v>54398.442857142858</v>
      </c>
      <c r="V122">
        <f t="shared" si="22"/>
        <v>55786.386666666665</v>
      </c>
      <c r="W122">
        <f t="shared" si="23"/>
        <v>58176.112499999996</v>
      </c>
      <c r="X122">
        <f t="shared" si="24"/>
        <v>44503.746666666659</v>
      </c>
      <c r="Y122">
        <f t="shared" si="25"/>
        <v>32907.699999999997</v>
      </c>
      <c r="Z122">
        <f t="shared" si="26"/>
        <v>61114.299999999988</v>
      </c>
      <c r="AA122">
        <f t="shared" si="27"/>
        <v>44072.812499999993</v>
      </c>
      <c r="AB122">
        <f t="shared" si="28"/>
        <v>76862.985000000001</v>
      </c>
      <c r="AC122">
        <f t="shared" si="29"/>
        <v>73355.068952380941</v>
      </c>
      <c r="AD122">
        <f t="shared" si="30"/>
        <v>63464.85</v>
      </c>
      <c r="AE122">
        <f t="shared" si="31"/>
        <v>30557.149999999994</v>
      </c>
      <c r="AF122">
        <f t="shared" si="32"/>
        <v>67774.191666666666</v>
      </c>
      <c r="AG122">
        <f t="shared" si="33"/>
        <v>78978.48</v>
      </c>
      <c r="AH122">
        <f t="shared" si="34"/>
        <v>33847.919999999998</v>
      </c>
      <c r="AI122">
        <f t="shared" si="35"/>
        <v>32546.076923076926</v>
      </c>
      <c r="AJ122">
        <f t="shared" si="36"/>
        <v>78978.48</v>
      </c>
      <c r="AK122">
        <f t="shared" si="37"/>
        <v>47598.637499999997</v>
      </c>
    </row>
    <row r="123" spans="2:37" x14ac:dyDescent="0.35">
      <c r="B123" s="106" t="s">
        <v>314</v>
      </c>
      <c r="C123">
        <f t="shared" si="3"/>
        <v>938141.4</v>
      </c>
      <c r="D123">
        <f t="shared" si="4"/>
        <v>703606.05</v>
      </c>
      <c r="E123">
        <f t="shared" si="5"/>
        <v>781784.50000000012</v>
      </c>
      <c r="F123">
        <f t="shared" si="6"/>
        <v>469070.7</v>
      </c>
      <c r="G123">
        <f t="shared" si="7"/>
        <v>588199.76666666672</v>
      </c>
      <c r="H123">
        <f t="shared" si="8"/>
        <v>833903.46666666667</v>
      </c>
      <c r="I123">
        <f t="shared" si="9"/>
        <v>781784.50000000012</v>
      </c>
      <c r="J123">
        <f t="shared" si="10"/>
        <v>781784.50000000012</v>
      </c>
      <c r="K123">
        <f t="shared" si="11"/>
        <v>737111.1</v>
      </c>
      <c r="L123">
        <f t="shared" si="12"/>
        <v>477193.13636363635</v>
      </c>
      <c r="M123">
        <f t="shared" si="13"/>
        <v>722219.96666666679</v>
      </c>
      <c r="N123">
        <f t="shared" si="14"/>
        <v>634672.07619047619</v>
      </c>
      <c r="O123">
        <f t="shared" si="15"/>
        <v>744556.66666666663</v>
      </c>
      <c r="P123">
        <f t="shared" si="16"/>
        <v>871131.3</v>
      </c>
      <c r="Q123">
        <f t="shared" si="17"/>
        <v>804121.2</v>
      </c>
      <c r="R123">
        <f t="shared" si="18"/>
        <v>938141.4</v>
      </c>
      <c r="S123">
        <f t="shared" si="19"/>
        <v>67010.100000000006</v>
      </c>
      <c r="T123">
        <f t="shared" si="20"/>
        <v>804121.2</v>
      </c>
      <c r="U123">
        <f t="shared" si="21"/>
        <v>469070.7</v>
      </c>
      <c r="V123">
        <f t="shared" si="22"/>
        <v>677546.56666666665</v>
      </c>
      <c r="W123">
        <f t="shared" si="23"/>
        <v>729665.53333333333</v>
      </c>
      <c r="X123">
        <f t="shared" si="24"/>
        <v>528635.23333333328</v>
      </c>
      <c r="Y123">
        <f t="shared" si="25"/>
        <v>752002.23333333328</v>
      </c>
      <c r="Z123">
        <f t="shared" si="26"/>
        <v>752002.23333333328</v>
      </c>
      <c r="AA123">
        <f t="shared" si="27"/>
        <v>489116.45641025645</v>
      </c>
      <c r="AB123">
        <f t="shared" si="28"/>
        <v>455668.68</v>
      </c>
      <c r="AC123">
        <f t="shared" si="29"/>
        <v>668726.4338461539</v>
      </c>
      <c r="AD123">
        <f t="shared" si="30"/>
        <v>550971.93333333335</v>
      </c>
      <c r="AE123">
        <f t="shared" si="31"/>
        <v>340634.67500000005</v>
      </c>
      <c r="AF123">
        <f t="shared" si="32"/>
        <v>714774.4</v>
      </c>
      <c r="AG123">
        <f t="shared" si="33"/>
        <v>603090.90000000014</v>
      </c>
      <c r="AH123">
        <f t="shared" si="34"/>
        <v>670101.00000000012</v>
      </c>
      <c r="AI123">
        <f t="shared" si="35"/>
        <v>335050.50000000006</v>
      </c>
      <c r="AJ123">
        <f t="shared" si="36"/>
        <v>335050.50000000006</v>
      </c>
      <c r="AK123">
        <f t="shared" si="37"/>
        <v>469070.7</v>
      </c>
    </row>
    <row r="124" spans="2:37" x14ac:dyDescent="0.35">
      <c r="B124" s="106" t="s">
        <v>269</v>
      </c>
      <c r="C124">
        <f t="shared" si="3"/>
        <v>682933.70000000007</v>
      </c>
      <c r="D124">
        <f t="shared" si="4"/>
        <v>303526.08888888889</v>
      </c>
      <c r="E124">
        <f t="shared" si="5"/>
        <v>682933.70000000007</v>
      </c>
      <c r="F124" t="e">
        <f t="shared" si="6"/>
        <v>#VALUE!</v>
      </c>
      <c r="G124">
        <f t="shared" si="7"/>
        <v>462187.45353535347</v>
      </c>
      <c r="H124">
        <f t="shared" si="8"/>
        <v>106234.1311111111</v>
      </c>
      <c r="I124">
        <f t="shared" si="9"/>
        <v>75881.522222222222</v>
      </c>
      <c r="J124">
        <f t="shared" si="10"/>
        <v>569111.41666666674</v>
      </c>
      <c r="K124">
        <f t="shared" si="11"/>
        <v>151763.04444444444</v>
      </c>
      <c r="L124">
        <f t="shared" si="12"/>
        <v>670738.45535714284</v>
      </c>
      <c r="M124">
        <f t="shared" si="13"/>
        <v>478053.59</v>
      </c>
      <c r="N124">
        <f t="shared" si="14"/>
        <v>527571.16333333333</v>
      </c>
      <c r="O124">
        <f t="shared" si="15"/>
        <v>402172.06777777779</v>
      </c>
      <c r="P124">
        <f t="shared" si="16"/>
        <v>512200.27500000002</v>
      </c>
      <c r="Q124" t="e">
        <f t="shared" si="17"/>
        <v>#VALUE!</v>
      </c>
      <c r="R124">
        <f t="shared" si="18"/>
        <v>682933.70000000007</v>
      </c>
      <c r="S124">
        <f t="shared" si="19"/>
        <v>75881.522222222222</v>
      </c>
      <c r="T124">
        <f t="shared" si="20"/>
        <v>569111.41666666674</v>
      </c>
      <c r="U124">
        <f t="shared" si="21"/>
        <v>75881.522222222222</v>
      </c>
      <c r="V124">
        <f t="shared" si="22"/>
        <v>558763.9363636364</v>
      </c>
      <c r="W124">
        <f t="shared" si="23"/>
        <v>275932.80808080814</v>
      </c>
      <c r="X124">
        <f t="shared" si="24"/>
        <v>310424.40909090912</v>
      </c>
      <c r="Y124">
        <f t="shared" si="25"/>
        <v>341466.85000000003</v>
      </c>
      <c r="Z124">
        <f t="shared" si="26"/>
        <v>394583.91555555561</v>
      </c>
      <c r="AA124">
        <f t="shared" si="27"/>
        <v>168625.6049382716</v>
      </c>
      <c r="AB124">
        <f t="shared" si="28"/>
        <v>614640.33000000007</v>
      </c>
      <c r="AC124">
        <f t="shared" si="29"/>
        <v>593983.69339506188</v>
      </c>
      <c r="AD124">
        <f t="shared" si="30"/>
        <v>193152.96565656565</v>
      </c>
      <c r="AE124">
        <f t="shared" si="31"/>
        <v>204880.11000000002</v>
      </c>
      <c r="AF124">
        <f t="shared" si="32"/>
        <v>528641.2714814815</v>
      </c>
      <c r="AG124">
        <f t="shared" si="33"/>
        <v>136586.74000000002</v>
      </c>
      <c r="AH124">
        <f t="shared" si="34"/>
        <v>614640.33000000007</v>
      </c>
      <c r="AI124">
        <f t="shared" si="35"/>
        <v>170733.42500000002</v>
      </c>
      <c r="AJ124">
        <f t="shared" si="36"/>
        <v>597566.98750000005</v>
      </c>
      <c r="AK124">
        <f t="shared" si="37"/>
        <v>682933.70000000007</v>
      </c>
    </row>
    <row r="125" spans="2:37" x14ac:dyDescent="0.35">
      <c r="B125" s="106" t="s">
        <v>270</v>
      </c>
      <c r="C125">
        <f t="shared" si="3"/>
        <v>1351420.9090909089</v>
      </c>
      <c r="D125">
        <f t="shared" si="4"/>
        <v>297312.59999999998</v>
      </c>
      <c r="E125">
        <f t="shared" si="5"/>
        <v>1351420.9090909089</v>
      </c>
      <c r="F125">
        <f t="shared" si="6"/>
        <v>270284.18181818182</v>
      </c>
      <c r="G125">
        <f t="shared" si="7"/>
        <v>849464.57142857148</v>
      </c>
      <c r="H125">
        <f t="shared" si="8"/>
        <v>696089.02380952367</v>
      </c>
      <c r="I125">
        <f t="shared" si="9"/>
        <v>0</v>
      </c>
      <c r="J125">
        <f t="shared" si="10"/>
        <v>1238802.5</v>
      </c>
      <c r="K125">
        <f t="shared" si="11"/>
        <v>891937.79999999993</v>
      </c>
      <c r="L125">
        <f t="shared" si="12"/>
        <v>53091.535714285703</v>
      </c>
      <c r="M125">
        <f t="shared" si="13"/>
        <v>444698.33333333331</v>
      </c>
      <c r="N125">
        <f t="shared" si="14"/>
        <v>348866.22136752139</v>
      </c>
      <c r="O125">
        <f t="shared" si="15"/>
        <v>686106</v>
      </c>
      <c r="P125">
        <f t="shared" si="16"/>
        <v>1216278.8181818184</v>
      </c>
      <c r="Q125">
        <f t="shared" si="17"/>
        <v>270284.18181818182</v>
      </c>
      <c r="R125">
        <f t="shared" si="18"/>
        <v>1351420.9090909089</v>
      </c>
      <c r="S125">
        <f t="shared" si="19"/>
        <v>135142.09090909091</v>
      </c>
      <c r="T125">
        <f t="shared" si="20"/>
        <v>135142.09090909091</v>
      </c>
      <c r="U125">
        <f t="shared" si="21"/>
        <v>135142.09090909091</v>
      </c>
      <c r="V125">
        <f t="shared" si="22"/>
        <v>684290.90476190473</v>
      </c>
      <c r="W125">
        <f t="shared" si="23"/>
        <v>495520.99999999988</v>
      </c>
      <c r="X125">
        <f t="shared" si="24"/>
        <v>389337.92857142852</v>
      </c>
      <c r="Y125">
        <f t="shared" si="25"/>
        <v>1309591.2142857143</v>
      </c>
      <c r="Z125">
        <f t="shared" si="26"/>
        <v>660694.66666666663</v>
      </c>
      <c r="AA125">
        <f t="shared" si="27"/>
        <v>176971.78571428574</v>
      </c>
      <c r="AB125">
        <f t="shared" si="28"/>
        <v>1270335.6545454545</v>
      </c>
      <c r="AC125">
        <f t="shared" si="29"/>
        <v>1120821.3095238095</v>
      </c>
      <c r="AD125">
        <f t="shared" si="30"/>
        <v>482815.33333333326</v>
      </c>
      <c r="AE125">
        <f t="shared" si="31"/>
        <v>309700.625</v>
      </c>
      <c r="AF125">
        <f t="shared" si="32"/>
        <v>979243.88095238095</v>
      </c>
      <c r="AG125">
        <f t="shared" si="33"/>
        <v>371640.75</v>
      </c>
      <c r="AH125">
        <f t="shared" si="34"/>
        <v>0</v>
      </c>
      <c r="AI125">
        <f t="shared" si="35"/>
        <v>123880.24999999997</v>
      </c>
      <c r="AJ125">
        <f t="shared" si="36"/>
        <v>123880.24999999997</v>
      </c>
      <c r="AK125">
        <f t="shared" si="37"/>
        <v>123880.24999999997</v>
      </c>
    </row>
    <row r="126" spans="2:37" x14ac:dyDescent="0.35">
      <c r="B126" s="106" t="s">
        <v>315</v>
      </c>
      <c r="C126" t="e">
        <f t="shared" si="3"/>
        <v>#VALUE!</v>
      </c>
      <c r="D126">
        <f t="shared" si="4"/>
        <v>53004.583333333336</v>
      </c>
      <c r="E126">
        <f t="shared" si="5"/>
        <v>25442.199999999997</v>
      </c>
      <c r="F126" t="e">
        <f t="shared" si="6"/>
        <v>#VALUE!</v>
      </c>
      <c r="G126">
        <f t="shared" si="7"/>
        <v>33569.569444444445</v>
      </c>
      <c r="H126">
        <f t="shared" si="8"/>
        <v>39576.755555555545</v>
      </c>
      <c r="I126">
        <f t="shared" si="9"/>
        <v>21201.833333333328</v>
      </c>
      <c r="J126" t="e">
        <f t="shared" si="10"/>
        <v>#VALUE!</v>
      </c>
      <c r="K126" t="e">
        <f t="shared" si="11"/>
        <v>#VALUE!</v>
      </c>
      <c r="L126">
        <f t="shared" si="12"/>
        <v>15447.049999999997</v>
      </c>
      <c r="M126">
        <f t="shared" si="13"/>
        <v>41118.707070707067</v>
      </c>
      <c r="N126">
        <f t="shared" si="14"/>
        <v>412296.44343434338</v>
      </c>
      <c r="O126">
        <f t="shared" si="15"/>
        <v>31481.510101010095</v>
      </c>
      <c r="P126" t="e">
        <f t="shared" si="16"/>
        <v>#VALUE!</v>
      </c>
      <c r="Q126" t="e">
        <f t="shared" si="17"/>
        <v>#VALUE!</v>
      </c>
      <c r="R126" t="e">
        <f t="shared" si="18"/>
        <v>#VALUE!</v>
      </c>
      <c r="S126" t="e">
        <f t="shared" si="19"/>
        <v>#VALUE!</v>
      </c>
      <c r="T126" t="e">
        <f t="shared" si="20"/>
        <v>#VALUE!</v>
      </c>
      <c r="U126">
        <f t="shared" si="21"/>
        <v>12721.099999999999</v>
      </c>
      <c r="V126">
        <f t="shared" si="22"/>
        <v>35978.868686868678</v>
      </c>
      <c r="W126">
        <f t="shared" si="23"/>
        <v>33922.933333333327</v>
      </c>
      <c r="X126">
        <f t="shared" si="24"/>
        <v>32123.989898989897</v>
      </c>
      <c r="Y126">
        <f t="shared" si="25"/>
        <v>30839.030303030297</v>
      </c>
      <c r="Z126">
        <f t="shared" si="26"/>
        <v>23129.272727272724</v>
      </c>
      <c r="AA126">
        <f t="shared" si="27"/>
        <v>15419.515151515148</v>
      </c>
      <c r="AB126">
        <f t="shared" si="28"/>
        <v>40707.519999999997</v>
      </c>
      <c r="AC126">
        <f t="shared" si="29"/>
        <v>38163.299999999996</v>
      </c>
      <c r="AD126">
        <f t="shared" si="30"/>
        <v>21844.313131313127</v>
      </c>
      <c r="AE126">
        <f t="shared" si="31"/>
        <v>20238.113636363636</v>
      </c>
      <c r="AF126">
        <f t="shared" si="32"/>
        <v>53111.663299663298</v>
      </c>
      <c r="AG126">
        <f t="shared" si="33"/>
        <v>36345.999999999993</v>
      </c>
      <c r="AH126">
        <f t="shared" si="34"/>
        <v>36345.999999999993</v>
      </c>
      <c r="AI126">
        <f t="shared" si="35"/>
        <v>12721.099999999999</v>
      </c>
      <c r="AJ126">
        <f t="shared" si="36"/>
        <v>18172.999999999996</v>
      </c>
      <c r="AK126">
        <f t="shared" si="37"/>
        <v>27259.499999999996</v>
      </c>
    </row>
    <row r="127" spans="2:37" x14ac:dyDescent="0.35">
      <c r="B127" s="106" t="s">
        <v>271</v>
      </c>
      <c r="C127">
        <f t="shared" si="3"/>
        <v>771356.94166666653</v>
      </c>
      <c r="D127">
        <f t="shared" si="4"/>
        <v>560986.86666666658</v>
      </c>
      <c r="E127">
        <f t="shared" si="5"/>
        <v>504888.18</v>
      </c>
      <c r="F127">
        <f t="shared" si="6"/>
        <v>0</v>
      </c>
      <c r="G127">
        <f t="shared" si="7"/>
        <v>677859.13055555557</v>
      </c>
      <c r="H127">
        <f t="shared" si="8"/>
        <v>444114.60277777776</v>
      </c>
      <c r="I127">
        <f t="shared" si="9"/>
        <v>458989.25454545452</v>
      </c>
      <c r="J127">
        <f t="shared" si="10"/>
        <v>589036.21</v>
      </c>
      <c r="K127">
        <f t="shared" si="11"/>
        <v>467489.05555555556</v>
      </c>
      <c r="L127">
        <f t="shared" si="12"/>
        <v>437132.62337662338</v>
      </c>
      <c r="M127">
        <f t="shared" si="13"/>
        <v>467489.05555555556</v>
      </c>
      <c r="N127">
        <f t="shared" si="14"/>
        <v>431929.60740740743</v>
      </c>
      <c r="O127">
        <f t="shared" si="15"/>
        <v>397365.69722222222</v>
      </c>
      <c r="P127">
        <f t="shared" si="16"/>
        <v>688483.88181818184</v>
      </c>
      <c r="Q127">
        <f t="shared" si="17"/>
        <v>336592.12</v>
      </c>
      <c r="R127">
        <f t="shared" si="18"/>
        <v>654484.67777777789</v>
      </c>
      <c r="S127">
        <f t="shared" si="19"/>
        <v>280493.43333333329</v>
      </c>
      <c r="T127">
        <f t="shared" si="20"/>
        <v>168296.06</v>
      </c>
      <c r="U127">
        <f t="shared" si="21"/>
        <v>93497.811111111107</v>
      </c>
      <c r="V127">
        <f t="shared" si="22"/>
        <v>467489.05555555556</v>
      </c>
      <c r="W127">
        <f t="shared" si="23"/>
        <v>514237.96111111104</v>
      </c>
      <c r="X127">
        <f t="shared" si="24"/>
        <v>366199.76018518518</v>
      </c>
      <c r="Y127">
        <f t="shared" si="25"/>
        <v>506446.47685185185</v>
      </c>
      <c r="Z127">
        <f t="shared" si="26"/>
        <v>459697.57129629632</v>
      </c>
      <c r="AA127">
        <f t="shared" si="27"/>
        <v>389574.21296296298</v>
      </c>
      <c r="AB127">
        <f t="shared" si="28"/>
        <v>607395.78018181806</v>
      </c>
      <c r="AC127">
        <f t="shared" si="29"/>
        <v>464372.46185185184</v>
      </c>
      <c r="AD127">
        <f t="shared" si="30"/>
        <v>553195.38240740751</v>
      </c>
      <c r="AE127">
        <f t="shared" si="31"/>
        <v>389574.21296296298</v>
      </c>
      <c r="AF127">
        <f t="shared" si="32"/>
        <v>607735.77222222218</v>
      </c>
      <c r="AG127">
        <f t="shared" si="33"/>
        <v>673184.24</v>
      </c>
      <c r="AH127">
        <f t="shared" si="34"/>
        <v>305992.83636363636</v>
      </c>
      <c r="AI127">
        <f t="shared" si="35"/>
        <v>84148.03</v>
      </c>
      <c r="AJ127">
        <f t="shared" si="36"/>
        <v>120211.47142857141</v>
      </c>
      <c r="AK127">
        <f t="shared" si="37"/>
        <v>560986.86666666658</v>
      </c>
    </row>
    <row r="128" spans="2:37" x14ac:dyDescent="0.35">
      <c r="B128" s="106" t="s">
        <v>272</v>
      </c>
      <c r="C128">
        <f t="shared" si="3"/>
        <v>174710.6</v>
      </c>
      <c r="D128">
        <f t="shared" si="4"/>
        <v>152871.77499999999</v>
      </c>
      <c r="E128">
        <f t="shared" si="5"/>
        <v>21838.825000000001</v>
      </c>
      <c r="F128">
        <f t="shared" si="6"/>
        <v>21838.825000000001</v>
      </c>
      <c r="G128">
        <f t="shared" si="7"/>
        <v>98826.197979797973</v>
      </c>
      <c r="H128">
        <f t="shared" si="8"/>
        <v>88237.676767676763</v>
      </c>
      <c r="I128">
        <f t="shared" si="9"/>
        <v>69884.240000000005</v>
      </c>
      <c r="J128">
        <f t="shared" si="10"/>
        <v>58236.866666666661</v>
      </c>
      <c r="K128">
        <f t="shared" si="11"/>
        <v>152871.77499999999</v>
      </c>
      <c r="L128">
        <f t="shared" si="12"/>
        <v>139768.48000000001</v>
      </c>
      <c r="M128">
        <f t="shared" si="13"/>
        <v>98826.197979797973</v>
      </c>
      <c r="N128">
        <f t="shared" si="14"/>
        <v>681551.26363636355</v>
      </c>
      <c r="O128">
        <f t="shared" si="15"/>
        <v>118238.48686868686</v>
      </c>
      <c r="P128">
        <f t="shared" si="16"/>
        <v>174710.6</v>
      </c>
      <c r="Q128">
        <f t="shared" si="17"/>
        <v>77649.155555555553</v>
      </c>
      <c r="R128">
        <f t="shared" si="18"/>
        <v>174710.6</v>
      </c>
      <c r="S128">
        <f t="shared" si="19"/>
        <v>97061.444444444453</v>
      </c>
      <c r="T128">
        <f t="shared" si="20"/>
        <v>135886.02222222224</v>
      </c>
      <c r="U128">
        <f t="shared" si="21"/>
        <v>19412.288888888888</v>
      </c>
      <c r="V128">
        <f t="shared" si="22"/>
        <v>120003.24040404039</v>
      </c>
      <c r="W128">
        <f t="shared" si="23"/>
        <v>146474.54343434342</v>
      </c>
      <c r="X128">
        <f t="shared" si="24"/>
        <v>130591.76161616163</v>
      </c>
      <c r="Y128">
        <f t="shared" si="25"/>
        <v>165886.83232323229</v>
      </c>
      <c r="Z128">
        <f t="shared" si="26"/>
        <v>134121.26868686869</v>
      </c>
      <c r="AA128">
        <f t="shared" si="27"/>
        <v>25235.975555555549</v>
      </c>
      <c r="AB128">
        <f t="shared" si="28"/>
        <v>139283.17277777777</v>
      </c>
      <c r="AC128">
        <f t="shared" si="29"/>
        <v>140827.33212121209</v>
      </c>
      <c r="AD128">
        <f t="shared" si="30"/>
        <v>144709.78989898993</v>
      </c>
      <c r="AE128">
        <f t="shared" si="31"/>
        <v>90840.688232323242</v>
      </c>
      <c r="AF128">
        <f t="shared" si="32"/>
        <v>165063.28067340067</v>
      </c>
      <c r="AG128">
        <f t="shared" si="33"/>
        <v>142945.03636363638</v>
      </c>
      <c r="AH128">
        <f t="shared" si="34"/>
        <v>15882.78181818182</v>
      </c>
      <c r="AI128">
        <f t="shared" si="35"/>
        <v>31765.56363636364</v>
      </c>
      <c r="AJ128">
        <f t="shared" si="36"/>
        <v>31765.56363636364</v>
      </c>
      <c r="AK128">
        <f t="shared" si="37"/>
        <v>127062.25454545456</v>
      </c>
    </row>
    <row r="129" spans="2:37" x14ac:dyDescent="0.35">
      <c r="B129" s="106" t="s">
        <v>273</v>
      </c>
      <c r="C129">
        <f t="shared" si="3"/>
        <v>451287.5</v>
      </c>
      <c r="D129">
        <f t="shared" si="4"/>
        <v>413680.20833333331</v>
      </c>
      <c r="E129">
        <f t="shared" si="5"/>
        <v>410261.36363636365</v>
      </c>
      <c r="F129">
        <f t="shared" si="6"/>
        <v>263251.04166666669</v>
      </c>
      <c r="G129">
        <f t="shared" si="7"/>
        <v>189000.74786324787</v>
      </c>
      <c r="H129">
        <f t="shared" si="8"/>
        <v>365327.97619047621</v>
      </c>
      <c r="I129">
        <f t="shared" si="9"/>
        <v>347144.23076923081</v>
      </c>
      <c r="J129">
        <f t="shared" si="10"/>
        <v>347144.23076923081</v>
      </c>
      <c r="K129">
        <f t="shared" si="11"/>
        <v>312429.80769230769</v>
      </c>
      <c r="L129">
        <f t="shared" si="12"/>
        <v>256638.7706043956</v>
      </c>
      <c r="M129">
        <f t="shared" si="13"/>
        <v>227572.32905982906</v>
      </c>
      <c r="N129">
        <f t="shared" si="14"/>
        <v>489226.39206349204</v>
      </c>
      <c r="O129">
        <f t="shared" si="15"/>
        <v>273858.2264957265</v>
      </c>
      <c r="P129">
        <f t="shared" si="16"/>
        <v>338465.625</v>
      </c>
      <c r="Q129">
        <f t="shared" si="17"/>
        <v>347144.23076923081</v>
      </c>
      <c r="R129">
        <f t="shared" si="18"/>
        <v>347144.23076923081</v>
      </c>
      <c r="S129">
        <f t="shared" si="19"/>
        <v>225643.75</v>
      </c>
      <c r="T129">
        <f t="shared" si="20"/>
        <v>277715.38461538462</v>
      </c>
      <c r="U129">
        <f t="shared" si="21"/>
        <v>164104.54545454547</v>
      </c>
      <c r="V129">
        <f t="shared" si="22"/>
        <v>325929.86111111107</v>
      </c>
      <c r="W129">
        <f t="shared" si="23"/>
        <v>257878.57142857145</v>
      </c>
      <c r="X129">
        <f t="shared" si="24"/>
        <v>254296.92460317456</v>
      </c>
      <c r="Y129">
        <f t="shared" si="25"/>
        <v>125357.63888888889</v>
      </c>
      <c r="Z129">
        <f t="shared" si="26"/>
        <v>261460.21825396825</v>
      </c>
      <c r="AA129">
        <f t="shared" si="27"/>
        <v>268623.51190476189</v>
      </c>
      <c r="AB129">
        <f t="shared" si="28"/>
        <v>415994.50320512825</v>
      </c>
      <c r="AC129">
        <f t="shared" si="29"/>
        <v>347401.37464387465</v>
      </c>
      <c r="AD129">
        <f t="shared" si="30"/>
        <v>279368.45238095237</v>
      </c>
      <c r="AE129">
        <f t="shared" si="31"/>
        <v>139684.22619047618</v>
      </c>
      <c r="AF129">
        <f t="shared" si="32"/>
        <v>345031.97751322744</v>
      </c>
      <c r="AG129">
        <f t="shared" si="33"/>
        <v>150429.16666666666</v>
      </c>
      <c r="AH129">
        <f t="shared" si="34"/>
        <v>37607.291666666664</v>
      </c>
      <c r="AI129">
        <f t="shared" si="35"/>
        <v>0</v>
      </c>
      <c r="AJ129">
        <f t="shared" si="36"/>
        <v>82052.272727272735</v>
      </c>
      <c r="AK129">
        <f t="shared" si="37"/>
        <v>413680.20833333331</v>
      </c>
    </row>
    <row r="130" spans="2:37" x14ac:dyDescent="0.35">
      <c r="B130" s="106" t="s">
        <v>274</v>
      </c>
      <c r="C130">
        <f t="shared" si="3"/>
        <v>4365266.5</v>
      </c>
      <c r="D130">
        <f t="shared" si="4"/>
        <v>3395207.277777778</v>
      </c>
      <c r="E130">
        <f t="shared" si="5"/>
        <v>2619159.9</v>
      </c>
      <c r="F130">
        <f t="shared" si="6"/>
        <v>2728291.5625</v>
      </c>
      <c r="G130">
        <f t="shared" si="7"/>
        <v>2869758.5324074076</v>
      </c>
      <c r="H130">
        <f t="shared" si="8"/>
        <v>2425148.0555555555</v>
      </c>
      <c r="I130">
        <f t="shared" si="9"/>
        <v>727544.41666666663</v>
      </c>
      <c r="J130">
        <f t="shared" si="10"/>
        <v>2619159.9</v>
      </c>
      <c r="K130">
        <f t="shared" si="11"/>
        <v>2494438</v>
      </c>
      <c r="L130">
        <f t="shared" si="12"/>
        <v>3296221.6428571427</v>
      </c>
      <c r="M130">
        <f t="shared" si="13"/>
        <v>1366901.6313131314</v>
      </c>
      <c r="N130">
        <f t="shared" si="14"/>
        <v>339373.26296296297</v>
      </c>
      <c r="O130">
        <f t="shared" si="15"/>
        <v>1719650.4393939397</v>
      </c>
      <c r="P130">
        <f t="shared" si="16"/>
        <v>2910177.6666666665</v>
      </c>
      <c r="Q130">
        <f t="shared" si="17"/>
        <v>3741657</v>
      </c>
      <c r="R130">
        <f t="shared" si="18"/>
        <v>2728291.5625</v>
      </c>
      <c r="S130">
        <f t="shared" si="19"/>
        <v>1455088.8333333333</v>
      </c>
      <c r="T130">
        <f t="shared" si="20"/>
        <v>3118047.5</v>
      </c>
      <c r="U130">
        <f t="shared" si="21"/>
        <v>1455088.8333333333</v>
      </c>
      <c r="V130">
        <f t="shared" si="22"/>
        <v>1818861.0416666665</v>
      </c>
      <c r="W130">
        <f t="shared" si="23"/>
        <v>1414669.6990740739</v>
      </c>
      <c r="X130">
        <f t="shared" si="24"/>
        <v>1410995.2323232323</v>
      </c>
      <c r="Y130">
        <f t="shared" si="25"/>
        <v>2384728.9212962966</v>
      </c>
      <c r="Z130">
        <f t="shared" si="26"/>
        <v>1818861.0416666665</v>
      </c>
      <c r="AA130">
        <f t="shared" si="27"/>
        <v>1495507.9675925924</v>
      </c>
      <c r="AB130">
        <f t="shared" si="28"/>
        <v>2837423.2250000001</v>
      </c>
      <c r="AC130">
        <f t="shared" si="29"/>
        <v>2590058.1233333335</v>
      </c>
      <c r="AD130">
        <f t="shared" si="30"/>
        <v>1697603.6388888888</v>
      </c>
      <c r="AE130">
        <f t="shared" si="31"/>
        <v>939744.87152777764</v>
      </c>
      <c r="AF130">
        <f t="shared" si="32"/>
        <v>2937123.7561728396</v>
      </c>
      <c r="AG130">
        <f t="shared" si="33"/>
        <v>2619159.9</v>
      </c>
      <c r="AH130">
        <f t="shared" si="34"/>
        <v>0</v>
      </c>
      <c r="AI130">
        <f t="shared" si="35"/>
        <v>0</v>
      </c>
      <c r="AJ130">
        <f t="shared" si="36"/>
        <v>2425148.0555555555</v>
      </c>
      <c r="AK130">
        <f t="shared" si="37"/>
        <v>1455088.8333333333</v>
      </c>
    </row>
    <row r="131" spans="2:37" x14ac:dyDescent="0.35">
      <c r="B131" s="106" t="s">
        <v>275</v>
      </c>
      <c r="C131">
        <f t="shared" si="3"/>
        <v>3783337.0181818185</v>
      </c>
      <c r="D131">
        <f t="shared" si="4"/>
        <v>3641461.88</v>
      </c>
      <c r="E131">
        <f t="shared" si="5"/>
        <v>4681879.5599999996</v>
      </c>
      <c r="F131">
        <f t="shared" si="6"/>
        <v>2080835.3599999999</v>
      </c>
      <c r="G131">
        <f t="shared" si="7"/>
        <v>3023435.9931623931</v>
      </c>
      <c r="H131">
        <f t="shared" si="8"/>
        <v>2712199.9350427347</v>
      </c>
      <c r="I131">
        <f t="shared" si="9"/>
        <v>4335073.666666667</v>
      </c>
      <c r="J131">
        <f t="shared" si="10"/>
        <v>2000803.230769231</v>
      </c>
      <c r="K131">
        <f t="shared" si="11"/>
        <v>2400963.8769230768</v>
      </c>
      <c r="L131">
        <f t="shared" si="12"/>
        <v>1824108.9194805194</v>
      </c>
      <c r="M131">
        <f t="shared" si="13"/>
        <v>2489888.4649572647</v>
      </c>
      <c r="N131">
        <f t="shared" si="14"/>
        <v>384464.81538461539</v>
      </c>
      <c r="O131">
        <f t="shared" si="15"/>
        <v>1645104.8786324786</v>
      </c>
      <c r="P131">
        <f t="shared" si="16"/>
        <v>1418751.3818181816</v>
      </c>
      <c r="Q131">
        <f t="shared" si="17"/>
        <v>1040417.6799999999</v>
      </c>
      <c r="R131">
        <f t="shared" si="18"/>
        <v>0</v>
      </c>
      <c r="S131">
        <f t="shared" si="19"/>
        <v>945834.25454545463</v>
      </c>
      <c r="T131">
        <f t="shared" si="20"/>
        <v>1040417.6799999999</v>
      </c>
      <c r="U131">
        <f t="shared" si="21"/>
        <v>1418751.3818181816</v>
      </c>
      <c r="V131">
        <f t="shared" si="22"/>
        <v>2756662.2290598289</v>
      </c>
      <c r="W131">
        <f t="shared" si="23"/>
        <v>3112360.581196581</v>
      </c>
      <c r="X131">
        <f t="shared" si="24"/>
        <v>2356501.5829059826</v>
      </c>
      <c r="Y131">
        <f t="shared" si="25"/>
        <v>3949733.7851851848</v>
      </c>
      <c r="Z131">
        <f t="shared" si="26"/>
        <v>2667737.6410256405</v>
      </c>
      <c r="AA131">
        <f t="shared" si="27"/>
        <v>1734029.4666666663</v>
      </c>
      <c r="AB131">
        <f t="shared" si="28"/>
        <v>1607918.2327272729</v>
      </c>
      <c r="AC131">
        <f t="shared" si="29"/>
        <v>2670084.262098765</v>
      </c>
      <c r="AD131">
        <f t="shared" si="30"/>
        <v>2356501.5829059826</v>
      </c>
      <c r="AE131">
        <f t="shared" si="31"/>
        <v>1956340.936752137</v>
      </c>
      <c r="AF131">
        <f t="shared" si="32"/>
        <v>3230926.6985754981</v>
      </c>
      <c r="AG131">
        <f t="shared" si="33"/>
        <v>1891668.5090909093</v>
      </c>
      <c r="AH131">
        <f t="shared" si="34"/>
        <v>650261.04999999993</v>
      </c>
      <c r="AI131">
        <f t="shared" si="35"/>
        <v>520208.83999999997</v>
      </c>
      <c r="AJ131">
        <f t="shared" si="36"/>
        <v>520208.83999999997</v>
      </c>
      <c r="AK131">
        <f t="shared" si="37"/>
        <v>3121253.04</v>
      </c>
    </row>
    <row r="132" spans="2:37" x14ac:dyDescent="0.35">
      <c r="B132" s="106" t="s">
        <v>316</v>
      </c>
      <c r="C132">
        <f t="shared" si="3"/>
        <v>47887.818181818177</v>
      </c>
      <c r="D132">
        <f t="shared" si="4"/>
        <v>52676.6</v>
      </c>
      <c r="E132">
        <f t="shared" si="5"/>
        <v>43897.166666666672</v>
      </c>
      <c r="F132">
        <f t="shared" si="6"/>
        <v>57465.381818181806</v>
      </c>
      <c r="G132">
        <f t="shared" si="7"/>
        <v>43221.825641025644</v>
      </c>
      <c r="H132">
        <f t="shared" si="8"/>
        <v>45923.189743589741</v>
      </c>
      <c r="I132">
        <f t="shared" si="9"/>
        <v>16208.184615384615</v>
      </c>
      <c r="J132">
        <f t="shared" si="10"/>
        <v>24312.276923076923</v>
      </c>
      <c r="K132">
        <f t="shared" si="11"/>
        <v>47887.818181818177</v>
      </c>
      <c r="L132">
        <f t="shared" si="12"/>
        <v>58061.78687978688</v>
      </c>
      <c r="M132">
        <f t="shared" si="13"/>
        <v>43479.098412698411</v>
      </c>
      <c r="N132">
        <f t="shared" si="14"/>
        <v>327032.41703703703</v>
      </c>
      <c r="O132">
        <f t="shared" si="15"/>
        <v>29264.777777777777</v>
      </c>
      <c r="P132">
        <f t="shared" si="16"/>
        <v>47887.818181818177</v>
      </c>
      <c r="Q132">
        <f t="shared" si="17"/>
        <v>61456.033333333333</v>
      </c>
      <c r="R132">
        <f t="shared" si="18"/>
        <v>39507.449999999997</v>
      </c>
      <c r="S132">
        <f t="shared" si="19"/>
        <v>38310.254545454547</v>
      </c>
      <c r="T132">
        <f t="shared" si="20"/>
        <v>10535.32</v>
      </c>
      <c r="U132">
        <f t="shared" si="21"/>
        <v>19155.127272727274</v>
      </c>
      <c r="V132">
        <f t="shared" si="22"/>
        <v>35117.733333333323</v>
      </c>
      <c r="W132">
        <f t="shared" si="23"/>
        <v>26533.398518518516</v>
      </c>
      <c r="X132">
        <f t="shared" si="24"/>
        <v>32609.323809523805</v>
      </c>
      <c r="Y132">
        <f t="shared" si="25"/>
        <v>79432.96825396824</v>
      </c>
      <c r="Z132">
        <f t="shared" si="26"/>
        <v>66054.78412698413</v>
      </c>
      <c r="AA132">
        <f t="shared" si="27"/>
        <v>25920.231746031746</v>
      </c>
      <c r="AB132">
        <f t="shared" si="28"/>
        <v>76288.978041958035</v>
      </c>
      <c r="AC132">
        <f t="shared" si="29"/>
        <v>64787.715726495713</v>
      </c>
      <c r="AD132">
        <f t="shared" si="30"/>
        <v>32776.551111111105</v>
      </c>
      <c r="AE132">
        <f t="shared" si="31"/>
        <v>32776.551111111112</v>
      </c>
      <c r="AF132">
        <f t="shared" si="32"/>
        <v>60610.60641975308</v>
      </c>
      <c r="AG132">
        <f t="shared" si="33"/>
        <v>17558.866666666661</v>
      </c>
      <c r="AH132">
        <f t="shared" si="34"/>
        <v>9577.5636363636368</v>
      </c>
      <c r="AI132">
        <f t="shared" si="35"/>
        <v>26338.3</v>
      </c>
      <c r="AJ132">
        <f t="shared" si="36"/>
        <v>64832.738461538458</v>
      </c>
      <c r="AK132">
        <f t="shared" si="37"/>
        <v>10535.32</v>
      </c>
    </row>
    <row r="133" spans="2:37" x14ac:dyDescent="0.35">
      <c r="B133" s="106" t="s">
        <v>277</v>
      </c>
      <c r="C133">
        <f t="shared" si="3"/>
        <v>122510.76315789473</v>
      </c>
      <c r="D133">
        <f t="shared" si="4"/>
        <v>95224.274999999994</v>
      </c>
      <c r="E133">
        <f t="shared" si="5"/>
        <v>35268.249999999993</v>
      </c>
      <c r="F133">
        <f t="shared" si="6"/>
        <v>44549.368421052626</v>
      </c>
      <c r="G133">
        <f t="shared" si="7"/>
        <v>51974.263157894733</v>
      </c>
      <c r="H133">
        <f t="shared" si="8"/>
        <v>115321.57936507936</v>
      </c>
      <c r="I133">
        <f t="shared" si="9"/>
        <v>100766.42857142855</v>
      </c>
      <c r="J133">
        <f t="shared" si="10"/>
        <v>60459.85714285713</v>
      </c>
      <c r="K133">
        <f t="shared" si="11"/>
        <v>110843.07142857143</v>
      </c>
      <c r="L133">
        <f t="shared" si="12"/>
        <v>38817.804269602573</v>
      </c>
      <c r="M133">
        <f t="shared" si="13"/>
        <v>92929.039682539675</v>
      </c>
      <c r="N133">
        <f t="shared" si="14"/>
        <v>352595.59788359783</v>
      </c>
      <c r="O133">
        <f t="shared" si="15"/>
        <v>68297.246031746021</v>
      </c>
      <c r="P133">
        <f t="shared" si="16"/>
        <v>63482.849999999991</v>
      </c>
      <c r="Q133">
        <f t="shared" si="17"/>
        <v>105804.74999999999</v>
      </c>
      <c r="R133">
        <f t="shared" si="18"/>
        <v>148126.65</v>
      </c>
      <c r="S133">
        <f t="shared" si="19"/>
        <v>52902.374999999993</v>
      </c>
      <c r="T133">
        <f t="shared" si="20"/>
        <v>22274.684210526313</v>
      </c>
      <c r="U133">
        <f t="shared" si="21"/>
        <v>42321.899999999994</v>
      </c>
      <c r="V133">
        <f t="shared" si="22"/>
        <v>82852.39682539682</v>
      </c>
      <c r="W133">
        <f t="shared" si="23"/>
        <v>51502.841269841265</v>
      </c>
      <c r="X133">
        <f t="shared" si="24"/>
        <v>35828.063492063484</v>
      </c>
      <c r="Y133">
        <f t="shared" si="25"/>
        <v>184738.45238095237</v>
      </c>
      <c r="Z133">
        <f t="shared" si="26"/>
        <v>103005.68253968253</v>
      </c>
      <c r="AA133">
        <f t="shared" si="27"/>
        <v>90689.785714285696</v>
      </c>
      <c r="AB133">
        <f t="shared" si="28"/>
        <v>36196.361842105267</v>
      </c>
      <c r="AC133">
        <f t="shared" si="29"/>
        <v>134355.23809523808</v>
      </c>
      <c r="AD133">
        <f t="shared" si="30"/>
        <v>47584.146825396812</v>
      </c>
      <c r="AE133">
        <f t="shared" si="31"/>
        <v>66057.992063492056</v>
      </c>
      <c r="AF133">
        <f t="shared" si="32"/>
        <v>95812.079166666648</v>
      </c>
      <c r="AG133">
        <f t="shared" si="33"/>
        <v>60459.85714285713</v>
      </c>
      <c r="AH133">
        <f t="shared" si="34"/>
        <v>10580.474999999999</v>
      </c>
      <c r="AI133">
        <f t="shared" si="35"/>
        <v>0</v>
      </c>
      <c r="AJ133">
        <f t="shared" si="36"/>
        <v>42321.899999999994</v>
      </c>
      <c r="AK133">
        <f t="shared" si="37"/>
        <v>50383.214285714275</v>
      </c>
    </row>
    <row r="134" spans="2:37" x14ac:dyDescent="0.35">
      <c r="B134" s="106" t="s">
        <v>317</v>
      </c>
      <c r="C134">
        <f t="shared" si="3"/>
        <v>624967.05000000005</v>
      </c>
      <c r="D134">
        <f t="shared" si="4"/>
        <v>555526.2666666666</v>
      </c>
      <c r="E134">
        <f t="shared" si="5"/>
        <v>378767.90909090912</v>
      </c>
      <c r="F134">
        <f t="shared" si="6"/>
        <v>166657.88</v>
      </c>
      <c r="G134">
        <f t="shared" si="7"/>
        <v>262331.84814814816</v>
      </c>
      <c r="H134">
        <f t="shared" si="8"/>
        <v>540094.98148148146</v>
      </c>
      <c r="I134">
        <f t="shared" si="9"/>
        <v>277763.1333333333</v>
      </c>
      <c r="J134">
        <f t="shared" si="10"/>
        <v>138881.56666666665</v>
      </c>
      <c r="K134">
        <f t="shared" si="11"/>
        <v>416644.7</v>
      </c>
      <c r="L134">
        <f t="shared" si="12"/>
        <v>654727.38571428566</v>
      </c>
      <c r="M134">
        <f t="shared" si="13"/>
        <v>439791.62777777779</v>
      </c>
      <c r="N134">
        <f t="shared" si="14"/>
        <v>459476.1384920635</v>
      </c>
      <c r="O134">
        <f t="shared" si="15"/>
        <v>340590.50873015873</v>
      </c>
      <c r="P134">
        <f t="shared" si="16"/>
        <v>416644.7</v>
      </c>
      <c r="Q134">
        <f t="shared" si="17"/>
        <v>312483.52500000002</v>
      </c>
      <c r="R134">
        <f t="shared" si="18"/>
        <v>499973.64</v>
      </c>
      <c r="S134">
        <f t="shared" si="19"/>
        <v>151507.16363636366</v>
      </c>
      <c r="T134">
        <f t="shared" si="20"/>
        <v>92587.711111111115</v>
      </c>
      <c r="U134">
        <f t="shared" si="21"/>
        <v>277763.1333333333</v>
      </c>
      <c r="V134">
        <f t="shared" si="22"/>
        <v>330229.50296296296</v>
      </c>
      <c r="W134">
        <f t="shared" si="23"/>
        <v>317884.47481481486</v>
      </c>
      <c r="X134">
        <f t="shared" si="24"/>
        <v>281069.83730158728</v>
      </c>
      <c r="Y134">
        <f t="shared" si="25"/>
        <v>724168.16904761898</v>
      </c>
      <c r="Z134">
        <f t="shared" si="26"/>
        <v>540094.98148148146</v>
      </c>
      <c r="AA134">
        <f t="shared" si="27"/>
        <v>339488.27407407406</v>
      </c>
      <c r="AB134">
        <f t="shared" si="28"/>
        <v>717133.90787878807</v>
      </c>
      <c r="AC134">
        <f t="shared" si="29"/>
        <v>544581.92440455849</v>
      </c>
      <c r="AD134">
        <f t="shared" si="30"/>
        <v>163571.62296296298</v>
      </c>
      <c r="AE134">
        <f t="shared" si="31"/>
        <v>209369.47292328041</v>
      </c>
      <c r="AF134">
        <f t="shared" si="32"/>
        <v>579701.94679012347</v>
      </c>
      <c r="AG134">
        <f t="shared" si="33"/>
        <v>486085.4833333334</v>
      </c>
      <c r="AH134">
        <f t="shared" si="34"/>
        <v>384595.10769230768</v>
      </c>
      <c r="AI134">
        <f t="shared" si="35"/>
        <v>303014.32727272733</v>
      </c>
      <c r="AJ134">
        <f t="shared" si="36"/>
        <v>530275.07272727275</v>
      </c>
      <c r="AK134">
        <f t="shared" si="37"/>
        <v>208322.35</v>
      </c>
    </row>
    <row r="135" spans="2:37" x14ac:dyDescent="0.35">
      <c r="B135" s="106" t="s">
        <v>278</v>
      </c>
      <c r="C135">
        <f t="shared" si="3"/>
        <v>1979658.0363636364</v>
      </c>
      <c r="D135">
        <f t="shared" si="4"/>
        <v>2722029.8</v>
      </c>
      <c r="E135">
        <f t="shared" si="5"/>
        <v>989829.01818181819</v>
      </c>
      <c r="F135">
        <f t="shared" si="6"/>
        <v>1484743.5272727271</v>
      </c>
      <c r="G135">
        <f t="shared" si="7"/>
        <v>2117134.2888888884</v>
      </c>
      <c r="H135">
        <f t="shared" si="8"/>
        <v>1646660.0024691357</v>
      </c>
      <c r="I135">
        <f t="shared" si="9"/>
        <v>1088811.92</v>
      </c>
      <c r="J135">
        <f t="shared" si="10"/>
        <v>2117134.2888888889</v>
      </c>
      <c r="K135">
        <f t="shared" si="11"/>
        <v>2117134.2888888889</v>
      </c>
      <c r="L135">
        <f t="shared" si="12"/>
        <v>1807888.2571095568</v>
      </c>
      <c r="M135">
        <f t="shared" si="13"/>
        <v>1209791.0222222221</v>
      </c>
      <c r="N135">
        <f t="shared" si="14"/>
        <v>563051.09537037031</v>
      </c>
      <c r="O135">
        <f t="shared" si="15"/>
        <v>1869677.034343434</v>
      </c>
      <c r="P135">
        <f t="shared" si="16"/>
        <v>2041522.3499999999</v>
      </c>
      <c r="Q135">
        <f t="shared" si="17"/>
        <v>1633217.88</v>
      </c>
      <c r="R135">
        <f t="shared" si="18"/>
        <v>1633217.88</v>
      </c>
      <c r="S135">
        <f t="shared" si="19"/>
        <v>1633217.88</v>
      </c>
      <c r="T135">
        <f t="shared" si="20"/>
        <v>1814686.533333333</v>
      </c>
      <c r="U135">
        <f t="shared" si="21"/>
        <v>1701268.625</v>
      </c>
      <c r="V135">
        <f t="shared" si="22"/>
        <v>1649715.03030303</v>
      </c>
      <c r="W135">
        <f t="shared" si="23"/>
        <v>1209791.0222222221</v>
      </c>
      <c r="X135">
        <f t="shared" si="24"/>
        <v>1277001.6345679013</v>
      </c>
      <c r="Y135">
        <f t="shared" si="25"/>
        <v>1905420.8599999999</v>
      </c>
      <c r="Z135">
        <f t="shared" si="26"/>
        <v>1344212.2469135802</v>
      </c>
      <c r="AA135">
        <f t="shared" si="27"/>
        <v>840132.65432098752</v>
      </c>
      <c r="AB135">
        <f t="shared" si="28"/>
        <v>1880675.1345454545</v>
      </c>
      <c r="AC135">
        <f t="shared" si="29"/>
        <v>1298445.5799404299</v>
      </c>
      <c r="AD135">
        <f t="shared" si="30"/>
        <v>1558769.2017094018</v>
      </c>
      <c r="AE135">
        <f t="shared" si="31"/>
        <v>1080334.2177609426</v>
      </c>
      <c r="AF135">
        <f t="shared" si="32"/>
        <v>1637964.9232495895</v>
      </c>
      <c r="AG135">
        <f t="shared" si="33"/>
        <v>1814686.533333333</v>
      </c>
      <c r="AH135">
        <f t="shared" si="34"/>
        <v>907343.26666666649</v>
      </c>
      <c r="AI135">
        <f t="shared" si="35"/>
        <v>340253.72499999998</v>
      </c>
      <c r="AJ135">
        <f t="shared" si="36"/>
        <v>1361014.9</v>
      </c>
      <c r="AK135">
        <f t="shared" si="37"/>
        <v>1905420.8599999999</v>
      </c>
    </row>
    <row r="136" spans="2:37" x14ac:dyDescent="0.35">
      <c r="B136" s="106" t="s">
        <v>318</v>
      </c>
      <c r="C136">
        <f t="shared" si="3"/>
        <v>90179.12</v>
      </c>
      <c r="D136">
        <f t="shared" si="4"/>
        <v>90179.12</v>
      </c>
      <c r="E136">
        <f t="shared" si="5"/>
        <v>30059.706666666669</v>
      </c>
      <c r="F136">
        <f t="shared" si="6"/>
        <v>32206.82857142857</v>
      </c>
      <c r="G136">
        <f t="shared" si="7"/>
        <v>103777.55873015874</v>
      </c>
      <c r="H136">
        <f t="shared" si="8"/>
        <v>246322.59629629631</v>
      </c>
      <c r="I136">
        <f t="shared" si="9"/>
        <v>34684.276923076926</v>
      </c>
      <c r="J136">
        <f t="shared" si="10"/>
        <v>0</v>
      </c>
      <c r="K136">
        <f t="shared" si="11"/>
        <v>69368.553846153853</v>
      </c>
      <c r="L136">
        <f t="shared" si="12"/>
        <v>46846.296103896115</v>
      </c>
      <c r="M136">
        <f t="shared" si="13"/>
        <v>221869.2634920635</v>
      </c>
      <c r="N136">
        <f t="shared" si="14"/>
        <v>138834.51666666663</v>
      </c>
      <c r="O136">
        <f t="shared" si="15"/>
        <v>85884.876190476192</v>
      </c>
      <c r="P136">
        <f t="shared" si="16"/>
        <v>37574.633333333331</v>
      </c>
      <c r="Q136">
        <f t="shared" si="17"/>
        <v>112723.90000000001</v>
      </c>
      <c r="R136">
        <f t="shared" si="18"/>
        <v>34684.276923076926</v>
      </c>
      <c r="S136">
        <f t="shared" si="19"/>
        <v>0</v>
      </c>
      <c r="T136">
        <f t="shared" si="20"/>
        <v>204952.54545454544</v>
      </c>
      <c r="U136">
        <f t="shared" si="21"/>
        <v>0</v>
      </c>
      <c r="V136">
        <f t="shared" si="22"/>
        <v>156978.46814814815</v>
      </c>
      <c r="W136">
        <f t="shared" si="23"/>
        <v>153877.06984126981</v>
      </c>
      <c r="X136">
        <f t="shared" si="24"/>
        <v>80159.217777777783</v>
      </c>
      <c r="Y136">
        <f t="shared" si="25"/>
        <v>309706.06868686865</v>
      </c>
      <c r="Z136">
        <f t="shared" si="26"/>
        <v>242789.93846153843</v>
      </c>
      <c r="AA136">
        <f t="shared" si="27"/>
        <v>34684.276923076919</v>
      </c>
      <c r="AB136">
        <f t="shared" si="28"/>
        <v>237744.95272727273</v>
      </c>
      <c r="AC136">
        <f t="shared" si="29"/>
        <v>382297.80786324787</v>
      </c>
      <c r="AD136">
        <f t="shared" si="30"/>
        <v>120238.82666666666</v>
      </c>
      <c r="AE136">
        <f t="shared" si="31"/>
        <v>92564.81100529102</v>
      </c>
      <c r="AF136">
        <f t="shared" si="32"/>
        <v>211849.36126984129</v>
      </c>
      <c r="AG136">
        <f t="shared" si="33"/>
        <v>75149.266666666663</v>
      </c>
      <c r="AH136">
        <f t="shared" si="34"/>
        <v>37574.633333333331</v>
      </c>
      <c r="AI136">
        <f t="shared" si="35"/>
        <v>0</v>
      </c>
      <c r="AJ136">
        <f t="shared" si="36"/>
        <v>277474.21538461541</v>
      </c>
      <c r="AK136">
        <f t="shared" si="37"/>
        <v>0</v>
      </c>
    </row>
    <row r="137" spans="2:37" x14ac:dyDescent="0.35">
      <c r="B137" s="131" t="s">
        <v>319</v>
      </c>
      <c r="C137">
        <f t="shared" si="3"/>
        <v>862248.2</v>
      </c>
      <c r="D137">
        <f t="shared" si="4"/>
        <v>0</v>
      </c>
      <c r="E137">
        <f t="shared" si="5"/>
        <v>431124.1</v>
      </c>
      <c r="F137">
        <f t="shared" si="6"/>
        <v>431124.1</v>
      </c>
      <c r="G137">
        <f t="shared" si="7"/>
        <v>596122.21234567894</v>
      </c>
      <c r="H137">
        <f t="shared" si="8"/>
        <v>1213534.5037037039</v>
      </c>
      <c r="I137">
        <f t="shared" si="9"/>
        <v>574832.1333333333</v>
      </c>
      <c r="J137">
        <f t="shared" si="10"/>
        <v>1379597.12</v>
      </c>
      <c r="K137">
        <f t="shared" si="11"/>
        <v>862248.2</v>
      </c>
      <c r="L137">
        <f t="shared" si="12"/>
        <v>1049752.9673015871</v>
      </c>
      <c r="M137">
        <f t="shared" si="13"/>
        <v>1801140.6844444445</v>
      </c>
      <c r="N137">
        <f t="shared" si="14"/>
        <v>444270.45333333331</v>
      </c>
      <c r="O137">
        <f t="shared" si="15"/>
        <v>919731.41333333321</v>
      </c>
      <c r="P137">
        <f t="shared" si="16"/>
        <v>1149664.2666666666</v>
      </c>
      <c r="Q137">
        <f t="shared" si="17"/>
        <v>1149664.2666666666</v>
      </c>
      <c r="R137">
        <f t="shared" si="18"/>
        <v>1724496.4</v>
      </c>
      <c r="S137">
        <f t="shared" si="19"/>
        <v>574832.1333333333</v>
      </c>
      <c r="T137">
        <f t="shared" si="20"/>
        <v>689798.56</v>
      </c>
      <c r="U137">
        <f t="shared" si="21"/>
        <v>0</v>
      </c>
      <c r="V137">
        <f t="shared" si="22"/>
        <v>1192244.4246913579</v>
      </c>
      <c r="W137">
        <f t="shared" si="23"/>
        <v>510961.89629629639</v>
      </c>
      <c r="X137">
        <f t="shared" si="24"/>
        <v>596122.21234567894</v>
      </c>
      <c r="Y137">
        <f t="shared" si="25"/>
        <v>1873526.9530864197</v>
      </c>
      <c r="Z137">
        <f t="shared" si="26"/>
        <v>2874160.6666666665</v>
      </c>
      <c r="AA137">
        <f t="shared" si="27"/>
        <v>2155620.5</v>
      </c>
      <c r="AB137">
        <f t="shared" si="28"/>
        <v>1231783.1428571427</v>
      </c>
      <c r="AC137">
        <f t="shared" si="29"/>
        <v>2539906.4261728395</v>
      </c>
      <c r="AD137">
        <f t="shared" si="30"/>
        <v>574832.1333333333</v>
      </c>
      <c r="AE137">
        <f t="shared" si="31"/>
        <v>1572576.479047619</v>
      </c>
      <c r="AF137">
        <f t="shared" si="32"/>
        <v>1714915.8644444444</v>
      </c>
      <c r="AG137">
        <f t="shared" si="33"/>
        <v>766442.8444444444</v>
      </c>
      <c r="AH137">
        <f t="shared" si="34"/>
        <v>1293372.3</v>
      </c>
      <c r="AI137">
        <f t="shared" si="35"/>
        <v>0</v>
      </c>
      <c r="AJ137">
        <f t="shared" si="36"/>
        <v>1724496.4</v>
      </c>
      <c r="AK137">
        <f t="shared" si="37"/>
        <v>0</v>
      </c>
    </row>
    <row r="138" spans="2:37" x14ac:dyDescent="0.35">
      <c r="B138" s="106" t="s">
        <v>279</v>
      </c>
      <c r="C138">
        <f t="shared" si="3"/>
        <v>302027.2</v>
      </c>
      <c r="D138">
        <f t="shared" si="4"/>
        <v>302027.2</v>
      </c>
      <c r="E138">
        <f t="shared" si="5"/>
        <v>302027.2</v>
      </c>
      <c r="F138">
        <f t="shared" si="6"/>
        <v>302027.2</v>
      </c>
      <c r="G138">
        <f t="shared" si="7"/>
        <v>277620.96161616163</v>
      </c>
      <c r="H138">
        <f t="shared" si="8"/>
        <v>259316.2828282828</v>
      </c>
      <c r="I138">
        <f t="shared" si="9"/>
        <v>302027.2</v>
      </c>
      <c r="J138">
        <f t="shared" si="10"/>
        <v>302027.2</v>
      </c>
      <c r="K138">
        <f t="shared" si="11"/>
        <v>271824.48</v>
      </c>
      <c r="L138">
        <f t="shared" si="12"/>
        <v>236348.26920634916</v>
      </c>
      <c r="M138">
        <f t="shared" si="13"/>
        <v>225757.70505050506</v>
      </c>
      <c r="N138">
        <f t="shared" si="14"/>
        <v>555338.06666666653</v>
      </c>
      <c r="O138">
        <f t="shared" si="15"/>
        <v>219656.14545454548</v>
      </c>
      <c r="P138">
        <f t="shared" si="16"/>
        <v>302027.2</v>
      </c>
      <c r="Q138">
        <f t="shared" si="17"/>
        <v>302027.2</v>
      </c>
      <c r="R138">
        <f t="shared" si="18"/>
        <v>302027.2</v>
      </c>
      <c r="S138">
        <f t="shared" si="19"/>
        <v>302027.2</v>
      </c>
      <c r="T138">
        <f t="shared" si="20"/>
        <v>302027.2</v>
      </c>
      <c r="U138">
        <f t="shared" si="21"/>
        <v>172586.97142857141</v>
      </c>
      <c r="V138">
        <f t="shared" si="22"/>
        <v>222706.92525252528</v>
      </c>
      <c r="W138">
        <f t="shared" si="23"/>
        <v>247113.16363636361</v>
      </c>
      <c r="X138">
        <f t="shared" si="24"/>
        <v>216605.36565656564</v>
      </c>
      <c r="Y138">
        <f t="shared" si="25"/>
        <v>268468.62222222221</v>
      </c>
      <c r="Z138">
        <f t="shared" si="26"/>
        <v>246096.23703703703</v>
      </c>
      <c r="AA138">
        <f t="shared" si="27"/>
        <v>228808.48484848483</v>
      </c>
      <c r="AB138">
        <f t="shared" si="28"/>
        <v>302027.2</v>
      </c>
      <c r="AC138">
        <f t="shared" si="29"/>
        <v>274285.44237037032</v>
      </c>
      <c r="AD138">
        <f t="shared" si="30"/>
        <v>253214.72323232322</v>
      </c>
      <c r="AE138">
        <f t="shared" si="31"/>
        <v>199826.07676767677</v>
      </c>
      <c r="AF138">
        <f t="shared" si="32"/>
        <v>274570.18181818182</v>
      </c>
      <c r="AG138">
        <f t="shared" si="33"/>
        <v>302027.2</v>
      </c>
      <c r="AH138">
        <f t="shared" si="34"/>
        <v>251689.33333333334</v>
      </c>
      <c r="AI138">
        <f t="shared" si="35"/>
        <v>251689.33333333334</v>
      </c>
      <c r="AJ138">
        <f t="shared" si="36"/>
        <v>268468.62222222221</v>
      </c>
      <c r="AK138">
        <f t="shared" si="37"/>
        <v>268468.62222222221</v>
      </c>
    </row>
    <row r="139" spans="2:37" x14ac:dyDescent="0.35">
      <c r="B139" s="106" t="s">
        <v>281</v>
      </c>
      <c r="C139">
        <f t="shared" si="3"/>
        <v>336001.95555555553</v>
      </c>
      <c r="D139">
        <f t="shared" si="4"/>
        <v>330751.92499999999</v>
      </c>
      <c r="E139">
        <f t="shared" si="5"/>
        <v>340201.98</v>
      </c>
      <c r="F139">
        <f t="shared" si="6"/>
        <v>330751.92499999999</v>
      </c>
      <c r="G139">
        <f t="shared" si="7"/>
        <v>181126.05416666667</v>
      </c>
      <c r="H139">
        <f t="shared" si="8"/>
        <v>231001.34444444443</v>
      </c>
      <c r="I139">
        <f t="shared" si="9"/>
        <v>270001.57142857142</v>
      </c>
      <c r="J139">
        <f t="shared" si="10"/>
        <v>378002.2</v>
      </c>
      <c r="K139">
        <f t="shared" si="11"/>
        <v>294001.71111111116</v>
      </c>
      <c r="L139">
        <f t="shared" si="12"/>
        <v>261001.51904761905</v>
      </c>
      <c r="M139">
        <f t="shared" si="13"/>
        <v>221201.28740740739</v>
      </c>
      <c r="N139">
        <f t="shared" si="14"/>
        <v>499804.26</v>
      </c>
      <c r="O139">
        <f t="shared" si="15"/>
        <v>260401.51555555552</v>
      </c>
      <c r="P139">
        <f t="shared" si="16"/>
        <v>336001.95555555553</v>
      </c>
      <c r="Q139">
        <f t="shared" si="17"/>
        <v>330751.92499999999</v>
      </c>
      <c r="R139">
        <f t="shared" si="18"/>
        <v>378002.2</v>
      </c>
      <c r="S139">
        <f t="shared" si="19"/>
        <v>189001.1</v>
      </c>
      <c r="T139">
        <f t="shared" si="20"/>
        <v>378002.2</v>
      </c>
      <c r="U139">
        <f t="shared" si="21"/>
        <v>226801.32</v>
      </c>
      <c r="V139">
        <f t="shared" si="22"/>
        <v>254801.48296296294</v>
      </c>
      <c r="W139">
        <f t="shared" si="23"/>
        <v>254626.48194444444</v>
      </c>
      <c r="X139">
        <f t="shared" si="24"/>
        <v>176401.02666666664</v>
      </c>
      <c r="Y139">
        <f t="shared" si="25"/>
        <v>168000.97777777776</v>
      </c>
      <c r="Z139">
        <f t="shared" si="26"/>
        <v>229601.3362962963</v>
      </c>
      <c r="AA139">
        <f t="shared" si="27"/>
        <v>249001.44920634921</v>
      </c>
      <c r="AB139">
        <f t="shared" si="28"/>
        <v>306631.7846190476</v>
      </c>
      <c r="AC139">
        <f t="shared" si="29"/>
        <v>316507.90270482609</v>
      </c>
      <c r="AD139">
        <f t="shared" si="30"/>
        <v>231001.34444444443</v>
      </c>
      <c r="AE139">
        <f t="shared" si="31"/>
        <v>193551.12648148145</v>
      </c>
      <c r="AF139">
        <f t="shared" si="32"/>
        <v>316401.84148148145</v>
      </c>
      <c r="AG139">
        <f t="shared" si="33"/>
        <v>336001.95555555553</v>
      </c>
      <c r="AH139">
        <f t="shared" si="34"/>
        <v>108000.62857142856</v>
      </c>
      <c r="AI139" t="e">
        <f t="shared" si="35"/>
        <v>#VALUE!</v>
      </c>
      <c r="AJ139">
        <f t="shared" si="36"/>
        <v>216001.25714285712</v>
      </c>
      <c r="AK139">
        <f t="shared" si="37"/>
        <v>378002.2</v>
      </c>
    </row>
    <row r="140" spans="2:37" x14ac:dyDescent="0.35">
      <c r="B140" s="106" t="s">
        <v>285</v>
      </c>
      <c r="C140">
        <f t="shared" si="3"/>
        <v>117938.18181818181</v>
      </c>
      <c r="D140">
        <f t="shared" si="4"/>
        <v>129732</v>
      </c>
      <c r="E140">
        <f t="shared" si="5"/>
        <v>51892.799999999996</v>
      </c>
      <c r="F140">
        <f t="shared" si="6"/>
        <v>64866</v>
      </c>
      <c r="G140">
        <f t="shared" si="7"/>
        <v>146549.11111111109</v>
      </c>
      <c r="H140">
        <f t="shared" si="8"/>
        <v>69670.888888888876</v>
      </c>
      <c r="I140">
        <f t="shared" si="9"/>
        <v>64866</v>
      </c>
      <c r="J140">
        <f t="shared" si="10"/>
        <v>86487.999999999985</v>
      </c>
      <c r="K140">
        <f t="shared" si="11"/>
        <v>94350.545454545456</v>
      </c>
      <c r="L140">
        <f t="shared" si="12"/>
        <v>62338.753246753244</v>
      </c>
      <c r="M140">
        <f t="shared" si="13"/>
        <v>47175.272727272721</v>
      </c>
      <c r="N140">
        <f t="shared" si="14"/>
        <v>192825.71759259258</v>
      </c>
      <c r="O140">
        <f t="shared" si="15"/>
        <v>33634.222222222212</v>
      </c>
      <c r="P140">
        <f t="shared" si="16"/>
        <v>117938.18181818181</v>
      </c>
      <c r="Q140">
        <f t="shared" si="17"/>
        <v>129732</v>
      </c>
      <c r="R140">
        <f t="shared" si="18"/>
        <v>94350.545454545456</v>
      </c>
      <c r="S140">
        <f t="shared" si="19"/>
        <v>94350.545454545456</v>
      </c>
      <c r="T140">
        <f t="shared" si="20"/>
        <v>108110</v>
      </c>
      <c r="U140">
        <f t="shared" si="21"/>
        <v>0</v>
      </c>
      <c r="V140">
        <f t="shared" si="22"/>
        <v>65521.21212121212</v>
      </c>
      <c r="W140">
        <f t="shared" si="23"/>
        <v>57658.666666666664</v>
      </c>
      <c r="X140">
        <f t="shared" si="24"/>
        <v>43243.999999999993</v>
      </c>
      <c r="Y140">
        <f t="shared" si="25"/>
        <v>28829.333333333332</v>
      </c>
      <c r="Z140">
        <f t="shared" si="26"/>
        <v>28829.333333333332</v>
      </c>
      <c r="AA140">
        <f t="shared" si="27"/>
        <v>41933.57575757576</v>
      </c>
      <c r="AB140">
        <f t="shared" si="28"/>
        <v>90812.4</v>
      </c>
      <c r="AC140">
        <f t="shared" si="29"/>
        <v>126892.74747474746</v>
      </c>
      <c r="AD140">
        <f t="shared" si="30"/>
        <v>44554.424242424233</v>
      </c>
      <c r="AE140">
        <f t="shared" si="31"/>
        <v>20311.575757575756</v>
      </c>
      <c r="AF140">
        <f t="shared" si="32"/>
        <v>103450.7138047138</v>
      </c>
      <c r="AG140">
        <f t="shared" si="33"/>
        <v>64866</v>
      </c>
      <c r="AH140">
        <f t="shared" si="34"/>
        <v>47175.272727272728</v>
      </c>
      <c r="AI140">
        <f t="shared" si="35"/>
        <v>43243.999999999993</v>
      </c>
      <c r="AJ140">
        <f t="shared" si="36"/>
        <v>25946.399999999998</v>
      </c>
      <c r="AK140">
        <f t="shared" si="37"/>
        <v>129732</v>
      </c>
    </row>
    <row r="141" spans="2:37" x14ac:dyDescent="0.35">
      <c r="B141" t="s">
        <v>286</v>
      </c>
      <c r="C141">
        <f t="shared" si="3"/>
        <v>495339.1857142857</v>
      </c>
      <c r="D141">
        <f t="shared" si="4"/>
        <v>533442.19999999995</v>
      </c>
      <c r="E141">
        <f t="shared" si="5"/>
        <v>419133.15714285709</v>
      </c>
      <c r="F141">
        <f t="shared" si="6"/>
        <v>339463.21818181814</v>
      </c>
      <c r="G141">
        <f t="shared" si="7"/>
        <v>325992.45555555553</v>
      </c>
      <c r="H141">
        <f t="shared" si="8"/>
        <v>334459.79206349206</v>
      </c>
      <c r="I141">
        <f t="shared" si="9"/>
        <v>451374.16923076916</v>
      </c>
      <c r="J141">
        <f t="shared" si="10"/>
        <v>451374.16923076916</v>
      </c>
      <c r="K141">
        <f t="shared" si="11"/>
        <v>410340.15384615387</v>
      </c>
      <c r="L141">
        <f t="shared" si="12"/>
        <v>218359.58186813185</v>
      </c>
      <c r="M141">
        <f t="shared" si="13"/>
        <v>406432.15238095232</v>
      </c>
      <c r="N141">
        <f t="shared" si="14"/>
        <v>575171.56904761912</v>
      </c>
      <c r="O141">
        <f t="shared" si="15"/>
        <v>342927.12857142847</v>
      </c>
      <c r="P141">
        <f t="shared" si="16"/>
        <v>400081.64999999997</v>
      </c>
      <c r="Q141">
        <f t="shared" si="17"/>
        <v>488988.68333333323</v>
      </c>
      <c r="R141">
        <f t="shared" si="18"/>
        <v>444535.16666666669</v>
      </c>
      <c r="S141">
        <f t="shared" si="19"/>
        <v>266721.09999999998</v>
      </c>
      <c r="T141">
        <f t="shared" si="20"/>
        <v>387957.96363636362</v>
      </c>
      <c r="U141">
        <f t="shared" si="21"/>
        <v>96989.490909090906</v>
      </c>
      <c r="V141">
        <f t="shared" si="22"/>
        <v>385263.81111111102</v>
      </c>
      <c r="W141">
        <f t="shared" si="23"/>
        <v>346509.46324786323</v>
      </c>
      <c r="X141">
        <f t="shared" si="24"/>
        <v>321758.78730158729</v>
      </c>
      <c r="Y141">
        <f t="shared" si="25"/>
        <v>440301.49841269839</v>
      </c>
      <c r="Z141">
        <f t="shared" si="26"/>
        <v>397964.81587301585</v>
      </c>
      <c r="AA141">
        <f t="shared" si="27"/>
        <v>351394.46507936507</v>
      </c>
      <c r="AB141">
        <f t="shared" si="28"/>
        <v>465872.85466666659</v>
      </c>
      <c r="AC141">
        <f t="shared" si="29"/>
        <v>374256.27365079359</v>
      </c>
      <c r="AD141">
        <f t="shared" si="30"/>
        <v>270954.76825396821</v>
      </c>
      <c r="AE141">
        <f t="shared" si="31"/>
        <v>277223.85393772891</v>
      </c>
      <c r="AF141">
        <f t="shared" si="32"/>
        <v>423366.82539682533</v>
      </c>
      <c r="AG141">
        <f t="shared" si="33"/>
        <v>328272.12307692308</v>
      </c>
      <c r="AH141">
        <f t="shared" si="34"/>
        <v>193978.98181818181</v>
      </c>
      <c r="AI141">
        <f t="shared" si="35"/>
        <v>41034.015384615384</v>
      </c>
      <c r="AJ141">
        <f t="shared" si="36"/>
        <v>133360.54999999999</v>
      </c>
      <c r="AK141">
        <f t="shared" si="37"/>
        <v>426753.75999999995</v>
      </c>
    </row>
    <row r="142" spans="2:37" x14ac:dyDescent="0.35">
      <c r="B142" t="s">
        <v>395</v>
      </c>
      <c r="C142">
        <f t="shared" si="3"/>
        <v>30193.4</v>
      </c>
      <c r="D142">
        <f t="shared" si="4"/>
        <v>25161.166666666672</v>
      </c>
      <c r="E142">
        <f t="shared" si="5"/>
        <v>30193.4</v>
      </c>
      <c r="F142">
        <f t="shared" si="6"/>
        <v>30193.4</v>
      </c>
      <c r="G142">
        <f t="shared" si="7"/>
        <v>18116.04</v>
      </c>
      <c r="H142">
        <f t="shared" si="8"/>
        <v>16774.111111111113</v>
      </c>
      <c r="I142">
        <f t="shared" si="9"/>
        <v>24154.720000000001</v>
      </c>
      <c r="J142">
        <f t="shared" si="10"/>
        <v>30193.4</v>
      </c>
      <c r="K142">
        <f t="shared" si="11"/>
        <v>30193.4</v>
      </c>
      <c r="L142">
        <f t="shared" si="12"/>
        <v>29234.87936507937</v>
      </c>
      <c r="M142">
        <f t="shared" si="13"/>
        <v>23110.997530864202</v>
      </c>
      <c r="N142">
        <f t="shared" si="14"/>
        <v>527571.16333333333</v>
      </c>
      <c r="O142">
        <f t="shared" si="15"/>
        <v>17892.385185185183</v>
      </c>
      <c r="P142">
        <f t="shared" si="16"/>
        <v>30193.4</v>
      </c>
      <c r="Q142" t="e">
        <f t="shared" si="17"/>
        <v>#VALUE!</v>
      </c>
      <c r="R142">
        <f t="shared" si="18"/>
        <v>30193.4</v>
      </c>
      <c r="S142">
        <f t="shared" si="19"/>
        <v>30193.4</v>
      </c>
      <c r="T142">
        <f t="shared" si="20"/>
        <v>30193.4</v>
      </c>
      <c r="U142">
        <f t="shared" si="21"/>
        <v>30193.4</v>
      </c>
      <c r="V142">
        <f t="shared" si="22"/>
        <v>19793.451111111113</v>
      </c>
      <c r="W142">
        <f t="shared" si="23"/>
        <v>20464.415555555555</v>
      </c>
      <c r="X142">
        <f t="shared" si="24"/>
        <v>14761.21777777778</v>
      </c>
      <c r="Y142">
        <f t="shared" si="25"/>
        <v>22812.791111111113</v>
      </c>
      <c r="Z142">
        <f t="shared" si="26"/>
        <v>14537.562962962964</v>
      </c>
      <c r="AA142">
        <f t="shared" si="27"/>
        <v>14537.562962962964</v>
      </c>
      <c r="AB142">
        <f t="shared" si="28"/>
        <v>26167.613333333338</v>
      </c>
      <c r="AC142">
        <f t="shared" si="29"/>
        <v>26922.448333333337</v>
      </c>
      <c r="AD142">
        <f t="shared" si="30"/>
        <v>10064.466666666665</v>
      </c>
      <c r="AE142">
        <f t="shared" si="31"/>
        <v>12871.800540123457</v>
      </c>
      <c r="AF142">
        <f t="shared" si="32"/>
        <v>22589.136296296292</v>
      </c>
      <c r="AG142">
        <f t="shared" si="33"/>
        <v>20128.933333333331</v>
      </c>
      <c r="AH142">
        <f t="shared" si="34"/>
        <v>15096.7</v>
      </c>
      <c r="AI142" t="e">
        <f t="shared" si="35"/>
        <v>#VALUE!</v>
      </c>
      <c r="AJ142">
        <f t="shared" si="36"/>
        <v>12940.028571428571</v>
      </c>
      <c r="AK142">
        <f t="shared" si="37"/>
        <v>15096.7</v>
      </c>
    </row>
    <row r="143" spans="2:37" x14ac:dyDescent="0.35">
      <c r="B143" t="s">
        <v>287</v>
      </c>
      <c r="C143">
        <f t="shared" si="3"/>
        <v>225157.4</v>
      </c>
      <c r="D143">
        <f t="shared" si="4"/>
        <v>168868.05000000002</v>
      </c>
      <c r="E143">
        <f t="shared" si="5"/>
        <v>93815.583333333343</v>
      </c>
      <c r="F143">
        <f t="shared" si="6"/>
        <v>75052.46666666666</v>
      </c>
      <c r="G143">
        <f t="shared" si="7"/>
        <v>170573.78787878787</v>
      </c>
      <c r="H143">
        <f t="shared" si="8"/>
        <v>150104.93333333332</v>
      </c>
      <c r="I143">
        <f t="shared" si="9"/>
        <v>75052.46666666666</v>
      </c>
      <c r="J143">
        <f t="shared" si="10"/>
        <v>163750.83636363639</v>
      </c>
      <c r="K143">
        <f t="shared" si="11"/>
        <v>143281.98181818181</v>
      </c>
      <c r="L143">
        <f t="shared" si="12"/>
        <v>147424.48809523808</v>
      </c>
      <c r="M143">
        <f t="shared" si="13"/>
        <v>135511.39814814815</v>
      </c>
      <c r="N143">
        <f t="shared" si="14"/>
        <v>513267.00101010106</v>
      </c>
      <c r="O143">
        <f t="shared" si="15"/>
        <v>138733.34747474748</v>
      </c>
      <c r="P143">
        <f t="shared" si="16"/>
        <v>225157.4</v>
      </c>
      <c r="Q143">
        <f t="shared" si="17"/>
        <v>200139.91111111111</v>
      </c>
      <c r="R143">
        <f t="shared" si="18"/>
        <v>131341.81666666668</v>
      </c>
      <c r="S143">
        <f t="shared" si="19"/>
        <v>18763.116666666665</v>
      </c>
      <c r="T143">
        <f t="shared" si="20"/>
        <v>140723.375</v>
      </c>
      <c r="U143">
        <f t="shared" si="21"/>
        <v>67547.22</v>
      </c>
      <c r="V143">
        <f t="shared" si="22"/>
        <v>154274.51481481481</v>
      </c>
      <c r="W143">
        <f t="shared" si="23"/>
        <v>141765.77037037036</v>
      </c>
      <c r="X143">
        <f t="shared" si="24"/>
        <v>168868.05000000002</v>
      </c>
      <c r="Y143">
        <f t="shared" si="25"/>
        <v>168299.47070707072</v>
      </c>
      <c r="Z143">
        <f t="shared" si="26"/>
        <v>204309.49259259258</v>
      </c>
      <c r="AA143">
        <f t="shared" si="27"/>
        <v>170952.84074074074</v>
      </c>
      <c r="AB143">
        <f t="shared" si="28"/>
        <v>165251.88569696972</v>
      </c>
      <c r="AC143">
        <f t="shared" si="29"/>
        <v>184765.52703030303</v>
      </c>
      <c r="AD143">
        <f t="shared" si="30"/>
        <v>175122.4222222222</v>
      </c>
      <c r="AE143">
        <f t="shared" si="31"/>
        <v>144371.75879629629</v>
      </c>
      <c r="AF143">
        <f t="shared" si="32"/>
        <v>200139.91111111114</v>
      </c>
      <c r="AG143">
        <f t="shared" si="33"/>
        <v>157610.18</v>
      </c>
      <c r="AH143">
        <f t="shared" si="34"/>
        <v>75052.46666666666</v>
      </c>
      <c r="AI143">
        <f t="shared" si="35"/>
        <v>112578.7</v>
      </c>
      <c r="AJ143">
        <f t="shared" si="36"/>
        <v>150104.93333333332</v>
      </c>
      <c r="AK143">
        <f t="shared" si="37"/>
        <v>112578.7</v>
      </c>
    </row>
    <row r="144" spans="2:37" x14ac:dyDescent="0.35">
      <c r="B144" t="s">
        <v>288</v>
      </c>
      <c r="C144">
        <f t="shared" si="3"/>
        <v>1279470.0999999999</v>
      </c>
      <c r="D144">
        <f t="shared" si="4"/>
        <v>1096688.6571428571</v>
      </c>
      <c r="E144">
        <f t="shared" si="5"/>
        <v>1279470.0999999999</v>
      </c>
      <c r="F144">
        <f t="shared" si="6"/>
        <v>548344.32857142854</v>
      </c>
      <c r="G144">
        <f t="shared" si="7"/>
        <v>634996.27185185172</v>
      </c>
      <c r="H144">
        <f t="shared" si="8"/>
        <v>761589.34523809515</v>
      </c>
      <c r="I144">
        <f t="shared" si="9"/>
        <v>913907.2142857142</v>
      </c>
      <c r="J144">
        <f t="shared" si="10"/>
        <v>1188079.3785714286</v>
      </c>
      <c r="K144">
        <f t="shared" si="11"/>
        <v>822516.49285714293</v>
      </c>
      <c r="L144">
        <f t="shared" si="12"/>
        <v>791985.9661381474</v>
      </c>
      <c r="M144">
        <f t="shared" si="13"/>
        <v>657505.46805555548</v>
      </c>
      <c r="N144">
        <f t="shared" si="14"/>
        <v>404934.00694444438</v>
      </c>
      <c r="O144">
        <f t="shared" si="15"/>
        <v>613079.4229166666</v>
      </c>
      <c r="P144">
        <f t="shared" si="16"/>
        <v>1279470.0999999999</v>
      </c>
      <c r="Q144">
        <f t="shared" si="17"/>
        <v>255894.02</v>
      </c>
      <c r="R144">
        <f t="shared" si="18"/>
        <v>731125.77142857132</v>
      </c>
      <c r="S144">
        <f t="shared" si="19"/>
        <v>731125.77142857132</v>
      </c>
      <c r="T144">
        <f t="shared" si="20"/>
        <v>984207.76923076925</v>
      </c>
      <c r="U144">
        <f t="shared" si="21"/>
        <v>492103.88461538462</v>
      </c>
      <c r="V144">
        <f t="shared" si="22"/>
        <v>586423.79583333328</v>
      </c>
      <c r="W144">
        <f t="shared" si="23"/>
        <v>488686.49652777775</v>
      </c>
      <c r="X144">
        <f t="shared" si="24"/>
        <v>453145.66041666659</v>
      </c>
      <c r="Y144">
        <f t="shared" si="25"/>
        <v>844094.85763888876</v>
      </c>
      <c r="Z144">
        <f t="shared" si="26"/>
        <v>577538.5868055555</v>
      </c>
      <c r="AA144">
        <f t="shared" si="27"/>
        <v>621964.63194444438</v>
      </c>
      <c r="AB144">
        <f t="shared" si="28"/>
        <v>1023576.0800000001</v>
      </c>
      <c r="AC144">
        <f t="shared" si="29"/>
        <v>817204.89537240518</v>
      </c>
      <c r="AD144">
        <f t="shared" si="30"/>
        <v>426490.03333333327</v>
      </c>
      <c r="AE144">
        <f t="shared" si="31"/>
        <v>503939.43869212951</v>
      </c>
      <c r="AF144">
        <f t="shared" si="32"/>
        <v>1006990.3564814813</v>
      </c>
      <c r="AG144">
        <f t="shared" si="33"/>
        <v>597086.04666666663</v>
      </c>
      <c r="AH144">
        <f t="shared" si="34"/>
        <v>274172.16428571427</v>
      </c>
      <c r="AI144">
        <f t="shared" si="35"/>
        <v>319867.52499999997</v>
      </c>
      <c r="AJ144">
        <f t="shared" si="36"/>
        <v>682384.05333333334</v>
      </c>
      <c r="AK144">
        <f t="shared" si="37"/>
        <v>1005297.9357142856</v>
      </c>
    </row>
    <row r="145" spans="2:37" x14ac:dyDescent="0.35">
      <c r="B145" t="s">
        <v>289</v>
      </c>
      <c r="C145">
        <f t="shared" si="3"/>
        <v>20979.14</v>
      </c>
      <c r="D145">
        <f t="shared" si="4"/>
        <v>17982.12</v>
      </c>
      <c r="E145">
        <f t="shared" si="5"/>
        <v>11988.08</v>
      </c>
      <c r="F145">
        <f t="shared" si="6"/>
        <v>3330.0222222222219</v>
      </c>
      <c r="G145">
        <f t="shared" si="7"/>
        <v>12654.084444444445</v>
      </c>
      <c r="H145">
        <f t="shared" si="8"/>
        <v>13320.088888888888</v>
      </c>
      <c r="I145">
        <f t="shared" si="9"/>
        <v>20979.14</v>
      </c>
      <c r="J145">
        <f t="shared" si="10"/>
        <v>9990.0666666666657</v>
      </c>
      <c r="K145">
        <f t="shared" si="11"/>
        <v>3746.2750000000001</v>
      </c>
      <c r="L145">
        <f t="shared" si="12"/>
        <v>3287.5474489795911</v>
      </c>
      <c r="M145">
        <f t="shared" si="13"/>
        <v>11322.075555555555</v>
      </c>
      <c r="N145">
        <f t="shared" si="14"/>
        <v>314691.57111111109</v>
      </c>
      <c r="O145">
        <f t="shared" si="15"/>
        <v>9657.0644444444442</v>
      </c>
      <c r="P145">
        <f t="shared" si="16"/>
        <v>7492.55</v>
      </c>
      <c r="Q145">
        <f t="shared" si="17"/>
        <v>6660.0444444444438</v>
      </c>
      <c r="R145">
        <f t="shared" si="18"/>
        <v>11988.08</v>
      </c>
      <c r="S145">
        <f t="shared" si="19"/>
        <v>3330.0222222222219</v>
      </c>
      <c r="T145">
        <f t="shared" si="20"/>
        <v>7492.55</v>
      </c>
      <c r="U145">
        <f t="shared" si="21"/>
        <v>0</v>
      </c>
      <c r="V145">
        <f t="shared" si="22"/>
        <v>14985.1</v>
      </c>
      <c r="W145">
        <f t="shared" si="23"/>
        <v>8658.057777777778</v>
      </c>
      <c r="X145">
        <f t="shared" si="24"/>
        <v>9324.062222222221</v>
      </c>
      <c r="Y145">
        <f t="shared" si="25"/>
        <v>15817.605555555556</v>
      </c>
      <c r="Z145">
        <f t="shared" si="26"/>
        <v>11322.075555555555</v>
      </c>
      <c r="AA145">
        <f t="shared" si="27"/>
        <v>10656.071111111112</v>
      </c>
      <c r="AB145">
        <f t="shared" si="28"/>
        <v>14414.239047619047</v>
      </c>
      <c r="AC145">
        <f t="shared" si="29"/>
        <v>19008.876851851852</v>
      </c>
      <c r="AD145">
        <f t="shared" si="30"/>
        <v>4662.0311111111105</v>
      </c>
      <c r="AE145">
        <f t="shared" si="31"/>
        <v>7825.5522222222235</v>
      </c>
      <c r="AF145">
        <f t="shared" si="32"/>
        <v>17982.12</v>
      </c>
      <c r="AG145">
        <f t="shared" si="33"/>
        <v>8562.9142857142851</v>
      </c>
      <c r="AH145">
        <f t="shared" si="34"/>
        <v>0</v>
      </c>
      <c r="AI145">
        <f t="shared" si="35"/>
        <v>0</v>
      </c>
      <c r="AJ145">
        <f t="shared" si="36"/>
        <v>9990.0666666666657</v>
      </c>
      <c r="AK145">
        <f t="shared" si="37"/>
        <v>18731.375</v>
      </c>
    </row>
    <row r="146" spans="2:37" x14ac:dyDescent="0.35">
      <c r="B146" t="s">
        <v>290</v>
      </c>
      <c r="C146">
        <f t="shared" si="3"/>
        <v>153443.70000000001</v>
      </c>
      <c r="D146">
        <f t="shared" si="4"/>
        <v>136394.40000000002</v>
      </c>
      <c r="E146">
        <f t="shared" si="5"/>
        <v>170493</v>
      </c>
      <c r="F146">
        <f t="shared" si="6"/>
        <v>117213.9375</v>
      </c>
      <c r="G146">
        <f t="shared" si="7"/>
        <v>71985.933333333334</v>
      </c>
      <c r="H146">
        <f t="shared" si="8"/>
        <v>130711.29999999999</v>
      </c>
      <c r="I146">
        <f t="shared" si="9"/>
        <v>112525.38</v>
      </c>
      <c r="J146">
        <f t="shared" si="10"/>
        <v>112525.38</v>
      </c>
      <c r="K146">
        <f t="shared" si="11"/>
        <v>166704.26666666666</v>
      </c>
      <c r="L146">
        <f t="shared" si="12"/>
        <v>137322.63966666668</v>
      </c>
      <c r="M146">
        <f t="shared" si="13"/>
        <v>135447.21666666665</v>
      </c>
      <c r="N146">
        <f t="shared" si="14"/>
        <v>490548.62555555551</v>
      </c>
      <c r="O146">
        <f t="shared" si="15"/>
        <v>122944.39666666667</v>
      </c>
      <c r="P146">
        <f t="shared" si="16"/>
        <v>164099.51250000001</v>
      </c>
      <c r="Q146">
        <f t="shared" si="17"/>
        <v>187542.3</v>
      </c>
      <c r="R146">
        <f t="shared" si="18"/>
        <v>140656.72500000001</v>
      </c>
      <c r="S146">
        <f t="shared" si="19"/>
        <v>125028.19999999998</v>
      </c>
      <c r="T146">
        <f t="shared" si="20"/>
        <v>160750.54285714283</v>
      </c>
      <c r="U146">
        <f t="shared" si="21"/>
        <v>133958.78571428571</v>
      </c>
      <c r="V146">
        <f t="shared" si="22"/>
        <v>111767.63333333333</v>
      </c>
      <c r="W146">
        <f t="shared" si="23"/>
        <v>85246.5</v>
      </c>
      <c r="X146">
        <f t="shared" si="24"/>
        <v>70091.566666666666</v>
      </c>
      <c r="Y146">
        <f t="shared" si="25"/>
        <v>62514.099999999991</v>
      </c>
      <c r="Z146">
        <f t="shared" si="26"/>
        <v>106084.53333333333</v>
      </c>
      <c r="AA146">
        <f t="shared" si="27"/>
        <v>104190.16666666667</v>
      </c>
      <c r="AB146">
        <f t="shared" si="28"/>
        <v>187542.3</v>
      </c>
      <c r="AC146">
        <f t="shared" si="29"/>
        <v>163396.64232804233</v>
      </c>
      <c r="AD146">
        <f t="shared" si="30"/>
        <v>107978.9</v>
      </c>
      <c r="AE146">
        <f t="shared" si="31"/>
        <v>75301.074999999997</v>
      </c>
      <c r="AF146">
        <f t="shared" si="32"/>
        <v>157863.88888888888</v>
      </c>
      <c r="AG146">
        <f t="shared" si="33"/>
        <v>104190.16666666667</v>
      </c>
      <c r="AH146">
        <f t="shared" si="34"/>
        <v>46885.574999999997</v>
      </c>
      <c r="AI146">
        <f t="shared" si="35"/>
        <v>83352.133333333331</v>
      </c>
      <c r="AJ146">
        <f t="shared" si="36"/>
        <v>140656.72500000001</v>
      </c>
      <c r="AK146">
        <f t="shared" si="37"/>
        <v>187542.3</v>
      </c>
    </row>
    <row r="147" spans="2:37" x14ac:dyDescent="0.35">
      <c r="B147" t="s">
        <v>321</v>
      </c>
      <c r="C147">
        <f t="shared" si="3"/>
        <v>152941.5</v>
      </c>
      <c r="D147">
        <f t="shared" si="4"/>
        <v>131092.71428571426</v>
      </c>
      <c r="E147">
        <f t="shared" si="5"/>
        <v>25490.249999999996</v>
      </c>
      <c r="F147">
        <f t="shared" si="6"/>
        <v>21848.785714285714</v>
      </c>
      <c r="G147">
        <f t="shared" si="7"/>
        <v>99836.812499999985</v>
      </c>
      <c r="H147">
        <f t="shared" si="8"/>
        <v>78594.9375</v>
      </c>
      <c r="I147">
        <f t="shared" si="9"/>
        <v>21848.785714285714</v>
      </c>
      <c r="J147" t="e">
        <f t="shared" si="10"/>
        <v>#VALUE!</v>
      </c>
      <c r="K147">
        <f t="shared" si="11"/>
        <v>122353.2</v>
      </c>
      <c r="L147">
        <f t="shared" si="12"/>
        <v>56806.842857142859</v>
      </c>
      <c r="M147">
        <f t="shared" si="13"/>
        <v>137647.34999999998</v>
      </c>
      <c r="N147">
        <f t="shared" si="14"/>
        <v>524485.95185185189</v>
      </c>
      <c r="O147">
        <f t="shared" si="15"/>
        <v>79303</v>
      </c>
      <c r="P147">
        <f t="shared" si="16"/>
        <v>152941.5</v>
      </c>
      <c r="Q147">
        <f t="shared" si="17"/>
        <v>152941.5</v>
      </c>
      <c r="R147">
        <f t="shared" si="18"/>
        <v>152941.5</v>
      </c>
      <c r="S147">
        <f t="shared" si="19"/>
        <v>0</v>
      </c>
      <c r="T147">
        <f t="shared" si="20"/>
        <v>61176.6</v>
      </c>
      <c r="U147">
        <f t="shared" si="21"/>
        <v>0</v>
      </c>
      <c r="V147">
        <f t="shared" si="22"/>
        <v>143500.66666666666</v>
      </c>
      <c r="W147">
        <f t="shared" si="23"/>
        <v>123202.875</v>
      </c>
      <c r="X147">
        <f t="shared" si="24"/>
        <v>131092.71428571426</v>
      </c>
      <c r="Y147">
        <f t="shared" si="25"/>
        <v>134059.83333333331</v>
      </c>
      <c r="Z147">
        <f t="shared" si="26"/>
        <v>152941.5</v>
      </c>
      <c r="AA147">
        <f t="shared" si="27"/>
        <v>133823.8125</v>
      </c>
      <c r="AB147">
        <f t="shared" si="28"/>
        <v>135462.47142857141</v>
      </c>
      <c r="AC147">
        <f t="shared" si="29"/>
        <v>130170.21</v>
      </c>
      <c r="AD147">
        <f t="shared" si="30"/>
        <v>141612.5</v>
      </c>
      <c r="AE147">
        <f t="shared" si="31"/>
        <v>98291.948863636353</v>
      </c>
      <c r="AF147">
        <f t="shared" si="32"/>
        <v>138994.81439393939</v>
      </c>
      <c r="AG147">
        <f t="shared" si="33"/>
        <v>127451.25000000001</v>
      </c>
      <c r="AH147">
        <f t="shared" si="34"/>
        <v>101960.99999999999</v>
      </c>
      <c r="AI147">
        <f t="shared" si="35"/>
        <v>127451.25000000001</v>
      </c>
      <c r="AJ147">
        <f t="shared" si="36"/>
        <v>127451.25000000001</v>
      </c>
      <c r="AK147">
        <f t="shared" si="37"/>
        <v>122353.2</v>
      </c>
    </row>
    <row r="148" spans="2:37" x14ac:dyDescent="0.35">
      <c r="B148" t="s">
        <v>291</v>
      </c>
      <c r="C148">
        <f t="shared" ref="C148:C153" si="38">C74*AL74</f>
        <v>892623.23076923063</v>
      </c>
      <c r="D148">
        <f t="shared" ref="D148:D153" si="39">D74*AL74</f>
        <v>595082.15384615376</v>
      </c>
      <c r="E148">
        <f t="shared" ref="E148:E153" si="40">E74*AL74</f>
        <v>669467.42307692301</v>
      </c>
      <c r="F148">
        <f t="shared" ref="F148:F153" si="41">F74*AL74</f>
        <v>669467.42307692301</v>
      </c>
      <c r="G148">
        <f t="shared" ref="G148:G153" si="42">G74*AL74</f>
        <v>710792.57264957251</v>
      </c>
      <c r="H148">
        <f t="shared" ref="H148:H153" si="43">H74*AL74</f>
        <v>608857.20370370359</v>
      </c>
      <c r="I148">
        <f t="shared" ref="I148:I153" si="44">I74*AL74</f>
        <v>818237.96153846139</v>
      </c>
      <c r="J148">
        <f t="shared" ref="J148:J153" si="45">J74*AL74</f>
        <v>669467.42307692301</v>
      </c>
      <c r="K148">
        <f t="shared" ref="K148:K153" si="46">K74*AL74</f>
        <v>644672.33333333314</v>
      </c>
      <c r="L148">
        <f t="shared" ref="L148:L153" si="47">L74*AL74</f>
        <v>740310.53663003654</v>
      </c>
      <c r="M148">
        <f t="shared" ref="M148:M153" si="48">M74*AL74</f>
        <v>421516.52564102563</v>
      </c>
      <c r="N148">
        <f t="shared" ref="N148:N153" si="49">N74*$AL$9</f>
        <v>412943.69059829059</v>
      </c>
      <c r="O148">
        <f t="shared" ref="O148:O153" si="50">O74*AL74</f>
        <v>429781.5555555555</v>
      </c>
      <c r="P148">
        <f t="shared" ref="P148:P153" si="51">P74*AL74</f>
        <v>743852.69230769237</v>
      </c>
      <c r="Q148">
        <f t="shared" ref="Q148:Q153" si="52">Q74*AL74</f>
        <v>892623.23076923063</v>
      </c>
      <c r="R148">
        <f t="shared" ref="R148:R153" si="53">R74*AL74</f>
        <v>967008.49999999988</v>
      </c>
      <c r="S148">
        <f t="shared" ref="S148:S153" si="54">S74*AL74</f>
        <v>818237.96153846139</v>
      </c>
      <c r="T148">
        <f t="shared" ref="T148:T153" si="55">T74*AL74</f>
        <v>669467.42307692301</v>
      </c>
      <c r="U148">
        <f t="shared" ref="U148:U153" si="56">U74*AL74</f>
        <v>520696.88461538457</v>
      </c>
      <c r="V148">
        <f t="shared" ref="V148:V153" si="57">V74*AL74</f>
        <v>462841.67521367513</v>
      </c>
      <c r="W148">
        <f t="shared" ref="W148:W153" si="58">W74*AL74</f>
        <v>446311.61538461532</v>
      </c>
      <c r="X148">
        <f t="shared" ref="X148:X153" si="59">X74*AL74</f>
        <v>404986.46581196575</v>
      </c>
      <c r="Y148">
        <f t="shared" ref="Y148:Y153" si="60">Y74*AL74</f>
        <v>669467.42307692301</v>
      </c>
      <c r="Z148">
        <f t="shared" ref="Z148:Z153" si="61">Z74*AL74</f>
        <v>454576.6452991452</v>
      </c>
      <c r="AA148">
        <f t="shared" ref="AA148:AA153" si="62">AA74*AL74</f>
        <v>471106.70512820513</v>
      </c>
      <c r="AB148">
        <f t="shared" ref="AB148:AB153" si="63">AB74*AL74</f>
        <v>618637.48910256417</v>
      </c>
      <c r="AC148">
        <f t="shared" ref="AC148:AC153" si="64">AC74*AL74</f>
        <v>728424.63646723644</v>
      </c>
      <c r="AD148">
        <f t="shared" ref="AD148:AD153" si="65">AD74*AL74</f>
        <v>462841.67521367513</v>
      </c>
      <c r="AE148">
        <f t="shared" ref="AE148:AE153" si="66">AE74*AL74</f>
        <v>355396.28632478631</v>
      </c>
      <c r="AF148">
        <f t="shared" ref="AF148:AF153" si="67">AF74*AL74</f>
        <v>674977.44301994285</v>
      </c>
      <c r="AG148">
        <f t="shared" ref="AG148:AG153" si="68">AG74*AL74</f>
        <v>520696.88461538457</v>
      </c>
      <c r="AH148">
        <f t="shared" ref="AH148:AH153" si="69">AH74*AL74</f>
        <v>446311.61538461532</v>
      </c>
      <c r="AI148">
        <f t="shared" ref="AI148:AI153" si="70">AI74*AL74</f>
        <v>371926.34615384619</v>
      </c>
      <c r="AJ148">
        <f t="shared" ref="AJ148:AJ153" si="71">AJ74*AL74</f>
        <v>351639.45454545453</v>
      </c>
      <c r="AK148">
        <f t="shared" ref="AK148:AK153" si="72">AK74*AL74</f>
        <v>644672.33333333314</v>
      </c>
    </row>
    <row r="149" spans="2:37" x14ac:dyDescent="0.35">
      <c r="B149" t="s">
        <v>322</v>
      </c>
      <c r="C149">
        <f t="shared" si="38"/>
        <v>905398.62857142859</v>
      </c>
      <c r="D149">
        <f t="shared" si="39"/>
        <v>301799.54285714286</v>
      </c>
      <c r="E149">
        <f t="shared" si="40"/>
        <v>487522.33846153849</v>
      </c>
      <c r="F149">
        <f t="shared" si="41"/>
        <v>150899.77142857143</v>
      </c>
      <c r="G149">
        <f t="shared" si="42"/>
        <v>469465.95555555553</v>
      </c>
      <c r="H149">
        <f t="shared" si="43"/>
        <v>679048.97142857139</v>
      </c>
      <c r="I149">
        <f t="shared" si="44"/>
        <v>528149.20000000007</v>
      </c>
      <c r="J149">
        <f t="shared" si="45"/>
        <v>81253.723076923081</v>
      </c>
      <c r="K149">
        <f t="shared" si="46"/>
        <v>301799.54285714286</v>
      </c>
      <c r="L149">
        <f t="shared" si="47"/>
        <v>215571.1020408163</v>
      </c>
      <c r="M149">
        <f t="shared" si="48"/>
        <v>519765.8793650794</v>
      </c>
      <c r="N149">
        <f t="shared" si="49"/>
        <v>409892.38253968256</v>
      </c>
      <c r="O149">
        <f t="shared" si="50"/>
        <v>427549.35238095245</v>
      </c>
      <c r="P149">
        <f t="shared" si="51"/>
        <v>487522.33846153849</v>
      </c>
      <c r="Q149">
        <f t="shared" si="52"/>
        <v>975044.67692307697</v>
      </c>
      <c r="R149">
        <f t="shared" si="53"/>
        <v>377249.42857142858</v>
      </c>
      <c r="S149">
        <f t="shared" si="54"/>
        <v>226349.65714285715</v>
      </c>
      <c r="T149">
        <f t="shared" si="55"/>
        <v>377249.42857142858</v>
      </c>
      <c r="U149">
        <f t="shared" si="56"/>
        <v>226349.65714285715</v>
      </c>
      <c r="V149">
        <f t="shared" si="57"/>
        <v>553299.16190476192</v>
      </c>
      <c r="W149">
        <f t="shared" si="58"/>
        <v>318566.18412698415</v>
      </c>
      <c r="X149">
        <f t="shared" si="59"/>
        <v>285032.90158730157</v>
      </c>
      <c r="Y149">
        <f t="shared" si="60"/>
        <v>679048.97142857139</v>
      </c>
      <c r="Z149">
        <f t="shared" si="61"/>
        <v>645515.68888888892</v>
      </c>
      <c r="AA149">
        <f t="shared" si="62"/>
        <v>385632.7492063492</v>
      </c>
      <c r="AB149">
        <f t="shared" si="63"/>
        <v>860128.69714285701</v>
      </c>
      <c r="AC149">
        <f t="shared" si="64"/>
        <v>826595.41460317478</v>
      </c>
      <c r="AD149">
        <f t="shared" si="65"/>
        <v>234732.97777777776</v>
      </c>
      <c r="AE149">
        <f t="shared" si="66"/>
        <v>329045.33492063492</v>
      </c>
      <c r="AF149">
        <f t="shared" si="67"/>
        <v>623160.16719576716</v>
      </c>
      <c r="AG149">
        <f t="shared" si="68"/>
        <v>452699.3142857143</v>
      </c>
      <c r="AH149">
        <f t="shared" si="69"/>
        <v>301799.54285714286</v>
      </c>
      <c r="AI149">
        <f t="shared" si="70"/>
        <v>377249.42857142858</v>
      </c>
      <c r="AJ149">
        <f t="shared" si="71"/>
        <v>75449.885714285716</v>
      </c>
      <c r="AK149">
        <f t="shared" si="72"/>
        <v>226349.65714285715</v>
      </c>
    </row>
    <row r="150" spans="2:37" x14ac:dyDescent="0.35">
      <c r="B150" t="s">
        <v>292</v>
      </c>
      <c r="C150">
        <f t="shared" si="38"/>
        <v>873734</v>
      </c>
      <c r="D150">
        <f t="shared" si="39"/>
        <v>582489.33333333326</v>
      </c>
      <c r="E150">
        <f t="shared" si="40"/>
        <v>624095.71428571432</v>
      </c>
      <c r="F150">
        <f t="shared" si="41"/>
        <v>174746.8</v>
      </c>
      <c r="G150">
        <f t="shared" si="42"/>
        <v>687661.01851851854</v>
      </c>
      <c r="H150">
        <f t="shared" si="43"/>
        <v>741980.46031746024</v>
      </c>
      <c r="I150">
        <f t="shared" si="44"/>
        <v>72811.166666666657</v>
      </c>
      <c r="J150">
        <f t="shared" si="45"/>
        <v>582489.33333333326</v>
      </c>
      <c r="K150">
        <f t="shared" si="46"/>
        <v>556012.54545454541</v>
      </c>
      <c r="L150">
        <f t="shared" si="47"/>
        <v>464010.2104308391</v>
      </c>
      <c r="M150">
        <f t="shared" si="48"/>
        <v>520079.76190476189</v>
      </c>
      <c r="N150">
        <f t="shared" si="49"/>
        <v>482615.2246031746</v>
      </c>
      <c r="O150">
        <f t="shared" si="50"/>
        <v>513145.36507936509</v>
      </c>
      <c r="P150">
        <f t="shared" si="51"/>
        <v>561686.14285714296</v>
      </c>
      <c r="Q150">
        <f t="shared" si="52"/>
        <v>873734</v>
      </c>
      <c r="R150">
        <f t="shared" si="53"/>
        <v>873734</v>
      </c>
      <c r="S150">
        <f t="shared" si="54"/>
        <v>0</v>
      </c>
      <c r="T150">
        <f t="shared" si="55"/>
        <v>635442.90909090918</v>
      </c>
      <c r="U150">
        <f t="shared" si="56"/>
        <v>218433.5</v>
      </c>
      <c r="V150">
        <f t="shared" si="57"/>
        <v>603292.5238095239</v>
      </c>
      <c r="W150">
        <f t="shared" si="58"/>
        <v>658767.69841269834</v>
      </c>
      <c r="X150">
        <f t="shared" si="59"/>
        <v>540882.95238095231</v>
      </c>
      <c r="Y150">
        <f t="shared" si="60"/>
        <v>637964.50793650793</v>
      </c>
      <c r="Z150">
        <f t="shared" si="61"/>
        <v>700374.07936507929</v>
      </c>
      <c r="AA150">
        <f t="shared" si="62"/>
        <v>37339.059829059821</v>
      </c>
      <c r="AB150">
        <f t="shared" si="63"/>
        <v>433954.5533333334</v>
      </c>
      <c r="AC150">
        <f t="shared" si="64"/>
        <v>570354.13888888888</v>
      </c>
      <c r="AD150">
        <f t="shared" si="65"/>
        <v>755849.25396825408</v>
      </c>
      <c r="AE150">
        <f t="shared" si="66"/>
        <v>405773.34243996738</v>
      </c>
      <c r="AF150">
        <f t="shared" si="67"/>
        <v>674947.95767195767</v>
      </c>
      <c r="AG150">
        <f t="shared" si="68"/>
        <v>582489.33333333326</v>
      </c>
      <c r="AH150">
        <f t="shared" si="69"/>
        <v>109216.75</v>
      </c>
      <c r="AI150">
        <f t="shared" si="70"/>
        <v>109216.75</v>
      </c>
      <c r="AJ150">
        <f t="shared" si="71"/>
        <v>194163.11111111109</v>
      </c>
      <c r="AK150">
        <f t="shared" si="72"/>
        <v>524240.4</v>
      </c>
    </row>
    <row r="151" spans="2:37" x14ac:dyDescent="0.35">
      <c r="B151" t="s">
        <v>396</v>
      </c>
      <c r="C151">
        <f t="shared" si="38"/>
        <v>2555219.7000000002</v>
      </c>
      <c r="D151">
        <f t="shared" si="39"/>
        <v>2214523.7400000002</v>
      </c>
      <c r="E151">
        <f t="shared" si="40"/>
        <v>2214523.7400000002</v>
      </c>
      <c r="F151">
        <f t="shared" si="41"/>
        <v>1533131.82</v>
      </c>
      <c r="G151">
        <f t="shared" si="42"/>
        <v>2044175.7599999995</v>
      </c>
      <c r="H151">
        <f t="shared" si="43"/>
        <v>1779190.0133333334</v>
      </c>
      <c r="I151">
        <f t="shared" si="44"/>
        <v>365031.38571428572</v>
      </c>
      <c r="J151">
        <f t="shared" si="45"/>
        <v>1965553.6153846157</v>
      </c>
      <c r="K151">
        <f t="shared" si="46"/>
        <v>1703479.7999999998</v>
      </c>
      <c r="L151">
        <f t="shared" si="47"/>
        <v>1329757.1908163265</v>
      </c>
      <c r="M151">
        <f t="shared" si="48"/>
        <v>1457421.6066666667</v>
      </c>
      <c r="N151">
        <f t="shared" si="49"/>
        <v>561508.48962962965</v>
      </c>
      <c r="O151">
        <f t="shared" si="50"/>
        <v>1570986.9266666668</v>
      </c>
      <c r="P151">
        <f t="shared" si="51"/>
        <v>2214523.7400000002</v>
      </c>
      <c r="Q151">
        <f t="shared" si="52"/>
        <v>2214523.7400000002</v>
      </c>
      <c r="R151">
        <f t="shared" si="53"/>
        <v>2214523.7400000002</v>
      </c>
      <c r="S151">
        <f t="shared" si="54"/>
        <v>851739.89999999991</v>
      </c>
      <c r="T151">
        <f t="shared" si="55"/>
        <v>1533131.82</v>
      </c>
      <c r="U151">
        <f t="shared" si="56"/>
        <v>681391.92</v>
      </c>
      <c r="V151">
        <f t="shared" si="57"/>
        <v>1665624.6933333331</v>
      </c>
      <c r="W151">
        <f t="shared" si="58"/>
        <v>1911682.8866666665</v>
      </c>
      <c r="X151">
        <f t="shared" si="59"/>
        <v>1495276.7133333334</v>
      </c>
      <c r="Y151">
        <f t="shared" si="60"/>
        <v>1817045.12</v>
      </c>
      <c r="Z151">
        <f t="shared" si="61"/>
        <v>2063103.3133333335</v>
      </c>
      <c r="AA151">
        <f t="shared" si="62"/>
        <v>1249218.52</v>
      </c>
      <c r="AB151">
        <f t="shared" si="63"/>
        <v>1788653.7899999996</v>
      </c>
      <c r="AC151">
        <f t="shared" si="64"/>
        <v>2021462.696</v>
      </c>
      <c r="AD151">
        <f t="shared" si="65"/>
        <v>1589914.4799999997</v>
      </c>
      <c r="AE151">
        <f t="shared" si="66"/>
        <v>1712943.5766666667</v>
      </c>
      <c r="AF151">
        <f t="shared" si="67"/>
        <v>1766571.6444444442</v>
      </c>
      <c r="AG151">
        <f t="shared" si="68"/>
        <v>1703479.7999999998</v>
      </c>
      <c r="AH151">
        <f t="shared" si="69"/>
        <v>851739.89999999991</v>
      </c>
      <c r="AI151">
        <f t="shared" si="70"/>
        <v>1362783.84</v>
      </c>
      <c r="AJ151">
        <f t="shared" si="71"/>
        <v>1703479.7999999998</v>
      </c>
      <c r="AK151">
        <f t="shared" si="72"/>
        <v>1533131.82</v>
      </c>
    </row>
    <row r="152" spans="2:37" x14ac:dyDescent="0.35">
      <c r="B152" t="s">
        <v>294</v>
      </c>
      <c r="C152">
        <f t="shared" si="38"/>
        <v>403888.8</v>
      </c>
      <c r="D152">
        <f t="shared" si="39"/>
        <v>310683.69230769237</v>
      </c>
      <c r="E152">
        <f t="shared" si="40"/>
        <v>257020.14545454545</v>
      </c>
      <c r="F152">
        <f t="shared" si="41"/>
        <v>183585.81818181818</v>
      </c>
      <c r="G152">
        <f t="shared" si="42"/>
        <v>209423.82222222222</v>
      </c>
      <c r="H152">
        <f t="shared" si="43"/>
        <v>254300.35555555555</v>
      </c>
      <c r="I152">
        <f t="shared" si="44"/>
        <v>183585.81818181818</v>
      </c>
      <c r="J152">
        <f t="shared" si="45"/>
        <v>235601.80000000002</v>
      </c>
      <c r="K152">
        <f t="shared" si="46"/>
        <v>235601.80000000002</v>
      </c>
      <c r="L152">
        <f t="shared" si="47"/>
        <v>264946.39030303032</v>
      </c>
      <c r="M152">
        <f t="shared" si="48"/>
        <v>179506.13333333333</v>
      </c>
      <c r="N152">
        <f t="shared" si="49"/>
        <v>357003.04285714281</v>
      </c>
      <c r="O152">
        <f t="shared" si="50"/>
        <v>153862.39999999999</v>
      </c>
      <c r="P152">
        <f t="shared" si="51"/>
        <v>302916.59999999998</v>
      </c>
      <c r="Q152">
        <f t="shared" si="52"/>
        <v>183585.81818181818</v>
      </c>
      <c r="R152">
        <f t="shared" si="53"/>
        <v>242333.28</v>
      </c>
      <c r="S152">
        <f t="shared" si="54"/>
        <v>121166.64</v>
      </c>
      <c r="T152">
        <f t="shared" si="55"/>
        <v>242333.28</v>
      </c>
      <c r="U152">
        <f t="shared" si="56"/>
        <v>73434.327272727271</v>
      </c>
      <c r="V152">
        <f t="shared" si="57"/>
        <v>214766.26666666663</v>
      </c>
      <c r="W152">
        <f t="shared" si="58"/>
        <v>221177.2</v>
      </c>
      <c r="X152">
        <f t="shared" si="59"/>
        <v>214026.54358974358</v>
      </c>
      <c r="Y152">
        <f t="shared" si="60"/>
        <v>307231.65128205129</v>
      </c>
      <c r="Z152">
        <f t="shared" si="61"/>
        <v>141040.53333333335</v>
      </c>
      <c r="AA152">
        <f t="shared" si="62"/>
        <v>157067.86666666664</v>
      </c>
      <c r="AB152">
        <f t="shared" si="63"/>
        <v>259467.95636363633</v>
      </c>
      <c r="AC152">
        <f t="shared" si="64"/>
        <v>270755.08444444445</v>
      </c>
      <c r="AD152">
        <f t="shared" si="65"/>
        <v>163478.80000000002</v>
      </c>
      <c r="AE152">
        <f t="shared" si="66"/>
        <v>115396.79999999999</v>
      </c>
      <c r="AF152">
        <f t="shared" si="67"/>
        <v>283149.55555555556</v>
      </c>
      <c r="AG152">
        <f t="shared" si="68"/>
        <v>168287.00000000003</v>
      </c>
      <c r="AH152">
        <f t="shared" si="69"/>
        <v>44876.533333333333</v>
      </c>
      <c r="AI152">
        <f t="shared" si="70"/>
        <v>89753.066666666666</v>
      </c>
      <c r="AJ152">
        <f t="shared" si="71"/>
        <v>121166.64</v>
      </c>
      <c r="AK152">
        <f t="shared" si="72"/>
        <v>257020.14545454545</v>
      </c>
    </row>
    <row r="153" spans="2:37" x14ac:dyDescent="0.35">
      <c r="B153" t="s">
        <v>295</v>
      </c>
      <c r="C153">
        <f t="shared" si="38"/>
        <v>337588.89999999997</v>
      </c>
      <c r="D153">
        <f t="shared" si="39"/>
        <v>368278.8</v>
      </c>
      <c r="E153">
        <f t="shared" si="40"/>
        <v>257795.16</v>
      </c>
      <c r="F153">
        <f t="shared" si="41"/>
        <v>234359.23636363636</v>
      </c>
      <c r="G153">
        <f t="shared" si="42"/>
        <v>306899</v>
      </c>
      <c r="H153">
        <f t="shared" si="43"/>
        <v>283029.07777777774</v>
      </c>
      <c r="I153">
        <f t="shared" si="44"/>
        <v>184139.4</v>
      </c>
      <c r="J153">
        <f t="shared" si="45"/>
        <v>234359.23636363636</v>
      </c>
      <c r="K153">
        <f t="shared" si="46"/>
        <v>334798.90909090906</v>
      </c>
      <c r="L153">
        <f t="shared" si="47"/>
        <v>279424.2323809524</v>
      </c>
      <c r="M153">
        <f t="shared" si="48"/>
        <v>231879.24444444446</v>
      </c>
      <c r="N153">
        <f t="shared" si="49"/>
        <v>516772.92314814811</v>
      </c>
      <c r="O153">
        <f t="shared" si="50"/>
        <v>211419.31111111114</v>
      </c>
      <c r="P153">
        <f t="shared" si="51"/>
        <v>294623.03999999998</v>
      </c>
      <c r="Q153">
        <f t="shared" si="52"/>
        <v>234359.23636363636</v>
      </c>
      <c r="R153">
        <f t="shared" si="53"/>
        <v>245519.19999999995</v>
      </c>
      <c r="S153">
        <f t="shared" si="54"/>
        <v>163679.46666666667</v>
      </c>
      <c r="T153">
        <f t="shared" si="55"/>
        <v>122759.59999999998</v>
      </c>
      <c r="U153">
        <f t="shared" si="56"/>
        <v>184139.4</v>
      </c>
      <c r="V153">
        <f t="shared" si="57"/>
        <v>242109.21111111113</v>
      </c>
      <c r="W153">
        <f t="shared" si="58"/>
        <v>289849.05555555556</v>
      </c>
      <c r="X153">
        <f t="shared" si="59"/>
        <v>238079.22424242427</v>
      </c>
      <c r="Y153">
        <f t="shared" si="60"/>
        <v>269389.12222222221</v>
      </c>
      <c r="Z153">
        <f t="shared" si="61"/>
        <v>177319.4222222222</v>
      </c>
      <c r="AA153">
        <f t="shared" si="62"/>
        <v>197779.35555555552</v>
      </c>
      <c r="AB153">
        <f t="shared" si="63"/>
        <v>281937.88133333332</v>
      </c>
      <c r="AC153">
        <f t="shared" si="64"/>
        <v>272146.04657239054</v>
      </c>
      <c r="AD153">
        <f t="shared" si="65"/>
        <v>242109.21111111113</v>
      </c>
      <c r="AE153">
        <f t="shared" si="66"/>
        <v>135547.05833333335</v>
      </c>
      <c r="AF153">
        <f t="shared" si="67"/>
        <v>308035.66296296293</v>
      </c>
      <c r="AG153">
        <f t="shared" si="68"/>
        <v>214829.30000000002</v>
      </c>
      <c r="AH153">
        <f t="shared" si="69"/>
        <v>200879.34545454543</v>
      </c>
      <c r="AI153">
        <f t="shared" si="70"/>
        <v>147311.51999999999</v>
      </c>
      <c r="AJ153">
        <f t="shared" si="71"/>
        <v>267839.12727272732</v>
      </c>
      <c r="AK153">
        <f t="shared" si="72"/>
        <v>257795.16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B09B6-F38A-4BBB-8CEA-859B2DC46CAB}">
  <dimension ref="A1:AB89"/>
  <sheetViews>
    <sheetView zoomScale="70" zoomScaleNormal="70" workbookViewId="0"/>
  </sheetViews>
  <sheetFormatPr defaultRowHeight="14.5" x14ac:dyDescent="0.35"/>
  <cols>
    <col min="3" max="3" width="12.453125" customWidth="1"/>
    <col min="4" max="4" width="7.90625" bestFit="1" customWidth="1"/>
    <col min="5" max="5" width="6.81640625" bestFit="1" customWidth="1"/>
    <col min="6" max="6" width="7.453125" customWidth="1"/>
    <col min="7" max="7" width="6.81640625" bestFit="1" customWidth="1"/>
    <col min="8" max="8" width="13.1796875" bestFit="1" customWidth="1"/>
    <col min="26" max="26" width="15" bestFit="1" customWidth="1"/>
    <col min="27" max="27" width="23.1796875" bestFit="1" customWidth="1"/>
  </cols>
  <sheetData>
    <row r="1" spans="1:28" ht="28.5" x14ac:dyDescent="0.65">
      <c r="B1" s="71" t="s">
        <v>476</v>
      </c>
    </row>
    <row r="2" spans="1:28" ht="43.5" x14ac:dyDescent="0.35">
      <c r="A2" s="194" t="s">
        <v>340</v>
      </c>
      <c r="B2" s="194" t="s">
        <v>339</v>
      </c>
      <c r="C2" s="1" t="s">
        <v>442</v>
      </c>
      <c r="D2" s="1" t="s">
        <v>327</v>
      </c>
      <c r="E2" s="1" t="s">
        <v>328</v>
      </c>
      <c r="F2" s="1" t="s">
        <v>329</v>
      </c>
      <c r="G2" s="1" t="s">
        <v>330</v>
      </c>
      <c r="H2" s="1" t="s">
        <v>346</v>
      </c>
      <c r="I2" s="1" t="s">
        <v>447</v>
      </c>
      <c r="J2" s="268" t="s">
        <v>443</v>
      </c>
      <c r="K2" s="268"/>
      <c r="L2" s="268" t="s">
        <v>327</v>
      </c>
      <c r="M2" s="268"/>
      <c r="N2" s="268" t="s">
        <v>328</v>
      </c>
      <c r="O2" s="268"/>
      <c r="P2" s="268" t="s">
        <v>329</v>
      </c>
      <c r="Q2" s="268"/>
      <c r="R2" s="268" t="s">
        <v>330</v>
      </c>
      <c r="S2" s="268"/>
      <c r="T2" s="268" t="s">
        <v>337</v>
      </c>
      <c r="U2" s="268"/>
      <c r="V2" s="268" t="s">
        <v>444</v>
      </c>
      <c r="W2" s="268"/>
    </row>
    <row r="3" spans="1:28" x14ac:dyDescent="0.35">
      <c r="A3" s="194"/>
      <c r="B3" s="194"/>
      <c r="C3" s="1"/>
      <c r="D3" s="1"/>
      <c r="E3" s="1"/>
      <c r="F3" s="1"/>
      <c r="G3" s="1"/>
      <c r="H3" s="1"/>
      <c r="I3" s="1"/>
      <c r="J3" t="s">
        <v>445</v>
      </c>
      <c r="K3" t="s">
        <v>446</v>
      </c>
      <c r="L3" t="s">
        <v>445</v>
      </c>
      <c r="M3" t="s">
        <v>446</v>
      </c>
      <c r="N3" t="s">
        <v>445</v>
      </c>
      <c r="O3" t="s">
        <v>446</v>
      </c>
      <c r="P3" t="s">
        <v>445</v>
      </c>
      <c r="Q3" t="s">
        <v>446</v>
      </c>
      <c r="R3" t="s">
        <v>445</v>
      </c>
      <c r="S3" t="s">
        <v>446</v>
      </c>
      <c r="T3" t="s">
        <v>445</v>
      </c>
      <c r="U3" t="s">
        <v>446</v>
      </c>
      <c r="V3" t="s">
        <v>445</v>
      </c>
      <c r="W3" t="s">
        <v>446</v>
      </c>
    </row>
    <row r="4" spans="1:28" x14ac:dyDescent="0.35">
      <c r="A4" t="s">
        <v>229</v>
      </c>
      <c r="B4" t="s">
        <v>446</v>
      </c>
      <c r="C4" s="195">
        <f>VLOOKUP(A4:A85,'Figure 1'!C6:I87,7,FALSE)</f>
        <v>62.96676533861406</v>
      </c>
      <c r="D4" s="195">
        <f>VLOOKUP(A4:A85,'Figure 1'!C6:I87,2,FALSE)</f>
        <v>86.056644880174289</v>
      </c>
      <c r="E4" s="195">
        <f>VLOOKUP(A4:A85,'Figure 1'!C6:I87,3,FALSE)</f>
        <v>57.06962785114046</v>
      </c>
      <c r="F4" s="195">
        <f>VLOOKUP(A4:A85,'Figure 1'!C6:I87,4,FALSE)</f>
        <v>57.746005809731308</v>
      </c>
      <c r="G4" s="195">
        <f>VLOOKUP(A4:A85,'Figure 1'!C6:I87,6,FALSE)</f>
        <v>53.727176853647435</v>
      </c>
      <c r="H4" s="195">
        <f>VLOOKUP(A4:A85,'Figure 1'!C6:I87,5,FALSE)</f>
        <v>65.284313725490193</v>
      </c>
      <c r="I4">
        <v>14.4</v>
      </c>
      <c r="J4" s="69" t="str">
        <f>IF(B4="SSA",C4,"")</f>
        <v/>
      </c>
      <c r="K4" s="69">
        <f>IF(B4="Non-SSA",C4,"")</f>
        <v>62.96676533861406</v>
      </c>
      <c r="L4" s="69" t="str">
        <f>IF(B4="SSA",D4,"")</f>
        <v/>
      </c>
      <c r="M4" s="69">
        <f>IF(B4="Non-SSA",D4,"")</f>
        <v>86.056644880174289</v>
      </c>
      <c r="N4" s="69" t="str">
        <f>IF(B4="SSA",E4,"")</f>
        <v/>
      </c>
      <c r="O4" s="69">
        <f>IF(B4="Non-SSA",E4,"")</f>
        <v>57.06962785114046</v>
      </c>
      <c r="P4" s="69" t="str">
        <f>IF(B4="SSA",F4,"")</f>
        <v/>
      </c>
      <c r="Q4" s="69">
        <f>IF(B4="Non-SSA",F4,"")</f>
        <v>57.746005809731308</v>
      </c>
      <c r="R4" s="69" t="str">
        <f>IF(B4="SSA",G4,"")</f>
        <v/>
      </c>
      <c r="S4" s="69">
        <f>IF(B4="Non-SSA",G4,"")</f>
        <v>53.727176853647435</v>
      </c>
      <c r="T4" s="69" t="str">
        <f>IF(B4="SSA",H4,"")</f>
        <v/>
      </c>
      <c r="U4" s="69">
        <f>IF(B4="Non-SSA",H4,"")</f>
        <v>65.284313725490193</v>
      </c>
      <c r="V4" s="69" t="str">
        <f>IF(B4="SSA",I4,"")</f>
        <v/>
      </c>
      <c r="W4" s="69">
        <f>IF(B4="Non-SSA",I4,"")</f>
        <v>14.4</v>
      </c>
      <c r="Z4" s="209"/>
      <c r="AA4" s="209" t="s">
        <v>467</v>
      </c>
      <c r="AB4" s="201"/>
    </row>
    <row r="5" spans="1:28" ht="15.5" x14ac:dyDescent="0.35">
      <c r="A5" t="s">
        <v>302</v>
      </c>
      <c r="B5" t="s">
        <v>446</v>
      </c>
      <c r="C5" s="195">
        <f>VLOOKUP(A5:A86,'Figure 1'!C7:I88,7,FALSE)</f>
        <v>74.871453766691872</v>
      </c>
      <c r="D5" s="195">
        <f>VLOOKUP(A5:A86,'Figure 1'!C7:I88,2,FALSE)</f>
        <v>86.913580246913583</v>
      </c>
      <c r="E5" s="195">
        <f>VLOOKUP(A5:A86,'Figure 1'!C7:I88,3,FALSE)</f>
        <v>79.439153439153429</v>
      </c>
      <c r="F5" s="195">
        <f>VLOOKUP(A5:A86,'Figure 1'!C7:I88,4,FALSE)</f>
        <v>74.691358024691354</v>
      </c>
      <c r="G5" s="195">
        <f>VLOOKUP(A5:A86,'Figure 1'!C7:I88,6,FALSE)</f>
        <v>55.996472663139329</v>
      </c>
      <c r="H5" s="195">
        <f>VLOOKUP(A5:A86,'Figure 1'!C7:I88,5,FALSE)</f>
        <v>73.333333333333329</v>
      </c>
      <c r="I5">
        <v>19</v>
      </c>
      <c r="J5" s="69" t="str">
        <f t="shared" ref="J5:J68" si="0">IF(B5="SSA",C5,"")</f>
        <v/>
      </c>
      <c r="K5" s="69">
        <f t="shared" ref="K5:K68" si="1">IF(B5="Non-SSA",C5,"")</f>
        <v>74.871453766691872</v>
      </c>
      <c r="L5" s="69" t="str">
        <f t="shared" ref="L5:L68" si="2">IF(B5="SSA",D5,"")</f>
        <v/>
      </c>
      <c r="M5" s="69">
        <f t="shared" ref="M5:M68" si="3">IF(B5="Non-SSA",D5,"")</f>
        <v>86.913580246913583</v>
      </c>
      <c r="N5" s="69" t="str">
        <f t="shared" ref="N5:N68" si="4">IF(B5="SSA",E5,"")</f>
        <v/>
      </c>
      <c r="O5" s="69">
        <f t="shared" ref="O5:O68" si="5">IF(B5="Non-SSA",E5,"")</f>
        <v>79.439153439153429</v>
      </c>
      <c r="P5" s="69" t="str">
        <f t="shared" ref="P5:P68" si="6">IF(B5="SSA",F5,"")</f>
        <v/>
      </c>
      <c r="Q5" s="69">
        <f t="shared" ref="Q5:Q68" si="7">IF(B5="Non-SSA",F5,"")</f>
        <v>74.691358024691354</v>
      </c>
      <c r="R5" s="69" t="str">
        <f t="shared" ref="R5:R68" si="8">IF(B5="SSA",G5,"")</f>
        <v/>
      </c>
      <c r="S5" s="69">
        <f t="shared" ref="S5:S68" si="9">IF(B5="Non-SSA",G5,"")</f>
        <v>55.996472663139329</v>
      </c>
      <c r="T5" s="69" t="str">
        <f t="shared" ref="T5:T68" si="10">IF(B5="SSA",H5,"")</f>
        <v/>
      </c>
      <c r="U5" s="69">
        <f t="shared" ref="U5:U68" si="11">IF(B5="Non-SSA",H5,"")</f>
        <v>73.333333333333329</v>
      </c>
      <c r="V5" s="69" t="str">
        <f t="shared" ref="V5:V68" si="12">IF(B5="SSA",I5,"")</f>
        <v/>
      </c>
      <c r="W5" s="69">
        <f t="shared" ref="W5:W68" si="13">IF(B5="Non-SSA",I5,"")</f>
        <v>19</v>
      </c>
      <c r="Z5" s="207" t="s">
        <v>466</v>
      </c>
      <c r="AA5" s="206">
        <f>CORREL(J4:J85,V4:V85)</f>
        <v>0.52889634771698801</v>
      </c>
    </row>
    <row r="6" spans="1:28" ht="15.5" x14ac:dyDescent="0.35">
      <c r="A6" t="s">
        <v>230</v>
      </c>
      <c r="B6" t="s">
        <v>446</v>
      </c>
      <c r="C6" s="195">
        <f>VLOOKUP(A6:A87,'Figure 1'!C8:I89,7,FALSE)</f>
        <v>62.950015288766565</v>
      </c>
      <c r="D6" s="195">
        <f>VLOOKUP(A6:A87,'Figure 1'!C8:I89,2,FALSE)</f>
        <v>78.037686809616631</v>
      </c>
      <c r="E6" s="195">
        <f>VLOOKUP(A6:A87,'Figure 1'!C8:I89,3,FALSE)</f>
        <v>53.550556674911675</v>
      </c>
      <c r="F6" s="195">
        <f>VLOOKUP(A6:A87,'Figure 1'!C8:I89,4,FALSE)</f>
        <v>62.601865388780595</v>
      </c>
      <c r="G6" s="195">
        <f>VLOOKUP(A6:A87,'Figure 1'!C8:I89,6,FALSE)</f>
        <v>56.832626227879061</v>
      </c>
      <c r="H6" s="195">
        <f>VLOOKUP(A6:A87,'Figure 1'!C8:I89,5,FALSE)</f>
        <v>64.957000343997237</v>
      </c>
      <c r="I6">
        <v>46.2</v>
      </c>
      <c r="J6" s="69" t="str">
        <f t="shared" si="0"/>
        <v/>
      </c>
      <c r="K6" s="69">
        <f t="shared" si="1"/>
        <v>62.950015288766565</v>
      </c>
      <c r="L6" s="69" t="str">
        <f t="shared" si="2"/>
        <v/>
      </c>
      <c r="M6" s="69">
        <f t="shared" si="3"/>
        <v>78.037686809616631</v>
      </c>
      <c r="N6" s="69" t="str">
        <f t="shared" si="4"/>
        <v/>
      </c>
      <c r="O6" s="69">
        <f t="shared" si="5"/>
        <v>53.550556674911675</v>
      </c>
      <c r="P6" s="69" t="str">
        <f t="shared" si="6"/>
        <v/>
      </c>
      <c r="Q6" s="69">
        <f t="shared" si="7"/>
        <v>62.601865388780595</v>
      </c>
      <c r="R6" s="69" t="str">
        <f t="shared" si="8"/>
        <v/>
      </c>
      <c r="S6" s="69">
        <f t="shared" si="9"/>
        <v>56.832626227879061</v>
      </c>
      <c r="T6" s="69" t="str">
        <f t="shared" si="10"/>
        <v/>
      </c>
      <c r="U6" s="69">
        <f t="shared" si="11"/>
        <v>64.957000343997237</v>
      </c>
      <c r="V6" s="69" t="str">
        <f t="shared" si="12"/>
        <v/>
      </c>
      <c r="W6" s="69">
        <f t="shared" si="13"/>
        <v>46.2</v>
      </c>
      <c r="Z6" s="207" t="s">
        <v>327</v>
      </c>
      <c r="AA6" s="206">
        <f>CORREL(L4:L85,V4:V85)</f>
        <v>0.50284595753189121</v>
      </c>
    </row>
    <row r="7" spans="1:28" ht="15.5" x14ac:dyDescent="0.35">
      <c r="A7" t="s">
        <v>231</v>
      </c>
      <c r="B7" t="s">
        <v>446</v>
      </c>
      <c r="C7" s="195">
        <f>VLOOKUP(A7:A88,'Figure 1'!C9:I90,7,FALSE)</f>
        <v>62.245302757207526</v>
      </c>
      <c r="D7" s="195">
        <f>VLOOKUP(A7:A88,'Figure 1'!C9:I90,2,FALSE)</f>
        <v>72.91245791245791</v>
      </c>
      <c r="E7" s="195">
        <f>VLOOKUP(A7:A88,'Figure 1'!C9:I90,3,FALSE)</f>
        <v>58.75893947322519</v>
      </c>
      <c r="F7" s="195">
        <f>VLOOKUP(A7:A88,'Figure 1'!C9:I90,4,FALSE)</f>
        <v>57.886665803332455</v>
      </c>
      <c r="G7" s="195">
        <f>VLOOKUP(A7:A88,'Figure 1'!C9:I90,6,FALSE)</f>
        <v>68.980374563707898</v>
      </c>
      <c r="H7" s="195">
        <f>VLOOKUP(A7:A88,'Figure 1'!C9:I90,5,FALSE)</f>
        <v>58.051282051282058</v>
      </c>
      <c r="I7">
        <v>35.5</v>
      </c>
      <c r="J7" s="69" t="str">
        <f t="shared" si="0"/>
        <v/>
      </c>
      <c r="K7" s="69">
        <f t="shared" si="1"/>
        <v>62.245302757207526</v>
      </c>
      <c r="L7" s="69" t="str">
        <f t="shared" si="2"/>
        <v/>
      </c>
      <c r="M7" s="69">
        <f t="shared" si="3"/>
        <v>72.91245791245791</v>
      </c>
      <c r="N7" s="69" t="str">
        <f t="shared" si="4"/>
        <v/>
      </c>
      <c r="O7" s="69">
        <f t="shared" si="5"/>
        <v>58.75893947322519</v>
      </c>
      <c r="P7" s="69" t="str">
        <f t="shared" si="6"/>
        <v/>
      </c>
      <c r="Q7" s="69">
        <f t="shared" si="7"/>
        <v>57.886665803332455</v>
      </c>
      <c r="R7" s="69" t="str">
        <f t="shared" si="8"/>
        <v/>
      </c>
      <c r="S7" s="69">
        <f t="shared" si="9"/>
        <v>68.980374563707898</v>
      </c>
      <c r="T7" s="69" t="str">
        <f t="shared" si="10"/>
        <v/>
      </c>
      <c r="U7" s="69">
        <f t="shared" si="11"/>
        <v>58.051282051282058</v>
      </c>
      <c r="V7" s="69" t="str">
        <f t="shared" si="12"/>
        <v/>
      </c>
      <c r="W7" s="69">
        <f t="shared" si="13"/>
        <v>35.5</v>
      </c>
      <c r="Z7" s="207" t="s">
        <v>328</v>
      </c>
      <c r="AA7" s="206">
        <f>CORREL(N4:N85,V4:V85)</f>
        <v>0.54747608772135936</v>
      </c>
    </row>
    <row r="8" spans="1:28" ht="15.5" x14ac:dyDescent="0.35">
      <c r="A8" t="s">
        <v>233</v>
      </c>
      <c r="B8" t="s">
        <v>446</v>
      </c>
      <c r="C8" s="195">
        <f>VLOOKUP(A8:A89,'Figure 1'!C10:I91,7,FALSE)</f>
        <v>45.906315906315918</v>
      </c>
      <c r="D8" s="195">
        <f>VLOOKUP(A8:A89,'Figure 1'!C10:I91,2,FALSE)</f>
        <v>67.806267806267812</v>
      </c>
      <c r="E8" s="195">
        <f>VLOOKUP(A8:A89,'Figure 1'!C10:I91,3,FALSE)</f>
        <v>34.536019536019538</v>
      </c>
      <c r="F8" s="195">
        <f>VLOOKUP(A8:A89,'Figure 1'!C10:I91,4,FALSE)</f>
        <v>46.296296296296298</v>
      </c>
      <c r="G8" s="195">
        <f>VLOOKUP(A8:A89,'Figure 1'!C10:I91,6,FALSE)</f>
        <v>43.592074592074589</v>
      </c>
      <c r="H8" s="195">
        <f>VLOOKUP(A8:A89,'Figure 1'!C10:I91,5,FALSE)</f>
        <v>36.92307692307692</v>
      </c>
      <c r="I8">
        <v>32.4</v>
      </c>
      <c r="J8" s="69" t="str">
        <f t="shared" si="0"/>
        <v/>
      </c>
      <c r="K8" s="69">
        <f t="shared" si="1"/>
        <v>45.906315906315918</v>
      </c>
      <c r="L8" s="69" t="str">
        <f t="shared" si="2"/>
        <v/>
      </c>
      <c r="M8" s="69">
        <f t="shared" si="3"/>
        <v>67.806267806267812</v>
      </c>
      <c r="N8" s="69" t="str">
        <f t="shared" si="4"/>
        <v/>
      </c>
      <c r="O8" s="69">
        <f t="shared" si="5"/>
        <v>34.536019536019538</v>
      </c>
      <c r="P8" s="69" t="str">
        <f t="shared" si="6"/>
        <v/>
      </c>
      <c r="Q8" s="69">
        <f t="shared" si="7"/>
        <v>46.296296296296298</v>
      </c>
      <c r="R8" s="69" t="str">
        <f t="shared" si="8"/>
        <v/>
      </c>
      <c r="S8" s="69">
        <f t="shared" si="9"/>
        <v>43.592074592074589</v>
      </c>
      <c r="T8" s="69" t="str">
        <f t="shared" si="10"/>
        <v/>
      </c>
      <c r="U8" s="69">
        <f t="shared" si="11"/>
        <v>36.92307692307692</v>
      </c>
      <c r="V8" s="69" t="str">
        <f t="shared" si="12"/>
        <v/>
      </c>
      <c r="W8" s="69">
        <f t="shared" si="13"/>
        <v>32.4</v>
      </c>
      <c r="Z8" s="207" t="s">
        <v>329</v>
      </c>
      <c r="AA8" s="206">
        <f>CORREL(P4:P85,V4:V85)</f>
        <v>0.40660420635759015</v>
      </c>
    </row>
    <row r="9" spans="1:28" ht="15.5" x14ac:dyDescent="0.35">
      <c r="A9" t="s">
        <v>235</v>
      </c>
      <c r="B9" t="s">
        <v>445</v>
      </c>
      <c r="C9" s="195">
        <f>VLOOKUP(A9:A90,'Figure 1'!C11:I92,7,FALSE)</f>
        <v>73.958892958892989</v>
      </c>
      <c r="D9" s="195">
        <f>VLOOKUP(A9:A90,'Figure 1'!C11:I92,2,FALSE)</f>
        <v>72.53086419753086</v>
      </c>
      <c r="E9" s="195">
        <f>VLOOKUP(A9:A90,'Figure 1'!C11:I92,3,FALSE)</f>
        <v>72.161172161172161</v>
      </c>
      <c r="F9" s="195">
        <f>VLOOKUP(A9:A90,'Figure 1'!C11:I92,4,FALSE)</f>
        <v>71.794871794871796</v>
      </c>
      <c r="G9" s="195">
        <f>VLOOKUP(A9:A90,'Figure 1'!C11:I92,6,FALSE)</f>
        <v>72.726495726495727</v>
      </c>
      <c r="H9" s="195">
        <f>VLOOKUP(A9:A90,'Figure 1'!C11:I92,5,FALSE)</f>
        <v>84.615384615384613</v>
      </c>
      <c r="I9">
        <v>24.1</v>
      </c>
      <c r="J9" s="69">
        <f t="shared" si="0"/>
        <v>73.958892958892989</v>
      </c>
      <c r="K9" s="69" t="str">
        <f t="shared" si="1"/>
        <v/>
      </c>
      <c r="L9" s="69">
        <f t="shared" si="2"/>
        <v>72.53086419753086</v>
      </c>
      <c r="M9" s="69" t="str">
        <f t="shared" si="3"/>
        <v/>
      </c>
      <c r="N9" s="69">
        <f t="shared" si="4"/>
        <v>72.161172161172161</v>
      </c>
      <c r="O9" s="69" t="str">
        <f t="shared" si="5"/>
        <v/>
      </c>
      <c r="P9" s="69">
        <f t="shared" si="6"/>
        <v>71.794871794871796</v>
      </c>
      <c r="Q9" s="69" t="str">
        <f t="shared" si="7"/>
        <v/>
      </c>
      <c r="R9" s="69">
        <f t="shared" si="8"/>
        <v>72.726495726495727</v>
      </c>
      <c r="S9" s="69" t="str">
        <f t="shared" si="9"/>
        <v/>
      </c>
      <c r="T9" s="69">
        <f t="shared" si="10"/>
        <v>84.615384615384613</v>
      </c>
      <c r="U9" s="69" t="str">
        <f t="shared" si="11"/>
        <v/>
      </c>
      <c r="V9" s="69">
        <f t="shared" si="12"/>
        <v>24.1</v>
      </c>
      <c r="W9" s="69" t="str">
        <f t="shared" si="13"/>
        <v/>
      </c>
      <c r="Z9" s="207" t="s">
        <v>330</v>
      </c>
      <c r="AA9" s="206">
        <f>CORREL(R4:R85,V4:V85)</f>
        <v>0.47252481555264081</v>
      </c>
    </row>
    <row r="10" spans="1:28" ht="15.5" x14ac:dyDescent="0.35">
      <c r="A10" t="s">
        <v>236</v>
      </c>
      <c r="B10" t="s">
        <v>445</v>
      </c>
      <c r="C10" s="195">
        <f>VLOOKUP(A10:A91,'Figure 1'!C12:I93,7,FALSE)</f>
        <v>71.846706203849038</v>
      </c>
      <c r="D10" s="195">
        <f>VLOOKUP(A10:A91,'Figure 1'!C12:I93,2,FALSE)</f>
        <v>81.084656084656075</v>
      </c>
      <c r="E10" s="195">
        <f>VLOOKUP(A10:A91,'Figure 1'!C12:I93,3,FALSE)</f>
        <v>64.126984126984127</v>
      </c>
      <c r="F10" s="195">
        <f>VLOOKUP(A10:A91,'Figure 1'!C12:I93,4,FALSE)</f>
        <v>76.119251119251118</v>
      </c>
      <c r="G10" s="195">
        <f>VLOOKUP(A10:A91,'Figure 1'!C12:I93,6,FALSE)</f>
        <v>66.018518518518505</v>
      </c>
      <c r="H10" s="195">
        <f>VLOOKUP(A10:A91,'Figure 1'!C12:I93,5,FALSE)</f>
        <v>67.142857142857153</v>
      </c>
      <c r="I10">
        <v>14.6</v>
      </c>
      <c r="J10" s="69">
        <f t="shared" si="0"/>
        <v>71.846706203849038</v>
      </c>
      <c r="K10" s="69" t="str">
        <f t="shared" si="1"/>
        <v/>
      </c>
      <c r="L10" s="69">
        <f t="shared" si="2"/>
        <v>81.084656084656075</v>
      </c>
      <c r="M10" s="69" t="str">
        <f t="shared" si="3"/>
        <v/>
      </c>
      <c r="N10" s="69">
        <f t="shared" si="4"/>
        <v>64.126984126984127</v>
      </c>
      <c r="O10" s="69" t="str">
        <f t="shared" si="5"/>
        <v/>
      </c>
      <c r="P10" s="69">
        <f t="shared" si="6"/>
        <v>76.119251119251118</v>
      </c>
      <c r="Q10" s="69" t="str">
        <f t="shared" si="7"/>
        <v/>
      </c>
      <c r="R10" s="69">
        <f t="shared" si="8"/>
        <v>66.018518518518505</v>
      </c>
      <c r="S10" s="69" t="str">
        <f t="shared" si="9"/>
        <v/>
      </c>
      <c r="T10" s="69">
        <f t="shared" si="10"/>
        <v>67.142857142857153</v>
      </c>
      <c r="U10" s="69" t="str">
        <f t="shared" si="11"/>
        <v/>
      </c>
      <c r="V10" s="69">
        <f t="shared" si="12"/>
        <v>14.6</v>
      </c>
      <c r="W10" s="69" t="str">
        <f t="shared" si="13"/>
        <v/>
      </c>
      <c r="Z10" s="207" t="s">
        <v>337</v>
      </c>
      <c r="AA10" s="206">
        <f>CORREL(T4:T85,V4:V85)</f>
        <v>0.50072810035953863</v>
      </c>
    </row>
    <row r="11" spans="1:28" ht="15.5" x14ac:dyDescent="0.35">
      <c r="A11" t="s">
        <v>237</v>
      </c>
      <c r="B11" t="s">
        <v>446</v>
      </c>
      <c r="C11" s="195">
        <f>VLOOKUP(A11:A92,'Figure 1'!C13:I94,7,FALSE)</f>
        <v>64.977339767815963</v>
      </c>
      <c r="D11" s="195">
        <f>VLOOKUP(A11:A92,'Figure 1'!C13:I94,2,FALSE)</f>
        <v>83.333333333333329</v>
      </c>
      <c r="E11" s="195">
        <f>VLOOKUP(A11:A92,'Figure 1'!C13:I94,3,FALSE)</f>
        <v>58.660619803476948</v>
      </c>
      <c r="F11" s="195">
        <f>VLOOKUP(A11:A92,'Figure 1'!C13:I94,4,FALSE)</f>
        <v>62.006172839506178</v>
      </c>
      <c r="G11" s="195">
        <f>VLOOKUP(A11:A92,'Figure 1'!C13:I94,6,FALSE)</f>
        <v>62.187410120743451</v>
      </c>
      <c r="H11" s="195">
        <f>VLOOKUP(A11:A92,'Figure 1'!C13:I94,5,FALSE)</f>
        <v>61.714285714285708</v>
      </c>
      <c r="I11">
        <v>28.8</v>
      </c>
      <c r="J11" s="69" t="str">
        <f t="shared" si="0"/>
        <v/>
      </c>
      <c r="K11" s="69">
        <f t="shared" si="1"/>
        <v>64.977339767815963</v>
      </c>
      <c r="L11" s="69" t="str">
        <f t="shared" si="2"/>
        <v/>
      </c>
      <c r="M11" s="69">
        <f t="shared" si="3"/>
        <v>83.333333333333329</v>
      </c>
      <c r="N11" s="69" t="str">
        <f t="shared" si="4"/>
        <v/>
      </c>
      <c r="O11" s="69">
        <f t="shared" si="5"/>
        <v>58.660619803476948</v>
      </c>
      <c r="P11" s="69" t="str">
        <f t="shared" si="6"/>
        <v/>
      </c>
      <c r="Q11" s="69">
        <f t="shared" si="7"/>
        <v>62.006172839506178</v>
      </c>
      <c r="R11" s="69" t="str">
        <f t="shared" si="8"/>
        <v/>
      </c>
      <c r="S11" s="69">
        <f t="shared" si="9"/>
        <v>62.187410120743451</v>
      </c>
      <c r="T11" s="69" t="str">
        <f t="shared" si="10"/>
        <v/>
      </c>
      <c r="U11" s="69">
        <f t="shared" si="11"/>
        <v>61.714285714285708</v>
      </c>
      <c r="V11" s="69" t="str">
        <f t="shared" si="12"/>
        <v/>
      </c>
      <c r="W11" s="69">
        <f t="shared" si="13"/>
        <v>28.8</v>
      </c>
      <c r="Z11" s="207"/>
    </row>
    <row r="12" spans="1:28" ht="15.5" x14ac:dyDescent="0.35">
      <c r="A12" t="s">
        <v>239</v>
      </c>
      <c r="B12" t="s">
        <v>445</v>
      </c>
      <c r="C12" s="195">
        <f>VLOOKUP(A12:A93,'Figure 1'!C14:I95,7,FALSE)</f>
        <v>67.201029129600556</v>
      </c>
      <c r="D12" s="195">
        <f>VLOOKUP(A12:A93,'Figure 1'!C14:I95,2,FALSE)</f>
        <v>77.671957671957671</v>
      </c>
      <c r="E12" s="195">
        <f>VLOOKUP(A12:A93,'Figure 1'!C14:I95,3,FALSE)</f>
        <v>71.409331409331415</v>
      </c>
      <c r="F12" s="195">
        <f>VLOOKUP(A12:A93,'Figure 1'!C14:I95,4,FALSE)</f>
        <v>64.977337477337485</v>
      </c>
      <c r="G12" s="195">
        <f>VLOOKUP(A12:A93,'Figure 1'!C14:I95,6,FALSE)</f>
        <v>66.635716135716137</v>
      </c>
      <c r="H12" s="195">
        <f>VLOOKUP(A12:A93,'Figure 1'!C14:I95,5,FALSE)</f>
        <v>54.646464646464644</v>
      </c>
      <c r="I12">
        <v>20.100000000000001</v>
      </c>
      <c r="J12" s="69">
        <f t="shared" si="0"/>
        <v>67.201029129600556</v>
      </c>
      <c r="K12" s="69" t="str">
        <f t="shared" si="1"/>
        <v/>
      </c>
      <c r="L12" s="69">
        <f t="shared" si="2"/>
        <v>77.671957671957671</v>
      </c>
      <c r="M12" s="69" t="str">
        <f t="shared" si="3"/>
        <v/>
      </c>
      <c r="N12" s="69">
        <f t="shared" si="4"/>
        <v>71.409331409331415</v>
      </c>
      <c r="O12" s="69" t="str">
        <f t="shared" si="5"/>
        <v/>
      </c>
      <c r="P12" s="69">
        <f t="shared" si="6"/>
        <v>64.977337477337485</v>
      </c>
      <c r="Q12" s="69" t="str">
        <f t="shared" si="7"/>
        <v/>
      </c>
      <c r="R12" s="69">
        <f t="shared" si="8"/>
        <v>66.635716135716137</v>
      </c>
      <c r="S12" s="69" t="str">
        <f t="shared" si="9"/>
        <v/>
      </c>
      <c r="T12" s="69">
        <f t="shared" si="10"/>
        <v>54.646464646464644</v>
      </c>
      <c r="U12" s="69" t="str">
        <f t="shared" si="11"/>
        <v/>
      </c>
      <c r="V12" s="69">
        <f t="shared" si="12"/>
        <v>20.100000000000001</v>
      </c>
      <c r="W12" s="69" t="str">
        <f t="shared" si="13"/>
        <v/>
      </c>
      <c r="Z12" s="208"/>
      <c r="AA12" s="209" t="s">
        <v>468</v>
      </c>
      <c r="AB12" s="201"/>
    </row>
    <row r="13" spans="1:28" ht="15.5" x14ac:dyDescent="0.35">
      <c r="A13" t="s">
        <v>240</v>
      </c>
      <c r="B13" t="s">
        <v>445</v>
      </c>
      <c r="C13" s="195">
        <f>VLOOKUP(A13:A94,'Figure 1'!C15:I96,7,FALSE)</f>
        <v>56.168584325727188</v>
      </c>
      <c r="D13" s="195">
        <f>VLOOKUP(A13:A94,'Figure 1'!C15:I96,2,FALSE)</f>
        <v>56.034706034706034</v>
      </c>
      <c r="E13" s="195">
        <f>VLOOKUP(A13:A94,'Figure 1'!C15:I96,3,FALSE)</f>
        <v>63.141858141858144</v>
      </c>
      <c r="F13" s="195">
        <f>VLOOKUP(A13:A94,'Figure 1'!C15:I96,4,FALSE)</f>
        <v>55.497126330459658</v>
      </c>
      <c r="G13" s="195">
        <f>VLOOKUP(A13:A94,'Figure 1'!C15:I96,6,FALSE)</f>
        <v>51.987764087764091</v>
      </c>
      <c r="H13" s="195">
        <f>VLOOKUP(A13:A94,'Figure 1'!C15:I96,5,FALSE)</f>
        <v>52.358974358974351</v>
      </c>
      <c r="I13">
        <v>14.9</v>
      </c>
      <c r="J13" s="69">
        <f t="shared" si="0"/>
        <v>56.168584325727188</v>
      </c>
      <c r="K13" s="69" t="str">
        <f t="shared" si="1"/>
        <v/>
      </c>
      <c r="L13" s="69">
        <f t="shared" si="2"/>
        <v>56.034706034706034</v>
      </c>
      <c r="M13" s="69" t="str">
        <f t="shared" si="3"/>
        <v/>
      </c>
      <c r="N13" s="69">
        <f t="shared" si="4"/>
        <v>63.141858141858144</v>
      </c>
      <c r="O13" s="69" t="str">
        <f t="shared" si="5"/>
        <v/>
      </c>
      <c r="P13" s="69">
        <f t="shared" si="6"/>
        <v>55.497126330459658</v>
      </c>
      <c r="Q13" s="69" t="str">
        <f t="shared" si="7"/>
        <v/>
      </c>
      <c r="R13" s="69">
        <f t="shared" si="8"/>
        <v>51.987764087764091</v>
      </c>
      <c r="S13" s="69" t="str">
        <f t="shared" si="9"/>
        <v/>
      </c>
      <c r="T13" s="69">
        <f t="shared" si="10"/>
        <v>52.358974358974351</v>
      </c>
      <c r="U13" s="69" t="str">
        <f t="shared" si="11"/>
        <v/>
      </c>
      <c r="V13" s="69">
        <f t="shared" si="12"/>
        <v>14.9</v>
      </c>
      <c r="W13" s="69" t="str">
        <f t="shared" si="13"/>
        <v/>
      </c>
      <c r="Z13" s="207" t="s">
        <v>466</v>
      </c>
      <c r="AA13" s="206">
        <f>CORREL(K4:K85,W4:W85)</f>
        <v>0.11154117789645276</v>
      </c>
    </row>
    <row r="14" spans="1:28" ht="15.5" x14ac:dyDescent="0.35">
      <c r="A14" t="s">
        <v>241</v>
      </c>
      <c r="B14" t="s">
        <v>445</v>
      </c>
      <c r="C14" s="195">
        <f>VLOOKUP(A14:A95,'Figure 1'!C16:I97,7,FALSE)</f>
        <v>46.988284202569929</v>
      </c>
      <c r="D14" s="195">
        <f>VLOOKUP(A14:A95,'Figure 1'!C16:I97,2,FALSE)</f>
        <v>49.188712522045854</v>
      </c>
      <c r="E14" s="195">
        <f>VLOOKUP(A14:A95,'Figure 1'!C16:I97,3,FALSE)</f>
        <v>36.24338624338624</v>
      </c>
      <c r="F14" s="195">
        <f>VLOOKUP(A14:A95,'Figure 1'!C16:I97,4,FALSE)</f>
        <v>50.621693121693113</v>
      </c>
      <c r="G14" s="195">
        <f>VLOOKUP(A14:A95,'Figure 1'!C16:I97,6,FALSE)</f>
        <v>49.658730158730158</v>
      </c>
      <c r="H14" s="195">
        <f>VLOOKUP(A14:A95,'Figure 1'!C16:I97,5,FALSE)</f>
        <v>47.999999999999993</v>
      </c>
      <c r="I14">
        <v>5.4</v>
      </c>
      <c r="J14" s="69">
        <f t="shared" si="0"/>
        <v>46.988284202569929</v>
      </c>
      <c r="K14" s="69" t="str">
        <f t="shared" si="1"/>
        <v/>
      </c>
      <c r="L14" s="69">
        <f t="shared" si="2"/>
        <v>49.188712522045854</v>
      </c>
      <c r="M14" s="69" t="str">
        <f t="shared" si="3"/>
        <v/>
      </c>
      <c r="N14" s="69">
        <f t="shared" si="4"/>
        <v>36.24338624338624</v>
      </c>
      <c r="O14" s="69" t="str">
        <f t="shared" si="5"/>
        <v/>
      </c>
      <c r="P14" s="69">
        <f t="shared" si="6"/>
        <v>50.621693121693113</v>
      </c>
      <c r="Q14" s="69" t="str">
        <f t="shared" si="7"/>
        <v/>
      </c>
      <c r="R14" s="69">
        <f t="shared" si="8"/>
        <v>49.658730158730158</v>
      </c>
      <c r="S14" s="69" t="str">
        <f t="shared" si="9"/>
        <v/>
      </c>
      <c r="T14" s="69">
        <f t="shared" si="10"/>
        <v>47.999999999999993</v>
      </c>
      <c r="U14" s="69" t="str">
        <f t="shared" si="11"/>
        <v/>
      </c>
      <c r="V14" s="69">
        <f t="shared" si="12"/>
        <v>5.4</v>
      </c>
      <c r="W14" s="69" t="str">
        <f t="shared" si="13"/>
        <v/>
      </c>
      <c r="Z14" s="207" t="s">
        <v>327</v>
      </c>
      <c r="AA14" s="206">
        <f>CORREL(M4:M85,W4:W85)</f>
        <v>-1.8477489073643466E-2</v>
      </c>
    </row>
    <row r="15" spans="1:28" ht="15.5" x14ac:dyDescent="0.35">
      <c r="A15" t="s">
        <v>303</v>
      </c>
      <c r="B15" t="s">
        <v>446</v>
      </c>
      <c r="C15" s="195">
        <f>VLOOKUP(A15:A96,'Figure 1'!C17:I98,7,FALSE)</f>
        <v>67.201298701298697</v>
      </c>
      <c r="D15" s="195">
        <f>VLOOKUP(A15:A96,'Figure 1'!C17:I98,2,FALSE)</f>
        <v>74.728769173213621</v>
      </c>
      <c r="E15" s="195">
        <f>VLOOKUP(A15:A96,'Figure 1'!C17:I98,3,FALSE)</f>
        <v>71.256373256373251</v>
      </c>
      <c r="F15" s="195">
        <f>VLOOKUP(A15:A96,'Figure 1'!C17:I98,4,FALSE)</f>
        <v>59.710531238309017</v>
      </c>
      <c r="G15" s="195">
        <f>VLOOKUP(A15:A96,'Figure 1'!C17:I98,6,FALSE)</f>
        <v>61.852188552188558</v>
      </c>
      <c r="H15" s="195">
        <f>VLOOKUP(A15:A96,'Figure 1'!C17:I98,5,FALSE)</f>
        <v>75.818181818181813</v>
      </c>
      <c r="I15">
        <v>58.9</v>
      </c>
      <c r="J15" s="69" t="str">
        <f t="shared" si="0"/>
        <v/>
      </c>
      <c r="K15" s="69">
        <f t="shared" si="1"/>
        <v>67.201298701298697</v>
      </c>
      <c r="L15" s="69" t="str">
        <f t="shared" si="2"/>
        <v/>
      </c>
      <c r="M15" s="69">
        <f t="shared" si="3"/>
        <v>74.728769173213621</v>
      </c>
      <c r="N15" s="69" t="str">
        <f t="shared" si="4"/>
        <v/>
      </c>
      <c r="O15" s="69">
        <f t="shared" si="5"/>
        <v>71.256373256373251</v>
      </c>
      <c r="P15" s="69" t="str">
        <f t="shared" si="6"/>
        <v/>
      </c>
      <c r="Q15" s="69">
        <f t="shared" si="7"/>
        <v>59.710531238309017</v>
      </c>
      <c r="R15" s="69" t="str">
        <f t="shared" si="8"/>
        <v/>
      </c>
      <c r="S15" s="69">
        <f t="shared" si="9"/>
        <v>61.852188552188558</v>
      </c>
      <c r="T15" s="69" t="str">
        <f t="shared" si="10"/>
        <v/>
      </c>
      <c r="U15" s="69">
        <f t="shared" si="11"/>
        <v>75.818181818181813</v>
      </c>
      <c r="V15" s="69" t="str">
        <f t="shared" si="12"/>
        <v/>
      </c>
      <c r="W15" s="69">
        <f t="shared" si="13"/>
        <v>58.9</v>
      </c>
      <c r="Z15" s="207" t="s">
        <v>328</v>
      </c>
      <c r="AA15" s="206">
        <f>CORREL(O4:O85,W4:W85)</f>
        <v>0.10222561658802058</v>
      </c>
    </row>
    <row r="16" spans="1:28" ht="15.5" x14ac:dyDescent="0.35">
      <c r="A16" t="s">
        <v>242</v>
      </c>
      <c r="B16" t="s">
        <v>445</v>
      </c>
      <c r="C16" s="195">
        <f>VLOOKUP(A16:A97,'Figure 1'!C18:I99,7,FALSE)</f>
        <v>61.611763897478198</v>
      </c>
      <c r="D16" s="195">
        <f>VLOOKUP(A16:A97,'Figure 1'!C18:I99,2,FALSE)</f>
        <v>67.287342287342298</v>
      </c>
      <c r="E16" s="195">
        <f>VLOOKUP(A16:A97,'Figure 1'!C18:I99,3,FALSE)</f>
        <v>69.617446046017477</v>
      </c>
      <c r="F16" s="195">
        <f>VLOOKUP(A16:A97,'Figure 1'!C18:I99,4,FALSE)</f>
        <v>63.880563880563876</v>
      </c>
      <c r="G16" s="195">
        <f>VLOOKUP(A16:A97,'Figure 1'!C18:I99,6,FALSE)</f>
        <v>56.007511007511006</v>
      </c>
      <c r="H16" s="195">
        <f>VLOOKUP(A16:A97,'Figure 1'!C18:I99,5,FALSE)</f>
        <v>43.752247752247754</v>
      </c>
      <c r="I16">
        <v>24.9</v>
      </c>
      <c r="J16" s="69">
        <f t="shared" si="0"/>
        <v>61.611763897478198</v>
      </c>
      <c r="K16" s="69" t="str">
        <f t="shared" si="1"/>
        <v/>
      </c>
      <c r="L16" s="69">
        <f t="shared" si="2"/>
        <v>67.287342287342298</v>
      </c>
      <c r="M16" s="69" t="str">
        <f t="shared" si="3"/>
        <v/>
      </c>
      <c r="N16" s="69">
        <f t="shared" si="4"/>
        <v>69.617446046017477</v>
      </c>
      <c r="O16" s="69" t="str">
        <f t="shared" si="5"/>
        <v/>
      </c>
      <c r="P16" s="69">
        <f t="shared" si="6"/>
        <v>63.880563880563876</v>
      </c>
      <c r="Q16" s="69" t="str">
        <f t="shared" si="7"/>
        <v/>
      </c>
      <c r="R16" s="69">
        <f t="shared" si="8"/>
        <v>56.007511007511006</v>
      </c>
      <c r="S16" s="69" t="str">
        <f t="shared" si="9"/>
        <v/>
      </c>
      <c r="T16" s="69">
        <f t="shared" si="10"/>
        <v>43.752247752247754</v>
      </c>
      <c r="U16" s="69" t="str">
        <f t="shared" si="11"/>
        <v/>
      </c>
      <c r="V16" s="69">
        <f t="shared" si="12"/>
        <v>24.9</v>
      </c>
      <c r="W16" s="69" t="str">
        <f t="shared" si="13"/>
        <v/>
      </c>
      <c r="Z16" s="207" t="s">
        <v>329</v>
      </c>
      <c r="AA16" s="206">
        <f>CORREL(Q4:Q85,W4:W85)</f>
        <v>9.1321505222498586E-2</v>
      </c>
    </row>
    <row r="17" spans="1:27" ht="15.5" x14ac:dyDescent="0.35">
      <c r="A17" t="s">
        <v>243</v>
      </c>
      <c r="B17" t="s">
        <v>445</v>
      </c>
      <c r="C17" s="195">
        <f>VLOOKUP(A17:A98,'Figure 1'!C19:I100,7,FALSE)</f>
        <v>65.984919930158028</v>
      </c>
      <c r="D17" s="195">
        <f>VLOOKUP(A17:A98,'Figure 1'!C19:I100,2,FALSE)</f>
        <v>71.957106679328902</v>
      </c>
      <c r="E17" s="195">
        <f>VLOOKUP(A17:A98,'Figure 1'!C19:I100,3,FALSE)</f>
        <v>79.480519480519476</v>
      </c>
      <c r="F17" s="195">
        <f>VLOOKUP(A17:A98,'Figure 1'!C19:I100,4,FALSE)</f>
        <v>64.742965367965368</v>
      </c>
      <c r="G17" s="195">
        <f>VLOOKUP(A17:A98,'Figure 1'!C19:I100,6,FALSE)</f>
        <v>58.556734006734004</v>
      </c>
      <c r="H17" s="195">
        <f>VLOOKUP(A17:A98,'Figure 1'!C19:I100,5,FALSE)</f>
        <v>50.333333333333336</v>
      </c>
      <c r="I17">
        <v>20.100000000000001</v>
      </c>
      <c r="J17" s="69">
        <f t="shared" si="0"/>
        <v>65.984919930158028</v>
      </c>
      <c r="K17" s="69" t="str">
        <f t="shared" si="1"/>
        <v/>
      </c>
      <c r="L17" s="69">
        <f t="shared" si="2"/>
        <v>71.957106679328902</v>
      </c>
      <c r="M17" s="69" t="str">
        <f t="shared" si="3"/>
        <v/>
      </c>
      <c r="N17" s="69">
        <f t="shared" si="4"/>
        <v>79.480519480519476</v>
      </c>
      <c r="O17" s="69" t="str">
        <f t="shared" si="5"/>
        <v/>
      </c>
      <c r="P17" s="69">
        <f t="shared" si="6"/>
        <v>64.742965367965368</v>
      </c>
      <c r="Q17" s="69" t="str">
        <f t="shared" si="7"/>
        <v/>
      </c>
      <c r="R17" s="69">
        <f t="shared" si="8"/>
        <v>58.556734006734004</v>
      </c>
      <c r="S17" s="69" t="str">
        <f t="shared" si="9"/>
        <v/>
      </c>
      <c r="T17" s="69">
        <f t="shared" si="10"/>
        <v>50.333333333333336</v>
      </c>
      <c r="U17" s="69" t="str">
        <f t="shared" si="11"/>
        <v/>
      </c>
      <c r="V17" s="69">
        <f t="shared" si="12"/>
        <v>20.100000000000001</v>
      </c>
      <c r="W17" s="69" t="str">
        <f t="shared" si="13"/>
        <v/>
      </c>
      <c r="Z17" s="207" t="s">
        <v>330</v>
      </c>
      <c r="AA17" s="206">
        <f>CORREL(S4:S85,W4:W85)</f>
        <v>0.26004676432458379</v>
      </c>
    </row>
    <row r="18" spans="1:27" ht="15.5" x14ac:dyDescent="0.35">
      <c r="A18" t="s">
        <v>304</v>
      </c>
      <c r="B18" t="s">
        <v>446</v>
      </c>
      <c r="C18" s="195">
        <f>VLOOKUP(A18:A99,'Figure 1'!C20:I101,7,FALSE)</f>
        <v>59.014858157715288</v>
      </c>
      <c r="D18" s="195">
        <f>VLOOKUP(A18:A99,'Figure 1'!C20:I101,2,FALSE)</f>
        <v>63.034188034188041</v>
      </c>
      <c r="E18" s="195">
        <f>VLOOKUP(A18:A99,'Figure 1'!C20:I101,3,FALSE)</f>
        <v>56.349206349206341</v>
      </c>
      <c r="F18" s="195">
        <f>VLOOKUP(A18:A99,'Figure 1'!C20:I101,4,FALSE)</f>
        <v>62.417674917674908</v>
      </c>
      <c r="G18" s="195">
        <f>VLOOKUP(A18:A99,'Figure 1'!C20:I101,6,FALSE)</f>
        <v>61.189255189255185</v>
      </c>
      <c r="H18" s="195">
        <f>VLOOKUP(A18:A99,'Figure 1'!C20:I101,5,FALSE)</f>
        <v>47.582417582417584</v>
      </c>
      <c r="I18">
        <v>54.1</v>
      </c>
      <c r="J18" s="69" t="str">
        <f t="shared" si="0"/>
        <v/>
      </c>
      <c r="K18" s="69">
        <f t="shared" si="1"/>
        <v>59.014858157715288</v>
      </c>
      <c r="L18" s="69" t="str">
        <f t="shared" si="2"/>
        <v/>
      </c>
      <c r="M18" s="69">
        <f t="shared" si="3"/>
        <v>63.034188034188041</v>
      </c>
      <c r="N18" s="69" t="str">
        <f t="shared" si="4"/>
        <v/>
      </c>
      <c r="O18" s="69">
        <f t="shared" si="5"/>
        <v>56.349206349206341</v>
      </c>
      <c r="P18" s="69" t="str">
        <f t="shared" si="6"/>
        <v/>
      </c>
      <c r="Q18" s="69">
        <f t="shared" si="7"/>
        <v>62.417674917674908</v>
      </c>
      <c r="R18" s="69" t="str">
        <f t="shared" si="8"/>
        <v/>
      </c>
      <c r="S18" s="69">
        <f t="shared" si="9"/>
        <v>61.189255189255185</v>
      </c>
      <c r="T18" s="69" t="str">
        <f t="shared" si="10"/>
        <v/>
      </c>
      <c r="U18" s="69">
        <f t="shared" si="11"/>
        <v>47.582417582417584</v>
      </c>
      <c r="V18" s="69" t="str">
        <f t="shared" si="12"/>
        <v/>
      </c>
      <c r="W18" s="69">
        <f t="shared" si="13"/>
        <v>54.1</v>
      </c>
      <c r="Z18" s="207" t="s">
        <v>337</v>
      </c>
      <c r="AA18" s="206">
        <f>CORREL(U4:U85,W4:W85)</f>
        <v>0.15231960405248304</v>
      </c>
    </row>
    <row r="19" spans="1:27" x14ac:dyDescent="0.35">
      <c r="A19" t="s">
        <v>245</v>
      </c>
      <c r="B19" t="s">
        <v>445</v>
      </c>
      <c r="C19" s="195">
        <f>VLOOKUP(A19:A100,'Figure 1'!C21:I102,7,FALSE)</f>
        <v>60.012522045855377</v>
      </c>
      <c r="D19" s="195">
        <f>VLOOKUP(A19:A100,'Figure 1'!C21:I102,2,FALSE)</f>
        <v>74.660493827160494</v>
      </c>
      <c r="E19" s="195">
        <f>VLOOKUP(A19:A100,'Figure 1'!C21:I102,3,FALSE)</f>
        <v>55.841269841269842</v>
      </c>
      <c r="F19" s="195">
        <f>VLOOKUP(A19:A100,'Figure 1'!C21:I102,4,FALSE)</f>
        <v>63.302469135802475</v>
      </c>
      <c r="G19" s="195">
        <f>VLOOKUP(A19:A100,'Figure 1'!C21:I102,6,FALSE)</f>
        <v>55.946913580246907</v>
      </c>
      <c r="H19" s="195">
        <f>VLOOKUP(A19:A100,'Figure 1'!C21:I102,5,FALSE)</f>
        <v>44.444444444444443</v>
      </c>
      <c r="I19">
        <v>10</v>
      </c>
      <c r="J19" s="69">
        <f t="shared" si="0"/>
        <v>60.012522045855377</v>
      </c>
      <c r="K19" s="69" t="str">
        <f t="shared" si="1"/>
        <v/>
      </c>
      <c r="L19" s="69">
        <f t="shared" si="2"/>
        <v>74.660493827160494</v>
      </c>
      <c r="M19" s="69" t="str">
        <f t="shared" si="3"/>
        <v/>
      </c>
      <c r="N19" s="69">
        <f t="shared" si="4"/>
        <v>55.841269841269842</v>
      </c>
      <c r="O19" s="69" t="str">
        <f t="shared" si="5"/>
        <v/>
      </c>
      <c r="P19" s="69">
        <f t="shared" si="6"/>
        <v>63.302469135802475</v>
      </c>
      <c r="Q19" s="69" t="str">
        <f t="shared" si="7"/>
        <v/>
      </c>
      <c r="R19" s="69">
        <f t="shared" si="8"/>
        <v>55.946913580246907</v>
      </c>
      <c r="S19" s="69" t="str">
        <f t="shared" si="9"/>
        <v/>
      </c>
      <c r="T19" s="69">
        <f t="shared" si="10"/>
        <v>44.444444444444443</v>
      </c>
      <c r="U19" s="69" t="str">
        <f t="shared" si="11"/>
        <v/>
      </c>
      <c r="V19" s="69">
        <f t="shared" si="12"/>
        <v>10</v>
      </c>
      <c r="W19" s="69" t="str">
        <f t="shared" si="13"/>
        <v/>
      </c>
    </row>
    <row r="20" spans="1:27" x14ac:dyDescent="0.35">
      <c r="A20" t="s">
        <v>247</v>
      </c>
      <c r="B20" t="s">
        <v>446</v>
      </c>
      <c r="C20" s="195">
        <f>VLOOKUP(A20:A101,'Figure 1'!C22:I103,7,FALSE)</f>
        <v>61.591726791726799</v>
      </c>
      <c r="D20" s="195">
        <f>VLOOKUP(A20:A101,'Figure 1'!C22:I103,2,FALSE)</f>
        <v>67.648709315375982</v>
      </c>
      <c r="E20" s="195">
        <f>VLOOKUP(A20:A101,'Figure 1'!C22:I103,3,FALSE)</f>
        <v>63.201058201058196</v>
      </c>
      <c r="F20" s="195">
        <f>VLOOKUP(A20:A101,'Figure 1'!C22:I103,4,FALSE)</f>
        <v>62.890011223344551</v>
      </c>
      <c r="G20" s="195">
        <f>VLOOKUP(A20:A101,'Figure 1'!C22:I103,6,FALSE)</f>
        <v>47.667340067340071</v>
      </c>
      <c r="H20" s="195">
        <f>VLOOKUP(A20:A101,'Figure 1'!C22:I103,5,FALSE)</f>
        <v>62.87878787878789</v>
      </c>
      <c r="I20">
        <v>41.2</v>
      </c>
      <c r="J20" s="69" t="str">
        <f t="shared" si="0"/>
        <v/>
      </c>
      <c r="K20" s="69">
        <f t="shared" si="1"/>
        <v>61.591726791726799</v>
      </c>
      <c r="L20" s="69" t="str">
        <f t="shared" si="2"/>
        <v/>
      </c>
      <c r="M20" s="69">
        <f t="shared" si="3"/>
        <v>67.648709315375982</v>
      </c>
      <c r="N20" s="69" t="str">
        <f t="shared" si="4"/>
        <v/>
      </c>
      <c r="O20" s="69">
        <f t="shared" si="5"/>
        <v>63.201058201058196</v>
      </c>
      <c r="P20" s="69" t="str">
        <f t="shared" si="6"/>
        <v/>
      </c>
      <c r="Q20" s="69">
        <f t="shared" si="7"/>
        <v>62.890011223344551</v>
      </c>
      <c r="R20" s="69" t="str">
        <f t="shared" si="8"/>
        <v/>
      </c>
      <c r="S20" s="69">
        <f t="shared" si="9"/>
        <v>47.667340067340071</v>
      </c>
      <c r="T20" s="69" t="str">
        <f t="shared" si="10"/>
        <v/>
      </c>
      <c r="U20" s="69">
        <f t="shared" si="11"/>
        <v>62.87878787878789</v>
      </c>
      <c r="V20" s="69" t="str">
        <f t="shared" si="12"/>
        <v/>
      </c>
      <c r="W20" s="69">
        <f t="shared" si="13"/>
        <v>41.2</v>
      </c>
    </row>
    <row r="21" spans="1:27" x14ac:dyDescent="0.35">
      <c r="A21" t="s">
        <v>305</v>
      </c>
      <c r="B21" t="s">
        <v>446</v>
      </c>
      <c r="C21" s="195">
        <f>VLOOKUP(A21:A102,'Figure 1'!C23:I104,7,FALSE)</f>
        <v>67.728789728789749</v>
      </c>
      <c r="D21" s="195">
        <f>VLOOKUP(A21:A102,'Figure 1'!C23:I104,2,FALSE)</f>
        <v>62.332297332297337</v>
      </c>
      <c r="E21" s="195">
        <f>VLOOKUP(A21:A102,'Figure 1'!C23:I104,3,FALSE)</f>
        <v>62.947052947052946</v>
      </c>
      <c r="F21" s="195">
        <f>VLOOKUP(A21:A102,'Figure 1'!C23:I104,4,FALSE)</f>
        <v>70.840132090132087</v>
      </c>
      <c r="G21" s="195">
        <f>VLOOKUP(A21:A102,'Figure 1'!C23:I104,6,FALSE)</f>
        <v>66.099974099974105</v>
      </c>
      <c r="H21" s="195">
        <f>VLOOKUP(A21:A102,'Figure 1'!C23:I104,5,FALSE)</f>
        <v>75.060606060606062</v>
      </c>
      <c r="I21">
        <v>47.3</v>
      </c>
      <c r="J21" s="69" t="str">
        <f t="shared" si="0"/>
        <v/>
      </c>
      <c r="K21" s="69">
        <f t="shared" si="1"/>
        <v>67.728789728789749</v>
      </c>
      <c r="L21" s="69" t="str">
        <f t="shared" si="2"/>
        <v/>
      </c>
      <c r="M21" s="69">
        <f t="shared" si="3"/>
        <v>62.332297332297337</v>
      </c>
      <c r="N21" s="69" t="str">
        <f t="shared" si="4"/>
        <v/>
      </c>
      <c r="O21" s="69">
        <f t="shared" si="5"/>
        <v>62.947052947052946</v>
      </c>
      <c r="P21" s="69" t="str">
        <f t="shared" si="6"/>
        <v/>
      </c>
      <c r="Q21" s="69">
        <f t="shared" si="7"/>
        <v>70.840132090132087</v>
      </c>
      <c r="R21" s="69" t="str">
        <f t="shared" si="8"/>
        <v/>
      </c>
      <c r="S21" s="69">
        <f t="shared" si="9"/>
        <v>66.099974099974105</v>
      </c>
      <c r="T21" s="69" t="str">
        <f t="shared" si="10"/>
        <v/>
      </c>
      <c r="U21" s="69">
        <f t="shared" si="11"/>
        <v>75.060606060606062</v>
      </c>
      <c r="V21" s="69" t="str">
        <f t="shared" si="12"/>
        <v/>
      </c>
      <c r="W21" s="69">
        <f t="shared" si="13"/>
        <v>47.3</v>
      </c>
    </row>
    <row r="22" spans="1:27" x14ac:dyDescent="0.35">
      <c r="A22" t="s">
        <v>248</v>
      </c>
      <c r="B22" t="s">
        <v>445</v>
      </c>
      <c r="C22" s="195">
        <f>VLOOKUP(A22:A103,'Figure 1'!C24:I105,7,FALSE)</f>
        <v>38.625268910983188</v>
      </c>
      <c r="D22" s="195">
        <f>VLOOKUP(A22:A103,'Figure 1'!C24:I105,2,FALSE)</f>
        <v>51.982091982091966</v>
      </c>
      <c r="E22" s="195">
        <f>VLOOKUP(A22:A103,'Figure 1'!C24:I105,3,FALSE)</f>
        <v>34.142682714111281</v>
      </c>
      <c r="F22" s="195">
        <f>VLOOKUP(A22:A103,'Figure 1'!C24:I105,4,FALSE)</f>
        <v>28.262786596119927</v>
      </c>
      <c r="G22" s="195">
        <f>VLOOKUP(A22:A103,'Figure 1'!C24:I105,6,FALSE)</f>
        <v>53.701261701261707</v>
      </c>
      <c r="H22" s="195">
        <f>VLOOKUP(A22:A103,'Figure 1'!C24:I105,5,FALSE)</f>
        <v>38.666666666666671</v>
      </c>
      <c r="I22">
        <v>7.3</v>
      </c>
      <c r="J22" s="69">
        <f t="shared" si="0"/>
        <v>38.625268910983188</v>
      </c>
      <c r="K22" s="69" t="str">
        <f t="shared" si="1"/>
        <v/>
      </c>
      <c r="L22" s="69">
        <f t="shared" si="2"/>
        <v>51.982091982091966</v>
      </c>
      <c r="M22" s="69" t="str">
        <f t="shared" si="3"/>
        <v/>
      </c>
      <c r="N22" s="69">
        <f t="shared" si="4"/>
        <v>34.142682714111281</v>
      </c>
      <c r="O22" s="69" t="str">
        <f t="shared" si="5"/>
        <v/>
      </c>
      <c r="P22" s="69">
        <f t="shared" si="6"/>
        <v>28.262786596119927</v>
      </c>
      <c r="Q22" s="69" t="str">
        <f t="shared" si="7"/>
        <v/>
      </c>
      <c r="R22" s="69">
        <f t="shared" si="8"/>
        <v>53.701261701261707</v>
      </c>
      <c r="S22" s="69" t="str">
        <f t="shared" si="9"/>
        <v/>
      </c>
      <c r="T22" s="69">
        <f t="shared" si="10"/>
        <v>38.666666666666671</v>
      </c>
      <c r="U22" s="69" t="str">
        <f t="shared" si="11"/>
        <v/>
      </c>
      <c r="V22" s="69">
        <f t="shared" si="12"/>
        <v>7.3</v>
      </c>
      <c r="W22" s="69" t="str">
        <f t="shared" si="13"/>
        <v/>
      </c>
    </row>
    <row r="23" spans="1:27" x14ac:dyDescent="0.35">
      <c r="A23" t="s">
        <v>249</v>
      </c>
      <c r="B23" t="s">
        <v>445</v>
      </c>
      <c r="C23" s="195">
        <f>VLOOKUP(A23:A104,'Figure 1'!C25:I106,7,FALSE)</f>
        <v>71.144109858395566</v>
      </c>
      <c r="D23" s="195">
        <f>VLOOKUP(A23:A104,'Figure 1'!C25:I106,2,FALSE)</f>
        <v>82.371794871794862</v>
      </c>
      <c r="E23" s="195">
        <f>VLOOKUP(A23:A104,'Figure 1'!C25:I106,3,FALSE)</f>
        <v>68.097458097458102</v>
      </c>
      <c r="F23" s="195">
        <f>VLOOKUP(A23:A104,'Figure 1'!C25:I106,4,FALSE)</f>
        <v>66.736350069683411</v>
      </c>
      <c r="G23" s="195">
        <f>VLOOKUP(A23:A104,'Figure 1'!C25:I106,6,FALSE)</f>
        <v>68.915343915343925</v>
      </c>
      <c r="H23" s="195">
        <f>VLOOKUP(A23:A104,'Figure 1'!C25:I106,5,FALSE)</f>
        <v>74.743589743589752</v>
      </c>
      <c r="I23">
        <v>25.4</v>
      </c>
      <c r="J23" s="69">
        <f t="shared" si="0"/>
        <v>71.144109858395566</v>
      </c>
      <c r="K23" s="69" t="str">
        <f t="shared" si="1"/>
        <v/>
      </c>
      <c r="L23" s="69">
        <f t="shared" si="2"/>
        <v>82.371794871794862</v>
      </c>
      <c r="M23" s="69" t="str">
        <f t="shared" si="3"/>
        <v/>
      </c>
      <c r="N23" s="69">
        <f t="shared" si="4"/>
        <v>68.097458097458102</v>
      </c>
      <c r="O23" s="69" t="str">
        <f t="shared" si="5"/>
        <v/>
      </c>
      <c r="P23" s="69">
        <f t="shared" si="6"/>
        <v>66.736350069683411</v>
      </c>
      <c r="Q23" s="69" t="str">
        <f t="shared" si="7"/>
        <v/>
      </c>
      <c r="R23" s="69">
        <f t="shared" si="8"/>
        <v>68.915343915343925</v>
      </c>
      <c r="S23" s="69" t="str">
        <f t="shared" si="9"/>
        <v/>
      </c>
      <c r="T23" s="69">
        <f t="shared" si="10"/>
        <v>74.743589743589752</v>
      </c>
      <c r="U23" s="69" t="str">
        <f t="shared" si="11"/>
        <v/>
      </c>
      <c r="V23" s="69">
        <f t="shared" si="12"/>
        <v>25.4</v>
      </c>
      <c r="W23" s="69" t="str">
        <f t="shared" si="13"/>
        <v/>
      </c>
    </row>
    <row r="24" spans="1:27" x14ac:dyDescent="0.35">
      <c r="A24" t="s">
        <v>250</v>
      </c>
      <c r="B24" t="s">
        <v>445</v>
      </c>
      <c r="C24" s="195">
        <f>VLOOKUP(A24:A105,'Figure 1'!C26:I107,7,FALSE)</f>
        <v>70.044624687481829</v>
      </c>
      <c r="D24" s="195">
        <f>VLOOKUP(A24:A105,'Figure 1'!C26:I107,2,FALSE)</f>
        <v>72.340067340067336</v>
      </c>
      <c r="E24" s="195">
        <f>VLOOKUP(A24:A105,'Figure 1'!C26:I107,3,FALSE)</f>
        <v>73.049014477585914</v>
      </c>
      <c r="F24" s="195">
        <f>VLOOKUP(A24:A105,'Figure 1'!C26:I107,4,FALSE)</f>
        <v>70.94780219780219</v>
      </c>
      <c r="G24" s="195">
        <f>VLOOKUP(A24:A105,'Figure 1'!C26:I107,6,FALSE)</f>
        <v>70.521386021386007</v>
      </c>
      <c r="H24" s="195">
        <f>VLOOKUP(A24:A105,'Figure 1'!C26:I107,5,FALSE)</f>
        <v>60.439560439560445</v>
      </c>
      <c r="I24">
        <v>9.1</v>
      </c>
      <c r="J24" s="69">
        <f t="shared" si="0"/>
        <v>70.044624687481829</v>
      </c>
      <c r="K24" s="69" t="str">
        <f t="shared" si="1"/>
        <v/>
      </c>
      <c r="L24" s="69">
        <f t="shared" si="2"/>
        <v>72.340067340067336</v>
      </c>
      <c r="M24" s="69" t="str">
        <f t="shared" si="3"/>
        <v/>
      </c>
      <c r="N24" s="69">
        <f t="shared" si="4"/>
        <v>73.049014477585914</v>
      </c>
      <c r="O24" s="69" t="str">
        <f t="shared" si="5"/>
        <v/>
      </c>
      <c r="P24" s="69">
        <f t="shared" si="6"/>
        <v>70.94780219780219</v>
      </c>
      <c r="Q24" s="69" t="str">
        <f t="shared" si="7"/>
        <v/>
      </c>
      <c r="R24" s="69">
        <f t="shared" si="8"/>
        <v>70.521386021386007</v>
      </c>
      <c r="S24" s="69" t="str">
        <f t="shared" si="9"/>
        <v/>
      </c>
      <c r="T24" s="69">
        <f t="shared" si="10"/>
        <v>60.439560439560445</v>
      </c>
      <c r="U24" s="69" t="str">
        <f t="shared" si="11"/>
        <v/>
      </c>
      <c r="V24" s="69">
        <f t="shared" si="12"/>
        <v>9.1</v>
      </c>
      <c r="W24" s="69" t="str">
        <f t="shared" si="13"/>
        <v/>
      </c>
    </row>
    <row r="25" spans="1:27" x14ac:dyDescent="0.35">
      <c r="A25" t="s">
        <v>306</v>
      </c>
      <c r="B25" t="s">
        <v>446</v>
      </c>
      <c r="C25" s="195">
        <f>VLOOKUP(A25:A106,'Figure 1'!C27:I108,7,FALSE)</f>
        <v>39.886262282690858</v>
      </c>
      <c r="D25" s="195">
        <f>VLOOKUP(A25:A106,'Figure 1'!C27:I108,2,FALSE)</f>
        <v>48.155864197530867</v>
      </c>
      <c r="E25" s="195">
        <f>VLOOKUP(A25:A106,'Figure 1'!C27:I108,3,FALSE)</f>
        <v>39.271164021164019</v>
      </c>
      <c r="F25" s="195">
        <f>VLOOKUP(A25:A106,'Figure 1'!C27:I108,4,FALSE)</f>
        <v>38.996913580246904</v>
      </c>
      <c r="G25" s="195">
        <f>VLOOKUP(A25:A106,'Figure 1'!C27:I108,6,FALSE)</f>
        <v>48.344576719576715</v>
      </c>
      <c r="H25" s="195">
        <f>VLOOKUP(A25:A106,'Figure 1'!C27:I108,5,FALSE)</f>
        <v>24.5</v>
      </c>
      <c r="I25">
        <v>22</v>
      </c>
      <c r="J25" s="69" t="str">
        <f t="shared" si="0"/>
        <v/>
      </c>
      <c r="K25" s="69">
        <f t="shared" si="1"/>
        <v>39.886262282690858</v>
      </c>
      <c r="L25" s="69" t="str">
        <f t="shared" si="2"/>
        <v/>
      </c>
      <c r="M25" s="69">
        <f t="shared" si="3"/>
        <v>48.155864197530867</v>
      </c>
      <c r="N25" s="69" t="str">
        <f t="shared" si="4"/>
        <v/>
      </c>
      <c r="O25" s="69">
        <f t="shared" si="5"/>
        <v>39.271164021164019</v>
      </c>
      <c r="P25" s="69" t="str">
        <f t="shared" si="6"/>
        <v/>
      </c>
      <c r="Q25" s="69">
        <f t="shared" si="7"/>
        <v>38.996913580246904</v>
      </c>
      <c r="R25" s="69" t="str">
        <f t="shared" si="8"/>
        <v/>
      </c>
      <c r="S25" s="69">
        <f t="shared" si="9"/>
        <v>48.344576719576715</v>
      </c>
      <c r="T25" s="69" t="str">
        <f t="shared" si="10"/>
        <v/>
      </c>
      <c r="U25" s="69">
        <f t="shared" si="11"/>
        <v>24.5</v>
      </c>
      <c r="V25" s="69" t="str">
        <f t="shared" si="12"/>
        <v/>
      </c>
      <c r="W25" s="69">
        <f t="shared" si="13"/>
        <v>22</v>
      </c>
    </row>
    <row r="26" spans="1:27" x14ac:dyDescent="0.35">
      <c r="A26" t="s">
        <v>251</v>
      </c>
      <c r="B26" t="s">
        <v>445</v>
      </c>
      <c r="C26" s="195">
        <f>VLOOKUP(A26:A107,'Figure 1'!C28:I109,7,FALSE)</f>
        <v>84.613027184455774</v>
      </c>
      <c r="D26" s="195">
        <f>VLOOKUP(A26:A107,'Figure 1'!C28:I109,2,FALSE)</f>
        <v>91.066341066341067</v>
      </c>
      <c r="E26" s="195">
        <f>VLOOKUP(A26:A107,'Figure 1'!C28:I109,3,FALSE)</f>
        <v>86.558520844235119</v>
      </c>
      <c r="F26" s="195">
        <f>VLOOKUP(A26:A107,'Figure 1'!C28:I109,4,FALSE)</f>
        <v>83.671652421652411</v>
      </c>
      <c r="G26" s="195">
        <f>VLOOKUP(A26:A107,'Figure 1'!C28:I109,6,FALSE)</f>
        <v>72.654049654049658</v>
      </c>
      <c r="H26" s="195">
        <f>VLOOKUP(A26:A107,'Figure 1'!C28:I109,5,FALSE)</f>
        <v>88.36363636363636</v>
      </c>
      <c r="I26">
        <v>21.2</v>
      </c>
      <c r="J26" s="69">
        <f t="shared" si="0"/>
        <v>84.613027184455774</v>
      </c>
      <c r="K26" s="69" t="str">
        <f t="shared" si="1"/>
        <v/>
      </c>
      <c r="L26" s="69">
        <f t="shared" si="2"/>
        <v>91.066341066341067</v>
      </c>
      <c r="M26" s="69" t="str">
        <f t="shared" si="3"/>
        <v/>
      </c>
      <c r="N26" s="69">
        <f t="shared" si="4"/>
        <v>86.558520844235119</v>
      </c>
      <c r="O26" s="69" t="str">
        <f t="shared" si="5"/>
        <v/>
      </c>
      <c r="P26" s="69">
        <f t="shared" si="6"/>
        <v>83.671652421652411</v>
      </c>
      <c r="Q26" s="69" t="str">
        <f t="shared" si="7"/>
        <v/>
      </c>
      <c r="R26" s="69">
        <f t="shared" si="8"/>
        <v>72.654049654049658</v>
      </c>
      <c r="S26" s="69" t="str">
        <f t="shared" si="9"/>
        <v/>
      </c>
      <c r="T26" s="69">
        <f t="shared" si="10"/>
        <v>88.36363636363636</v>
      </c>
      <c r="U26" s="69" t="str">
        <f t="shared" si="11"/>
        <v/>
      </c>
      <c r="V26" s="69">
        <f t="shared" si="12"/>
        <v>21.2</v>
      </c>
      <c r="W26" s="69" t="str">
        <f t="shared" si="13"/>
        <v/>
      </c>
    </row>
    <row r="27" spans="1:27" x14ac:dyDescent="0.35">
      <c r="A27" t="s">
        <v>307</v>
      </c>
      <c r="B27" t="s">
        <v>446</v>
      </c>
      <c r="C27" s="195">
        <f>VLOOKUP(A27:A108,'Figure 1'!C29:I110,7,FALSE)</f>
        <v>48.080447330447328</v>
      </c>
      <c r="D27" s="195">
        <f>VLOOKUP(A27:A108,'Figure 1'!C29:I110,2,FALSE)</f>
        <v>63.888888888888893</v>
      </c>
      <c r="E27" s="195">
        <f>VLOOKUP(A27:A108,'Figure 1'!C29:I110,3,FALSE)</f>
        <v>41.005291005290999</v>
      </c>
      <c r="F27" s="195">
        <f>VLOOKUP(A27:A108,'Figure 1'!C29:I110,4,FALSE)</f>
        <v>50.22727272727272</v>
      </c>
      <c r="G27" s="195">
        <f>VLOOKUP(A27:A108,'Figure 1'!C29:I110,6,FALSE)</f>
        <v>56.943602693602692</v>
      </c>
      <c r="H27" s="195">
        <f>VLOOKUP(A27:A108,'Figure 1'!C29:I110,5,FALSE)</f>
        <v>25</v>
      </c>
      <c r="I27">
        <v>34</v>
      </c>
      <c r="J27" s="69" t="str">
        <f t="shared" si="0"/>
        <v/>
      </c>
      <c r="K27" s="69">
        <f t="shared" si="1"/>
        <v>48.080447330447328</v>
      </c>
      <c r="L27" s="69" t="str">
        <f t="shared" si="2"/>
        <v/>
      </c>
      <c r="M27" s="69">
        <f t="shared" si="3"/>
        <v>63.888888888888893</v>
      </c>
      <c r="N27" s="69" t="str">
        <f t="shared" si="4"/>
        <v/>
      </c>
      <c r="O27" s="69">
        <f t="shared" si="5"/>
        <v>41.005291005290999</v>
      </c>
      <c r="P27" s="69" t="str">
        <f t="shared" si="6"/>
        <v/>
      </c>
      <c r="Q27" s="69">
        <f t="shared" si="7"/>
        <v>50.22727272727272</v>
      </c>
      <c r="R27" s="69" t="str">
        <f t="shared" si="8"/>
        <v/>
      </c>
      <c r="S27" s="69">
        <f t="shared" si="9"/>
        <v>56.943602693602692</v>
      </c>
      <c r="T27" s="69" t="str">
        <f t="shared" si="10"/>
        <v/>
      </c>
      <c r="U27" s="69">
        <f t="shared" si="11"/>
        <v>25</v>
      </c>
      <c r="V27" s="69" t="str">
        <f t="shared" si="12"/>
        <v/>
      </c>
      <c r="W27" s="69">
        <f t="shared" si="13"/>
        <v>34</v>
      </c>
    </row>
    <row r="28" spans="1:27" x14ac:dyDescent="0.35">
      <c r="A28" t="s">
        <v>252</v>
      </c>
      <c r="B28" t="s">
        <v>445</v>
      </c>
      <c r="C28" s="195">
        <f>VLOOKUP(A28:A109,'Figure 1'!C30:I111,7,FALSE)</f>
        <v>71.918501956597197</v>
      </c>
      <c r="D28" s="195">
        <f>VLOOKUP(A28:A109,'Figure 1'!C30:I111,2,FALSE)</f>
        <v>78.212929046262374</v>
      </c>
      <c r="E28" s="195">
        <f>VLOOKUP(A28:A109,'Figure 1'!C30:I111,3,FALSE)</f>
        <v>73.359550502407643</v>
      </c>
      <c r="F28" s="195">
        <f>VLOOKUP(A28:A109,'Figure 1'!C30:I111,4,FALSE)</f>
        <v>72.372134038800695</v>
      </c>
      <c r="G28" s="195">
        <f>VLOOKUP(A28:A109,'Figure 1'!C30:I111,6,FALSE)</f>
        <v>69.763587030253703</v>
      </c>
      <c r="H28" s="195">
        <f>VLOOKUP(A28:A109,'Figure 1'!C30:I111,5,FALSE)</f>
        <v>63.413919413919416</v>
      </c>
      <c r="I28">
        <v>8.8000000000000007</v>
      </c>
      <c r="J28" s="69">
        <f t="shared" si="0"/>
        <v>71.918501956597197</v>
      </c>
      <c r="K28" s="69" t="str">
        <f t="shared" si="1"/>
        <v/>
      </c>
      <c r="L28" s="69">
        <f t="shared" si="2"/>
        <v>78.212929046262374</v>
      </c>
      <c r="M28" s="69" t="str">
        <f t="shared" si="3"/>
        <v/>
      </c>
      <c r="N28" s="69">
        <f t="shared" si="4"/>
        <v>73.359550502407643</v>
      </c>
      <c r="O28" s="69" t="str">
        <f t="shared" si="5"/>
        <v/>
      </c>
      <c r="P28" s="69">
        <f t="shared" si="6"/>
        <v>72.372134038800695</v>
      </c>
      <c r="Q28" s="69" t="str">
        <f t="shared" si="7"/>
        <v/>
      </c>
      <c r="R28" s="69">
        <f t="shared" si="8"/>
        <v>69.763587030253703</v>
      </c>
      <c r="S28" s="69" t="str">
        <f t="shared" si="9"/>
        <v/>
      </c>
      <c r="T28" s="69">
        <f t="shared" si="10"/>
        <v>63.413919413919416</v>
      </c>
      <c r="U28" s="69" t="str">
        <f t="shared" si="11"/>
        <v/>
      </c>
      <c r="V28" s="69">
        <f t="shared" si="12"/>
        <v>8.8000000000000007</v>
      </c>
      <c r="W28" s="69" t="str">
        <f t="shared" si="13"/>
        <v/>
      </c>
    </row>
    <row r="29" spans="1:27" x14ac:dyDescent="0.35">
      <c r="A29" t="s">
        <v>253</v>
      </c>
      <c r="B29" t="s">
        <v>445</v>
      </c>
      <c r="C29" s="195">
        <f>VLOOKUP(A29:A110,'Figure 1'!C31:I112,7,FALSE)</f>
        <v>73.615268329554041</v>
      </c>
      <c r="D29" s="195">
        <f>VLOOKUP(A29:A110,'Figure 1'!C31:I112,2,FALSE)</f>
        <v>78.703703703703709</v>
      </c>
      <c r="E29" s="195">
        <f>VLOOKUP(A29:A110,'Figure 1'!C31:I112,3,FALSE)</f>
        <v>75.873015873015873</v>
      </c>
      <c r="F29" s="195">
        <f>VLOOKUP(A29:A110,'Figure 1'!C31:I112,4,FALSE)</f>
        <v>75.595238095238088</v>
      </c>
      <c r="G29" s="195">
        <f>VLOOKUP(A29:A110,'Figure 1'!C31:I112,6,FALSE)</f>
        <v>74.640211640211646</v>
      </c>
      <c r="H29" s="195">
        <f>VLOOKUP(A29:A110,'Figure 1'!C31:I112,5,FALSE)</f>
        <v>58.571428571428577</v>
      </c>
      <c r="I29">
        <v>24.9</v>
      </c>
      <c r="J29" s="69">
        <f t="shared" si="0"/>
        <v>73.615268329554041</v>
      </c>
      <c r="K29" s="69" t="str">
        <f t="shared" si="1"/>
        <v/>
      </c>
      <c r="L29" s="69">
        <f t="shared" si="2"/>
        <v>78.703703703703709</v>
      </c>
      <c r="M29" s="69" t="str">
        <f t="shared" si="3"/>
        <v/>
      </c>
      <c r="N29" s="69">
        <f t="shared" si="4"/>
        <v>75.873015873015873</v>
      </c>
      <c r="O29" s="69" t="str">
        <f t="shared" si="5"/>
        <v/>
      </c>
      <c r="P29" s="69">
        <f t="shared" si="6"/>
        <v>75.595238095238088</v>
      </c>
      <c r="Q29" s="69" t="str">
        <f t="shared" si="7"/>
        <v/>
      </c>
      <c r="R29" s="69">
        <f t="shared" si="8"/>
        <v>74.640211640211646</v>
      </c>
      <c r="S29" s="69" t="str">
        <f t="shared" si="9"/>
        <v/>
      </c>
      <c r="T29" s="69">
        <f t="shared" si="10"/>
        <v>58.571428571428577</v>
      </c>
      <c r="U29" s="69" t="str">
        <f t="shared" si="11"/>
        <v/>
      </c>
      <c r="V29" s="69">
        <f t="shared" si="12"/>
        <v>24.9</v>
      </c>
      <c r="W29" s="69" t="str">
        <f t="shared" si="13"/>
        <v/>
      </c>
    </row>
    <row r="30" spans="1:27" x14ac:dyDescent="0.35">
      <c r="A30" t="s">
        <v>254</v>
      </c>
      <c r="B30" t="s">
        <v>446</v>
      </c>
      <c r="C30" s="195">
        <f>VLOOKUP(A30:A111,'Figure 1'!C32:I113,7,FALSE)</f>
        <v>56.697370530703864</v>
      </c>
      <c r="D30" s="195">
        <f>VLOOKUP(A30:A111,'Figure 1'!C32:I113,2,FALSE)</f>
        <v>66.540404040404042</v>
      </c>
      <c r="E30" s="195">
        <f>VLOOKUP(A30:A111,'Figure 1'!C32:I113,3,FALSE)</f>
        <v>61.584896584896583</v>
      </c>
      <c r="F30" s="195">
        <f>VLOOKUP(A30:A111,'Figure 1'!C32:I113,4,FALSE)</f>
        <v>58.54166666666665</v>
      </c>
      <c r="G30" s="195">
        <f>VLOOKUP(A30:A111,'Figure 1'!C32:I113,6,FALSE)</f>
        <v>53.223344556677887</v>
      </c>
      <c r="H30" s="195">
        <f>VLOOKUP(A30:A111,'Figure 1'!C32:I113,5,FALSE)</f>
        <v>37.090909090909086</v>
      </c>
      <c r="I30">
        <v>23.5</v>
      </c>
      <c r="J30" s="69" t="str">
        <f t="shared" si="0"/>
        <v/>
      </c>
      <c r="K30" s="69">
        <f t="shared" si="1"/>
        <v>56.697370530703864</v>
      </c>
      <c r="L30" s="69" t="str">
        <f t="shared" si="2"/>
        <v/>
      </c>
      <c r="M30" s="69">
        <f t="shared" si="3"/>
        <v>66.540404040404042</v>
      </c>
      <c r="N30" s="69" t="str">
        <f t="shared" si="4"/>
        <v/>
      </c>
      <c r="O30" s="69">
        <f t="shared" si="5"/>
        <v>61.584896584896583</v>
      </c>
      <c r="P30" s="69" t="str">
        <f t="shared" si="6"/>
        <v/>
      </c>
      <c r="Q30" s="69">
        <f t="shared" si="7"/>
        <v>58.54166666666665</v>
      </c>
      <c r="R30" s="69" t="str">
        <f t="shared" si="8"/>
        <v/>
      </c>
      <c r="S30" s="69">
        <f t="shared" si="9"/>
        <v>53.223344556677887</v>
      </c>
      <c r="T30" s="69" t="str">
        <f t="shared" si="10"/>
        <v/>
      </c>
      <c r="U30" s="69">
        <f t="shared" si="11"/>
        <v>37.090909090909086</v>
      </c>
      <c r="V30" s="69" t="str">
        <f t="shared" si="12"/>
        <v/>
      </c>
      <c r="W30" s="69">
        <f t="shared" si="13"/>
        <v>23.5</v>
      </c>
    </row>
    <row r="31" spans="1:27" x14ac:dyDescent="0.35">
      <c r="A31" t="s">
        <v>255</v>
      </c>
      <c r="B31" t="s">
        <v>446</v>
      </c>
      <c r="C31" s="195">
        <f>VLOOKUP(A31:A112,'Figure 1'!C33:I114,7,FALSE)</f>
        <v>61.033950617283949</v>
      </c>
      <c r="D31" s="195">
        <f>VLOOKUP(A31:A112,'Figure 1'!C33:I114,2,FALSE)</f>
        <v>53.212682379349047</v>
      </c>
      <c r="E31" s="195">
        <f>VLOOKUP(A31:A112,'Figure 1'!C33:I114,3,FALSE)</f>
        <v>55.906685906685894</v>
      </c>
      <c r="F31" s="195">
        <f>VLOOKUP(A31:A112,'Figure 1'!C33:I114,4,FALSE)</f>
        <v>67.66975308641976</v>
      </c>
      <c r="G31" s="195">
        <f>VLOOKUP(A31:A112,'Figure 1'!C33:I114,6,FALSE)</f>
        <v>68.614758698092032</v>
      </c>
      <c r="H31" s="195">
        <f>VLOOKUP(A31:A112,'Figure 1'!C33:I114,5,FALSE)</f>
        <v>54.090909090909086</v>
      </c>
      <c r="I31">
        <v>45.2</v>
      </c>
      <c r="J31" s="69" t="str">
        <f t="shared" si="0"/>
        <v/>
      </c>
      <c r="K31" s="69">
        <f t="shared" si="1"/>
        <v>61.033950617283949</v>
      </c>
      <c r="L31" s="69" t="str">
        <f t="shared" si="2"/>
        <v/>
      </c>
      <c r="M31" s="69">
        <f t="shared" si="3"/>
        <v>53.212682379349047</v>
      </c>
      <c r="N31" s="69" t="str">
        <f t="shared" si="4"/>
        <v/>
      </c>
      <c r="O31" s="69">
        <f t="shared" si="5"/>
        <v>55.906685906685894</v>
      </c>
      <c r="P31" s="69" t="str">
        <f t="shared" si="6"/>
        <v/>
      </c>
      <c r="Q31" s="69">
        <f t="shared" si="7"/>
        <v>67.66975308641976</v>
      </c>
      <c r="R31" s="69" t="str">
        <f t="shared" si="8"/>
        <v/>
      </c>
      <c r="S31" s="69">
        <f t="shared" si="9"/>
        <v>68.614758698092032</v>
      </c>
      <c r="T31" s="69" t="str">
        <f t="shared" si="10"/>
        <v/>
      </c>
      <c r="U31" s="69">
        <f t="shared" si="11"/>
        <v>54.090909090909086</v>
      </c>
      <c r="V31" s="69" t="str">
        <f t="shared" si="12"/>
        <v/>
      </c>
      <c r="W31" s="69">
        <f t="shared" si="13"/>
        <v>45.2</v>
      </c>
    </row>
    <row r="32" spans="1:27" x14ac:dyDescent="0.35">
      <c r="A32" t="s">
        <v>256</v>
      </c>
      <c r="B32" t="s">
        <v>446</v>
      </c>
      <c r="C32" s="195">
        <f>VLOOKUP(A32:A113,'Figure 1'!C34:I115,7,FALSE)</f>
        <v>64.386087061087068</v>
      </c>
      <c r="D32" s="195">
        <f>VLOOKUP(A32:A113,'Figure 1'!C34:I115,2,FALSE)</f>
        <v>80.892255892255889</v>
      </c>
      <c r="E32" s="195">
        <f>VLOOKUP(A32:A113,'Figure 1'!C34:I115,3,FALSE)</f>
        <v>59.716209716209718</v>
      </c>
      <c r="F32" s="195">
        <f>VLOOKUP(A32:A113,'Figure 1'!C34:I115,4,FALSE)</f>
        <v>64.165965207631857</v>
      </c>
      <c r="G32" s="195">
        <f>VLOOKUP(A32:A113,'Figure 1'!C34:I115,6,FALSE)</f>
        <v>61.849074074074068</v>
      </c>
      <c r="H32" s="195">
        <f>VLOOKUP(A32:A113,'Figure 1'!C34:I115,5,FALSE)</f>
        <v>54.181818181818173</v>
      </c>
      <c r="I32">
        <v>37.200000000000003</v>
      </c>
      <c r="J32" s="69" t="str">
        <f t="shared" si="0"/>
        <v/>
      </c>
      <c r="K32" s="69">
        <f t="shared" si="1"/>
        <v>64.386087061087068</v>
      </c>
      <c r="L32" s="69" t="str">
        <f t="shared" si="2"/>
        <v/>
      </c>
      <c r="M32" s="69">
        <f t="shared" si="3"/>
        <v>80.892255892255889</v>
      </c>
      <c r="N32" s="69" t="str">
        <f t="shared" si="4"/>
        <v/>
      </c>
      <c r="O32" s="69">
        <f t="shared" si="5"/>
        <v>59.716209716209718</v>
      </c>
      <c r="P32" s="69" t="str">
        <f t="shared" si="6"/>
        <v/>
      </c>
      <c r="Q32" s="69">
        <f t="shared" si="7"/>
        <v>64.165965207631857</v>
      </c>
      <c r="R32" s="69" t="str">
        <f t="shared" si="8"/>
        <v/>
      </c>
      <c r="S32" s="69">
        <f t="shared" si="9"/>
        <v>61.849074074074068</v>
      </c>
      <c r="T32" s="69" t="str">
        <f t="shared" si="10"/>
        <v/>
      </c>
      <c r="U32" s="69">
        <f t="shared" si="11"/>
        <v>54.181818181818173</v>
      </c>
      <c r="V32" s="69" t="str">
        <f t="shared" si="12"/>
        <v/>
      </c>
      <c r="W32" s="69">
        <f t="shared" si="13"/>
        <v>37.200000000000003</v>
      </c>
    </row>
    <row r="33" spans="1:23" x14ac:dyDescent="0.35">
      <c r="A33" t="s">
        <v>257</v>
      </c>
      <c r="B33" t="s">
        <v>446</v>
      </c>
      <c r="C33" s="195">
        <f>VLOOKUP(A33:A114,'Figure 1'!C35:I116,7,FALSE)</f>
        <v>59.749822487917726</v>
      </c>
      <c r="D33" s="195">
        <f>VLOOKUP(A33:A114,'Figure 1'!C35:I116,2,FALSE)</f>
        <v>82.744107744107737</v>
      </c>
      <c r="E33" s="195">
        <f>VLOOKUP(A33:A114,'Figure 1'!C35:I116,3,FALSE)</f>
        <v>47.779701779701782</v>
      </c>
      <c r="F33" s="195">
        <f>VLOOKUP(A33:A114,'Figure 1'!C35:I116,4,FALSE)</f>
        <v>57.059550531772764</v>
      </c>
      <c r="G33" s="195">
        <f>VLOOKUP(A33:A114,'Figure 1'!C35:I116,6,FALSE)</f>
        <v>58.515263748597079</v>
      </c>
      <c r="H33" s="195">
        <f>VLOOKUP(A33:A114,'Figure 1'!C35:I116,5,FALSE)</f>
        <v>56.606060606060602</v>
      </c>
      <c r="I33">
        <v>24.5</v>
      </c>
      <c r="J33" s="69" t="str">
        <f t="shared" si="0"/>
        <v/>
      </c>
      <c r="K33" s="69">
        <f t="shared" si="1"/>
        <v>59.749822487917726</v>
      </c>
      <c r="L33" s="69" t="str">
        <f t="shared" si="2"/>
        <v/>
      </c>
      <c r="M33" s="69">
        <f t="shared" si="3"/>
        <v>82.744107744107737</v>
      </c>
      <c r="N33" s="69" t="str">
        <f t="shared" si="4"/>
        <v/>
      </c>
      <c r="O33" s="69">
        <f t="shared" si="5"/>
        <v>47.779701779701782</v>
      </c>
      <c r="P33" s="69" t="str">
        <f t="shared" si="6"/>
        <v/>
      </c>
      <c r="Q33" s="69">
        <f t="shared" si="7"/>
        <v>57.059550531772764</v>
      </c>
      <c r="R33" s="69" t="str">
        <f t="shared" si="8"/>
        <v/>
      </c>
      <c r="S33" s="69">
        <f t="shared" si="9"/>
        <v>58.515263748597079</v>
      </c>
      <c r="T33" s="69" t="str">
        <f t="shared" si="10"/>
        <v/>
      </c>
      <c r="U33" s="69">
        <f t="shared" si="11"/>
        <v>56.606060606060602</v>
      </c>
      <c r="V33" s="69" t="str">
        <f t="shared" si="12"/>
        <v/>
      </c>
      <c r="W33" s="69">
        <f t="shared" si="13"/>
        <v>24.5</v>
      </c>
    </row>
    <row r="34" spans="1:23" x14ac:dyDescent="0.35">
      <c r="A34" t="s">
        <v>308</v>
      </c>
      <c r="B34" t="s">
        <v>446</v>
      </c>
      <c r="C34" s="195">
        <f>VLOOKUP(A34:A115,'Figure 1'!C36:I117,7,FALSE)</f>
        <v>68.415789037001176</v>
      </c>
      <c r="D34" s="195">
        <f>VLOOKUP(A34:A115,'Figure 1'!C36:I117,2,FALSE)</f>
        <v>91.452991452991455</v>
      </c>
      <c r="E34" s="195">
        <f>VLOOKUP(A34:A115,'Figure 1'!C36:I117,3,FALSE)</f>
        <v>71.628679962013294</v>
      </c>
      <c r="F34" s="195">
        <f>VLOOKUP(A34:A115,'Figure 1'!C36:I117,4,FALSE)</f>
        <v>59.037074037074035</v>
      </c>
      <c r="G34" s="195">
        <f>VLOOKUP(A34:A115,'Figure 1'!C36:I117,6,FALSE)</f>
        <v>59.561609686609685</v>
      </c>
      <c r="H34" s="195">
        <f>VLOOKUP(A34:A115,'Figure 1'!C36:I117,5,FALSE)</f>
        <v>66.507936507936506</v>
      </c>
      <c r="I34">
        <v>38.299999999999997</v>
      </c>
      <c r="J34" s="69" t="str">
        <f t="shared" si="0"/>
        <v/>
      </c>
      <c r="K34" s="69">
        <f t="shared" si="1"/>
        <v>68.415789037001176</v>
      </c>
      <c r="L34" s="69" t="str">
        <f t="shared" si="2"/>
        <v/>
      </c>
      <c r="M34" s="69">
        <f t="shared" si="3"/>
        <v>91.452991452991455</v>
      </c>
      <c r="N34" s="69" t="str">
        <f t="shared" si="4"/>
        <v/>
      </c>
      <c r="O34" s="69">
        <f t="shared" si="5"/>
        <v>71.628679962013294</v>
      </c>
      <c r="P34" s="69" t="str">
        <f t="shared" si="6"/>
        <v/>
      </c>
      <c r="Q34" s="69">
        <f t="shared" si="7"/>
        <v>59.037074037074035</v>
      </c>
      <c r="R34" s="69" t="str">
        <f t="shared" si="8"/>
        <v/>
      </c>
      <c r="S34" s="69">
        <f t="shared" si="9"/>
        <v>59.561609686609685</v>
      </c>
      <c r="T34" s="69" t="str">
        <f t="shared" si="10"/>
        <v/>
      </c>
      <c r="U34" s="69">
        <f t="shared" si="11"/>
        <v>66.507936507936506</v>
      </c>
      <c r="V34" s="69" t="str">
        <f t="shared" si="12"/>
        <v/>
      </c>
      <c r="W34" s="69">
        <f t="shared" si="13"/>
        <v>38.299999999999997</v>
      </c>
    </row>
    <row r="35" spans="1:23" x14ac:dyDescent="0.35">
      <c r="A35" t="s">
        <v>309</v>
      </c>
      <c r="B35" t="s">
        <v>446</v>
      </c>
      <c r="C35" s="195">
        <f>VLOOKUP(A35:A116,'Figure 1'!C37:I118,7,FALSE)</f>
        <v>74.723661743899825</v>
      </c>
      <c r="D35" s="195">
        <f>VLOOKUP(A35:A116,'Figure 1'!C37:I118,2,FALSE)</f>
        <v>82.993827160493822</v>
      </c>
      <c r="E35" s="195">
        <f>VLOOKUP(A35:A116,'Figure 1'!C37:I118,3,FALSE)</f>
        <v>74.80215419501134</v>
      </c>
      <c r="F35" s="195">
        <f>VLOOKUP(A35:A116,'Figure 1'!C37:I118,4,FALSE)</f>
        <v>76.693121693121682</v>
      </c>
      <c r="G35" s="195">
        <f>VLOOKUP(A35:A116,'Figure 1'!C37:I118,6,FALSE)</f>
        <v>63.250634242300904</v>
      </c>
      <c r="H35" s="195">
        <f>VLOOKUP(A35:A116,'Figure 1'!C37:I118,5,FALSE)</f>
        <v>71.435897435897431</v>
      </c>
      <c r="I35">
        <v>21.1</v>
      </c>
      <c r="J35" s="69" t="str">
        <f t="shared" si="0"/>
        <v/>
      </c>
      <c r="K35" s="69">
        <f t="shared" si="1"/>
        <v>74.723661743899825</v>
      </c>
      <c r="L35" s="69" t="str">
        <f t="shared" si="2"/>
        <v/>
      </c>
      <c r="M35" s="69">
        <f t="shared" si="3"/>
        <v>82.993827160493822</v>
      </c>
      <c r="N35" s="69" t="str">
        <f t="shared" si="4"/>
        <v/>
      </c>
      <c r="O35" s="69">
        <f t="shared" si="5"/>
        <v>74.80215419501134</v>
      </c>
      <c r="P35" s="69" t="str">
        <f t="shared" si="6"/>
        <v/>
      </c>
      <c r="Q35" s="69">
        <f t="shared" si="7"/>
        <v>76.693121693121682</v>
      </c>
      <c r="R35" s="69" t="str">
        <f t="shared" si="8"/>
        <v/>
      </c>
      <c r="S35" s="69">
        <f t="shared" si="9"/>
        <v>63.250634242300904</v>
      </c>
      <c r="T35" s="69" t="str">
        <f t="shared" si="10"/>
        <v/>
      </c>
      <c r="U35" s="69">
        <f t="shared" si="11"/>
        <v>71.435897435897431</v>
      </c>
      <c r="V35" s="69" t="str">
        <f t="shared" si="12"/>
        <v/>
      </c>
      <c r="W35" s="69">
        <f t="shared" si="13"/>
        <v>21.1</v>
      </c>
    </row>
    <row r="36" spans="1:23" x14ac:dyDescent="0.35">
      <c r="A36" t="s">
        <v>310</v>
      </c>
      <c r="B36" t="s">
        <v>446</v>
      </c>
      <c r="C36" s="195">
        <f>VLOOKUP(A36:A117,'Figure 1'!C38:I119,7,FALSE)</f>
        <v>60.580409097075766</v>
      </c>
      <c r="D36" s="195">
        <f>VLOOKUP(A36:A117,'Figure 1'!C38:I119,2,FALSE)</f>
        <v>65.070037986704648</v>
      </c>
      <c r="E36" s="195">
        <f>VLOOKUP(A36:A117,'Figure 1'!C38:I119,3,FALSE)</f>
        <v>62.921245421245416</v>
      </c>
      <c r="F36" s="195">
        <f>VLOOKUP(A36:A117,'Figure 1'!C38:I119,4,FALSE)</f>
        <v>58.415889665889672</v>
      </c>
      <c r="G36" s="195">
        <f>VLOOKUP(A36:A117,'Figure 1'!C38:I119,6,FALSE)</f>
        <v>51.753876370543047</v>
      </c>
      <c r="H36" s="195">
        <f>VLOOKUP(A36:A117,'Figure 1'!C38:I119,5,FALSE)</f>
        <v>65.937062937062933</v>
      </c>
      <c r="I36">
        <v>39.6</v>
      </c>
      <c r="J36" s="69" t="str">
        <f t="shared" si="0"/>
        <v/>
      </c>
      <c r="K36" s="69">
        <f t="shared" si="1"/>
        <v>60.580409097075766</v>
      </c>
      <c r="L36" s="69" t="str">
        <f t="shared" si="2"/>
        <v/>
      </c>
      <c r="M36" s="69">
        <f t="shared" si="3"/>
        <v>65.070037986704648</v>
      </c>
      <c r="N36" s="69" t="str">
        <f t="shared" si="4"/>
        <v/>
      </c>
      <c r="O36" s="69">
        <f t="shared" si="5"/>
        <v>62.921245421245416</v>
      </c>
      <c r="P36" s="69" t="str">
        <f t="shared" si="6"/>
        <v/>
      </c>
      <c r="Q36" s="69">
        <f t="shared" si="7"/>
        <v>58.415889665889672</v>
      </c>
      <c r="R36" s="69" t="str">
        <f t="shared" si="8"/>
        <v/>
      </c>
      <c r="S36" s="69">
        <f t="shared" si="9"/>
        <v>51.753876370543047</v>
      </c>
      <c r="T36" s="69" t="str">
        <f t="shared" si="10"/>
        <v/>
      </c>
      <c r="U36" s="69">
        <f t="shared" si="11"/>
        <v>65.937062937062933</v>
      </c>
      <c r="V36" s="69" t="str">
        <f t="shared" si="12"/>
        <v/>
      </c>
      <c r="W36" s="69">
        <f t="shared" si="13"/>
        <v>39.6</v>
      </c>
    </row>
    <row r="37" spans="1:23" x14ac:dyDescent="0.35">
      <c r="A37" t="s">
        <v>258</v>
      </c>
      <c r="B37" t="s">
        <v>445</v>
      </c>
      <c r="C37" s="195">
        <f>VLOOKUP(A37:A118,'Figure 1'!C39:I120,7,FALSE)</f>
        <v>78.780959780959776</v>
      </c>
      <c r="D37" s="195">
        <f>VLOOKUP(A37:A118,'Figure 1'!C39:I120,2,FALSE)</f>
        <v>87.749287749287745</v>
      </c>
      <c r="E37" s="195">
        <f>VLOOKUP(A37:A118,'Figure 1'!C39:I120,3,FALSE)</f>
        <v>82.423687423687412</v>
      </c>
      <c r="F37" s="195">
        <f>VLOOKUP(A37:A118,'Figure 1'!C39:I120,4,FALSE)</f>
        <v>75.216373133039795</v>
      </c>
      <c r="G37" s="195">
        <f>VLOOKUP(A37:A118,'Figure 1'!C39:I120,6,FALSE)</f>
        <v>68.332038332038323</v>
      </c>
      <c r="H37" s="195">
        <f>VLOOKUP(A37:A118,'Figure 1'!C39:I120,5,FALSE)</f>
        <v>81.92307692307692</v>
      </c>
      <c r="I37">
        <v>43.8</v>
      </c>
      <c r="J37" s="69">
        <f t="shared" si="0"/>
        <v>78.780959780959776</v>
      </c>
      <c r="K37" s="69" t="str">
        <f t="shared" si="1"/>
        <v/>
      </c>
      <c r="L37" s="69">
        <f t="shared" si="2"/>
        <v>87.749287749287745</v>
      </c>
      <c r="M37" s="69" t="str">
        <f t="shared" si="3"/>
        <v/>
      </c>
      <c r="N37" s="69">
        <f t="shared" si="4"/>
        <v>82.423687423687412</v>
      </c>
      <c r="O37" s="69" t="str">
        <f t="shared" si="5"/>
        <v/>
      </c>
      <c r="P37" s="69">
        <f t="shared" si="6"/>
        <v>75.216373133039795</v>
      </c>
      <c r="Q37" s="69" t="str">
        <f t="shared" si="7"/>
        <v/>
      </c>
      <c r="R37" s="69">
        <f t="shared" si="8"/>
        <v>68.332038332038323</v>
      </c>
      <c r="S37" s="69" t="str">
        <f t="shared" si="9"/>
        <v/>
      </c>
      <c r="T37" s="69">
        <f t="shared" si="10"/>
        <v>81.92307692307692</v>
      </c>
      <c r="U37" s="69" t="str">
        <f t="shared" si="11"/>
        <v/>
      </c>
      <c r="V37" s="69">
        <f t="shared" si="12"/>
        <v>43.8</v>
      </c>
      <c r="W37" s="69" t="str">
        <f t="shared" si="13"/>
        <v/>
      </c>
    </row>
    <row r="38" spans="1:23" x14ac:dyDescent="0.35">
      <c r="A38" t="s">
        <v>260</v>
      </c>
      <c r="B38" t="s">
        <v>446</v>
      </c>
      <c r="C38" s="195">
        <f>VLOOKUP(A38:A119,'Figure 1'!C40:I121,7,FALSE)</f>
        <v>53.581968498900537</v>
      </c>
      <c r="D38" s="195">
        <f>VLOOKUP(A38:A119,'Figure 1'!C40:I121,2,FALSE)</f>
        <v>40.849673202614383</v>
      </c>
      <c r="E38" s="195">
        <f>VLOOKUP(A38:A119,'Figure 1'!C40:I121,3,FALSE)</f>
        <v>55.052074631021995</v>
      </c>
      <c r="F38" s="195">
        <f>VLOOKUP(A38:A119,'Figure 1'!C40:I121,4,FALSE)</f>
        <v>60.835196651760107</v>
      </c>
      <c r="G38" s="195">
        <f>VLOOKUP(A38:A119,'Figure 1'!C40:I121,6,FALSE)</f>
        <v>50.221377244855049</v>
      </c>
      <c r="H38" s="195">
        <f>VLOOKUP(A38:A119,'Figure 1'!C40:I121,5,FALSE)</f>
        <v>52.755417956656345</v>
      </c>
      <c r="I38">
        <v>25.8</v>
      </c>
      <c r="J38" s="69" t="str">
        <f t="shared" si="0"/>
        <v/>
      </c>
      <c r="K38" s="69">
        <f t="shared" si="1"/>
        <v>53.581968498900537</v>
      </c>
      <c r="L38" s="69" t="str">
        <f t="shared" si="2"/>
        <v/>
      </c>
      <c r="M38" s="69">
        <f t="shared" si="3"/>
        <v>40.849673202614383</v>
      </c>
      <c r="N38" s="69" t="str">
        <f t="shared" si="4"/>
        <v/>
      </c>
      <c r="O38" s="69">
        <f t="shared" si="5"/>
        <v>55.052074631021995</v>
      </c>
      <c r="P38" s="69" t="str">
        <f t="shared" si="6"/>
        <v/>
      </c>
      <c r="Q38" s="69">
        <f t="shared" si="7"/>
        <v>60.835196651760107</v>
      </c>
      <c r="R38" s="69" t="str">
        <f t="shared" si="8"/>
        <v/>
      </c>
      <c r="S38" s="69">
        <f t="shared" si="9"/>
        <v>50.221377244855049</v>
      </c>
      <c r="T38" s="69" t="str">
        <f t="shared" si="10"/>
        <v/>
      </c>
      <c r="U38" s="69">
        <f t="shared" si="11"/>
        <v>52.755417956656345</v>
      </c>
      <c r="V38" s="69" t="str">
        <f t="shared" si="12"/>
        <v/>
      </c>
      <c r="W38" s="69">
        <f t="shared" si="13"/>
        <v>25.8</v>
      </c>
    </row>
    <row r="39" spans="1:23" x14ac:dyDescent="0.35">
      <c r="A39" t="s">
        <v>261</v>
      </c>
      <c r="B39" t="s">
        <v>446</v>
      </c>
      <c r="C39" s="195">
        <f>VLOOKUP(A39:A120,'Figure 1'!C41:I122,7,FALSE)</f>
        <v>54.486756453423112</v>
      </c>
      <c r="D39" s="195">
        <f>VLOOKUP(A39:A120,'Figure 1'!C41:I122,2,FALSE)</f>
        <v>62.839506172839499</v>
      </c>
      <c r="E39" s="195">
        <f>VLOOKUP(A39:A120,'Figure 1'!C41:I122,3,FALSE)</f>
        <v>46.017316017316013</v>
      </c>
      <c r="F39" s="195">
        <f>VLOOKUP(A39:A120,'Figure 1'!C41:I122,4,FALSE)</f>
        <v>55.528432472876922</v>
      </c>
      <c r="G39" s="195">
        <f>VLOOKUP(A39:A120,'Figure 1'!C41:I122,6,FALSE)</f>
        <v>68.080134680134677</v>
      </c>
      <c r="H39" s="195">
        <f>VLOOKUP(A39:A120,'Figure 1'!C41:I122,5,FALSE)</f>
        <v>40.227272727272727</v>
      </c>
      <c r="I39">
        <v>32.4</v>
      </c>
      <c r="J39" s="69" t="str">
        <f t="shared" si="0"/>
        <v/>
      </c>
      <c r="K39" s="69">
        <f t="shared" si="1"/>
        <v>54.486756453423112</v>
      </c>
      <c r="L39" s="69" t="str">
        <f t="shared" si="2"/>
        <v/>
      </c>
      <c r="M39" s="69">
        <f t="shared" si="3"/>
        <v>62.839506172839499</v>
      </c>
      <c r="N39" s="69" t="str">
        <f t="shared" si="4"/>
        <v/>
      </c>
      <c r="O39" s="69">
        <f t="shared" si="5"/>
        <v>46.017316017316013</v>
      </c>
      <c r="P39" s="69" t="str">
        <f t="shared" si="6"/>
        <v/>
      </c>
      <c r="Q39" s="69">
        <f t="shared" si="7"/>
        <v>55.528432472876922</v>
      </c>
      <c r="R39" s="69" t="str">
        <f t="shared" si="8"/>
        <v/>
      </c>
      <c r="S39" s="69">
        <f t="shared" si="9"/>
        <v>68.080134680134677</v>
      </c>
      <c r="T39" s="69" t="str">
        <f t="shared" si="10"/>
        <v/>
      </c>
      <c r="U39" s="69">
        <f t="shared" si="11"/>
        <v>40.227272727272727</v>
      </c>
      <c r="V39" s="69" t="str">
        <f t="shared" si="12"/>
        <v/>
      </c>
      <c r="W39" s="69">
        <f t="shared" si="13"/>
        <v>32.4</v>
      </c>
    </row>
    <row r="40" spans="1:23" x14ac:dyDescent="0.35">
      <c r="A40" t="s">
        <v>262</v>
      </c>
      <c r="B40" t="s">
        <v>445</v>
      </c>
      <c r="C40" s="195">
        <f>VLOOKUP(A40:A121,'Figure 1'!C42:I123,7,FALSE)</f>
        <v>74.393143364571912</v>
      </c>
      <c r="D40" s="195">
        <f>VLOOKUP(A40:A121,'Figure 1'!C42:I123,2,FALSE)</f>
        <v>82.716049382716051</v>
      </c>
      <c r="E40" s="195">
        <f>VLOOKUP(A40:A121,'Figure 1'!C42:I123,3,FALSE)</f>
        <v>80.81027966742252</v>
      </c>
      <c r="F40" s="195">
        <f>VLOOKUP(A40:A121,'Figure 1'!C42:I123,4,FALSE)</f>
        <v>75.299145299145309</v>
      </c>
      <c r="G40" s="195">
        <f>VLOOKUP(A40:A121,'Figure 1'!C42:I123,6,FALSE)</f>
        <v>68.116594516594517</v>
      </c>
      <c r="H40" s="195">
        <f>VLOOKUP(A40:A121,'Figure 1'!C42:I123,5,FALSE)</f>
        <v>59.523809523809518</v>
      </c>
      <c r="I40">
        <v>49.7</v>
      </c>
      <c r="J40" s="69">
        <f t="shared" si="0"/>
        <v>74.393143364571912</v>
      </c>
      <c r="K40" s="69" t="str">
        <f t="shared" si="1"/>
        <v/>
      </c>
      <c r="L40" s="69">
        <f t="shared" si="2"/>
        <v>82.716049382716051</v>
      </c>
      <c r="M40" s="69" t="str">
        <f t="shared" si="3"/>
        <v/>
      </c>
      <c r="N40" s="69">
        <f t="shared" si="4"/>
        <v>80.81027966742252</v>
      </c>
      <c r="O40" s="69" t="str">
        <f t="shared" si="5"/>
        <v/>
      </c>
      <c r="P40" s="69">
        <f t="shared" si="6"/>
        <v>75.299145299145309</v>
      </c>
      <c r="Q40" s="69" t="str">
        <f t="shared" si="7"/>
        <v/>
      </c>
      <c r="R40" s="69">
        <f t="shared" si="8"/>
        <v>68.116594516594517</v>
      </c>
      <c r="S40" s="69" t="str">
        <f t="shared" si="9"/>
        <v/>
      </c>
      <c r="T40" s="69">
        <f t="shared" si="10"/>
        <v>59.523809523809518</v>
      </c>
      <c r="U40" s="69" t="str">
        <f t="shared" si="11"/>
        <v/>
      </c>
      <c r="V40" s="69">
        <f t="shared" si="12"/>
        <v>49.7</v>
      </c>
      <c r="W40" s="69" t="str">
        <f t="shared" si="13"/>
        <v/>
      </c>
    </row>
    <row r="41" spans="1:23" x14ac:dyDescent="0.35">
      <c r="A41" t="s">
        <v>263</v>
      </c>
      <c r="B41" t="s">
        <v>445</v>
      </c>
      <c r="C41" s="195">
        <f>VLOOKUP(A41:A122,'Figure 1'!C43:I124,7,FALSE)</f>
        <v>58.270135214579653</v>
      </c>
      <c r="D41" s="195">
        <f>VLOOKUP(A41:A122,'Figure 1'!C43:I124,2,FALSE)</f>
        <v>79.880779472282725</v>
      </c>
      <c r="E41" s="195">
        <f>VLOOKUP(A41:A122,'Figure 1'!C43:I124,3,FALSE)</f>
        <v>62.978913787737319</v>
      </c>
      <c r="F41" s="195">
        <f>VLOOKUP(A41:A122,'Figure 1'!C43:I124,4,FALSE)</f>
        <v>50.575299564270153</v>
      </c>
      <c r="G41" s="195">
        <f>VLOOKUP(A41:A122,'Figure 1'!C43:I124,6,FALSE)</f>
        <v>56.992616799806342</v>
      </c>
      <c r="H41" s="195">
        <f>VLOOKUP(A41:A122,'Figure 1'!C43:I124,5,FALSE)</f>
        <v>45.490196078431374</v>
      </c>
      <c r="I41">
        <v>24</v>
      </c>
      <c r="J41" s="69">
        <f t="shared" si="0"/>
        <v>58.270135214579653</v>
      </c>
      <c r="K41" s="69" t="str">
        <f t="shared" si="1"/>
        <v/>
      </c>
      <c r="L41" s="69">
        <f t="shared" si="2"/>
        <v>79.880779472282725</v>
      </c>
      <c r="M41" s="69" t="str">
        <f t="shared" si="3"/>
        <v/>
      </c>
      <c r="N41" s="69">
        <f t="shared" si="4"/>
        <v>62.978913787737319</v>
      </c>
      <c r="O41" s="69" t="str">
        <f t="shared" si="5"/>
        <v/>
      </c>
      <c r="P41" s="69">
        <f t="shared" si="6"/>
        <v>50.575299564270153</v>
      </c>
      <c r="Q41" s="69" t="str">
        <f t="shared" si="7"/>
        <v/>
      </c>
      <c r="R41" s="69">
        <f t="shared" si="8"/>
        <v>56.992616799806342</v>
      </c>
      <c r="S41" s="69" t="str">
        <f t="shared" si="9"/>
        <v/>
      </c>
      <c r="T41" s="69">
        <f t="shared" si="10"/>
        <v>45.490196078431374</v>
      </c>
      <c r="U41" s="69" t="str">
        <f t="shared" si="11"/>
        <v/>
      </c>
      <c r="V41" s="69">
        <f t="shared" si="12"/>
        <v>24</v>
      </c>
      <c r="W41" s="69" t="str">
        <f t="shared" si="13"/>
        <v/>
      </c>
    </row>
    <row r="42" spans="1:23" x14ac:dyDescent="0.35">
      <c r="A42" t="s">
        <v>264</v>
      </c>
      <c r="B42" t="s">
        <v>445</v>
      </c>
      <c r="C42" s="195">
        <f>VLOOKUP(A42:A123,'Figure 1'!C44:I125,7,FALSE)</f>
        <v>68.321513231037045</v>
      </c>
      <c r="D42" s="195">
        <f>VLOOKUP(A42:A123,'Figure 1'!C44:I125,2,FALSE)</f>
        <v>76.839826839826841</v>
      </c>
      <c r="E42" s="195">
        <f>VLOOKUP(A42:A123,'Figure 1'!C44:I125,3,FALSE)</f>
        <v>75.801806658949516</v>
      </c>
      <c r="F42" s="195">
        <f>VLOOKUP(A42:A123,'Figure 1'!C44:I125,4,FALSE)</f>
        <v>68.185626102292773</v>
      </c>
      <c r="G42" s="195">
        <f>VLOOKUP(A42:A123,'Figure 1'!C44:I125,6,FALSE)</f>
        <v>62.324718491385156</v>
      </c>
      <c r="H42" s="195">
        <f>VLOOKUP(A42:A123,'Figure 1'!C44:I125,5,FALSE)</f>
        <v>53.950049950049944</v>
      </c>
      <c r="I42">
        <v>32.5</v>
      </c>
      <c r="J42" s="69">
        <f t="shared" si="0"/>
        <v>68.321513231037045</v>
      </c>
      <c r="K42" s="69" t="str">
        <f t="shared" si="1"/>
        <v/>
      </c>
      <c r="L42" s="69">
        <f t="shared" si="2"/>
        <v>76.839826839826841</v>
      </c>
      <c r="M42" s="69" t="str">
        <f t="shared" si="3"/>
        <v/>
      </c>
      <c r="N42" s="69">
        <f t="shared" si="4"/>
        <v>75.801806658949516</v>
      </c>
      <c r="O42" s="69" t="str">
        <f t="shared" si="5"/>
        <v/>
      </c>
      <c r="P42" s="69">
        <f t="shared" si="6"/>
        <v>68.185626102292773</v>
      </c>
      <c r="Q42" s="69" t="str">
        <f t="shared" si="7"/>
        <v/>
      </c>
      <c r="R42" s="69">
        <f t="shared" si="8"/>
        <v>62.324718491385156</v>
      </c>
      <c r="S42" s="69" t="str">
        <f t="shared" si="9"/>
        <v/>
      </c>
      <c r="T42" s="69">
        <f t="shared" si="10"/>
        <v>53.950049950049944</v>
      </c>
      <c r="U42" s="69" t="str">
        <f t="shared" si="11"/>
        <v/>
      </c>
      <c r="V42" s="69">
        <f t="shared" si="12"/>
        <v>32.5</v>
      </c>
      <c r="W42" s="69" t="str">
        <f t="shared" si="13"/>
        <v/>
      </c>
    </row>
    <row r="43" spans="1:23" x14ac:dyDescent="0.35">
      <c r="A43" t="s">
        <v>265</v>
      </c>
      <c r="B43" t="s">
        <v>445</v>
      </c>
      <c r="C43" s="195">
        <f>VLOOKUP(A43:A124,'Figure 1'!C45:I126,7,FALSE)</f>
        <v>80.998519998519996</v>
      </c>
      <c r="D43" s="195">
        <f>VLOOKUP(A43:A124,'Figure 1'!C45:I126,2,FALSE)</f>
        <v>89.814814814814824</v>
      </c>
      <c r="E43" s="195">
        <f>VLOOKUP(A43:A124,'Figure 1'!C45:I126,3,FALSE)</f>
        <v>80.512820512820525</v>
      </c>
      <c r="F43" s="195">
        <f>VLOOKUP(A43:A124,'Figure 1'!C45:I126,4,FALSE)</f>
        <v>78.104765604765603</v>
      </c>
      <c r="G43" s="195">
        <f>VLOOKUP(A43:A124,'Figure 1'!C45:I126,6,FALSE)</f>
        <v>73.284900284900274</v>
      </c>
      <c r="H43" s="195">
        <f>VLOOKUP(A43:A124,'Figure 1'!C45:I126,5,FALSE)</f>
        <v>85.757575757575751</v>
      </c>
      <c r="I43">
        <v>45.4</v>
      </c>
      <c r="J43" s="69">
        <f t="shared" si="0"/>
        <v>80.998519998519996</v>
      </c>
      <c r="K43" s="69" t="str">
        <f t="shared" si="1"/>
        <v/>
      </c>
      <c r="L43" s="69">
        <f t="shared" si="2"/>
        <v>89.814814814814824</v>
      </c>
      <c r="M43" s="69" t="str">
        <f t="shared" si="3"/>
        <v/>
      </c>
      <c r="N43" s="69">
        <f t="shared" si="4"/>
        <v>80.512820512820525</v>
      </c>
      <c r="O43" s="69" t="str">
        <f t="shared" si="5"/>
        <v/>
      </c>
      <c r="P43" s="69">
        <f t="shared" si="6"/>
        <v>78.104765604765603</v>
      </c>
      <c r="Q43" s="69" t="str">
        <f t="shared" si="7"/>
        <v/>
      </c>
      <c r="R43" s="69">
        <f t="shared" si="8"/>
        <v>73.284900284900274</v>
      </c>
      <c r="S43" s="69" t="str">
        <f t="shared" si="9"/>
        <v/>
      </c>
      <c r="T43" s="69">
        <f t="shared" si="10"/>
        <v>85.757575757575751</v>
      </c>
      <c r="U43" s="69" t="str">
        <f t="shared" si="11"/>
        <v/>
      </c>
      <c r="V43" s="69">
        <f t="shared" si="12"/>
        <v>45.4</v>
      </c>
      <c r="W43" s="69" t="str">
        <f t="shared" si="13"/>
        <v/>
      </c>
    </row>
    <row r="44" spans="1:23" x14ac:dyDescent="0.35">
      <c r="A44" t="s">
        <v>311</v>
      </c>
      <c r="B44" t="s">
        <v>446</v>
      </c>
      <c r="C44" s="195">
        <f>VLOOKUP(A44:A125,'Figure 1'!C46:I127,7,FALSE)</f>
        <v>58.404088504088506</v>
      </c>
      <c r="D44" s="195">
        <f>VLOOKUP(A44:A125,'Figure 1'!C46:I127,2,FALSE)</f>
        <v>67.734754956977184</v>
      </c>
      <c r="E44" s="195">
        <f>VLOOKUP(A44:A125,'Figure 1'!C46:I127,3,FALSE)</f>
        <v>67.061144323049078</v>
      </c>
      <c r="F44" s="195">
        <f>VLOOKUP(A44:A125,'Figure 1'!C46:I127,4,FALSE)</f>
        <v>53.662184009406239</v>
      </c>
      <c r="G44" s="195">
        <f>VLOOKUP(A44:A125,'Figure 1'!C46:I127,6,FALSE)</f>
        <v>55.200352733686067</v>
      </c>
      <c r="H44" s="195">
        <f>VLOOKUP(A44:A125,'Figure 1'!C46:I127,5,FALSE)</f>
        <v>49.671717171717169</v>
      </c>
      <c r="I44">
        <v>22.4</v>
      </c>
      <c r="J44" s="69" t="str">
        <f t="shared" si="0"/>
        <v/>
      </c>
      <c r="K44" s="69">
        <f t="shared" si="1"/>
        <v>58.404088504088506</v>
      </c>
      <c r="L44" s="69" t="str">
        <f t="shared" si="2"/>
        <v/>
      </c>
      <c r="M44" s="69">
        <f t="shared" si="3"/>
        <v>67.734754956977184</v>
      </c>
      <c r="N44" s="69" t="str">
        <f t="shared" si="4"/>
        <v/>
      </c>
      <c r="O44" s="69">
        <f t="shared" si="5"/>
        <v>67.061144323049078</v>
      </c>
      <c r="P44" s="69" t="str">
        <f t="shared" si="6"/>
        <v/>
      </c>
      <c r="Q44" s="69">
        <f t="shared" si="7"/>
        <v>53.662184009406239</v>
      </c>
      <c r="R44" s="69" t="str">
        <f t="shared" si="8"/>
        <v/>
      </c>
      <c r="S44" s="69">
        <f t="shared" si="9"/>
        <v>55.200352733686067</v>
      </c>
      <c r="T44" s="69" t="str">
        <f t="shared" si="10"/>
        <v/>
      </c>
      <c r="U44" s="69">
        <f t="shared" si="11"/>
        <v>49.671717171717169</v>
      </c>
      <c r="V44" s="69" t="str">
        <f t="shared" si="12"/>
        <v/>
      </c>
      <c r="W44" s="69">
        <f t="shared" si="13"/>
        <v>22.4</v>
      </c>
    </row>
    <row r="45" spans="1:23" x14ac:dyDescent="0.35">
      <c r="A45" t="s">
        <v>266</v>
      </c>
      <c r="B45" t="s">
        <v>445</v>
      </c>
      <c r="C45" s="195">
        <f>VLOOKUP(A45:A126,'Figure 1'!C47:I128,7,FALSE)</f>
        <v>77.454895104895101</v>
      </c>
      <c r="D45" s="195">
        <f>VLOOKUP(A45:A126,'Figure 1'!C47:I128,2,FALSE)</f>
        <v>81.76638176638177</v>
      </c>
      <c r="E45" s="195">
        <f>VLOOKUP(A45:A126,'Figure 1'!C47:I128,3,FALSE)</f>
        <v>74.838864838864836</v>
      </c>
      <c r="F45" s="195">
        <f>VLOOKUP(A45:A126,'Figure 1'!C47:I128,4,FALSE)</f>
        <v>76.454178537511865</v>
      </c>
      <c r="G45" s="195">
        <f>VLOOKUP(A45:A126,'Figure 1'!C47:I128,6,FALSE)</f>
        <v>72.769865319865318</v>
      </c>
      <c r="H45" s="195">
        <f>VLOOKUP(A45:A126,'Figure 1'!C47:I128,5,FALSE)</f>
        <v>83.030303030303031</v>
      </c>
      <c r="I45">
        <v>14.3</v>
      </c>
      <c r="J45" s="69">
        <f t="shared" si="0"/>
        <v>77.454895104895101</v>
      </c>
      <c r="K45" s="69" t="str">
        <f t="shared" si="1"/>
        <v/>
      </c>
      <c r="L45" s="69">
        <f t="shared" si="2"/>
        <v>81.76638176638177</v>
      </c>
      <c r="M45" s="69" t="str">
        <f t="shared" si="3"/>
        <v/>
      </c>
      <c r="N45" s="69">
        <f t="shared" si="4"/>
        <v>74.838864838864836</v>
      </c>
      <c r="O45" s="69" t="str">
        <f t="shared" si="5"/>
        <v/>
      </c>
      <c r="P45" s="69">
        <f t="shared" si="6"/>
        <v>76.454178537511865</v>
      </c>
      <c r="Q45" s="69" t="str">
        <f t="shared" si="7"/>
        <v/>
      </c>
      <c r="R45" s="69">
        <f t="shared" si="8"/>
        <v>72.769865319865318</v>
      </c>
      <c r="S45" s="69" t="str">
        <f t="shared" si="9"/>
        <v/>
      </c>
      <c r="T45" s="69">
        <f t="shared" si="10"/>
        <v>83.030303030303031</v>
      </c>
      <c r="U45" s="69" t="str">
        <f t="shared" si="11"/>
        <v/>
      </c>
      <c r="V45" s="69">
        <f t="shared" si="12"/>
        <v>14.3</v>
      </c>
      <c r="W45" s="69" t="str">
        <f t="shared" si="13"/>
        <v/>
      </c>
    </row>
    <row r="46" spans="1:23" x14ac:dyDescent="0.35">
      <c r="A46" t="s">
        <v>267</v>
      </c>
      <c r="B46" t="s">
        <v>445</v>
      </c>
      <c r="C46" s="195">
        <f>VLOOKUP(A46:A127,'Figure 1'!C48:I129,7,FALSE)</f>
        <v>56.692921716731242</v>
      </c>
      <c r="D46" s="195">
        <f>VLOOKUP(A46:A127,'Figure 1'!C48:I129,2,FALSE)</f>
        <v>79.960317460317455</v>
      </c>
      <c r="E46" s="195">
        <f>VLOOKUP(A46:A127,'Figure 1'!C48:I129,3,FALSE)</f>
        <v>54.536019536019531</v>
      </c>
      <c r="F46" s="195">
        <f>VLOOKUP(A46:A127,'Figure 1'!C48:I129,4,FALSE)</f>
        <v>57.063332757777196</v>
      </c>
      <c r="G46" s="195">
        <f>VLOOKUP(A46:A127,'Figure 1'!C48:I129,6,FALSE)</f>
        <v>42.960280460280465</v>
      </c>
      <c r="H46" s="195">
        <f>VLOOKUP(A46:A127,'Figure 1'!C48:I129,5,FALSE)</f>
        <v>44.635364635364638</v>
      </c>
      <c r="I46">
        <v>8.8000000000000007</v>
      </c>
      <c r="J46" s="69">
        <f t="shared" si="0"/>
        <v>56.692921716731242</v>
      </c>
      <c r="K46" s="69" t="str">
        <f t="shared" si="1"/>
        <v/>
      </c>
      <c r="L46" s="69">
        <f t="shared" si="2"/>
        <v>79.960317460317455</v>
      </c>
      <c r="M46" s="69" t="str">
        <f t="shared" si="3"/>
        <v/>
      </c>
      <c r="N46" s="69">
        <f t="shared" si="4"/>
        <v>54.536019536019531</v>
      </c>
      <c r="O46" s="69" t="str">
        <f t="shared" si="5"/>
        <v/>
      </c>
      <c r="P46" s="69">
        <f t="shared" si="6"/>
        <v>57.063332757777196</v>
      </c>
      <c r="Q46" s="69" t="str">
        <f t="shared" si="7"/>
        <v/>
      </c>
      <c r="R46" s="69">
        <f t="shared" si="8"/>
        <v>42.960280460280465</v>
      </c>
      <c r="S46" s="69" t="str">
        <f t="shared" si="9"/>
        <v/>
      </c>
      <c r="T46" s="69">
        <f t="shared" si="10"/>
        <v>44.635364635364638</v>
      </c>
      <c r="U46" s="69" t="str">
        <f t="shared" si="11"/>
        <v/>
      </c>
      <c r="V46" s="69">
        <f t="shared" si="12"/>
        <v>8.8000000000000007</v>
      </c>
      <c r="W46" s="69" t="str">
        <f t="shared" si="13"/>
        <v/>
      </c>
    </row>
    <row r="47" spans="1:23" x14ac:dyDescent="0.35">
      <c r="A47" t="s">
        <v>312</v>
      </c>
      <c r="B47" t="s">
        <v>446</v>
      </c>
      <c r="C47" s="195">
        <f>VLOOKUP(A47:A128,'Figure 1'!C49:I130,7,FALSE)</f>
        <v>70.078035985178829</v>
      </c>
      <c r="D47" s="195">
        <f>VLOOKUP(A47:A128,'Figure 1'!C49:I130,2,FALSE)</f>
        <v>75.529100529100532</v>
      </c>
      <c r="E47" s="195">
        <f>VLOOKUP(A47:A128,'Figure 1'!C49:I130,3,FALSE)</f>
        <v>73.818826675969532</v>
      </c>
      <c r="F47" s="195">
        <f>VLOOKUP(A47:A128,'Figure 1'!C49:I130,4,FALSE)</f>
        <v>71.267891059557712</v>
      </c>
      <c r="G47" s="195">
        <f>VLOOKUP(A47:A128,'Figure 1'!C49:I130,6,FALSE)</f>
        <v>65.961595811595814</v>
      </c>
      <c r="H47" s="195">
        <f>VLOOKUP(A47:A128,'Figure 1'!C49:I130,5,FALSE)</f>
        <v>59.560439560439555</v>
      </c>
      <c r="I47">
        <v>51.6</v>
      </c>
      <c r="J47" s="69" t="str">
        <f t="shared" si="0"/>
        <v/>
      </c>
      <c r="K47" s="69">
        <f t="shared" si="1"/>
        <v>70.078035985178829</v>
      </c>
      <c r="L47" s="69" t="str">
        <f t="shared" si="2"/>
        <v/>
      </c>
      <c r="M47" s="69">
        <f t="shared" si="3"/>
        <v>75.529100529100532</v>
      </c>
      <c r="N47" s="69" t="str">
        <f t="shared" si="4"/>
        <v/>
      </c>
      <c r="O47" s="69">
        <f t="shared" si="5"/>
        <v>73.818826675969532</v>
      </c>
      <c r="P47" s="69" t="str">
        <f t="shared" si="6"/>
        <v/>
      </c>
      <c r="Q47" s="69">
        <f t="shared" si="7"/>
        <v>71.267891059557712</v>
      </c>
      <c r="R47" s="69" t="str">
        <f t="shared" si="8"/>
        <v/>
      </c>
      <c r="S47" s="69">
        <f t="shared" si="9"/>
        <v>65.961595811595814</v>
      </c>
      <c r="T47" s="69" t="str">
        <f t="shared" si="10"/>
        <v/>
      </c>
      <c r="U47" s="69">
        <f t="shared" si="11"/>
        <v>59.560439560439555</v>
      </c>
      <c r="V47" s="69" t="str">
        <f t="shared" si="12"/>
        <v/>
      </c>
      <c r="W47" s="69">
        <f t="shared" si="13"/>
        <v>51.6</v>
      </c>
    </row>
    <row r="48" spans="1:23" x14ac:dyDescent="0.35">
      <c r="A48" t="s">
        <v>313</v>
      </c>
      <c r="B48" t="s">
        <v>446</v>
      </c>
      <c r="C48" s="195">
        <f>VLOOKUP(A48:A129,'Figure 1'!C50:I131,7,FALSE)</f>
        <v>41.669337606837594</v>
      </c>
      <c r="D48" s="195">
        <f>VLOOKUP(A48:A129,'Figure 1'!C50:I131,2,FALSE)</f>
        <v>87.008547008547012</v>
      </c>
      <c r="E48" s="195">
        <f>VLOOKUP(A48:A129,'Figure 1'!C50:I131,3,FALSE)</f>
        <v>27.207977207977205</v>
      </c>
      <c r="F48" s="195">
        <f>VLOOKUP(A48:A129,'Figure 1'!C50:I131,4,FALSE)</f>
        <v>38.051994301994306</v>
      </c>
      <c r="G48" s="195">
        <f>VLOOKUP(A48:A129,'Figure 1'!C50:I131,6,FALSE)</f>
        <v>38.856837606837608</v>
      </c>
      <c r="H48" s="195">
        <f>VLOOKUP(A48:A129,'Figure 1'!C50:I131,5,FALSE)</f>
        <v>24.615384615384617</v>
      </c>
      <c r="I48">
        <v>39.700000000000003</v>
      </c>
      <c r="J48" s="69" t="str">
        <f t="shared" si="0"/>
        <v/>
      </c>
      <c r="K48" s="69">
        <f t="shared" si="1"/>
        <v>41.669337606837594</v>
      </c>
      <c r="L48" s="69" t="str">
        <f t="shared" si="2"/>
        <v/>
      </c>
      <c r="M48" s="69">
        <f t="shared" si="3"/>
        <v>87.008547008547012</v>
      </c>
      <c r="N48" s="69" t="str">
        <f t="shared" si="4"/>
        <v/>
      </c>
      <c r="O48" s="69">
        <f t="shared" si="5"/>
        <v>27.207977207977205</v>
      </c>
      <c r="P48" s="69" t="str">
        <f t="shared" si="6"/>
        <v/>
      </c>
      <c r="Q48" s="69">
        <f t="shared" si="7"/>
        <v>38.051994301994306</v>
      </c>
      <c r="R48" s="69" t="str">
        <f t="shared" si="8"/>
        <v/>
      </c>
      <c r="S48" s="69">
        <f t="shared" si="9"/>
        <v>38.856837606837608</v>
      </c>
      <c r="T48" s="69" t="str">
        <f t="shared" si="10"/>
        <v/>
      </c>
      <c r="U48" s="69">
        <f t="shared" si="11"/>
        <v>24.615384615384617</v>
      </c>
      <c r="V48" s="69" t="str">
        <f t="shared" si="12"/>
        <v/>
      </c>
      <c r="W48" s="69">
        <f t="shared" si="13"/>
        <v>39.700000000000003</v>
      </c>
    </row>
    <row r="49" spans="1:23" x14ac:dyDescent="0.35">
      <c r="A49" t="s">
        <v>268</v>
      </c>
      <c r="B49" t="s">
        <v>446</v>
      </c>
      <c r="C49" s="195">
        <f>VLOOKUP(A49:A130,'Figure 1'!C51:I132,7,FALSE)</f>
        <v>78.319105761962916</v>
      </c>
      <c r="D49" s="195">
        <f>VLOOKUP(A49:A130,'Figure 1'!C51:I132,2,FALSE)</f>
        <v>87.283950617283949</v>
      </c>
      <c r="E49" s="195">
        <f>VLOOKUP(A49:A130,'Figure 1'!C51:I132,3,FALSE)</f>
        <v>81.585789871504161</v>
      </c>
      <c r="F49" s="195">
        <f>VLOOKUP(A49:A130,'Figure 1'!C51:I132,4,FALSE)</f>
        <v>74.462081128747784</v>
      </c>
      <c r="G49" s="195">
        <f>VLOOKUP(A49:A130,'Figure 1'!C51:I132,6,FALSE)</f>
        <v>63.230565730565729</v>
      </c>
      <c r="H49" s="195">
        <f>VLOOKUP(A49:A130,'Figure 1'!C51:I132,5,FALSE)</f>
        <v>87.333333333333329</v>
      </c>
      <c r="I49">
        <v>36.200000000000003</v>
      </c>
      <c r="J49" s="69" t="str">
        <f t="shared" si="0"/>
        <v/>
      </c>
      <c r="K49" s="69">
        <f t="shared" si="1"/>
        <v>78.319105761962916</v>
      </c>
      <c r="L49" s="69" t="str">
        <f t="shared" si="2"/>
        <v/>
      </c>
      <c r="M49" s="69">
        <f t="shared" si="3"/>
        <v>87.283950617283949</v>
      </c>
      <c r="N49" s="69" t="str">
        <f t="shared" si="4"/>
        <v/>
      </c>
      <c r="O49" s="69">
        <f t="shared" si="5"/>
        <v>81.585789871504161</v>
      </c>
      <c r="P49" s="69" t="str">
        <f t="shared" si="6"/>
        <v/>
      </c>
      <c r="Q49" s="69">
        <f t="shared" si="7"/>
        <v>74.462081128747784</v>
      </c>
      <c r="R49" s="69" t="str">
        <f t="shared" si="8"/>
        <v/>
      </c>
      <c r="S49" s="69">
        <f t="shared" si="9"/>
        <v>63.230565730565729</v>
      </c>
      <c r="T49" s="69" t="str">
        <f t="shared" si="10"/>
        <v/>
      </c>
      <c r="U49" s="69">
        <f t="shared" si="11"/>
        <v>87.333333333333329</v>
      </c>
      <c r="V49" s="69" t="str">
        <f t="shared" si="12"/>
        <v/>
      </c>
      <c r="W49" s="69">
        <f t="shared" si="13"/>
        <v>36.200000000000003</v>
      </c>
    </row>
    <row r="50" spans="1:23" x14ac:dyDescent="0.35">
      <c r="A50" t="s">
        <v>314</v>
      </c>
      <c r="B50" t="s">
        <v>446</v>
      </c>
      <c r="C50" s="195">
        <f>VLOOKUP(A50:A131,'Figure 1'!C52:I133,7,FALSE)</f>
        <v>59.515845752227754</v>
      </c>
      <c r="D50" s="195">
        <f>VLOOKUP(A50:A131,'Figure 1'!C52:I133,2,FALSE)</f>
        <v>65.923781113839595</v>
      </c>
      <c r="E50" s="195">
        <f>VLOOKUP(A50:A131,'Figure 1'!C52:I133,3,FALSE)</f>
        <v>60.096403723406006</v>
      </c>
      <c r="F50" s="195">
        <f>VLOOKUP(A50:A131,'Figure 1'!C52:I133,4,FALSE)</f>
        <v>60.002962198524635</v>
      </c>
      <c r="G50" s="195">
        <f>VLOOKUP(A50:A131,'Figure 1'!C52:I133,6,FALSE)</f>
        <v>51.566657646108446</v>
      </c>
      <c r="H50" s="195">
        <f>VLOOKUP(A50:A131,'Figure 1'!C52:I133,5,FALSE)</f>
        <v>57.793650793650798</v>
      </c>
      <c r="I50">
        <v>35.299999999999997</v>
      </c>
      <c r="J50" s="69" t="str">
        <f t="shared" si="0"/>
        <v/>
      </c>
      <c r="K50" s="69">
        <f t="shared" si="1"/>
        <v>59.515845752227754</v>
      </c>
      <c r="L50" s="69" t="str">
        <f t="shared" si="2"/>
        <v/>
      </c>
      <c r="M50" s="69">
        <f t="shared" si="3"/>
        <v>65.923781113839595</v>
      </c>
      <c r="N50" s="69" t="str">
        <f t="shared" si="4"/>
        <v/>
      </c>
      <c r="O50" s="69">
        <f t="shared" si="5"/>
        <v>60.096403723406006</v>
      </c>
      <c r="P50" s="69" t="str">
        <f t="shared" si="6"/>
        <v/>
      </c>
      <c r="Q50" s="69">
        <f t="shared" si="7"/>
        <v>60.002962198524635</v>
      </c>
      <c r="R50" s="69" t="str">
        <f t="shared" si="8"/>
        <v/>
      </c>
      <c r="S50" s="69">
        <f t="shared" si="9"/>
        <v>51.566657646108446</v>
      </c>
      <c r="T50" s="69" t="str">
        <f t="shared" si="10"/>
        <v/>
      </c>
      <c r="U50" s="69">
        <f t="shared" si="11"/>
        <v>57.793650793650798</v>
      </c>
      <c r="V50" s="69" t="str">
        <f t="shared" si="12"/>
        <v/>
      </c>
      <c r="W50" s="69">
        <f t="shared" si="13"/>
        <v>35.299999999999997</v>
      </c>
    </row>
    <row r="51" spans="1:23" x14ac:dyDescent="0.35">
      <c r="A51" t="s">
        <v>269</v>
      </c>
      <c r="B51" t="s">
        <v>445</v>
      </c>
      <c r="C51" s="195">
        <f>VLOOKUP(A51:A132,'Figure 1'!C53:I134,7,FALSE)</f>
        <v>69.081334406334392</v>
      </c>
      <c r="D51" s="195">
        <f>VLOOKUP(A51:A132,'Figure 1'!C53:I134,2,FALSE)</f>
        <v>79.185552102218779</v>
      </c>
      <c r="E51" s="195">
        <f>VLOOKUP(A51:A132,'Figure 1'!C53:I134,3,FALSE)</f>
        <v>68.845136345136339</v>
      </c>
      <c r="F51" s="195">
        <f>VLOOKUP(A51:A132,'Figure 1'!C53:I134,4,FALSE)</f>
        <v>64.174868341535003</v>
      </c>
      <c r="G51" s="195">
        <f>VLOOKUP(A51:A132,'Figure 1'!C53:I134,6,FALSE)</f>
        <v>67.852428127428126</v>
      </c>
      <c r="H51" s="195">
        <f>VLOOKUP(A51:A132,'Figure 1'!C53:I134,5,FALSE)</f>
        <v>70.291375291375289</v>
      </c>
      <c r="I51">
        <v>21.6</v>
      </c>
      <c r="J51" s="69">
        <f t="shared" si="0"/>
        <v>69.081334406334392</v>
      </c>
      <c r="K51" s="69" t="str">
        <f t="shared" si="1"/>
        <v/>
      </c>
      <c r="L51" s="69">
        <f t="shared" si="2"/>
        <v>79.185552102218779</v>
      </c>
      <c r="M51" s="69" t="str">
        <f t="shared" si="3"/>
        <v/>
      </c>
      <c r="N51" s="69">
        <f t="shared" si="4"/>
        <v>68.845136345136339</v>
      </c>
      <c r="O51" s="69" t="str">
        <f t="shared" si="5"/>
        <v/>
      </c>
      <c r="P51" s="69">
        <f t="shared" si="6"/>
        <v>64.174868341535003</v>
      </c>
      <c r="Q51" s="69" t="str">
        <f t="shared" si="7"/>
        <v/>
      </c>
      <c r="R51" s="69">
        <f t="shared" si="8"/>
        <v>67.852428127428126</v>
      </c>
      <c r="S51" s="69" t="str">
        <f t="shared" si="9"/>
        <v/>
      </c>
      <c r="T51" s="69">
        <f t="shared" si="10"/>
        <v>70.291375291375289</v>
      </c>
      <c r="U51" s="69" t="str">
        <f t="shared" si="11"/>
        <v/>
      </c>
      <c r="V51" s="69">
        <f t="shared" si="12"/>
        <v>21.6</v>
      </c>
      <c r="W51" s="69" t="str">
        <f t="shared" si="13"/>
        <v/>
      </c>
    </row>
    <row r="52" spans="1:23" x14ac:dyDescent="0.35">
      <c r="A52" t="s">
        <v>270</v>
      </c>
      <c r="B52" t="s">
        <v>446</v>
      </c>
      <c r="C52" s="195">
        <f>VLOOKUP(A52:A133,'Figure 1'!C54:I135,7,FALSE)</f>
        <v>61.600585217251876</v>
      </c>
      <c r="D52" s="195">
        <f>VLOOKUP(A52:A133,'Figure 1'!C54:I135,2,FALSE)</f>
        <v>82.659932659932664</v>
      </c>
      <c r="E52" s="195">
        <f>VLOOKUP(A52:A133,'Figure 1'!C54:I135,3,FALSE)</f>
        <v>64.716209716209704</v>
      </c>
      <c r="F52" s="195">
        <f>VLOOKUP(A52:A133,'Figure 1'!C54:I135,4,FALSE)</f>
        <v>57.476150392817054</v>
      </c>
      <c r="G52" s="195">
        <f>VLOOKUP(A52:A133,'Figure 1'!C54:I135,6,FALSE)</f>
        <v>58.315207631874308</v>
      </c>
      <c r="H52" s="195">
        <f>VLOOKUP(A52:A133,'Figure 1'!C54:I135,5,FALSE)</f>
        <v>45.151515151515149</v>
      </c>
      <c r="I52">
        <v>30.9</v>
      </c>
      <c r="J52" s="69" t="str">
        <f t="shared" si="0"/>
        <v/>
      </c>
      <c r="K52" s="69">
        <f t="shared" si="1"/>
        <v>61.600585217251876</v>
      </c>
      <c r="L52" s="69" t="str">
        <f t="shared" si="2"/>
        <v/>
      </c>
      <c r="M52" s="69">
        <f t="shared" si="3"/>
        <v>82.659932659932664</v>
      </c>
      <c r="N52" s="69" t="str">
        <f t="shared" si="4"/>
        <v/>
      </c>
      <c r="O52" s="69">
        <f t="shared" si="5"/>
        <v>64.716209716209704</v>
      </c>
      <c r="P52" s="69" t="str">
        <f t="shared" si="6"/>
        <v/>
      </c>
      <c r="Q52" s="69">
        <f t="shared" si="7"/>
        <v>57.476150392817054</v>
      </c>
      <c r="R52" s="69" t="str">
        <f t="shared" si="8"/>
        <v/>
      </c>
      <c r="S52" s="69">
        <f t="shared" si="9"/>
        <v>58.315207631874308</v>
      </c>
      <c r="T52" s="69" t="str">
        <f t="shared" si="10"/>
        <v/>
      </c>
      <c r="U52" s="69">
        <f t="shared" si="11"/>
        <v>45.151515151515149</v>
      </c>
      <c r="V52" s="69" t="str">
        <f t="shared" si="12"/>
        <v/>
      </c>
      <c r="W52" s="69">
        <f t="shared" si="13"/>
        <v>30.9</v>
      </c>
    </row>
    <row r="53" spans="1:23" x14ac:dyDescent="0.35">
      <c r="A53" t="s">
        <v>315</v>
      </c>
      <c r="B53" t="s">
        <v>445</v>
      </c>
      <c r="C53" s="195">
        <f>VLOOKUP(A53:A134,'Figure 1'!C55:I136,7,FALSE)</f>
        <v>60.524367695796279</v>
      </c>
      <c r="D53" s="195">
        <f>VLOOKUP(A53:A134,'Figure 1'!C55:I136,2,FALSE)</f>
        <v>65.198412698412696</v>
      </c>
      <c r="E53" s="195">
        <f>VLOOKUP(A53:A134,'Figure 1'!C55:I136,3,FALSE)</f>
        <v>56.604918890633186</v>
      </c>
      <c r="F53" s="195">
        <f>VLOOKUP(A53:A134,'Figure 1'!C55:I136,4,FALSE)</f>
        <v>53.508004341337674</v>
      </c>
      <c r="G53" s="195">
        <f>VLOOKUP(A53:A134,'Figure 1'!C55:I136,6,FALSE)</f>
        <v>66.550264550264544</v>
      </c>
      <c r="H53" s="195">
        <f>VLOOKUP(A53:A134,'Figure 1'!C55:I136,5,FALSE)</f>
        <v>71.216117216117226</v>
      </c>
      <c r="I53">
        <v>50.1</v>
      </c>
      <c r="J53" s="69">
        <f t="shared" si="0"/>
        <v>60.524367695796279</v>
      </c>
      <c r="K53" s="69" t="str">
        <f t="shared" si="1"/>
        <v/>
      </c>
      <c r="L53" s="69">
        <f t="shared" si="2"/>
        <v>65.198412698412696</v>
      </c>
      <c r="M53" s="69" t="str">
        <f t="shared" si="3"/>
        <v/>
      </c>
      <c r="N53" s="69">
        <f t="shared" si="4"/>
        <v>56.604918890633186</v>
      </c>
      <c r="O53" s="69" t="str">
        <f t="shared" si="5"/>
        <v/>
      </c>
      <c r="P53" s="69">
        <f t="shared" si="6"/>
        <v>53.508004341337674</v>
      </c>
      <c r="Q53" s="69" t="str">
        <f t="shared" si="7"/>
        <v/>
      </c>
      <c r="R53" s="69">
        <f t="shared" si="8"/>
        <v>66.550264550264544</v>
      </c>
      <c r="S53" s="69" t="str">
        <f t="shared" si="9"/>
        <v/>
      </c>
      <c r="T53" s="69">
        <f t="shared" si="10"/>
        <v>71.216117216117226</v>
      </c>
      <c r="U53" s="69" t="str">
        <f t="shared" si="11"/>
        <v/>
      </c>
      <c r="V53" s="69">
        <f t="shared" si="12"/>
        <v>50.1</v>
      </c>
      <c r="W53" s="69" t="str">
        <f t="shared" si="13"/>
        <v/>
      </c>
    </row>
    <row r="54" spans="1:23" x14ac:dyDescent="0.35">
      <c r="A54" t="s">
        <v>271</v>
      </c>
      <c r="B54" t="s">
        <v>446</v>
      </c>
      <c r="C54" s="195">
        <f>VLOOKUP(A54:A135,'Figure 1'!C56:I137,7,FALSE)</f>
        <v>82.45860566448799</v>
      </c>
      <c r="D54" s="195">
        <f>VLOOKUP(A54:A135,'Figure 1'!C56:I137,2,FALSE)</f>
        <v>89.609053497942384</v>
      </c>
      <c r="E54" s="195">
        <f>VLOOKUP(A54:A135,'Figure 1'!C56:I137,3,FALSE)</f>
        <v>85.855379188712519</v>
      </c>
      <c r="F54" s="195">
        <f>VLOOKUP(A54:A135,'Figure 1'!C56:I137,4,FALSE)</f>
        <v>79.762769305252974</v>
      </c>
      <c r="G54" s="195">
        <f>VLOOKUP(A54:A135,'Figure 1'!C56:I137,6,FALSE)</f>
        <v>75.044662309368192</v>
      </c>
      <c r="H54" s="195">
        <f>VLOOKUP(A54:A135,'Figure 1'!C56:I137,5,FALSE)</f>
        <v>83.006535947712422</v>
      </c>
      <c r="I54">
        <v>34.4</v>
      </c>
      <c r="J54" s="69" t="str">
        <f t="shared" si="0"/>
        <v/>
      </c>
      <c r="K54" s="69">
        <f t="shared" si="1"/>
        <v>82.45860566448799</v>
      </c>
      <c r="L54" s="69" t="str">
        <f t="shared" si="2"/>
        <v/>
      </c>
      <c r="M54" s="69">
        <f t="shared" si="3"/>
        <v>89.609053497942384</v>
      </c>
      <c r="N54" s="69" t="str">
        <f t="shared" si="4"/>
        <v/>
      </c>
      <c r="O54" s="69">
        <f t="shared" si="5"/>
        <v>85.855379188712519</v>
      </c>
      <c r="P54" s="69" t="str">
        <f t="shared" si="6"/>
        <v/>
      </c>
      <c r="Q54" s="69">
        <f t="shared" si="7"/>
        <v>79.762769305252974</v>
      </c>
      <c r="R54" s="69" t="str">
        <f t="shared" si="8"/>
        <v/>
      </c>
      <c r="S54" s="69">
        <f t="shared" si="9"/>
        <v>75.044662309368192</v>
      </c>
      <c r="T54" s="69" t="str">
        <f t="shared" si="10"/>
        <v/>
      </c>
      <c r="U54" s="69">
        <f t="shared" si="11"/>
        <v>83.006535947712422</v>
      </c>
      <c r="V54" s="69" t="str">
        <f t="shared" si="12"/>
        <v/>
      </c>
      <c r="W54" s="69">
        <f t="shared" si="13"/>
        <v>34.4</v>
      </c>
    </row>
    <row r="55" spans="1:23" x14ac:dyDescent="0.35">
      <c r="A55" t="s">
        <v>272</v>
      </c>
      <c r="B55" t="s">
        <v>446</v>
      </c>
      <c r="C55" s="195">
        <f>VLOOKUP(A55:A136,'Figure 1'!C57:I138,7,FALSE)</f>
        <v>77.585785290547207</v>
      </c>
      <c r="D55" s="195">
        <f>VLOOKUP(A55:A136,'Figure 1'!C57:I138,2,FALSE)</f>
        <v>79.549195660306779</v>
      </c>
      <c r="E55" s="195">
        <f>VLOOKUP(A55:A136,'Figure 1'!C57:I138,3,FALSE)</f>
        <v>79.234487734487743</v>
      </c>
      <c r="F55" s="195">
        <f>VLOOKUP(A55:A136,'Figure 1'!C57:I138,4,FALSE)</f>
        <v>80.018137726471068</v>
      </c>
      <c r="G55" s="195">
        <f>VLOOKUP(A55:A136,'Figure 1'!C57:I138,6,FALSE)</f>
        <v>69.273544973544972</v>
      </c>
      <c r="H55" s="195">
        <f>VLOOKUP(A55:A136,'Figure 1'!C57:I138,5,FALSE)</f>
        <v>75.396103896103881</v>
      </c>
      <c r="I55">
        <v>50.1</v>
      </c>
      <c r="J55" s="69" t="str">
        <f t="shared" si="0"/>
        <v/>
      </c>
      <c r="K55" s="69">
        <f t="shared" si="1"/>
        <v>77.585785290547207</v>
      </c>
      <c r="L55" s="69" t="str">
        <f t="shared" si="2"/>
        <v/>
      </c>
      <c r="M55" s="69">
        <f t="shared" si="3"/>
        <v>79.549195660306779</v>
      </c>
      <c r="N55" s="69" t="str">
        <f t="shared" si="4"/>
        <v/>
      </c>
      <c r="O55" s="69">
        <f t="shared" si="5"/>
        <v>79.234487734487743</v>
      </c>
      <c r="P55" s="69" t="str">
        <f t="shared" si="6"/>
        <v/>
      </c>
      <c r="Q55" s="69">
        <f t="shared" si="7"/>
        <v>80.018137726471068</v>
      </c>
      <c r="R55" s="69" t="str">
        <f t="shared" si="8"/>
        <v/>
      </c>
      <c r="S55" s="69">
        <f t="shared" si="9"/>
        <v>69.273544973544972</v>
      </c>
      <c r="T55" s="69" t="str">
        <f t="shared" si="10"/>
        <v/>
      </c>
      <c r="U55" s="69">
        <f t="shared" si="11"/>
        <v>75.396103896103881</v>
      </c>
      <c r="V55" s="69" t="str">
        <f t="shared" si="12"/>
        <v/>
      </c>
      <c r="W55" s="69">
        <f t="shared" si="13"/>
        <v>50.1</v>
      </c>
    </row>
    <row r="56" spans="1:23" x14ac:dyDescent="0.35">
      <c r="A56" t="s">
        <v>273</v>
      </c>
      <c r="B56" t="s">
        <v>445</v>
      </c>
      <c r="C56" s="195">
        <f>VLOOKUP(A56:A137,'Figure 1'!C58:I139,7,FALSE)</f>
        <v>75.336118907547487</v>
      </c>
      <c r="D56" s="195">
        <f>VLOOKUP(A56:A137,'Figure 1'!C58:I139,2,FALSE)</f>
        <v>85.714285714285708</v>
      </c>
      <c r="E56" s="195">
        <f>VLOOKUP(A56:A137,'Figure 1'!C58:I139,3,FALSE)</f>
        <v>81.247641247641241</v>
      </c>
      <c r="F56" s="195">
        <f>VLOOKUP(A56:A137,'Figure 1'!C58:I139,4,FALSE)</f>
        <v>73.180523180523181</v>
      </c>
      <c r="G56" s="195">
        <f>VLOOKUP(A56:A137,'Figure 1'!C58:I139,6,FALSE)</f>
        <v>69.431420431420435</v>
      </c>
      <c r="H56" s="195">
        <f>VLOOKUP(A56:A137,'Figure 1'!C58:I139,5,FALSE)</f>
        <v>65.684315684315692</v>
      </c>
      <c r="I56">
        <v>13.6</v>
      </c>
      <c r="J56" s="69">
        <f t="shared" si="0"/>
        <v>75.336118907547487</v>
      </c>
      <c r="K56" s="69" t="str">
        <f t="shared" si="1"/>
        <v/>
      </c>
      <c r="L56" s="69">
        <f t="shared" si="2"/>
        <v>85.714285714285708</v>
      </c>
      <c r="M56" s="69" t="str">
        <f t="shared" si="3"/>
        <v/>
      </c>
      <c r="N56" s="69">
        <f t="shared" si="4"/>
        <v>81.247641247641241</v>
      </c>
      <c r="O56" s="69" t="str">
        <f t="shared" si="5"/>
        <v/>
      </c>
      <c r="P56" s="69">
        <f t="shared" si="6"/>
        <v>73.180523180523181</v>
      </c>
      <c r="Q56" s="69" t="str">
        <f t="shared" si="7"/>
        <v/>
      </c>
      <c r="R56" s="69">
        <f t="shared" si="8"/>
        <v>69.431420431420435</v>
      </c>
      <c r="S56" s="69" t="str">
        <f t="shared" si="9"/>
        <v/>
      </c>
      <c r="T56" s="69">
        <f t="shared" si="10"/>
        <v>65.684315684315692</v>
      </c>
      <c r="U56" s="69" t="str">
        <f t="shared" si="11"/>
        <v/>
      </c>
      <c r="V56" s="69">
        <f t="shared" si="12"/>
        <v>13.6</v>
      </c>
      <c r="W56" s="69" t="str">
        <f t="shared" si="13"/>
        <v/>
      </c>
    </row>
    <row r="57" spans="1:23" x14ac:dyDescent="0.35">
      <c r="A57" t="s">
        <v>400</v>
      </c>
      <c r="B57" t="s">
        <v>445</v>
      </c>
      <c r="C57" s="195">
        <f>VLOOKUP(A57:A138,'Figure 1'!C59:I140,7,FALSE)</f>
        <v>62.353514739229027</v>
      </c>
      <c r="D57" s="195">
        <f>VLOOKUP(A57:A138,'Figure 1'!C59:I140,2,FALSE)</f>
        <v>82.53721859114016</v>
      </c>
      <c r="E57" s="195">
        <f>VLOOKUP(A57:A138,'Figure 1'!C59:I140,3,FALSE)</f>
        <v>65.504034947312263</v>
      </c>
      <c r="F57" s="195">
        <f>VLOOKUP(A57:A138,'Figure 1'!C59:I140,4,FALSE)</f>
        <v>61.985974945533769</v>
      </c>
      <c r="G57" s="195">
        <f>VLOOKUP(A57:A138,'Figure 1'!C59:I140,6,FALSE)</f>
        <v>57.957952069716768</v>
      </c>
      <c r="H57" s="195">
        <f>VLOOKUP(A57:A138,'Figure 1'!C59:I140,5,FALSE)</f>
        <v>39</v>
      </c>
      <c r="I57">
        <v>11.3</v>
      </c>
      <c r="J57" s="69">
        <f t="shared" si="0"/>
        <v>62.353514739229027</v>
      </c>
      <c r="K57" s="69" t="str">
        <f t="shared" si="1"/>
        <v/>
      </c>
      <c r="L57" s="69">
        <f t="shared" si="2"/>
        <v>82.53721859114016</v>
      </c>
      <c r="M57" s="69" t="str">
        <f t="shared" si="3"/>
        <v/>
      </c>
      <c r="N57" s="69">
        <f t="shared" si="4"/>
        <v>65.504034947312263</v>
      </c>
      <c r="O57" s="69" t="str">
        <f t="shared" si="5"/>
        <v/>
      </c>
      <c r="P57" s="69">
        <f t="shared" si="6"/>
        <v>61.985974945533769</v>
      </c>
      <c r="Q57" s="69" t="str">
        <f t="shared" si="7"/>
        <v/>
      </c>
      <c r="R57" s="69">
        <f t="shared" si="8"/>
        <v>57.957952069716768</v>
      </c>
      <c r="S57" s="69" t="str">
        <f t="shared" si="9"/>
        <v/>
      </c>
      <c r="T57" s="69">
        <f t="shared" si="10"/>
        <v>39</v>
      </c>
      <c r="U57" s="69" t="str">
        <f t="shared" si="11"/>
        <v/>
      </c>
      <c r="V57" s="69">
        <f t="shared" si="12"/>
        <v>11.3</v>
      </c>
      <c r="W57" s="69" t="str">
        <f t="shared" si="13"/>
        <v/>
      </c>
    </row>
    <row r="58" spans="1:23" x14ac:dyDescent="0.35">
      <c r="A58" t="s">
        <v>449</v>
      </c>
      <c r="B58" t="s">
        <v>446</v>
      </c>
      <c r="C58" s="195">
        <f>VLOOKUP(A58:A139,'Figure 1'!C60:I141,7,FALSE)</f>
        <v>51.452122128312602</v>
      </c>
      <c r="D58" s="195">
        <f>VLOOKUP(A58:A139,'Figure 1'!C60:I141,2,FALSE)</f>
        <v>72.252747252747255</v>
      </c>
      <c r="E58" s="195">
        <f>VLOOKUP(A58:A139,'Figure 1'!C60:I141,3,FALSE)</f>
        <v>46.95656724228153</v>
      </c>
      <c r="F58" s="195">
        <f>VLOOKUP(A58:A139,'Figure 1'!C60:I141,4,FALSE)</f>
        <v>48.677248677248677</v>
      </c>
      <c r="G58" s="195">
        <f>VLOOKUP(A58:A139,'Figure 1'!C60:I141,6,FALSE)</f>
        <v>49.899298232631565</v>
      </c>
      <c r="H58" s="195">
        <f>VLOOKUP(A58:A139,'Figure 1'!C60:I141,5,FALSE)</f>
        <v>40.997668997668995</v>
      </c>
      <c r="I58">
        <v>16.899999999999999</v>
      </c>
      <c r="J58" s="69" t="str">
        <f t="shared" si="0"/>
        <v/>
      </c>
      <c r="K58" s="69">
        <f t="shared" si="1"/>
        <v>51.452122128312602</v>
      </c>
      <c r="L58" s="69" t="str">
        <f t="shared" si="2"/>
        <v/>
      </c>
      <c r="M58" s="69">
        <f t="shared" si="3"/>
        <v>72.252747252747255</v>
      </c>
      <c r="N58" s="69" t="str">
        <f t="shared" si="4"/>
        <v/>
      </c>
      <c r="O58" s="69">
        <f t="shared" si="5"/>
        <v>46.95656724228153</v>
      </c>
      <c r="P58" s="69" t="str">
        <f t="shared" si="6"/>
        <v/>
      </c>
      <c r="Q58" s="69">
        <f t="shared" si="7"/>
        <v>48.677248677248677</v>
      </c>
      <c r="R58" s="69" t="str">
        <f t="shared" si="8"/>
        <v/>
      </c>
      <c r="S58" s="69">
        <f t="shared" si="9"/>
        <v>49.899298232631565</v>
      </c>
      <c r="T58" s="69" t="str">
        <f t="shared" si="10"/>
        <v/>
      </c>
      <c r="U58" s="69">
        <f t="shared" si="11"/>
        <v>40.997668997668995</v>
      </c>
      <c r="V58" s="69" t="str">
        <f t="shared" si="12"/>
        <v/>
      </c>
      <c r="W58" s="69">
        <f t="shared" si="13"/>
        <v>16.899999999999999</v>
      </c>
    </row>
    <row r="59" spans="1:23" x14ac:dyDescent="0.35">
      <c r="A59" t="s">
        <v>276</v>
      </c>
      <c r="B59" t="s">
        <v>446</v>
      </c>
      <c r="C59" s="195">
        <f>VLOOKUP(A59:A140,'Figure 1'!C61:I142,7,FALSE)</f>
        <v>69.652148481084467</v>
      </c>
      <c r="D59" s="195">
        <f>VLOOKUP(A59:A140,'Figure 1'!C61:I142,2,FALSE)</f>
        <v>81.11772486772486</v>
      </c>
      <c r="E59" s="195">
        <f>VLOOKUP(A59:A140,'Figure 1'!C61:I142,3,FALSE)</f>
        <v>60.874362565539037</v>
      </c>
      <c r="F59" s="195">
        <f>VLOOKUP(A59:A140,'Figure 1'!C61:I142,4,FALSE)</f>
        <v>69.061347829730181</v>
      </c>
      <c r="G59" s="195">
        <f>VLOOKUP(A59:A140,'Figure 1'!C61:I142,6,FALSE)</f>
        <v>61.071997446997443</v>
      </c>
      <c r="H59" s="195">
        <f>VLOOKUP(A59:A140,'Figure 1'!C61:I142,5,FALSE)</f>
        <v>80.3125</v>
      </c>
      <c r="I59">
        <v>29.8</v>
      </c>
      <c r="J59" s="69" t="str">
        <f t="shared" si="0"/>
        <v/>
      </c>
      <c r="K59" s="69">
        <f t="shared" si="1"/>
        <v>69.652148481084467</v>
      </c>
      <c r="L59" s="69" t="str">
        <f t="shared" si="2"/>
        <v/>
      </c>
      <c r="M59" s="69">
        <f t="shared" si="3"/>
        <v>81.11772486772486</v>
      </c>
      <c r="N59" s="69" t="str">
        <f t="shared" si="4"/>
        <v/>
      </c>
      <c r="O59" s="69">
        <f t="shared" si="5"/>
        <v>60.874362565539037</v>
      </c>
      <c r="P59" s="69" t="str">
        <f t="shared" si="6"/>
        <v/>
      </c>
      <c r="Q59" s="69">
        <f t="shared" si="7"/>
        <v>69.061347829730181</v>
      </c>
      <c r="R59" s="69" t="str">
        <f t="shared" si="8"/>
        <v/>
      </c>
      <c r="S59" s="69">
        <f t="shared" si="9"/>
        <v>61.071997446997443</v>
      </c>
      <c r="T59" s="69" t="str">
        <f t="shared" si="10"/>
        <v/>
      </c>
      <c r="U59" s="69">
        <f t="shared" si="11"/>
        <v>80.3125</v>
      </c>
      <c r="V59" s="69" t="str">
        <f t="shared" si="12"/>
        <v/>
      </c>
      <c r="W59" s="69">
        <f t="shared" si="13"/>
        <v>29.8</v>
      </c>
    </row>
    <row r="60" spans="1:23" x14ac:dyDescent="0.35">
      <c r="A60" t="s">
        <v>316</v>
      </c>
      <c r="B60" t="s">
        <v>446</v>
      </c>
      <c r="C60" s="195">
        <f>VLOOKUP(A60:A141,'Figure 1'!C62:I143,7,FALSE)</f>
        <v>64.363784363784347</v>
      </c>
      <c r="D60" s="195">
        <f>VLOOKUP(A60:A141,'Figure 1'!C62:I143,2,FALSE)</f>
        <v>76.992143658810321</v>
      </c>
      <c r="E60" s="195">
        <f>VLOOKUP(A60:A141,'Figure 1'!C62:I143,3,FALSE)</f>
        <v>60.690235690235689</v>
      </c>
      <c r="F60" s="195">
        <f>VLOOKUP(A60:A141,'Figure 1'!C62:I143,4,FALSE)</f>
        <v>65.277777777777771</v>
      </c>
      <c r="G60" s="195">
        <f>VLOOKUP(A60:A141,'Figure 1'!C62:I143,6,FALSE)</f>
        <v>59.856254856254864</v>
      </c>
      <c r="H60" s="195">
        <f>VLOOKUP(A60:A141,'Figure 1'!C62:I143,5,FALSE)</f>
        <v>56.666666666666664</v>
      </c>
      <c r="I60">
        <v>43.5</v>
      </c>
      <c r="J60" s="69" t="str">
        <f t="shared" si="0"/>
        <v/>
      </c>
      <c r="K60" s="69">
        <f t="shared" si="1"/>
        <v>64.363784363784347</v>
      </c>
      <c r="L60" s="69" t="str">
        <f t="shared" si="2"/>
        <v/>
      </c>
      <c r="M60" s="69">
        <f t="shared" si="3"/>
        <v>76.992143658810321</v>
      </c>
      <c r="N60" s="69" t="str">
        <f t="shared" si="4"/>
        <v/>
      </c>
      <c r="O60" s="69">
        <f t="shared" si="5"/>
        <v>60.690235690235689</v>
      </c>
      <c r="P60" s="69" t="str">
        <f t="shared" si="6"/>
        <v/>
      </c>
      <c r="Q60" s="69">
        <f t="shared" si="7"/>
        <v>65.277777777777771</v>
      </c>
      <c r="R60" s="69" t="str">
        <f t="shared" si="8"/>
        <v/>
      </c>
      <c r="S60" s="69">
        <f t="shared" si="9"/>
        <v>59.856254856254864</v>
      </c>
      <c r="T60" s="69" t="str">
        <f t="shared" si="10"/>
        <v/>
      </c>
      <c r="U60" s="69">
        <f t="shared" si="11"/>
        <v>56.666666666666664</v>
      </c>
      <c r="V60" s="69" t="str">
        <f t="shared" si="12"/>
        <v/>
      </c>
      <c r="W60" s="69">
        <f t="shared" si="13"/>
        <v>43.5</v>
      </c>
    </row>
    <row r="61" spans="1:23" x14ac:dyDescent="0.35">
      <c r="A61" t="s">
        <v>277</v>
      </c>
      <c r="B61" t="s">
        <v>446</v>
      </c>
      <c r="C61" s="195">
        <f>VLOOKUP(A61:A142,'Figure 1'!C63:I144,7,FALSE)</f>
        <v>52.537202480059619</v>
      </c>
      <c r="D61" s="195">
        <f>VLOOKUP(A61:A142,'Figure 1'!C63:I144,2,FALSE)</f>
        <v>45.844125010791679</v>
      </c>
      <c r="E61" s="195">
        <f>VLOOKUP(A61:A142,'Figure 1'!C63:I144,3,FALSE)</f>
        <v>42.448398162683873</v>
      </c>
      <c r="F61" s="195">
        <f>VLOOKUP(A61:A142,'Figure 1'!C63:I144,4,FALSE)</f>
        <v>67.713459380126039</v>
      </c>
      <c r="G61" s="195">
        <f>VLOOKUP(A61:A142,'Figure 1'!C63:I144,6,FALSE)</f>
        <v>49.085795685795681</v>
      </c>
      <c r="H61" s="195">
        <f>VLOOKUP(A61:A142,'Figure 1'!C63:I144,5,FALSE)</f>
        <v>41.721611721611723</v>
      </c>
      <c r="I61">
        <v>21.8</v>
      </c>
      <c r="J61" s="69" t="str">
        <f t="shared" si="0"/>
        <v/>
      </c>
      <c r="K61" s="69">
        <f t="shared" si="1"/>
        <v>52.537202480059619</v>
      </c>
      <c r="L61" s="69" t="str">
        <f t="shared" si="2"/>
        <v/>
      </c>
      <c r="M61" s="69">
        <f t="shared" si="3"/>
        <v>45.844125010791679</v>
      </c>
      <c r="N61" s="69" t="str">
        <f t="shared" si="4"/>
        <v/>
      </c>
      <c r="O61" s="69">
        <f t="shared" si="5"/>
        <v>42.448398162683873</v>
      </c>
      <c r="P61" s="69" t="str">
        <f t="shared" si="6"/>
        <v/>
      </c>
      <c r="Q61" s="69">
        <f t="shared" si="7"/>
        <v>67.713459380126039</v>
      </c>
      <c r="R61" s="69" t="str">
        <f t="shared" si="8"/>
        <v/>
      </c>
      <c r="S61" s="69">
        <f t="shared" si="9"/>
        <v>49.085795685795681</v>
      </c>
      <c r="T61" s="69" t="str">
        <f t="shared" si="10"/>
        <v/>
      </c>
      <c r="U61" s="69">
        <f t="shared" si="11"/>
        <v>41.721611721611723</v>
      </c>
      <c r="V61" s="69" t="str">
        <f t="shared" si="12"/>
        <v/>
      </c>
      <c r="W61" s="69">
        <f t="shared" si="13"/>
        <v>21.8</v>
      </c>
    </row>
    <row r="62" spans="1:23" x14ac:dyDescent="0.35">
      <c r="A62" t="s">
        <v>317</v>
      </c>
      <c r="B62" t="s">
        <v>446</v>
      </c>
      <c r="C62" s="195">
        <f>VLOOKUP(A62:A143,'Figure 1'!C64:I145,7,FALSE)</f>
        <v>59.212825269968121</v>
      </c>
      <c r="D62" s="195">
        <f>VLOOKUP(A62:A143,'Figure 1'!C64:I145,2,FALSE)</f>
        <v>51.282051282051292</v>
      </c>
      <c r="E62" s="195">
        <f>VLOOKUP(A62:A143,'Figure 1'!C64:I145,3,FALSE)</f>
        <v>58.432234432234438</v>
      </c>
      <c r="F62" s="195">
        <f>VLOOKUP(A62:A143,'Figure 1'!C64:I145,4,FALSE)</f>
        <v>59.261664261664258</v>
      </c>
      <c r="G62" s="195">
        <f>VLOOKUP(A62:A143,'Figure 1'!C64:I145,6,FALSE)</f>
        <v>61.299145299145302</v>
      </c>
      <c r="H62" s="195">
        <f>VLOOKUP(A62:A143,'Figure 1'!C64:I145,5,FALSE)</f>
        <v>67.61904761904762</v>
      </c>
      <c r="I62">
        <v>39</v>
      </c>
      <c r="J62" s="69" t="str">
        <f t="shared" si="0"/>
        <v/>
      </c>
      <c r="K62" s="69">
        <f t="shared" si="1"/>
        <v>59.212825269968121</v>
      </c>
      <c r="L62" s="69" t="str">
        <f t="shared" si="2"/>
        <v/>
      </c>
      <c r="M62" s="69">
        <f t="shared" si="3"/>
        <v>51.282051282051292</v>
      </c>
      <c r="N62" s="69" t="str">
        <f t="shared" si="4"/>
        <v/>
      </c>
      <c r="O62" s="69">
        <f t="shared" si="5"/>
        <v>58.432234432234438</v>
      </c>
      <c r="P62" s="69" t="str">
        <f t="shared" si="6"/>
        <v/>
      </c>
      <c r="Q62" s="69">
        <f t="shared" si="7"/>
        <v>59.261664261664258</v>
      </c>
      <c r="R62" s="69" t="str">
        <f t="shared" si="8"/>
        <v/>
      </c>
      <c r="S62" s="69">
        <f t="shared" si="9"/>
        <v>61.299145299145302</v>
      </c>
      <c r="T62" s="69" t="str">
        <f t="shared" si="10"/>
        <v/>
      </c>
      <c r="U62" s="69">
        <f t="shared" si="11"/>
        <v>67.61904761904762</v>
      </c>
      <c r="V62" s="69" t="str">
        <f t="shared" si="12"/>
        <v/>
      </c>
      <c r="W62" s="69">
        <f t="shared" si="13"/>
        <v>39</v>
      </c>
    </row>
    <row r="63" spans="1:23" x14ac:dyDescent="0.35">
      <c r="A63" t="s">
        <v>278</v>
      </c>
      <c r="B63" t="s">
        <v>446</v>
      </c>
      <c r="C63" s="195">
        <f>VLOOKUP(A63:A144,'Figure 1'!C65:I146,7,FALSE)</f>
        <v>64.074025974025986</v>
      </c>
      <c r="D63" s="195">
        <f>VLOOKUP(A63:A144,'Figure 1'!C65:I146,2,FALSE)</f>
        <v>78.858024691358025</v>
      </c>
      <c r="E63" s="195">
        <f>VLOOKUP(A63:A144,'Figure 1'!C65:I146,3,FALSE)</f>
        <v>57.301587301587304</v>
      </c>
      <c r="F63" s="195">
        <f>VLOOKUP(A63:A144,'Figure 1'!C65:I146,4,FALSE)</f>
        <v>61.118125701459029</v>
      </c>
      <c r="G63" s="195">
        <f>VLOOKUP(A63:A144,'Figure 1'!C65:I146,6,FALSE)</f>
        <v>58.649494949494944</v>
      </c>
      <c r="H63" s="195">
        <f>VLOOKUP(A63:A144,'Figure 1'!C65:I146,5,FALSE)</f>
        <v>68.333333333333343</v>
      </c>
      <c r="I63">
        <v>25</v>
      </c>
      <c r="J63" s="69" t="str">
        <f t="shared" si="0"/>
        <v/>
      </c>
      <c r="K63" s="69">
        <f t="shared" si="1"/>
        <v>64.074025974025986</v>
      </c>
      <c r="L63" s="69" t="str">
        <f t="shared" si="2"/>
        <v/>
      </c>
      <c r="M63" s="69">
        <f t="shared" si="3"/>
        <v>78.858024691358025</v>
      </c>
      <c r="N63" s="69" t="str">
        <f t="shared" si="4"/>
        <v/>
      </c>
      <c r="O63" s="69">
        <f t="shared" si="5"/>
        <v>57.301587301587304</v>
      </c>
      <c r="P63" s="69" t="str">
        <f t="shared" si="6"/>
        <v/>
      </c>
      <c r="Q63" s="69">
        <f t="shared" si="7"/>
        <v>61.118125701459029</v>
      </c>
      <c r="R63" s="69" t="str">
        <f t="shared" si="8"/>
        <v/>
      </c>
      <c r="S63" s="69">
        <f t="shared" si="9"/>
        <v>58.649494949494944</v>
      </c>
      <c r="T63" s="69" t="str">
        <f t="shared" si="10"/>
        <v/>
      </c>
      <c r="U63" s="69">
        <f t="shared" si="11"/>
        <v>68.333333333333343</v>
      </c>
      <c r="V63" s="69" t="str">
        <f t="shared" si="12"/>
        <v/>
      </c>
      <c r="W63" s="69">
        <f t="shared" si="13"/>
        <v>25</v>
      </c>
    </row>
    <row r="64" spans="1:23" x14ac:dyDescent="0.35">
      <c r="A64" t="s">
        <v>318</v>
      </c>
      <c r="B64" t="s">
        <v>446</v>
      </c>
      <c r="C64" s="195">
        <f>VLOOKUP(A64:A145,'Figure 1'!C66:I147,7,FALSE)</f>
        <v>29.969348008563692</v>
      </c>
      <c r="D64" s="195">
        <f>VLOOKUP(A64:A145,'Figure 1'!C66:I147,2,FALSE)</f>
        <v>38.786116298371205</v>
      </c>
      <c r="E64" s="195">
        <f>VLOOKUP(A64:A145,'Figure 1'!C66:I147,3,FALSE)</f>
        <v>31.120642701525053</v>
      </c>
      <c r="F64" s="195">
        <f>VLOOKUP(A64:A145,'Figure 1'!C66:I147,4,FALSE)</f>
        <v>24.104711328976034</v>
      </c>
      <c r="G64" s="195">
        <f>VLOOKUP(A64:A145,'Figure 1'!C66:I147,6,FALSE)</f>
        <v>40.661083877995644</v>
      </c>
      <c r="H64" s="195">
        <f>VLOOKUP(A64:A145,'Figure 1'!C66:I147,5,FALSE)</f>
        <v>23.52941176470588</v>
      </c>
      <c r="I64">
        <v>43.2</v>
      </c>
      <c r="J64" s="69" t="str">
        <f t="shared" si="0"/>
        <v/>
      </c>
      <c r="K64" s="69">
        <f t="shared" si="1"/>
        <v>29.969348008563692</v>
      </c>
      <c r="L64" s="69" t="str">
        <f t="shared" si="2"/>
        <v/>
      </c>
      <c r="M64" s="69">
        <f t="shared" si="3"/>
        <v>38.786116298371205</v>
      </c>
      <c r="N64" s="69" t="str">
        <f t="shared" si="4"/>
        <v/>
      </c>
      <c r="O64" s="69">
        <f t="shared" si="5"/>
        <v>31.120642701525053</v>
      </c>
      <c r="P64" s="69" t="str">
        <f t="shared" si="6"/>
        <v/>
      </c>
      <c r="Q64" s="69">
        <f t="shared" si="7"/>
        <v>24.104711328976034</v>
      </c>
      <c r="R64" s="69" t="str">
        <f t="shared" si="8"/>
        <v/>
      </c>
      <c r="S64" s="69">
        <f t="shared" si="9"/>
        <v>40.661083877995644</v>
      </c>
      <c r="T64" s="69" t="str">
        <f t="shared" si="10"/>
        <v/>
      </c>
      <c r="U64" s="69">
        <f t="shared" si="11"/>
        <v>23.52941176470588</v>
      </c>
      <c r="V64" s="69" t="str">
        <f t="shared" si="12"/>
        <v/>
      </c>
      <c r="W64" s="69">
        <f t="shared" si="13"/>
        <v>43.2</v>
      </c>
    </row>
    <row r="65" spans="1:23" x14ac:dyDescent="0.35">
      <c r="A65" t="s">
        <v>319</v>
      </c>
      <c r="B65" t="s">
        <v>446</v>
      </c>
      <c r="C65" s="195">
        <f>VLOOKUP(A65:A146,'Figure 1'!C67:I148,7,FALSE)</f>
        <v>35.870799835085542</v>
      </c>
      <c r="D65" s="195">
        <f>VLOOKUP(A65:A146,'Figure 1'!C67:I148,2,FALSE)</f>
        <v>24.663299663299664</v>
      </c>
      <c r="E65" s="195">
        <f>VLOOKUP(A65:A146,'Figure 1'!C67:I148,3,FALSE)</f>
        <v>41.411736411736406</v>
      </c>
      <c r="F65" s="195">
        <f>VLOOKUP(A65:A146,'Figure 1'!C67:I148,4,FALSE)</f>
        <v>35.066538399871732</v>
      </c>
      <c r="G65" s="195">
        <f>VLOOKUP(A65:A146,'Figure 1'!C67:I148,6,FALSE)</f>
        <v>48.302910052910057</v>
      </c>
      <c r="H65" s="195">
        <f>VLOOKUP(A65:A146,'Figure 1'!C67:I148,5,FALSE)</f>
        <v>31.060606060606069</v>
      </c>
      <c r="I65">
        <v>40.6</v>
      </c>
      <c r="J65" s="69" t="str">
        <f t="shared" si="0"/>
        <v/>
      </c>
      <c r="K65" s="69">
        <f t="shared" si="1"/>
        <v>35.870799835085542</v>
      </c>
      <c r="L65" s="69" t="str">
        <f t="shared" si="2"/>
        <v/>
      </c>
      <c r="M65" s="69">
        <f t="shared" si="3"/>
        <v>24.663299663299664</v>
      </c>
      <c r="N65" s="69" t="str">
        <f t="shared" si="4"/>
        <v/>
      </c>
      <c r="O65" s="69">
        <f t="shared" si="5"/>
        <v>41.411736411736406</v>
      </c>
      <c r="P65" s="69" t="str">
        <f t="shared" si="6"/>
        <v/>
      </c>
      <c r="Q65" s="69">
        <f t="shared" si="7"/>
        <v>35.066538399871732</v>
      </c>
      <c r="R65" s="69" t="str">
        <f t="shared" si="8"/>
        <v/>
      </c>
      <c r="S65" s="69">
        <f t="shared" si="9"/>
        <v>48.302910052910057</v>
      </c>
      <c r="T65" s="69" t="str">
        <f t="shared" si="10"/>
        <v/>
      </c>
      <c r="U65" s="69">
        <f t="shared" si="11"/>
        <v>31.060606060606069</v>
      </c>
      <c r="V65" s="69" t="str">
        <f t="shared" si="12"/>
        <v/>
      </c>
      <c r="W65" s="69">
        <f t="shared" si="13"/>
        <v>40.6</v>
      </c>
    </row>
    <row r="66" spans="1:23" x14ac:dyDescent="0.35">
      <c r="A66" t="s">
        <v>279</v>
      </c>
      <c r="B66" t="s">
        <v>445</v>
      </c>
      <c r="C66" s="195">
        <f>VLOOKUP(A66:A147,'Figure 1'!C68:I149,7,FALSE)</f>
        <v>91.579510436653308</v>
      </c>
      <c r="D66" s="195">
        <f>VLOOKUP(A66:A147,'Figure 1'!C68:I149,2,FALSE)</f>
        <v>96.552028218694886</v>
      </c>
      <c r="E66" s="195">
        <f>VLOOKUP(A66:A147,'Figure 1'!C68:I149,3,FALSE)</f>
        <v>91.835571835571841</v>
      </c>
      <c r="F66" s="195">
        <f>VLOOKUP(A66:A147,'Figure 1'!C68:I149,4,FALSE)</f>
        <v>89.692545109211764</v>
      </c>
      <c r="G66" s="195">
        <f>VLOOKUP(A66:A147,'Figure 1'!C68:I149,6,FALSE)</f>
        <v>85.867724867724874</v>
      </c>
      <c r="H66" s="195">
        <f>VLOOKUP(A66:A147,'Figure 1'!C68:I149,5,FALSE)</f>
        <v>95.494505494505503</v>
      </c>
      <c r="I66">
        <v>28.3</v>
      </c>
      <c r="J66" s="69">
        <f t="shared" si="0"/>
        <v>91.579510436653308</v>
      </c>
      <c r="K66" s="69" t="str">
        <f t="shared" si="1"/>
        <v/>
      </c>
      <c r="L66" s="69">
        <f t="shared" si="2"/>
        <v>96.552028218694886</v>
      </c>
      <c r="M66" s="69" t="str">
        <f t="shared" si="3"/>
        <v/>
      </c>
      <c r="N66" s="69">
        <f t="shared" si="4"/>
        <v>91.835571835571841</v>
      </c>
      <c r="O66" s="69" t="str">
        <f t="shared" si="5"/>
        <v/>
      </c>
      <c r="P66" s="69">
        <f t="shared" si="6"/>
        <v>89.692545109211764</v>
      </c>
      <c r="Q66" s="69" t="str">
        <f t="shared" si="7"/>
        <v/>
      </c>
      <c r="R66" s="69">
        <f t="shared" si="8"/>
        <v>85.867724867724874</v>
      </c>
      <c r="S66" s="69" t="str">
        <f t="shared" si="9"/>
        <v/>
      </c>
      <c r="T66" s="69">
        <f t="shared" si="10"/>
        <v>95.494505494505503</v>
      </c>
      <c r="U66" s="69" t="str">
        <f t="shared" si="11"/>
        <v/>
      </c>
      <c r="V66" s="69">
        <f t="shared" si="12"/>
        <v>28.3</v>
      </c>
      <c r="W66" s="69" t="str">
        <f t="shared" si="13"/>
        <v/>
      </c>
    </row>
    <row r="67" spans="1:23" x14ac:dyDescent="0.35">
      <c r="A67" t="s">
        <v>280</v>
      </c>
      <c r="B67" t="s">
        <v>445</v>
      </c>
      <c r="C67" s="195">
        <f>VLOOKUP(A67:A148,'Figure 1'!C69:I150,7,FALSE)</f>
        <v>79.090162560750784</v>
      </c>
      <c r="D67" s="195">
        <f>VLOOKUP(A67:A148,'Figure 1'!C69:I150,2,FALSE)</f>
        <v>84.547152194211023</v>
      </c>
      <c r="E67" s="195">
        <f>VLOOKUP(A67:A148,'Figure 1'!C69:I150,3,FALSE)</f>
        <v>80.597405628918253</v>
      </c>
      <c r="F67" s="195">
        <f>VLOOKUP(A67:A148,'Figure 1'!C69:I150,4,FALSE)</f>
        <v>80.03838572466023</v>
      </c>
      <c r="G67" s="195">
        <f>VLOOKUP(A67:A148,'Figure 1'!C69:I150,6,FALSE)</f>
        <v>74.440631808278866</v>
      </c>
      <c r="H67" s="195">
        <f>VLOOKUP(A67:A148,'Figure 1'!C69:I150,5,FALSE)</f>
        <v>72.805429864253398</v>
      </c>
      <c r="I67">
        <v>31.7</v>
      </c>
      <c r="J67" s="69">
        <f t="shared" si="0"/>
        <v>79.090162560750784</v>
      </c>
      <c r="K67" s="69" t="str">
        <f t="shared" si="1"/>
        <v/>
      </c>
      <c r="L67" s="69">
        <f t="shared" si="2"/>
        <v>84.547152194211023</v>
      </c>
      <c r="M67" s="69" t="str">
        <f t="shared" si="3"/>
        <v/>
      </c>
      <c r="N67" s="69">
        <f t="shared" si="4"/>
        <v>80.597405628918253</v>
      </c>
      <c r="O67" s="69" t="str">
        <f t="shared" si="5"/>
        <v/>
      </c>
      <c r="P67" s="69">
        <f t="shared" si="6"/>
        <v>80.03838572466023</v>
      </c>
      <c r="Q67" s="69" t="str">
        <f t="shared" si="7"/>
        <v/>
      </c>
      <c r="R67" s="69">
        <f t="shared" si="8"/>
        <v>74.440631808278866</v>
      </c>
      <c r="S67" s="69" t="str">
        <f t="shared" si="9"/>
        <v/>
      </c>
      <c r="T67" s="69">
        <f t="shared" si="10"/>
        <v>72.805429864253398</v>
      </c>
      <c r="U67" s="69" t="str">
        <f t="shared" si="11"/>
        <v/>
      </c>
      <c r="V67" s="69">
        <f t="shared" si="12"/>
        <v>31.7</v>
      </c>
      <c r="W67" s="69" t="str">
        <f t="shared" si="13"/>
        <v/>
      </c>
    </row>
    <row r="68" spans="1:23" x14ac:dyDescent="0.35">
      <c r="A68" t="s">
        <v>281</v>
      </c>
      <c r="B68" t="s">
        <v>445</v>
      </c>
      <c r="C68" s="195">
        <f>VLOOKUP(A68:A149,'Figure 1'!C70:I151,7,FALSE)</f>
        <v>71.756552970838655</v>
      </c>
      <c r="D68" s="195">
        <f>VLOOKUP(A68:A149,'Figure 1'!C70:I151,2,FALSE)</f>
        <v>76.872109372109378</v>
      </c>
      <c r="E68" s="195">
        <f>VLOOKUP(A68:A149,'Figure 1'!C70:I151,3,FALSE)</f>
        <v>78.239141810570359</v>
      </c>
      <c r="F68" s="195">
        <f>VLOOKUP(A68:A149,'Figure 1'!C70:I151,4,FALSE)</f>
        <v>74.975024975024979</v>
      </c>
      <c r="G68" s="195">
        <f>VLOOKUP(A68:A149,'Figure 1'!C70:I151,6,FALSE)</f>
        <v>65.098290598290603</v>
      </c>
      <c r="H68" s="195">
        <f>VLOOKUP(A68:A149,'Figure 1'!C70:I151,5,FALSE)</f>
        <v>55.476190476190467</v>
      </c>
      <c r="I68">
        <v>18.100000000000001</v>
      </c>
      <c r="J68" s="69">
        <f t="shared" si="0"/>
        <v>71.756552970838655</v>
      </c>
      <c r="K68" s="69" t="str">
        <f t="shared" si="1"/>
        <v/>
      </c>
      <c r="L68" s="69">
        <f t="shared" si="2"/>
        <v>76.872109372109378</v>
      </c>
      <c r="M68" s="69" t="str">
        <f t="shared" si="3"/>
        <v/>
      </c>
      <c r="N68" s="69">
        <f t="shared" si="4"/>
        <v>78.239141810570359</v>
      </c>
      <c r="O68" s="69" t="str">
        <f t="shared" si="5"/>
        <v/>
      </c>
      <c r="P68" s="69">
        <f t="shared" si="6"/>
        <v>74.975024975024979</v>
      </c>
      <c r="Q68" s="69" t="str">
        <f t="shared" si="7"/>
        <v/>
      </c>
      <c r="R68" s="69">
        <f t="shared" si="8"/>
        <v>65.098290598290603</v>
      </c>
      <c r="S68" s="69" t="str">
        <f t="shared" si="9"/>
        <v/>
      </c>
      <c r="T68" s="69">
        <f t="shared" si="10"/>
        <v>55.476190476190467</v>
      </c>
      <c r="U68" s="69" t="str">
        <f t="shared" si="11"/>
        <v/>
      </c>
      <c r="V68" s="69">
        <f t="shared" si="12"/>
        <v>18.100000000000001</v>
      </c>
      <c r="W68" s="69" t="str">
        <f t="shared" si="13"/>
        <v/>
      </c>
    </row>
    <row r="69" spans="1:23" x14ac:dyDescent="0.35">
      <c r="A69" t="s">
        <v>282</v>
      </c>
      <c r="B69" t="s">
        <v>445</v>
      </c>
      <c r="C69" s="195">
        <f>VLOOKUP(A69:A150,'Figure 1'!C71:I152,7,FALSE)</f>
        <v>70.21639242591624</v>
      </c>
      <c r="D69" s="195">
        <f>VLOOKUP(A69:A150,'Figure 1'!C71:I152,2,FALSE)</f>
        <v>83.827160493827165</v>
      </c>
      <c r="E69" s="195">
        <f>VLOOKUP(A69:A150,'Figure 1'!C71:I152,3,FALSE)</f>
        <v>69.304610733182173</v>
      </c>
      <c r="F69" s="195">
        <f>VLOOKUP(A69:A150,'Figure 1'!C71:I152,4,FALSE)</f>
        <v>67.738095238095241</v>
      </c>
      <c r="G69" s="195">
        <f>VLOOKUP(A69:A150,'Figure 1'!C71:I152,6,FALSE)</f>
        <v>71.419508886175549</v>
      </c>
      <c r="H69" s="195">
        <f>VLOOKUP(A69:A150,'Figure 1'!C71:I152,5,FALSE)</f>
        <v>59.904761904761905</v>
      </c>
      <c r="I69">
        <v>23.8</v>
      </c>
      <c r="J69" s="69">
        <f t="shared" ref="J69:J85" si="14">IF(B69="SSA",C69,"")</f>
        <v>70.21639242591624</v>
      </c>
      <c r="K69" s="69" t="str">
        <f t="shared" ref="K69:K85" si="15">IF(B69="Non-SSA",C69,"")</f>
        <v/>
      </c>
      <c r="L69" s="69">
        <f t="shared" ref="L69:L85" si="16">IF(B69="SSA",D69,"")</f>
        <v>83.827160493827165</v>
      </c>
      <c r="M69" s="69" t="str">
        <f t="shared" ref="M69:M85" si="17">IF(B69="Non-SSA",D69,"")</f>
        <v/>
      </c>
      <c r="N69" s="69">
        <f t="shared" ref="N69:N85" si="18">IF(B69="SSA",E69,"")</f>
        <v>69.304610733182173</v>
      </c>
      <c r="O69" s="69" t="str">
        <f t="shared" ref="O69:O85" si="19">IF(B69="Non-SSA",E69,"")</f>
        <v/>
      </c>
      <c r="P69" s="69">
        <f t="shared" ref="P69:P85" si="20">IF(B69="SSA",F69,"")</f>
        <v>67.738095238095241</v>
      </c>
      <c r="Q69" s="69" t="str">
        <f t="shared" ref="Q69:Q85" si="21">IF(B69="Non-SSA",F69,"")</f>
        <v/>
      </c>
      <c r="R69" s="69">
        <f t="shared" ref="R69:R85" si="22">IF(B69="SSA",G69,"")</f>
        <v>71.419508886175549</v>
      </c>
      <c r="S69" s="69" t="str">
        <f t="shared" ref="S69:S85" si="23">IF(B69="Non-SSA",G69,"")</f>
        <v/>
      </c>
      <c r="T69" s="69">
        <f t="shared" ref="T69:T85" si="24">IF(B69="SSA",H69,"")</f>
        <v>59.904761904761905</v>
      </c>
      <c r="U69" s="69" t="str">
        <f t="shared" ref="U69:U85" si="25">IF(B69="Non-SSA",H69,"")</f>
        <v/>
      </c>
      <c r="V69" s="69">
        <f t="shared" ref="V69:V85" si="26">IF(B69="SSA",I69,"")</f>
        <v>23.8</v>
      </c>
      <c r="W69" s="69" t="str">
        <f t="shared" ref="W69:W85" si="27">IF(B69="Non-SSA",I69,"")</f>
        <v/>
      </c>
    </row>
    <row r="70" spans="1:23" x14ac:dyDescent="0.35">
      <c r="A70" t="s">
        <v>283</v>
      </c>
      <c r="B70" t="s">
        <v>446</v>
      </c>
      <c r="C70" s="195">
        <f>VLOOKUP(A70:A151,'Figure 1'!C72:I153,7,FALSE)</f>
        <v>71.398046398046404</v>
      </c>
      <c r="D70" s="195">
        <f>VLOOKUP(A70:A151,'Figure 1'!C72:I153,2,FALSE)</f>
        <v>75.641025641025635</v>
      </c>
      <c r="E70" s="195">
        <f>VLOOKUP(A70:A151,'Figure 1'!C72:I153,3,FALSE)</f>
        <v>70.280830280830273</v>
      </c>
      <c r="F70" s="195">
        <f>VLOOKUP(A70:A151,'Figure 1'!C72:I153,4,FALSE)</f>
        <v>76.495726495726487</v>
      </c>
      <c r="G70" s="195">
        <f>VLOOKUP(A70:A151,'Figure 1'!C72:I153,6,FALSE)</f>
        <v>59.341880341880348</v>
      </c>
      <c r="H70" s="195">
        <f>VLOOKUP(A70:A151,'Figure 1'!C72:I153,5,FALSE)</f>
        <v>67.692307692307693</v>
      </c>
      <c r="I70">
        <v>18.8</v>
      </c>
      <c r="J70" s="69" t="str">
        <f t="shared" si="14"/>
        <v/>
      </c>
      <c r="K70" s="69">
        <f t="shared" si="15"/>
        <v>71.398046398046404</v>
      </c>
      <c r="L70" s="69" t="str">
        <f t="shared" si="16"/>
        <v/>
      </c>
      <c r="M70" s="69">
        <f t="shared" si="17"/>
        <v>75.641025641025635</v>
      </c>
      <c r="N70" s="69" t="str">
        <f t="shared" si="18"/>
        <v/>
      </c>
      <c r="O70" s="69">
        <f t="shared" si="19"/>
        <v>70.280830280830273</v>
      </c>
      <c r="P70" s="69" t="str">
        <f t="shared" si="20"/>
        <v/>
      </c>
      <c r="Q70" s="69">
        <f t="shared" si="21"/>
        <v>76.495726495726487</v>
      </c>
      <c r="R70" s="69" t="str">
        <f t="shared" si="22"/>
        <v/>
      </c>
      <c r="S70" s="69">
        <f t="shared" si="23"/>
        <v>59.341880341880348</v>
      </c>
      <c r="T70" s="69" t="str">
        <f t="shared" si="24"/>
        <v/>
      </c>
      <c r="U70" s="69">
        <f t="shared" si="25"/>
        <v>67.692307692307693</v>
      </c>
      <c r="V70" s="69" t="str">
        <f t="shared" si="26"/>
        <v/>
      </c>
      <c r="W70" s="69">
        <f t="shared" si="27"/>
        <v>18.8</v>
      </c>
    </row>
    <row r="71" spans="1:23" x14ac:dyDescent="0.35">
      <c r="A71" t="s">
        <v>284</v>
      </c>
      <c r="B71" t="s">
        <v>445</v>
      </c>
      <c r="C71" s="195">
        <f>VLOOKUP(A71:A152,'Figure 1'!C73:I154,7,FALSE)</f>
        <v>51.84171384171384</v>
      </c>
      <c r="D71" s="195">
        <f>VLOOKUP(A71:A152,'Figure 1'!C73:I154,2,FALSE)</f>
        <v>69.26638176638177</v>
      </c>
      <c r="E71" s="195">
        <f>VLOOKUP(A71:A152,'Figure 1'!C73:I154,3,FALSE)</f>
        <v>46.233211233211236</v>
      </c>
      <c r="F71" s="195">
        <f>VLOOKUP(A71:A152,'Figure 1'!C73:I154,4,FALSE)</f>
        <v>50.865492532159202</v>
      </c>
      <c r="G71" s="195">
        <f>VLOOKUP(A71:A152,'Figure 1'!C73:I154,6,FALSE)</f>
        <v>41.663299663299668</v>
      </c>
      <c r="H71" s="195">
        <f>VLOOKUP(A71:A152,'Figure 1'!C73:I154,5,FALSE)</f>
        <v>51.305361305361302</v>
      </c>
      <c r="I71">
        <v>4.8</v>
      </c>
      <c r="J71" s="69">
        <f t="shared" si="14"/>
        <v>51.84171384171384</v>
      </c>
      <c r="K71" s="69" t="str">
        <f t="shared" si="15"/>
        <v/>
      </c>
      <c r="L71" s="69">
        <f t="shared" si="16"/>
        <v>69.26638176638177</v>
      </c>
      <c r="M71" s="69" t="str">
        <f t="shared" si="17"/>
        <v/>
      </c>
      <c r="N71" s="69">
        <f t="shared" si="18"/>
        <v>46.233211233211236</v>
      </c>
      <c r="O71" s="69" t="str">
        <f t="shared" si="19"/>
        <v/>
      </c>
      <c r="P71" s="69">
        <f t="shared" si="20"/>
        <v>50.865492532159202</v>
      </c>
      <c r="Q71" s="69" t="str">
        <f t="shared" si="21"/>
        <v/>
      </c>
      <c r="R71" s="69">
        <f t="shared" si="22"/>
        <v>41.663299663299668</v>
      </c>
      <c r="S71" s="69" t="str">
        <f t="shared" si="23"/>
        <v/>
      </c>
      <c r="T71" s="69">
        <f t="shared" si="24"/>
        <v>51.305361305361302</v>
      </c>
      <c r="U71" s="69" t="str">
        <f t="shared" si="25"/>
        <v/>
      </c>
      <c r="V71" s="69">
        <f t="shared" si="26"/>
        <v>4.8</v>
      </c>
      <c r="W71" s="69" t="str">
        <f t="shared" si="27"/>
        <v/>
      </c>
    </row>
    <row r="72" spans="1:23" x14ac:dyDescent="0.35">
      <c r="A72" t="s">
        <v>285</v>
      </c>
      <c r="B72" t="s">
        <v>445</v>
      </c>
      <c r="C72" s="195">
        <f>VLOOKUP(A72:A153,'Figure 1'!C74:I155,7,FALSE)</f>
        <v>43.327801827801821</v>
      </c>
      <c r="D72" s="195">
        <f>VLOOKUP(A72:A153,'Figure 1'!C74:I155,2,FALSE)</f>
        <v>65.081369248035898</v>
      </c>
      <c r="E72" s="195">
        <f>VLOOKUP(A72:A153,'Figure 1'!C74:I155,3,FALSE)</f>
        <v>40.303030303030305</v>
      </c>
      <c r="F72" s="195">
        <f>VLOOKUP(A72:A153,'Figure 1'!C74:I155,4,FALSE)</f>
        <v>40.972222222222221</v>
      </c>
      <c r="G72" s="195">
        <f>VLOOKUP(A72:A153,'Figure 1'!C74:I155,6,FALSE)</f>
        <v>46.803030303030305</v>
      </c>
      <c r="H72" s="195">
        <f>VLOOKUP(A72:A153,'Figure 1'!C74:I155,5,FALSE)</f>
        <v>23.636363636363637</v>
      </c>
      <c r="I72">
        <v>4.4000000000000004</v>
      </c>
      <c r="J72" s="69">
        <f t="shared" si="14"/>
        <v>43.327801827801821</v>
      </c>
      <c r="K72" s="69" t="str">
        <f t="shared" si="15"/>
        <v/>
      </c>
      <c r="L72" s="69">
        <f t="shared" si="16"/>
        <v>65.081369248035898</v>
      </c>
      <c r="M72" s="69" t="str">
        <f t="shared" si="17"/>
        <v/>
      </c>
      <c r="N72" s="69">
        <f t="shared" si="18"/>
        <v>40.303030303030305</v>
      </c>
      <c r="O72" s="69" t="str">
        <f t="shared" si="19"/>
        <v/>
      </c>
      <c r="P72" s="69">
        <f t="shared" si="20"/>
        <v>40.972222222222221</v>
      </c>
      <c r="Q72" s="69" t="str">
        <f t="shared" si="21"/>
        <v/>
      </c>
      <c r="R72" s="69">
        <f t="shared" si="22"/>
        <v>46.803030303030305</v>
      </c>
      <c r="S72" s="69" t="str">
        <f t="shared" si="23"/>
        <v/>
      </c>
      <c r="T72" s="69">
        <f t="shared" si="24"/>
        <v>23.636363636363637</v>
      </c>
      <c r="U72" s="69" t="str">
        <f t="shared" si="25"/>
        <v/>
      </c>
      <c r="V72" s="69">
        <f t="shared" si="26"/>
        <v>4.4000000000000004</v>
      </c>
      <c r="W72" s="69" t="str">
        <f t="shared" si="27"/>
        <v/>
      </c>
    </row>
    <row r="73" spans="1:23" x14ac:dyDescent="0.35">
      <c r="A73" t="s">
        <v>286</v>
      </c>
      <c r="B73" t="s">
        <v>446</v>
      </c>
      <c r="C73" s="195">
        <f>VLOOKUP(A73:A154,'Figure 1'!C75:I156,7,FALSE)</f>
        <v>65.429919287062134</v>
      </c>
      <c r="D73" s="195">
        <f>VLOOKUP(A73:A154,'Figure 1'!C75:I156,2,FALSE)</f>
        <v>74.117549117549132</v>
      </c>
      <c r="E73" s="195">
        <f>VLOOKUP(A73:A154,'Figure 1'!C75:I156,3,FALSE)</f>
        <v>64.021164021164026</v>
      </c>
      <c r="F73" s="195">
        <f>VLOOKUP(A73:A154,'Figure 1'!C75:I156,4,FALSE)</f>
        <v>68.233448650115307</v>
      </c>
      <c r="G73" s="195">
        <f>VLOOKUP(A73:A154,'Figure 1'!C75:I156,6,FALSE)</f>
        <v>64.630850630850631</v>
      </c>
      <c r="H73" s="195">
        <f>VLOOKUP(A73:A154,'Figure 1'!C75:I156,5,FALSE)</f>
        <v>51.047619047619051</v>
      </c>
      <c r="I73">
        <v>36.200000000000003</v>
      </c>
      <c r="J73" s="69" t="str">
        <f t="shared" si="14"/>
        <v/>
      </c>
      <c r="K73" s="69">
        <f t="shared" si="15"/>
        <v>65.429919287062134</v>
      </c>
      <c r="L73" s="69" t="str">
        <f t="shared" si="16"/>
        <v/>
      </c>
      <c r="M73" s="69">
        <f t="shared" si="17"/>
        <v>74.117549117549132</v>
      </c>
      <c r="N73" s="69" t="str">
        <f t="shared" si="18"/>
        <v/>
      </c>
      <c r="O73" s="69">
        <f t="shared" si="19"/>
        <v>64.021164021164026</v>
      </c>
      <c r="P73" s="69" t="str">
        <f t="shared" si="20"/>
        <v/>
      </c>
      <c r="Q73" s="69">
        <f t="shared" si="21"/>
        <v>68.233448650115307</v>
      </c>
      <c r="R73" s="69" t="str">
        <f t="shared" si="22"/>
        <v/>
      </c>
      <c r="S73" s="69">
        <f t="shared" si="23"/>
        <v>64.630850630850631</v>
      </c>
      <c r="T73" s="69" t="str">
        <f t="shared" si="24"/>
        <v/>
      </c>
      <c r="U73" s="69">
        <f t="shared" si="25"/>
        <v>51.047619047619051</v>
      </c>
      <c r="V73" s="69" t="str">
        <f t="shared" si="26"/>
        <v/>
      </c>
      <c r="W73" s="69">
        <f t="shared" si="27"/>
        <v>36.200000000000003</v>
      </c>
    </row>
    <row r="74" spans="1:23" x14ac:dyDescent="0.35">
      <c r="A74" t="s">
        <v>320</v>
      </c>
      <c r="B74" t="s">
        <v>445</v>
      </c>
      <c r="C74" s="195">
        <f>VLOOKUP(A74:A155,'Figure 1'!C76:I157,7,FALSE)</f>
        <v>77.809423468947273</v>
      </c>
      <c r="D74" s="195">
        <f>VLOOKUP(A74:A155,'Figure 1'!C76:I157,2,FALSE)</f>
        <v>91.131461131461137</v>
      </c>
      <c r="E74" s="195">
        <f>VLOOKUP(A74:A155,'Figure 1'!C76:I157,3,FALSE)</f>
        <v>89.662654805511949</v>
      </c>
      <c r="F74" s="195">
        <f>VLOOKUP(A74:A155,'Figure 1'!C76:I157,4,FALSE)</f>
        <v>74.37220187220187</v>
      </c>
      <c r="G74" s="195">
        <f>VLOOKUP(A74:A155,'Figure 1'!C76:I157,6,FALSE)</f>
        <v>67.953876370543043</v>
      </c>
      <c r="H74" s="195">
        <f>VLOOKUP(A74:A155,'Figure 1'!C76:I157,5,FALSE)</f>
        <v>63.333333333333336</v>
      </c>
      <c r="I74">
        <v>51.3</v>
      </c>
      <c r="J74" s="69">
        <f t="shared" si="14"/>
        <v>77.809423468947273</v>
      </c>
      <c r="K74" s="69" t="str">
        <f t="shared" si="15"/>
        <v/>
      </c>
      <c r="L74" s="69">
        <f t="shared" si="16"/>
        <v>91.131461131461137</v>
      </c>
      <c r="M74" s="69" t="str">
        <f t="shared" si="17"/>
        <v/>
      </c>
      <c r="N74" s="69">
        <f t="shared" si="18"/>
        <v>89.662654805511949</v>
      </c>
      <c r="O74" s="69" t="str">
        <f t="shared" si="19"/>
        <v/>
      </c>
      <c r="P74" s="69">
        <f t="shared" si="20"/>
        <v>74.37220187220187</v>
      </c>
      <c r="Q74" s="69" t="str">
        <f t="shared" si="21"/>
        <v/>
      </c>
      <c r="R74" s="69">
        <f t="shared" si="22"/>
        <v>67.953876370543043</v>
      </c>
      <c r="S74" s="69" t="str">
        <f t="shared" si="23"/>
        <v/>
      </c>
      <c r="T74" s="69">
        <f t="shared" si="24"/>
        <v>63.333333333333336</v>
      </c>
      <c r="U74" s="69" t="str">
        <f t="shared" si="25"/>
        <v/>
      </c>
      <c r="V74" s="69">
        <f t="shared" si="26"/>
        <v>51.3</v>
      </c>
      <c r="W74" s="69" t="str">
        <f t="shared" si="27"/>
        <v/>
      </c>
    </row>
    <row r="75" spans="1:23" x14ac:dyDescent="0.35">
      <c r="A75" t="s">
        <v>287</v>
      </c>
      <c r="B75" t="s">
        <v>446</v>
      </c>
      <c r="C75" s="195">
        <f>VLOOKUP(A75:A156,'Figure 1'!C77:I158,7,FALSE)</f>
        <v>87.866707366707388</v>
      </c>
      <c r="D75" s="195">
        <f>VLOOKUP(A75:A156,'Figure 1'!C77:I158,2,FALSE)</f>
        <v>96.428571428571431</v>
      </c>
      <c r="E75" s="195">
        <f>VLOOKUP(A75:A156,'Figure 1'!C77:I158,3,FALSE)</f>
        <v>89.71044828187685</v>
      </c>
      <c r="F75" s="195">
        <f>VLOOKUP(A75:A156,'Figure 1'!C77:I158,4,FALSE)</f>
        <v>84.457671957671963</v>
      </c>
      <c r="G75" s="195">
        <f>VLOOKUP(A75:A156,'Figure 1'!C77:I158,6,FALSE)</f>
        <v>82.488196988196975</v>
      </c>
      <c r="H75" s="195">
        <f>VLOOKUP(A75:A156,'Figure 1'!C77:I158,5,FALSE)</f>
        <v>88.571428571428584</v>
      </c>
      <c r="I75">
        <v>19.899999999999999</v>
      </c>
      <c r="J75" s="69" t="str">
        <f t="shared" si="14"/>
        <v/>
      </c>
      <c r="K75" s="69">
        <f t="shared" si="15"/>
        <v>87.866707366707388</v>
      </c>
      <c r="L75" s="69" t="str">
        <f t="shared" si="16"/>
        <v/>
      </c>
      <c r="M75" s="69">
        <f t="shared" si="17"/>
        <v>96.428571428571431</v>
      </c>
      <c r="N75" s="69" t="str">
        <f t="shared" si="18"/>
        <v/>
      </c>
      <c r="O75" s="69">
        <f t="shared" si="19"/>
        <v>89.71044828187685</v>
      </c>
      <c r="P75" s="69" t="str">
        <f t="shared" si="20"/>
        <v/>
      </c>
      <c r="Q75" s="69">
        <f t="shared" si="21"/>
        <v>84.457671957671963</v>
      </c>
      <c r="R75" s="69" t="str">
        <f t="shared" si="22"/>
        <v/>
      </c>
      <c r="S75" s="69">
        <f t="shared" si="23"/>
        <v>82.488196988196975</v>
      </c>
      <c r="T75" s="69" t="str">
        <f t="shared" si="24"/>
        <v/>
      </c>
      <c r="U75" s="69">
        <f t="shared" si="25"/>
        <v>88.571428571428584</v>
      </c>
      <c r="V75" s="69" t="str">
        <f t="shared" si="26"/>
        <v/>
      </c>
      <c r="W75" s="69">
        <f t="shared" si="27"/>
        <v>19.899999999999999</v>
      </c>
    </row>
    <row r="76" spans="1:23" x14ac:dyDescent="0.35">
      <c r="A76" t="s">
        <v>288</v>
      </c>
      <c r="B76" t="s">
        <v>445</v>
      </c>
      <c r="C76" s="195">
        <f>VLOOKUP(A76:A157,'Figure 1'!C78:I159,7,FALSE)</f>
        <v>82.770642937309589</v>
      </c>
      <c r="D76" s="195">
        <f>VLOOKUP(A76:A157,'Figure 1'!C78:I159,2,FALSE)</f>
        <v>88.468013468013467</v>
      </c>
      <c r="E76" s="195">
        <f>VLOOKUP(A76:A157,'Figure 1'!C78:I159,3,FALSE)</f>
        <v>85.575757575757578</v>
      </c>
      <c r="F76" s="195">
        <f>VLOOKUP(A76:A157,'Figure 1'!C78:I159,4,FALSE)</f>
        <v>80.966142910587351</v>
      </c>
      <c r="G76" s="195">
        <f>VLOOKUP(A76:A157,'Figure 1'!C78:I159,6,FALSE)</f>
        <v>65.330303030303028</v>
      </c>
      <c r="H76" s="195">
        <f>VLOOKUP(A76:A157,'Figure 1'!C78:I159,5,FALSE)</f>
        <v>93.777777777777786</v>
      </c>
      <c r="I76">
        <v>28.4</v>
      </c>
      <c r="J76" s="69">
        <f t="shared" si="14"/>
        <v>82.770642937309589</v>
      </c>
      <c r="K76" s="69" t="str">
        <f t="shared" si="15"/>
        <v/>
      </c>
      <c r="L76" s="69">
        <f t="shared" si="16"/>
        <v>88.468013468013467</v>
      </c>
      <c r="M76" s="69" t="str">
        <f t="shared" si="17"/>
        <v/>
      </c>
      <c r="N76" s="69">
        <f t="shared" si="18"/>
        <v>85.575757575757578</v>
      </c>
      <c r="O76" s="69" t="str">
        <f t="shared" si="19"/>
        <v/>
      </c>
      <c r="P76" s="69">
        <f t="shared" si="20"/>
        <v>80.966142910587351</v>
      </c>
      <c r="Q76" s="69" t="str">
        <f t="shared" si="21"/>
        <v/>
      </c>
      <c r="R76" s="69">
        <f t="shared" si="22"/>
        <v>65.330303030303028</v>
      </c>
      <c r="S76" s="69" t="str">
        <f t="shared" si="23"/>
        <v/>
      </c>
      <c r="T76" s="69">
        <f t="shared" si="24"/>
        <v>93.777777777777786</v>
      </c>
      <c r="U76" s="69" t="str">
        <f t="shared" si="25"/>
        <v/>
      </c>
      <c r="V76" s="69">
        <f t="shared" si="26"/>
        <v>28.4</v>
      </c>
      <c r="W76" s="69" t="str">
        <f t="shared" si="27"/>
        <v/>
      </c>
    </row>
    <row r="77" spans="1:23" x14ac:dyDescent="0.35">
      <c r="A77" t="s">
        <v>289</v>
      </c>
      <c r="B77" t="s">
        <v>446</v>
      </c>
      <c r="C77" s="195">
        <f>VLOOKUP(A77:A158,'Figure 1'!C79:I160,7,FALSE)</f>
        <v>40.692712842712844</v>
      </c>
      <c r="D77" s="195">
        <f>VLOOKUP(A77:A158,'Figure 1'!C79:I160,2,FALSE)</f>
        <v>41.348671904227466</v>
      </c>
      <c r="E77" s="195">
        <f>VLOOKUP(A77:A158,'Figure 1'!C79:I160,3,FALSE)</f>
        <v>41.825396825396822</v>
      </c>
      <c r="F77" s="195">
        <f>VLOOKUP(A77:A158,'Figure 1'!C79:I160,4,FALSE)</f>
        <v>42.370931537598203</v>
      </c>
      <c r="G77" s="195">
        <f>VLOOKUP(A77:A158,'Figure 1'!C79:I160,6,FALSE)</f>
        <v>38.621156004489336</v>
      </c>
      <c r="H77" s="195">
        <f>VLOOKUP(A77:A158,'Figure 1'!C79:I160,5,FALSE)</f>
        <v>36.36363636363636</v>
      </c>
      <c r="I77">
        <v>14.9</v>
      </c>
      <c r="J77" s="69" t="str">
        <f t="shared" si="14"/>
        <v/>
      </c>
      <c r="K77" s="69">
        <f t="shared" si="15"/>
        <v>40.692712842712844</v>
      </c>
      <c r="L77" s="69" t="str">
        <f t="shared" si="16"/>
        <v/>
      </c>
      <c r="M77" s="69">
        <f t="shared" si="17"/>
        <v>41.348671904227466</v>
      </c>
      <c r="N77" s="69" t="str">
        <f t="shared" si="18"/>
        <v/>
      </c>
      <c r="O77" s="69">
        <f t="shared" si="19"/>
        <v>41.825396825396822</v>
      </c>
      <c r="P77" s="69" t="str">
        <f t="shared" si="20"/>
        <v/>
      </c>
      <c r="Q77" s="69">
        <f t="shared" si="21"/>
        <v>42.370931537598203</v>
      </c>
      <c r="R77" s="69" t="str">
        <f t="shared" si="22"/>
        <v/>
      </c>
      <c r="S77" s="69">
        <f t="shared" si="23"/>
        <v>38.621156004489336</v>
      </c>
      <c r="T77" s="69" t="str">
        <f t="shared" si="24"/>
        <v/>
      </c>
      <c r="U77" s="69">
        <f t="shared" si="25"/>
        <v>36.36363636363636</v>
      </c>
      <c r="V77" s="69" t="str">
        <f t="shared" si="26"/>
        <v/>
      </c>
      <c r="W77" s="69">
        <f t="shared" si="27"/>
        <v>14.9</v>
      </c>
    </row>
    <row r="78" spans="1:23" x14ac:dyDescent="0.35">
      <c r="A78" t="s">
        <v>290</v>
      </c>
      <c r="B78" t="s">
        <v>445</v>
      </c>
      <c r="C78" s="195">
        <f>VLOOKUP(A78:A159,'Figure 1'!C80:I161,7,FALSE)</f>
        <v>74.666843033509693</v>
      </c>
      <c r="D78" s="195">
        <f>VLOOKUP(A78:A159,'Figure 1'!C80:I161,2,FALSE)</f>
        <v>84.309764309764304</v>
      </c>
      <c r="E78" s="195">
        <f>VLOOKUP(A78:A159,'Figure 1'!C80:I161,3,FALSE)</f>
        <v>81.425685425685415</v>
      </c>
      <c r="F78" s="195">
        <f>VLOOKUP(A78:A159,'Figure 1'!C80:I161,4,FALSE)</f>
        <v>76.218200523756082</v>
      </c>
      <c r="G78" s="195">
        <f>VLOOKUP(A78:A159,'Figure 1'!C80:I161,6,FALSE)</f>
        <v>62.182603815937135</v>
      </c>
      <c r="H78" s="195">
        <f>VLOOKUP(A78:A159,'Figure 1'!C80:I161,5,FALSE)</f>
        <v>62.393939393939398</v>
      </c>
      <c r="I78">
        <v>19.7</v>
      </c>
      <c r="J78" s="69">
        <f t="shared" si="14"/>
        <v>74.666843033509693</v>
      </c>
      <c r="K78" s="69" t="str">
        <f t="shared" si="15"/>
        <v/>
      </c>
      <c r="L78" s="69">
        <f t="shared" si="16"/>
        <v>84.309764309764304</v>
      </c>
      <c r="M78" s="69" t="str">
        <f t="shared" si="17"/>
        <v/>
      </c>
      <c r="N78" s="69">
        <f t="shared" si="18"/>
        <v>81.425685425685415</v>
      </c>
      <c r="O78" s="69" t="str">
        <f t="shared" si="19"/>
        <v/>
      </c>
      <c r="P78" s="69">
        <f t="shared" si="20"/>
        <v>76.218200523756082</v>
      </c>
      <c r="Q78" s="69" t="str">
        <f t="shared" si="21"/>
        <v/>
      </c>
      <c r="R78" s="69">
        <f t="shared" si="22"/>
        <v>62.182603815937135</v>
      </c>
      <c r="S78" s="69" t="str">
        <f t="shared" si="23"/>
        <v/>
      </c>
      <c r="T78" s="69">
        <f t="shared" si="24"/>
        <v>62.393939393939398</v>
      </c>
      <c r="U78" s="69" t="str">
        <f t="shared" si="25"/>
        <v/>
      </c>
      <c r="V78" s="69">
        <f t="shared" si="26"/>
        <v>19.7</v>
      </c>
      <c r="W78" s="69" t="str">
        <f t="shared" si="27"/>
        <v/>
      </c>
    </row>
    <row r="79" spans="1:23" x14ac:dyDescent="0.35">
      <c r="A79" t="s">
        <v>321</v>
      </c>
      <c r="B79" t="s">
        <v>446</v>
      </c>
      <c r="C79" s="195">
        <f>VLOOKUP(A79:A160,'Figure 1'!C81:I162,7,FALSE)</f>
        <v>56.50686086400372</v>
      </c>
      <c r="D79" s="195">
        <f>VLOOKUP(A79:A160,'Figure 1'!C81:I162,2,FALSE)</f>
        <v>58.862433862433853</v>
      </c>
      <c r="E79" s="195">
        <f>VLOOKUP(A79:A160,'Figure 1'!C81:I162,3,FALSE)</f>
        <v>41.224489795918366</v>
      </c>
      <c r="F79" s="195">
        <f>VLOOKUP(A79:A160,'Figure 1'!C81:I162,4,FALSE)</f>
        <v>60.531135531135526</v>
      </c>
      <c r="G79" s="195">
        <f>VLOOKUP(A79:A160,'Figure 1'!C81:I162,6,FALSE)</f>
        <v>65.330687830687836</v>
      </c>
      <c r="H79" s="195">
        <f>VLOOKUP(A79:A160,'Figure 1'!C81:I162,5,FALSE)</f>
        <v>56.593406593406598</v>
      </c>
      <c r="I79">
        <v>33.200000000000003</v>
      </c>
      <c r="J79" s="69" t="str">
        <f t="shared" si="14"/>
        <v/>
      </c>
      <c r="K79" s="69">
        <f t="shared" si="15"/>
        <v>56.50686086400372</v>
      </c>
      <c r="L79" s="69" t="str">
        <f t="shared" si="16"/>
        <v/>
      </c>
      <c r="M79" s="69">
        <f t="shared" si="17"/>
        <v>58.862433862433853</v>
      </c>
      <c r="N79" s="69" t="str">
        <f t="shared" si="18"/>
        <v/>
      </c>
      <c r="O79" s="69">
        <f t="shared" si="19"/>
        <v>41.224489795918366</v>
      </c>
      <c r="P79" s="69" t="str">
        <f t="shared" si="20"/>
        <v/>
      </c>
      <c r="Q79" s="69">
        <f t="shared" si="21"/>
        <v>60.531135531135526</v>
      </c>
      <c r="R79" s="69" t="str">
        <f t="shared" si="22"/>
        <v/>
      </c>
      <c r="S79" s="69">
        <f t="shared" si="23"/>
        <v>65.330687830687836</v>
      </c>
      <c r="T79" s="69" t="str">
        <f t="shared" si="24"/>
        <v/>
      </c>
      <c r="U79" s="69">
        <f t="shared" si="25"/>
        <v>56.593406593406598</v>
      </c>
      <c r="V79" s="69" t="str">
        <f t="shared" si="26"/>
        <v/>
      </c>
      <c r="W79" s="69">
        <f t="shared" si="27"/>
        <v>33.200000000000003</v>
      </c>
    </row>
    <row r="80" spans="1:23" x14ac:dyDescent="0.35">
      <c r="A80" t="s">
        <v>291</v>
      </c>
      <c r="B80" t="s">
        <v>445</v>
      </c>
      <c r="C80" s="195">
        <f>VLOOKUP(A80:A161,'Figure 1'!C82:I163,7,FALSE)</f>
        <v>73.439242855909498</v>
      </c>
      <c r="D80" s="195">
        <f>VLOOKUP(A80:A161,'Figure 1'!C82:I163,2,FALSE)</f>
        <v>90.11158594491927</v>
      </c>
      <c r="E80" s="195">
        <f>VLOOKUP(A80:A161,'Figure 1'!C82:I163,3,FALSE)</f>
        <v>78.730935730935727</v>
      </c>
      <c r="F80" s="195">
        <f>VLOOKUP(A80:A161,'Figure 1'!C82:I163,4,FALSE)</f>
        <v>65.653112319778984</v>
      </c>
      <c r="G80" s="195">
        <f>VLOOKUP(A80:A161,'Figure 1'!C82:I163,6,FALSE)</f>
        <v>62.190421307087966</v>
      </c>
      <c r="H80" s="195">
        <f>VLOOKUP(A80:A161,'Figure 1'!C82:I163,5,FALSE)</f>
        <v>75.959595959595958</v>
      </c>
      <c r="I80">
        <v>28</v>
      </c>
      <c r="J80" s="69">
        <f t="shared" si="14"/>
        <v>73.439242855909498</v>
      </c>
      <c r="K80" s="69" t="str">
        <f t="shared" si="15"/>
        <v/>
      </c>
      <c r="L80" s="69">
        <f t="shared" si="16"/>
        <v>90.11158594491927</v>
      </c>
      <c r="M80" s="69" t="str">
        <f t="shared" si="17"/>
        <v/>
      </c>
      <c r="N80" s="69">
        <f t="shared" si="18"/>
        <v>78.730935730935727</v>
      </c>
      <c r="O80" s="69" t="str">
        <f t="shared" si="19"/>
        <v/>
      </c>
      <c r="P80" s="69">
        <f t="shared" si="20"/>
        <v>65.653112319778984</v>
      </c>
      <c r="Q80" s="69" t="str">
        <f t="shared" si="21"/>
        <v/>
      </c>
      <c r="R80" s="69">
        <f t="shared" si="22"/>
        <v>62.190421307087966</v>
      </c>
      <c r="S80" s="69" t="str">
        <f t="shared" si="23"/>
        <v/>
      </c>
      <c r="T80" s="69">
        <f t="shared" si="24"/>
        <v>75.959595959595958</v>
      </c>
      <c r="U80" s="69" t="str">
        <f t="shared" si="25"/>
        <v/>
      </c>
      <c r="V80" s="69">
        <f t="shared" si="26"/>
        <v>28</v>
      </c>
      <c r="W80" s="69" t="str">
        <f t="shared" si="27"/>
        <v/>
      </c>
    </row>
    <row r="81" spans="1:23" x14ac:dyDescent="0.35">
      <c r="A81" t="s">
        <v>322</v>
      </c>
      <c r="B81" t="s">
        <v>446</v>
      </c>
      <c r="C81" s="195">
        <f>VLOOKUP(A81:A162,'Figure 1'!C83:I164,7,FALSE)</f>
        <v>62.739487276392033</v>
      </c>
      <c r="D81" s="195">
        <f>VLOOKUP(A81:A162,'Figure 1'!C83:I164,2,FALSE)</f>
        <v>68.101851851851848</v>
      </c>
      <c r="E81" s="195">
        <f>VLOOKUP(A81:A162,'Figure 1'!C83:I164,3,FALSE)</f>
        <v>58.527777777777771</v>
      </c>
      <c r="F81" s="195">
        <f>VLOOKUP(A81:A162,'Figure 1'!C83:I164,4,FALSE)</f>
        <v>69.146274250440925</v>
      </c>
      <c r="G81" s="195">
        <f>VLOOKUP(A81:A162,'Figure 1'!C83:I164,6,FALSE)</f>
        <v>60.433289241622582</v>
      </c>
      <c r="H81" s="195">
        <f>VLOOKUP(A81:A162,'Figure 1'!C83:I164,5,FALSE)</f>
        <v>49.13095238095238</v>
      </c>
      <c r="I81">
        <v>43</v>
      </c>
      <c r="J81" s="69" t="str">
        <f t="shared" si="14"/>
        <v/>
      </c>
      <c r="K81" s="69">
        <f t="shared" si="15"/>
        <v>62.739487276392033</v>
      </c>
      <c r="L81" s="69" t="str">
        <f t="shared" si="16"/>
        <v/>
      </c>
      <c r="M81" s="69">
        <f t="shared" si="17"/>
        <v>68.101851851851848</v>
      </c>
      <c r="N81" s="69" t="str">
        <f t="shared" si="18"/>
        <v/>
      </c>
      <c r="O81" s="69">
        <f t="shared" si="19"/>
        <v>58.527777777777771</v>
      </c>
      <c r="P81" s="69" t="str">
        <f t="shared" si="20"/>
        <v/>
      </c>
      <c r="Q81" s="69">
        <f t="shared" si="21"/>
        <v>69.146274250440925</v>
      </c>
      <c r="R81" s="69" t="str">
        <f t="shared" si="22"/>
        <v/>
      </c>
      <c r="S81" s="69">
        <f t="shared" si="23"/>
        <v>60.433289241622582</v>
      </c>
      <c r="T81" s="69" t="str">
        <f t="shared" si="24"/>
        <v/>
      </c>
      <c r="U81" s="69">
        <f t="shared" si="25"/>
        <v>49.13095238095238</v>
      </c>
      <c r="V81" s="69" t="str">
        <f t="shared" si="26"/>
        <v/>
      </c>
      <c r="W81" s="69">
        <f t="shared" si="27"/>
        <v>43</v>
      </c>
    </row>
    <row r="82" spans="1:23" x14ac:dyDescent="0.35">
      <c r="A82" t="s">
        <v>292</v>
      </c>
      <c r="B82" t="s">
        <v>446</v>
      </c>
      <c r="C82" s="195">
        <f>VLOOKUP(A82:A163,'Figure 1'!C84:I165,7,FALSE)</f>
        <v>70.942200127914418</v>
      </c>
      <c r="D82" s="195">
        <f>VLOOKUP(A82:A163,'Figure 1'!C84:I165,2,FALSE)</f>
        <v>75.18518518518519</v>
      </c>
      <c r="E82" s="195">
        <f>VLOOKUP(A82:A163,'Figure 1'!C84:I165,3,FALSE)</f>
        <v>68.719576719576722</v>
      </c>
      <c r="F82" s="195">
        <f>VLOOKUP(A82:A163,'Figure 1'!C84:I165,4,FALSE)</f>
        <v>68.485958485958477</v>
      </c>
      <c r="G82" s="195">
        <f>VLOOKUP(A82:A163,'Figure 1'!C84:I165,6,FALSE)</f>
        <v>68.466137566137576</v>
      </c>
      <c r="H82" s="195">
        <f>VLOOKUP(A82:A163,'Figure 1'!C84:I165,5,FALSE)</f>
        <v>77.333333333333329</v>
      </c>
      <c r="I82">
        <v>45</v>
      </c>
      <c r="J82" s="69" t="str">
        <f t="shared" si="14"/>
        <v/>
      </c>
      <c r="K82" s="69">
        <f t="shared" si="15"/>
        <v>70.942200127914418</v>
      </c>
      <c r="L82" s="69" t="str">
        <f t="shared" si="16"/>
        <v/>
      </c>
      <c r="M82" s="69">
        <f t="shared" si="17"/>
        <v>75.18518518518519</v>
      </c>
      <c r="N82" s="69" t="str">
        <f t="shared" si="18"/>
        <v/>
      </c>
      <c r="O82" s="69">
        <f t="shared" si="19"/>
        <v>68.719576719576722</v>
      </c>
      <c r="P82" s="69" t="str">
        <f t="shared" si="20"/>
        <v/>
      </c>
      <c r="Q82" s="69">
        <f t="shared" si="21"/>
        <v>68.485958485958477</v>
      </c>
      <c r="R82" s="69" t="str">
        <f t="shared" si="22"/>
        <v/>
      </c>
      <c r="S82" s="69">
        <f t="shared" si="23"/>
        <v>68.466137566137576</v>
      </c>
      <c r="T82" s="69" t="str">
        <f t="shared" si="24"/>
        <v/>
      </c>
      <c r="U82" s="69">
        <f t="shared" si="25"/>
        <v>77.333333333333329</v>
      </c>
      <c r="V82" s="69" t="str">
        <f t="shared" si="26"/>
        <v/>
      </c>
      <c r="W82" s="69">
        <f t="shared" si="27"/>
        <v>45</v>
      </c>
    </row>
    <row r="83" spans="1:23" x14ac:dyDescent="0.35">
      <c r="A83" t="s">
        <v>293</v>
      </c>
      <c r="B83" t="s">
        <v>446</v>
      </c>
      <c r="C83" s="195">
        <f>VLOOKUP(A83:A164,'Figure 1'!C85:I166,7,FALSE)</f>
        <v>81.432703451751067</v>
      </c>
      <c r="D83" s="195">
        <f>VLOOKUP(A83:A164,'Figure 1'!C85:I166,2,FALSE)</f>
        <v>92.292768959435634</v>
      </c>
      <c r="E83" s="195">
        <f>VLOOKUP(A83:A164,'Figure 1'!C85:I166,3,FALSE)</f>
        <v>74.253968253968239</v>
      </c>
      <c r="F83" s="195">
        <f>VLOOKUP(A83:A164,'Figure 1'!C85:I166,4,FALSE)</f>
        <v>80.648148148148138</v>
      </c>
      <c r="G83" s="195">
        <f>VLOOKUP(A83:A164,'Figure 1'!C85:I166,6,FALSE)</f>
        <v>73.76649029982363</v>
      </c>
      <c r="H83" s="195">
        <f>VLOOKUP(A83:A164,'Figure 1'!C85:I166,5,FALSE)</f>
        <v>88</v>
      </c>
      <c r="I83">
        <v>48.4</v>
      </c>
      <c r="J83" s="69" t="str">
        <f t="shared" si="14"/>
        <v/>
      </c>
      <c r="K83" s="69">
        <f t="shared" si="15"/>
        <v>81.432703451751067</v>
      </c>
      <c r="L83" s="69" t="str">
        <f t="shared" si="16"/>
        <v/>
      </c>
      <c r="M83" s="69">
        <f t="shared" si="17"/>
        <v>92.292768959435634</v>
      </c>
      <c r="N83" s="69" t="str">
        <f t="shared" si="18"/>
        <v/>
      </c>
      <c r="O83" s="69">
        <f t="shared" si="19"/>
        <v>74.253968253968239</v>
      </c>
      <c r="P83" s="69" t="str">
        <f t="shared" si="20"/>
        <v/>
      </c>
      <c r="Q83" s="69">
        <f t="shared" si="21"/>
        <v>80.648148148148138</v>
      </c>
      <c r="R83" s="69" t="str">
        <f t="shared" si="22"/>
        <v/>
      </c>
      <c r="S83" s="69">
        <f t="shared" si="23"/>
        <v>73.76649029982363</v>
      </c>
      <c r="T83" s="69" t="str">
        <f t="shared" si="24"/>
        <v/>
      </c>
      <c r="U83" s="69">
        <f t="shared" si="25"/>
        <v>88</v>
      </c>
      <c r="V83" s="69" t="str">
        <f t="shared" si="26"/>
        <v/>
      </c>
      <c r="W83" s="69">
        <f t="shared" si="27"/>
        <v>48.4</v>
      </c>
    </row>
    <row r="84" spans="1:23" x14ac:dyDescent="0.35">
      <c r="A84" t="s">
        <v>294</v>
      </c>
      <c r="B84" t="s">
        <v>445</v>
      </c>
      <c r="C84" s="195">
        <f>VLOOKUP(A84:A165,'Figure 1'!C86:I167,7,FALSE)</f>
        <v>69.979870129870136</v>
      </c>
      <c r="D84" s="195">
        <f>VLOOKUP(A84:A165,'Figure 1'!C86:I167,2,FALSE)</f>
        <v>78.299663299663294</v>
      </c>
      <c r="E84" s="195">
        <f>VLOOKUP(A84:A165,'Figure 1'!C86:I167,3,FALSE)</f>
        <v>69.156954156954157</v>
      </c>
      <c r="F84" s="195">
        <f>VLOOKUP(A84:A165,'Figure 1'!C86:I167,4,FALSE)</f>
        <v>70.253820253820251</v>
      </c>
      <c r="G84" s="195">
        <f>VLOOKUP(A84:A165,'Figure 1'!C86:I167,6,FALSE)</f>
        <v>59.897163947163939</v>
      </c>
      <c r="H84" s="195">
        <f>VLOOKUP(A84:A165,'Figure 1'!C86:I167,5,FALSE)</f>
        <v>70.573426573426588</v>
      </c>
      <c r="I84">
        <v>33.299999999999997</v>
      </c>
      <c r="J84" s="69">
        <f t="shared" si="14"/>
        <v>69.979870129870136</v>
      </c>
      <c r="K84" s="69" t="str">
        <f t="shared" si="15"/>
        <v/>
      </c>
      <c r="L84" s="69">
        <f t="shared" si="16"/>
        <v>78.299663299663294</v>
      </c>
      <c r="M84" s="69" t="str">
        <f t="shared" si="17"/>
        <v/>
      </c>
      <c r="N84" s="69">
        <f t="shared" si="18"/>
        <v>69.156954156954157</v>
      </c>
      <c r="O84" s="69" t="str">
        <f t="shared" si="19"/>
        <v/>
      </c>
      <c r="P84" s="69">
        <f t="shared" si="20"/>
        <v>70.253820253820251</v>
      </c>
      <c r="Q84" s="69" t="str">
        <f t="shared" si="21"/>
        <v/>
      </c>
      <c r="R84" s="69">
        <f t="shared" si="22"/>
        <v>59.897163947163939</v>
      </c>
      <c r="S84" s="69" t="str">
        <f t="shared" si="23"/>
        <v/>
      </c>
      <c r="T84" s="69">
        <f t="shared" si="24"/>
        <v>70.573426573426588</v>
      </c>
      <c r="U84" s="69" t="str">
        <f t="shared" si="25"/>
        <v/>
      </c>
      <c r="V84" s="69">
        <f t="shared" si="26"/>
        <v>33.299999999999997</v>
      </c>
      <c r="W84" s="69" t="str">
        <f t="shared" si="27"/>
        <v/>
      </c>
    </row>
    <row r="85" spans="1:23" x14ac:dyDescent="0.35">
      <c r="A85" t="s">
        <v>295</v>
      </c>
      <c r="B85" t="s">
        <v>445</v>
      </c>
      <c r="C85" s="195">
        <f>VLOOKUP(A85:A166,'Figure 1'!C87:I168,7,FALSE)</f>
        <v>75.158485077532688</v>
      </c>
      <c r="D85" s="195">
        <f>VLOOKUP(A85:A166,'Figure 1'!C87:I168,2,FALSE)</f>
        <v>97.751322751322746</v>
      </c>
      <c r="E85" s="195">
        <f>VLOOKUP(A85:A166,'Figure 1'!C87:I168,3,FALSE)</f>
        <v>73.763347763347767</v>
      </c>
      <c r="F85" s="195">
        <f>VLOOKUP(A85:A166,'Figure 1'!C87:I168,4,FALSE)</f>
        <v>68.472222222222214</v>
      </c>
      <c r="G85" s="195">
        <f>VLOOKUP(A85:A166,'Figure 1'!C87:I168,6,FALSE)</f>
        <v>66.205788039121359</v>
      </c>
      <c r="H85" s="195">
        <f>VLOOKUP(A85:A166,'Figure 1'!C87:I168,5,FALSE)</f>
        <v>75</v>
      </c>
      <c r="I85">
        <v>48.1</v>
      </c>
      <c r="J85" s="69">
        <f t="shared" si="14"/>
        <v>75.158485077532688</v>
      </c>
      <c r="K85" s="69" t="str">
        <f t="shared" si="15"/>
        <v/>
      </c>
      <c r="L85" s="69">
        <f t="shared" si="16"/>
        <v>97.751322751322746</v>
      </c>
      <c r="M85" s="69" t="str">
        <f t="shared" si="17"/>
        <v/>
      </c>
      <c r="N85" s="69">
        <f t="shared" si="18"/>
        <v>73.763347763347767</v>
      </c>
      <c r="O85" s="69" t="str">
        <f t="shared" si="19"/>
        <v/>
      </c>
      <c r="P85" s="69">
        <f t="shared" si="20"/>
        <v>68.472222222222214</v>
      </c>
      <c r="Q85" s="69" t="str">
        <f t="shared" si="21"/>
        <v/>
      </c>
      <c r="R85" s="69">
        <f t="shared" si="22"/>
        <v>66.205788039121359</v>
      </c>
      <c r="S85" s="69" t="str">
        <f t="shared" si="23"/>
        <v/>
      </c>
      <c r="T85" s="69">
        <f t="shared" si="24"/>
        <v>75</v>
      </c>
      <c r="U85" s="69" t="str">
        <f t="shared" si="25"/>
        <v/>
      </c>
      <c r="V85" s="69">
        <f t="shared" si="26"/>
        <v>48.1</v>
      </c>
      <c r="W85" s="69" t="str">
        <f t="shared" si="27"/>
        <v/>
      </c>
    </row>
    <row r="87" spans="1:23" x14ac:dyDescent="0.35">
      <c r="A87" t="s">
        <v>448</v>
      </c>
    </row>
    <row r="89" spans="1:23" x14ac:dyDescent="0.35">
      <c r="C89" s="69"/>
      <c r="D89" s="69"/>
      <c r="E89" s="69"/>
      <c r="F89" s="69"/>
      <c r="G89" s="69"/>
      <c r="H89" s="69"/>
    </row>
  </sheetData>
  <mergeCells count="7">
    <mergeCell ref="V2:W2"/>
    <mergeCell ref="J2:K2"/>
    <mergeCell ref="L2:M2"/>
    <mergeCell ref="N2:O2"/>
    <mergeCell ref="P2:Q2"/>
    <mergeCell ref="R2:S2"/>
    <mergeCell ref="T2:U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37257-226E-4301-8C1C-85998D415420}">
  <dimension ref="A1:CJ15"/>
  <sheetViews>
    <sheetView zoomScale="70" zoomScaleNormal="70" workbookViewId="0"/>
  </sheetViews>
  <sheetFormatPr defaultRowHeight="14.5" x14ac:dyDescent="0.35"/>
  <cols>
    <col min="2" max="2" width="17.90625" customWidth="1"/>
    <col min="3" max="3" width="15.6328125" bestFit="1" customWidth="1"/>
    <col min="4" max="4" width="12.26953125" bestFit="1" customWidth="1"/>
    <col min="10" max="11" width="8.7265625" customWidth="1"/>
    <col min="20" max="29" width="8.7265625" hidden="1" customWidth="1"/>
    <col min="30" max="32" width="8.7265625" customWidth="1"/>
    <col min="45" max="50" width="8.7265625" customWidth="1"/>
    <col min="53" max="62" width="8.7265625" hidden="1" customWidth="1"/>
    <col min="63" max="63" width="8.7265625" customWidth="1"/>
    <col min="64" max="68" width="8.7265625" hidden="1" customWidth="1"/>
    <col min="69" max="70" width="8.7265625" customWidth="1"/>
    <col min="71" max="74" width="8.7265625" hidden="1" customWidth="1"/>
    <col min="75" max="75" width="8.7265625" customWidth="1"/>
    <col min="76" max="78" width="8.7265625" hidden="1" customWidth="1"/>
  </cols>
  <sheetData>
    <row r="1" spans="1:88" ht="28.5" x14ac:dyDescent="0.65">
      <c r="B1" s="71" t="s">
        <v>477</v>
      </c>
    </row>
    <row r="2" spans="1:88" ht="15.5" x14ac:dyDescent="0.35">
      <c r="A2" s="130" t="s">
        <v>450</v>
      </c>
      <c r="B2" s="130"/>
      <c r="C2" s="130" t="s">
        <v>352</v>
      </c>
      <c r="D2" s="130"/>
      <c r="E2" s="130" t="s">
        <v>352</v>
      </c>
      <c r="F2" s="130"/>
      <c r="G2" s="130" t="s">
        <v>352</v>
      </c>
      <c r="H2" s="130"/>
      <c r="I2" s="130" t="s">
        <v>352</v>
      </c>
      <c r="J2" s="130"/>
      <c r="K2" s="130"/>
      <c r="L2" s="130"/>
      <c r="M2" s="130" t="s">
        <v>352</v>
      </c>
      <c r="N2" s="130"/>
      <c r="O2" s="130" t="s">
        <v>352</v>
      </c>
      <c r="P2" s="130"/>
      <c r="Q2" s="130" t="s">
        <v>352</v>
      </c>
      <c r="R2" s="130"/>
      <c r="S2" s="130" t="s">
        <v>352</v>
      </c>
      <c r="T2" s="130"/>
      <c r="U2" s="130"/>
      <c r="V2" s="130"/>
      <c r="W2" s="130"/>
      <c r="X2" s="130"/>
      <c r="Y2" s="130"/>
      <c r="Z2" s="130"/>
      <c r="AA2" s="130"/>
      <c r="AB2" s="130"/>
      <c r="AC2" s="130"/>
      <c r="AD2" s="130"/>
      <c r="AE2" s="130"/>
      <c r="AF2" s="130"/>
      <c r="AG2" s="130"/>
      <c r="AH2" s="130" t="s">
        <v>352</v>
      </c>
      <c r="AI2" s="130"/>
      <c r="AJ2" s="130" t="s">
        <v>352</v>
      </c>
      <c r="AK2" s="130"/>
      <c r="AL2" s="130" t="s">
        <v>352</v>
      </c>
      <c r="AM2" s="130"/>
      <c r="AN2" s="130" t="s">
        <v>352</v>
      </c>
      <c r="AO2" s="130"/>
      <c r="AP2" s="130" t="s">
        <v>352</v>
      </c>
      <c r="AQ2" s="130"/>
      <c r="AR2" s="130" t="s">
        <v>352</v>
      </c>
      <c r="AS2" s="130"/>
      <c r="AT2" s="130"/>
      <c r="AU2" s="130"/>
      <c r="AV2" s="130"/>
      <c r="AW2" s="130"/>
      <c r="AX2" s="130"/>
      <c r="AY2" s="130"/>
      <c r="AZ2" s="130" t="s">
        <v>352</v>
      </c>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t="s">
        <v>352</v>
      </c>
      <c r="CC2" s="130"/>
      <c r="CD2" s="130" t="s">
        <v>352</v>
      </c>
      <c r="CE2" s="130"/>
      <c r="CF2" s="130" t="s">
        <v>352</v>
      </c>
      <c r="CG2" s="130"/>
      <c r="CH2" s="130" t="s">
        <v>352</v>
      </c>
      <c r="CI2" s="130"/>
      <c r="CJ2" s="130" t="s">
        <v>352</v>
      </c>
    </row>
    <row r="3" spans="1:88" ht="15.5" x14ac:dyDescent="0.35">
      <c r="A3" s="130" t="s">
        <v>451</v>
      </c>
      <c r="B3" s="130" t="s">
        <v>352</v>
      </c>
      <c r="C3" s="130"/>
      <c r="D3" s="130" t="s">
        <v>352</v>
      </c>
      <c r="E3" s="130"/>
      <c r="F3" s="130" t="s">
        <v>352</v>
      </c>
      <c r="G3" s="130"/>
      <c r="H3" s="130" t="s">
        <v>352</v>
      </c>
      <c r="I3" s="130"/>
      <c r="J3" s="130"/>
      <c r="K3" s="130"/>
      <c r="L3" s="130" t="s">
        <v>352</v>
      </c>
      <c r="M3" s="130"/>
      <c r="N3" s="130" t="s">
        <v>352</v>
      </c>
      <c r="O3" s="130"/>
      <c r="P3" s="130" t="s">
        <v>352</v>
      </c>
      <c r="Q3" s="130"/>
      <c r="R3" s="130" t="s">
        <v>352</v>
      </c>
      <c r="S3" s="130"/>
      <c r="T3" s="130"/>
      <c r="U3" s="130"/>
      <c r="V3" s="130"/>
      <c r="W3" s="130"/>
      <c r="X3" s="130"/>
      <c r="Y3" s="130"/>
      <c r="Z3" s="130"/>
      <c r="AA3" s="130"/>
      <c r="AB3" s="130"/>
      <c r="AC3" s="130"/>
      <c r="AD3" s="130"/>
      <c r="AE3" s="130"/>
      <c r="AF3" s="130"/>
      <c r="AG3" s="130" t="s">
        <v>352</v>
      </c>
      <c r="AH3" s="130"/>
      <c r="AI3" s="130" t="s">
        <v>352</v>
      </c>
      <c r="AJ3" s="130"/>
      <c r="AK3" s="130" t="s">
        <v>352</v>
      </c>
      <c r="AL3" s="130"/>
      <c r="AM3" s="130" t="s">
        <v>352</v>
      </c>
      <c r="AN3" s="130"/>
      <c r="AO3" s="130" t="s">
        <v>352</v>
      </c>
      <c r="AP3" s="130"/>
      <c r="AQ3" s="130" t="s">
        <v>352</v>
      </c>
      <c r="AR3" s="130"/>
      <c r="AS3" s="130"/>
      <c r="AT3" s="130"/>
      <c r="AU3" s="130"/>
      <c r="AV3" s="130"/>
      <c r="AW3" s="130"/>
      <c r="AX3" s="130"/>
      <c r="AY3" s="130" t="s">
        <v>352</v>
      </c>
      <c r="AZ3" s="130"/>
      <c r="BA3" s="130"/>
      <c r="BB3" s="130"/>
      <c r="BC3" s="130"/>
      <c r="BD3" s="130"/>
      <c r="BE3" s="130"/>
      <c r="BF3" s="130"/>
      <c r="BG3" s="130"/>
      <c r="BH3" s="130"/>
      <c r="BI3" s="130"/>
      <c r="BJ3" s="130"/>
      <c r="BK3" s="130"/>
      <c r="BL3" s="130"/>
      <c r="BM3" s="130"/>
      <c r="BN3" s="130"/>
      <c r="BO3" s="130"/>
      <c r="BP3" s="130"/>
      <c r="BQ3" s="130"/>
      <c r="BR3" s="130"/>
      <c r="BS3" s="130"/>
      <c r="BT3" s="130"/>
      <c r="BU3" s="130"/>
      <c r="BV3" s="130"/>
      <c r="BW3" s="130"/>
      <c r="BX3" s="130"/>
      <c r="BY3" s="130"/>
      <c r="BZ3" s="130"/>
      <c r="CA3" s="130" t="s">
        <v>352</v>
      </c>
      <c r="CB3" s="130"/>
      <c r="CC3" s="130" t="s">
        <v>352</v>
      </c>
      <c r="CD3" s="130"/>
      <c r="CE3" s="130" t="s">
        <v>352</v>
      </c>
      <c r="CF3" s="130"/>
      <c r="CG3" s="130" t="s">
        <v>352</v>
      </c>
      <c r="CH3" s="130"/>
      <c r="CI3" s="130" t="s">
        <v>352</v>
      </c>
      <c r="CJ3" s="118"/>
    </row>
    <row r="4" spans="1:88" x14ac:dyDescent="0.35">
      <c r="A4" t="s">
        <v>398</v>
      </c>
      <c r="B4" t="s">
        <v>327</v>
      </c>
      <c r="C4" t="s">
        <v>327</v>
      </c>
      <c r="D4" t="s">
        <v>327</v>
      </c>
      <c r="E4" t="s">
        <v>327</v>
      </c>
      <c r="F4" t="s">
        <v>327</v>
      </c>
      <c r="G4" t="s">
        <v>327</v>
      </c>
      <c r="H4" t="s">
        <v>327</v>
      </c>
      <c r="I4" t="s">
        <v>327</v>
      </c>
      <c r="J4" t="s">
        <v>327</v>
      </c>
      <c r="K4" t="s">
        <v>327</v>
      </c>
      <c r="L4" t="s">
        <v>328</v>
      </c>
      <c r="M4" t="s">
        <v>328</v>
      </c>
      <c r="N4" t="s">
        <v>328</v>
      </c>
      <c r="O4" t="s">
        <v>328</v>
      </c>
      <c r="P4" t="s">
        <v>328</v>
      </c>
      <c r="Q4" t="s">
        <v>328</v>
      </c>
      <c r="R4" t="s">
        <v>328</v>
      </c>
      <c r="S4" t="s">
        <v>328</v>
      </c>
      <c r="T4" t="s">
        <v>328</v>
      </c>
      <c r="U4" t="s">
        <v>328</v>
      </c>
      <c r="V4" t="s">
        <v>328</v>
      </c>
      <c r="W4" t="s">
        <v>328</v>
      </c>
      <c r="X4" t="s">
        <v>328</v>
      </c>
      <c r="Y4" t="s">
        <v>328</v>
      </c>
      <c r="Z4" t="s">
        <v>328</v>
      </c>
      <c r="AA4" t="s">
        <v>328</v>
      </c>
      <c r="AB4" t="s">
        <v>328</v>
      </c>
      <c r="AC4" t="s">
        <v>328</v>
      </c>
      <c r="AD4" t="s">
        <v>328</v>
      </c>
      <c r="AE4" t="s">
        <v>328</v>
      </c>
      <c r="AF4" t="s">
        <v>328</v>
      </c>
      <c r="AG4" t="s">
        <v>329</v>
      </c>
      <c r="AH4" t="s">
        <v>329</v>
      </c>
      <c r="AI4" t="s">
        <v>329</v>
      </c>
      <c r="AJ4" t="s">
        <v>329</v>
      </c>
      <c r="AK4" t="s">
        <v>329</v>
      </c>
      <c r="AL4" t="s">
        <v>329</v>
      </c>
      <c r="AM4" t="s">
        <v>329</v>
      </c>
      <c r="AN4" t="s">
        <v>329</v>
      </c>
      <c r="AO4" t="s">
        <v>329</v>
      </c>
      <c r="AP4" t="s">
        <v>329</v>
      </c>
      <c r="AQ4" t="s">
        <v>329</v>
      </c>
      <c r="AR4" t="s">
        <v>329</v>
      </c>
      <c r="AS4" t="s">
        <v>329</v>
      </c>
      <c r="AT4" t="s">
        <v>329</v>
      </c>
      <c r="AU4" t="s">
        <v>329</v>
      </c>
      <c r="AV4" t="s">
        <v>329</v>
      </c>
      <c r="AW4" t="s">
        <v>329</v>
      </c>
      <c r="AX4" t="s">
        <v>329</v>
      </c>
      <c r="AY4" t="s">
        <v>330</v>
      </c>
      <c r="AZ4" t="s">
        <v>330</v>
      </c>
      <c r="BA4" t="s">
        <v>330</v>
      </c>
      <c r="BB4" t="s">
        <v>330</v>
      </c>
      <c r="BC4" t="s">
        <v>330</v>
      </c>
      <c r="BD4" t="s">
        <v>330</v>
      </c>
      <c r="BE4" t="s">
        <v>330</v>
      </c>
      <c r="BF4" t="s">
        <v>330</v>
      </c>
      <c r="BG4" t="s">
        <v>330</v>
      </c>
      <c r="BH4" t="s">
        <v>330</v>
      </c>
      <c r="BI4" t="s">
        <v>330</v>
      </c>
      <c r="BJ4" t="s">
        <v>330</v>
      </c>
      <c r="BK4" t="s">
        <v>330</v>
      </c>
      <c r="BL4" t="s">
        <v>330</v>
      </c>
      <c r="BM4" t="s">
        <v>330</v>
      </c>
      <c r="BN4" t="s">
        <v>330</v>
      </c>
      <c r="BO4" t="s">
        <v>330</v>
      </c>
      <c r="BP4" t="s">
        <v>330</v>
      </c>
      <c r="BQ4" t="s">
        <v>330</v>
      </c>
      <c r="BR4" t="s">
        <v>330</v>
      </c>
      <c r="BS4" t="s">
        <v>330</v>
      </c>
      <c r="BT4" t="s">
        <v>330</v>
      </c>
      <c r="BU4" t="s">
        <v>330</v>
      </c>
      <c r="BV4" t="s">
        <v>330</v>
      </c>
      <c r="BW4" t="s">
        <v>330</v>
      </c>
      <c r="BX4" t="s">
        <v>330</v>
      </c>
      <c r="BY4" t="s">
        <v>330</v>
      </c>
      <c r="BZ4" t="s">
        <v>330</v>
      </c>
      <c r="CA4" t="s">
        <v>337</v>
      </c>
      <c r="CB4" t="s">
        <v>337</v>
      </c>
      <c r="CC4" t="s">
        <v>337</v>
      </c>
      <c r="CD4" t="s">
        <v>337</v>
      </c>
      <c r="CE4" t="s">
        <v>337</v>
      </c>
      <c r="CF4" t="s">
        <v>337</v>
      </c>
      <c r="CG4" t="s">
        <v>337</v>
      </c>
      <c r="CH4" t="s">
        <v>337</v>
      </c>
      <c r="CI4" t="s">
        <v>337</v>
      </c>
      <c r="CJ4" t="s">
        <v>337</v>
      </c>
    </row>
    <row r="5" spans="1:88" ht="208.5" customHeight="1" x14ac:dyDescent="0.35">
      <c r="A5" s="3" t="s">
        <v>1</v>
      </c>
      <c r="B5" s="248" t="s">
        <v>2</v>
      </c>
      <c r="C5" s="249"/>
      <c r="D5" s="250" t="s">
        <v>3</v>
      </c>
      <c r="E5" s="250"/>
      <c r="F5" s="251" t="s">
        <v>4</v>
      </c>
      <c r="G5" s="251"/>
      <c r="H5" s="250" t="s">
        <v>5</v>
      </c>
      <c r="I5" s="250"/>
      <c r="J5" s="142" t="s">
        <v>6</v>
      </c>
      <c r="K5" s="6" t="s">
        <v>7</v>
      </c>
      <c r="L5" s="252" t="s">
        <v>8</v>
      </c>
      <c r="M5" s="253"/>
      <c r="N5" s="247" t="s">
        <v>9</v>
      </c>
      <c r="O5" s="247"/>
      <c r="P5" s="253" t="s">
        <v>10</v>
      </c>
      <c r="Q5" s="253"/>
      <c r="R5" s="255" t="s">
        <v>11</v>
      </c>
      <c r="S5" s="255"/>
      <c r="T5" s="247" t="s">
        <v>12</v>
      </c>
      <c r="U5" s="256"/>
      <c r="V5" s="256" t="s">
        <v>13</v>
      </c>
      <c r="W5" s="256"/>
      <c r="X5" s="256" t="s">
        <v>14</v>
      </c>
      <c r="Y5" s="256"/>
      <c r="Z5" s="256" t="s">
        <v>15</v>
      </c>
      <c r="AA5" s="256"/>
      <c r="AB5" s="247" t="s">
        <v>16</v>
      </c>
      <c r="AC5" s="247"/>
      <c r="AD5" s="143" t="s">
        <v>17</v>
      </c>
      <c r="AE5" s="139" t="s">
        <v>18</v>
      </c>
      <c r="AF5" s="10" t="s">
        <v>19</v>
      </c>
      <c r="AG5" s="257" t="s">
        <v>20</v>
      </c>
      <c r="AH5" s="254"/>
      <c r="AI5" s="258" t="s">
        <v>21</v>
      </c>
      <c r="AJ5" s="258"/>
      <c r="AK5" s="254" t="s">
        <v>22</v>
      </c>
      <c r="AL5" s="254"/>
      <c r="AM5" s="258" t="s">
        <v>23</v>
      </c>
      <c r="AN5" s="258"/>
      <c r="AO5" s="254" t="s">
        <v>24</v>
      </c>
      <c r="AP5" s="254"/>
      <c r="AQ5" s="258" t="s">
        <v>25</v>
      </c>
      <c r="AR5" s="258"/>
      <c r="AS5" s="144" t="s">
        <v>26</v>
      </c>
      <c r="AT5" s="147" t="s">
        <v>27</v>
      </c>
      <c r="AU5" s="144" t="s">
        <v>28</v>
      </c>
      <c r="AV5" s="147" t="s">
        <v>29</v>
      </c>
      <c r="AW5" s="144" t="s">
        <v>30</v>
      </c>
      <c r="AX5" s="14" t="s">
        <v>31</v>
      </c>
      <c r="AY5" s="262" t="s">
        <v>32</v>
      </c>
      <c r="AZ5" s="263"/>
      <c r="BA5" s="264" t="s">
        <v>33</v>
      </c>
      <c r="BB5" s="265"/>
      <c r="BC5" s="265" t="s">
        <v>34</v>
      </c>
      <c r="BD5" s="265"/>
      <c r="BE5" s="265" t="s">
        <v>35</v>
      </c>
      <c r="BF5" s="265"/>
      <c r="BG5" s="265" t="s">
        <v>36</v>
      </c>
      <c r="BH5" s="265"/>
      <c r="BI5" s="265" t="s">
        <v>37</v>
      </c>
      <c r="BJ5" s="265"/>
      <c r="BK5" s="145" t="s">
        <v>38</v>
      </c>
      <c r="BL5" s="17" t="s">
        <v>39</v>
      </c>
      <c r="BM5" s="18" t="s">
        <v>40</v>
      </c>
      <c r="BN5" s="18" t="s">
        <v>41</v>
      </c>
      <c r="BO5" s="18" t="s">
        <v>42</v>
      </c>
      <c r="BP5" s="18" t="s">
        <v>43</v>
      </c>
      <c r="BQ5" s="149" t="s">
        <v>44</v>
      </c>
      <c r="BR5" s="145" t="s">
        <v>45</v>
      </c>
      <c r="BS5" s="17" t="s">
        <v>46</v>
      </c>
      <c r="BT5" s="149" t="s">
        <v>47</v>
      </c>
      <c r="BU5" s="17" t="s">
        <v>48</v>
      </c>
      <c r="BV5" s="149" t="s">
        <v>49</v>
      </c>
      <c r="BW5" s="145" t="s">
        <v>50</v>
      </c>
      <c r="BX5" s="17" t="s">
        <v>51</v>
      </c>
      <c r="BY5" s="149" t="s">
        <v>52</v>
      </c>
      <c r="BZ5" s="20" t="s">
        <v>53</v>
      </c>
      <c r="CA5" s="267" t="s">
        <v>54</v>
      </c>
      <c r="CB5" s="260"/>
      <c r="CC5" s="259" t="s">
        <v>55</v>
      </c>
      <c r="CD5" s="259"/>
      <c r="CE5" s="260" t="s">
        <v>56</v>
      </c>
      <c r="CF5" s="260"/>
      <c r="CG5" s="259" t="s">
        <v>57</v>
      </c>
      <c r="CH5" s="259"/>
      <c r="CI5" s="260" t="s">
        <v>58</v>
      </c>
      <c r="CJ5" s="261"/>
    </row>
    <row r="6" spans="1:88" ht="29" x14ac:dyDescent="0.35">
      <c r="A6" s="25" t="s">
        <v>59</v>
      </c>
      <c r="B6" s="140" t="s">
        <v>60</v>
      </c>
      <c r="C6" s="141" t="s">
        <v>61</v>
      </c>
      <c r="D6" s="28" t="s">
        <v>60</v>
      </c>
      <c r="E6" s="28" t="s">
        <v>61</v>
      </c>
      <c r="F6" s="141" t="s">
        <v>60</v>
      </c>
      <c r="G6" s="141" t="s">
        <v>61</v>
      </c>
      <c r="H6" s="28" t="s">
        <v>60</v>
      </c>
      <c r="I6" s="28" t="s">
        <v>61</v>
      </c>
      <c r="J6" s="141" t="s">
        <v>61</v>
      </c>
      <c r="K6" s="29" t="s">
        <v>61</v>
      </c>
      <c r="L6" s="30" t="s">
        <v>60</v>
      </c>
      <c r="M6" s="31" t="s">
        <v>61</v>
      </c>
      <c r="N6" s="146" t="s">
        <v>60</v>
      </c>
      <c r="O6" s="146" t="s">
        <v>61</v>
      </c>
      <c r="P6" s="31" t="s">
        <v>60</v>
      </c>
      <c r="Q6" s="31" t="s">
        <v>61</v>
      </c>
      <c r="R6" s="31" t="s">
        <v>60</v>
      </c>
      <c r="S6" s="31" t="s">
        <v>61</v>
      </c>
      <c r="T6" s="146" t="s">
        <v>60</v>
      </c>
      <c r="U6" s="146" t="s">
        <v>61</v>
      </c>
      <c r="V6" s="146" t="s">
        <v>60</v>
      </c>
      <c r="W6" s="146" t="s">
        <v>61</v>
      </c>
      <c r="X6" s="146" t="s">
        <v>60</v>
      </c>
      <c r="Y6" s="146" t="s">
        <v>61</v>
      </c>
      <c r="Z6" s="146" t="s">
        <v>60</v>
      </c>
      <c r="AA6" s="146" t="s">
        <v>61</v>
      </c>
      <c r="AB6" s="146" t="s">
        <v>60</v>
      </c>
      <c r="AC6" s="146" t="s">
        <v>61</v>
      </c>
      <c r="AD6" s="31" t="s">
        <v>61</v>
      </c>
      <c r="AE6" s="146" t="s">
        <v>61</v>
      </c>
      <c r="AF6" s="33" t="s">
        <v>61</v>
      </c>
      <c r="AG6" s="34" t="s">
        <v>60</v>
      </c>
      <c r="AH6" s="35" t="s">
        <v>61</v>
      </c>
      <c r="AI6" s="36" t="s">
        <v>60</v>
      </c>
      <c r="AJ6" s="36" t="s">
        <v>61</v>
      </c>
      <c r="AK6" s="35" t="s">
        <v>60</v>
      </c>
      <c r="AL6" s="35" t="s">
        <v>61</v>
      </c>
      <c r="AM6" s="36" t="s">
        <v>60</v>
      </c>
      <c r="AN6" s="36" t="s">
        <v>61</v>
      </c>
      <c r="AO6" s="35" t="s">
        <v>60</v>
      </c>
      <c r="AP6" s="35" t="s">
        <v>61</v>
      </c>
      <c r="AQ6" s="36" t="s">
        <v>60</v>
      </c>
      <c r="AR6" s="36" t="s">
        <v>61</v>
      </c>
      <c r="AS6" s="35" t="s">
        <v>61</v>
      </c>
      <c r="AT6" s="36" t="s">
        <v>61</v>
      </c>
      <c r="AU6" s="35" t="s">
        <v>61</v>
      </c>
      <c r="AV6" s="36" t="s">
        <v>61</v>
      </c>
      <c r="AW6" s="35" t="s">
        <v>61</v>
      </c>
      <c r="AX6" s="37" t="s">
        <v>61</v>
      </c>
      <c r="AY6" s="148" t="s">
        <v>60</v>
      </c>
      <c r="AZ6" s="148" t="s">
        <v>61</v>
      </c>
      <c r="BA6" s="150" t="s">
        <v>60</v>
      </c>
      <c r="BB6" s="150" t="s">
        <v>61</v>
      </c>
      <c r="BC6" s="150" t="s">
        <v>60</v>
      </c>
      <c r="BD6" s="150" t="s">
        <v>61</v>
      </c>
      <c r="BE6" s="150" t="s">
        <v>60</v>
      </c>
      <c r="BF6" s="150" t="s">
        <v>61</v>
      </c>
      <c r="BG6" s="150" t="s">
        <v>60</v>
      </c>
      <c r="BH6" s="150" t="s">
        <v>61</v>
      </c>
      <c r="BI6" s="150" t="s">
        <v>60</v>
      </c>
      <c r="BJ6" s="150" t="s">
        <v>61</v>
      </c>
      <c r="BK6" s="148" t="s">
        <v>61</v>
      </c>
      <c r="BL6" s="18" t="s">
        <v>61</v>
      </c>
      <c r="BM6" s="18" t="s">
        <v>61</v>
      </c>
      <c r="BN6" s="18" t="s">
        <v>61</v>
      </c>
      <c r="BO6" s="18" t="s">
        <v>61</v>
      </c>
      <c r="BP6" s="18" t="s">
        <v>61</v>
      </c>
      <c r="BQ6" s="150" t="s">
        <v>61</v>
      </c>
      <c r="BR6" s="148" t="s">
        <v>61</v>
      </c>
      <c r="BS6" s="18" t="s">
        <v>61</v>
      </c>
      <c r="BT6" s="150" t="s">
        <v>61</v>
      </c>
      <c r="BU6" s="18" t="s">
        <v>61</v>
      </c>
      <c r="BV6" s="150" t="s">
        <v>61</v>
      </c>
      <c r="BW6" s="148" t="s">
        <v>61</v>
      </c>
      <c r="BX6" s="18" t="s">
        <v>61</v>
      </c>
      <c r="BY6" s="150" t="s">
        <v>61</v>
      </c>
      <c r="BZ6" s="40" t="s">
        <v>61</v>
      </c>
      <c r="CA6" s="41" t="s">
        <v>60</v>
      </c>
      <c r="CB6" s="42" t="s">
        <v>61</v>
      </c>
      <c r="CC6" s="43" t="s">
        <v>60</v>
      </c>
      <c r="CD6" s="43" t="s">
        <v>61</v>
      </c>
      <c r="CE6" s="42" t="s">
        <v>60</v>
      </c>
      <c r="CF6" s="42" t="s">
        <v>61</v>
      </c>
      <c r="CG6" s="43" t="s">
        <v>60</v>
      </c>
      <c r="CH6" s="43" t="s">
        <v>61</v>
      </c>
      <c r="CI6" s="42" t="s">
        <v>60</v>
      </c>
      <c r="CJ6" s="44" t="s">
        <v>61</v>
      </c>
    </row>
    <row r="7" spans="1:88" x14ac:dyDescent="0.35">
      <c r="A7" t="s">
        <v>296</v>
      </c>
      <c r="T7" s="69">
        <f>'2017 Individual Scores Unweight'!V94</f>
        <v>80.443852108158183</v>
      </c>
      <c r="U7" s="69">
        <f>'2017 Individual Scores Unweight'!W94</f>
        <v>51.770090540116833</v>
      </c>
      <c r="V7" s="69">
        <f>'2017 Individual Scores Unweight'!X94</f>
        <v>59.70016156555053</v>
      </c>
      <c r="W7" s="69">
        <f>'2017 Individual Scores Unweight'!Y94</f>
        <v>41.953082706146432</v>
      </c>
      <c r="X7" s="69">
        <f>'2017 Individual Scores Unweight'!Z94</f>
        <v>59.713401471837024</v>
      </c>
      <c r="Y7" s="69">
        <f>'2017 Individual Scores Unweight'!AA94</f>
        <v>42.80351991512152</v>
      </c>
      <c r="Z7" s="69">
        <f>'2017 Individual Scores Unweight'!AB94</f>
        <v>65.991385445033984</v>
      </c>
      <c r="AA7" s="69">
        <f>'2017 Individual Scores Unweight'!AC94</f>
        <v>44.451937019112023</v>
      </c>
      <c r="AB7" s="69">
        <f>'2017 Individual Scores Unweight'!AD94</f>
        <v>80.094617779837421</v>
      </c>
      <c r="AC7" s="69">
        <f>'2017 Individual Scores Unweight'!AE94</f>
        <v>57.30478782248273</v>
      </c>
      <c r="BA7" s="69">
        <f>'2017 Individual Scores Unweight'!BC94</f>
        <v>80.449555702230398</v>
      </c>
      <c r="BB7" s="69">
        <f>'2017 Individual Scores Unweight'!BD94</f>
        <v>56.287243748209626</v>
      </c>
      <c r="BC7" s="69">
        <f>'2017 Individual Scores Unweight'!BE94</f>
        <v>68.871811686895711</v>
      </c>
      <c r="BD7" s="69">
        <f>'2017 Individual Scores Unweight'!BF94</f>
        <v>50.848076663557187</v>
      </c>
      <c r="BE7" s="69">
        <f>'2017 Individual Scores Unweight'!BG94</f>
        <v>69.915311791707921</v>
      </c>
      <c r="BF7" s="69">
        <f>'2017 Individual Scores Unweight'!BH94</f>
        <v>53.13162242779768</v>
      </c>
      <c r="BG7" s="69">
        <f>'2017 Individual Scores Unweight'!BI94</f>
        <v>69.833657473711142</v>
      </c>
      <c r="BH7" s="69">
        <f>'2017 Individual Scores Unweight'!BJ94</f>
        <v>54.266678712570993</v>
      </c>
      <c r="BI7" s="69">
        <f>'2017 Individual Scores Unweight'!BK94</f>
        <v>83.88529173295214</v>
      </c>
      <c r="BJ7" s="69">
        <f>'2017 Individual Scores Unweight'!BL94</f>
        <v>62.598934166956418</v>
      </c>
      <c r="BL7" s="69">
        <f>'2017 Individual Scores Unweight'!BN94</f>
        <v>64.08842036729412</v>
      </c>
      <c r="BM7" s="69">
        <f>'2017 Individual Scores Unweight'!BO94</f>
        <v>69.306209941032719</v>
      </c>
      <c r="BN7" s="69">
        <f>'2017 Individual Scores Unweight'!BP94</f>
        <v>76.837959828753739</v>
      </c>
      <c r="BO7" s="69">
        <f>'2017 Individual Scores Unweight'!BQ94</f>
        <v>74.448636212029513</v>
      </c>
      <c r="BP7" s="69">
        <f>'2017 Individual Scores Unweight'!BR94</f>
        <v>70.598808110660158</v>
      </c>
      <c r="BS7" s="69">
        <f>'2017 Individual Scores Unweight'!BU94</f>
        <v>40.730276963758811</v>
      </c>
      <c r="BT7" s="69">
        <f>'2017 Individual Scores Unweight'!BV94</f>
        <v>28.095292613575854</v>
      </c>
      <c r="BU7" s="69">
        <f>'2017 Individual Scores Unweight'!BW94</f>
        <v>57.942446784586679</v>
      </c>
      <c r="BV7" s="69">
        <f>'2017 Individual Scores Unweight'!BX94</f>
        <v>49.876295429115785</v>
      </c>
      <c r="BX7" s="69">
        <f>'2017 Individual Scores Unweight'!BZ94</f>
        <v>77.888886596584385</v>
      </c>
      <c r="BY7" s="69">
        <f>'2017 Individual Scores Unweight'!CA94</f>
        <v>76.228536933736535</v>
      </c>
      <c r="BZ7" s="69">
        <f>'2017 Individual Scores Unweight'!CB94</f>
        <v>69.174276101363361</v>
      </c>
    </row>
    <row r="8" spans="1:88" x14ac:dyDescent="0.35">
      <c r="A8" t="s">
        <v>469</v>
      </c>
      <c r="B8" s="69">
        <f>'2017 Individual Scores Unweight'!D94</f>
        <v>85.992327460980704</v>
      </c>
      <c r="D8" s="69">
        <f>'2017 Individual Scores Unweight'!F94</f>
        <v>87.380644124725919</v>
      </c>
      <c r="F8" s="69">
        <f>'2017 Individual Scores Unweight'!H94</f>
        <v>80.619729584937602</v>
      </c>
      <c r="H8" s="69">
        <f>'2017 Individual Scores Unweight'!J94</f>
        <v>74.69851615386051</v>
      </c>
      <c r="J8" s="69"/>
      <c r="L8" s="69">
        <f>'2017 Individual Scores Unweight'!N94</f>
        <v>61.344298933968929</v>
      </c>
      <c r="N8" s="69">
        <f>'2017 Individual Scores Unweight'!P94</f>
        <v>80.260943524035369</v>
      </c>
      <c r="P8" s="69">
        <f>'2017 Individual Scores Unweight'!R94</f>
        <v>75.06241129598753</v>
      </c>
      <c r="R8" s="69">
        <f>'2017 Individual Scores Unweight'!T94</f>
        <v>69.188683674083435</v>
      </c>
      <c r="AG8" s="69">
        <f>'2017 Individual Scores Unweight'!AI94</f>
        <v>93.398404544812095</v>
      </c>
      <c r="AI8" s="69">
        <f>'2017 Individual Scores Unweight'!AK94</f>
        <v>80.030635114924948</v>
      </c>
      <c r="AK8" s="69">
        <f>'2017 Individual Scores Unweight'!AM94</f>
        <v>79.730493812320077</v>
      </c>
      <c r="AM8" s="69">
        <f>'2017 Individual Scores Unweight'!AO94</f>
        <v>54.420422953421522</v>
      </c>
      <c r="AO8" s="69">
        <f>'2017 Individual Scores Unweight'!AQ94</f>
        <v>73.940637017215209</v>
      </c>
      <c r="AQ8" s="69">
        <f>'2017 Individual Scores Unweight'!AS94</f>
        <v>52.1574249959057</v>
      </c>
      <c r="AY8" s="69">
        <f>'2017 Individual Scores Unweight'!BA94</f>
        <v>74.591125677499463</v>
      </c>
      <c r="CA8" s="69">
        <f>'2017 Individual Scores Unweight'!CC94</f>
        <v>72.380347445853744</v>
      </c>
      <c r="CC8" s="69">
        <f>'2017 Individual Scores Unweight'!CE94</f>
        <v>45.126353998305206</v>
      </c>
      <c r="CE8" s="69">
        <f>'2017 Individual Scores Unweight'!CG94</f>
        <v>41.365738876632122</v>
      </c>
      <c r="CG8" s="69">
        <f>'2017 Individual Scores Unweight'!CI94</f>
        <v>67.427288043745804</v>
      </c>
      <c r="CI8" s="69">
        <f>'2017 Individual Scores Unweight'!CK94</f>
        <v>72.438369541556114</v>
      </c>
    </row>
    <row r="9" spans="1:88" x14ac:dyDescent="0.35">
      <c r="A9" s="210" t="s">
        <v>450</v>
      </c>
      <c r="C9" s="69">
        <f>'2017 Individual Scores Unweight'!E94</f>
        <v>62.829446405993409</v>
      </c>
      <c r="E9" s="69">
        <f>'2017 Individual Scores Unweight'!G94</f>
        <v>61.048691188277481</v>
      </c>
      <c r="G9" s="69">
        <f>'2017 Individual Scores Unweight'!I94</f>
        <v>52.80264811818261</v>
      </c>
      <c r="I9" s="69">
        <f>'2017 Individual Scores Unweight'!K94</f>
        <v>50.003268303014131</v>
      </c>
      <c r="J9" s="69">
        <f>'2017 Individual Scores Unweight'!L94</f>
        <v>58.413947746016262</v>
      </c>
      <c r="K9" s="69">
        <f>'2017 Individual Scores Unweight'!M94</f>
        <v>56.759393060833361</v>
      </c>
      <c r="M9" s="69">
        <f>'2017 Individual Scores Unweight'!O94</f>
        <v>38.656716016884424</v>
      </c>
      <c r="O9" s="69">
        <f>'2017 Individual Scores Unweight'!Q94</f>
        <v>49.105823514955688</v>
      </c>
      <c r="Q9" s="69">
        <f>'2017 Individual Scores Unweight'!S94</f>
        <v>49.081363022560545</v>
      </c>
      <c r="S9" s="69">
        <f>'2017 Individual Scores Unweight'!U94</f>
        <v>47.679163433024478</v>
      </c>
      <c r="AD9" s="69">
        <f>'2017 Individual Scores Unweight'!AF94</f>
        <v>53.598899402169693</v>
      </c>
      <c r="AE9" s="69">
        <f>'2017 Individual Scores Unweight'!AG94</f>
        <v>56.20303915584671</v>
      </c>
      <c r="AF9" s="69">
        <f>'2017 Individual Scores Unweight'!AH94</f>
        <v>53.532685826387336</v>
      </c>
      <c r="AH9" s="69">
        <f>'2017 Individual Scores Unweight'!AJ94</f>
        <v>66.647135654205442</v>
      </c>
      <c r="AJ9" s="69">
        <f>'2017 Individual Scores Unweight'!AL94</f>
        <v>59.268970207788776</v>
      </c>
      <c r="AL9" s="69">
        <f>'2017 Individual Scores Unweight'!AN94</f>
        <v>53.598430833418561</v>
      </c>
      <c r="AN9" s="69">
        <f>'2017 Individual Scores Unweight'!AP94</f>
        <v>39.276018994633695</v>
      </c>
      <c r="AP9" s="69">
        <f>'2017 Individual Scores Unweight'!AR94</f>
        <v>44.542039104232735</v>
      </c>
      <c r="AR9" s="69">
        <f>'2017 Individual Scores Unweight'!AT94</f>
        <v>38.881079548814583</v>
      </c>
      <c r="AS9" s="69">
        <f>'2017 Individual Scores Unweight'!AU94</f>
        <v>60.714576120199226</v>
      </c>
      <c r="AT9" s="69">
        <f>'2017 Individual Scores Unweight'!AV94</f>
        <v>51.994829703383289</v>
      </c>
      <c r="AU9" s="69">
        <f>'2017 Individual Scores Unweight'!AW94</f>
        <v>48.083955285338419</v>
      </c>
      <c r="AV9" s="69">
        <f>'2017 Individual Scores Unweight'!AX94</f>
        <v>63.659522682591493</v>
      </c>
      <c r="AW9" s="69">
        <f>'2017 Individual Scores Unweight'!AY94</f>
        <v>58.471370368174341</v>
      </c>
      <c r="AX9" s="69">
        <f>'2017 Individual Scores Unweight'!AZ94</f>
        <v>50.534267086738211</v>
      </c>
      <c r="AZ9" s="69">
        <f>'2017 Individual Scores Unweight'!BB94</f>
        <v>55.123055008606158</v>
      </c>
      <c r="BK9" s="69">
        <f>'2017 Individual Scores Unweight'!BM94</f>
        <v>71.056006891954056</v>
      </c>
      <c r="BQ9" s="69">
        <f>'2017 Individual Scores Unweight'!BS94</f>
        <v>41.745122559050984</v>
      </c>
      <c r="BR9" s="69">
        <f>'2017 Individual Scores Unweight'!BT94</f>
        <v>44.161077947759267</v>
      </c>
      <c r="BW9" s="69">
        <f>'2017 Individual Scores Unweight'!BY94</f>
        <v>74.43056654389477</v>
      </c>
      <c r="CB9" s="69">
        <f>'2017 Individual Scores Unweight'!CD94</f>
        <v>46.826812632266062</v>
      </c>
      <c r="CD9" s="69">
        <f>'2017 Individual Scores Unweight'!CF94</f>
        <v>32.791707656903732</v>
      </c>
      <c r="CF9" s="69">
        <f>'2017 Individual Scores Unweight'!CH94</f>
        <v>30.728228886123624</v>
      </c>
      <c r="CH9" s="69">
        <f>'2017 Individual Scores Unweight'!CJ94</f>
        <v>38.40360940492458</v>
      </c>
      <c r="CJ9" s="69">
        <f>'2017 Individual Scores Unweight'!CL94</f>
        <v>46.274430774772043</v>
      </c>
    </row>
    <row r="12" spans="1:88" ht="17" x14ac:dyDescent="0.4">
      <c r="C12" s="212" t="s">
        <v>472</v>
      </c>
      <c r="D12" s="212" t="s">
        <v>473</v>
      </c>
      <c r="E12" s="212"/>
    </row>
    <row r="13" spans="1:88" ht="17" x14ac:dyDescent="0.4">
      <c r="B13" s="212" t="s">
        <v>470</v>
      </c>
      <c r="C13" s="213">
        <f>MIN(B8:CJ8)</f>
        <v>41.365738876632122</v>
      </c>
      <c r="D13" s="213">
        <f>MIN(B9:CJ9)</f>
        <v>30.728228886123624</v>
      </c>
    </row>
    <row r="14" spans="1:88" ht="17" x14ac:dyDescent="0.4">
      <c r="B14" s="212" t="s">
        <v>471</v>
      </c>
      <c r="C14" s="213">
        <f>MAX(B8:CJ8)</f>
        <v>93.398404544812095</v>
      </c>
      <c r="D14" s="213">
        <f>MAX(B9:CJ9)</f>
        <v>74.43056654389477</v>
      </c>
    </row>
    <row r="15" spans="1:88" ht="17" x14ac:dyDescent="0.4">
      <c r="B15" s="212" t="s">
        <v>299</v>
      </c>
      <c r="C15" s="213">
        <f>C14-C13</f>
        <v>52.032665668179973</v>
      </c>
      <c r="D15" s="213">
        <f>D14-D13</f>
        <v>43.702337657771146</v>
      </c>
      <c r="E15" s="211"/>
    </row>
  </sheetData>
  <mergeCells count="30">
    <mergeCell ref="N5:O5"/>
    <mergeCell ref="B5:C5"/>
    <mergeCell ref="D5:E5"/>
    <mergeCell ref="F5:G5"/>
    <mergeCell ref="H5:I5"/>
    <mergeCell ref="L5:M5"/>
    <mergeCell ref="AO5:AP5"/>
    <mergeCell ref="P5:Q5"/>
    <mergeCell ref="R5:S5"/>
    <mergeCell ref="T5:U5"/>
    <mergeCell ref="V5:W5"/>
    <mergeCell ref="X5:Y5"/>
    <mergeCell ref="Z5:AA5"/>
    <mergeCell ref="AB5:AC5"/>
    <mergeCell ref="AG5:AH5"/>
    <mergeCell ref="AI5:AJ5"/>
    <mergeCell ref="AK5:AL5"/>
    <mergeCell ref="AM5:AN5"/>
    <mergeCell ref="CI5:CJ5"/>
    <mergeCell ref="AQ5:AR5"/>
    <mergeCell ref="AY5:AZ5"/>
    <mergeCell ref="BA5:BB5"/>
    <mergeCell ref="BC5:BD5"/>
    <mergeCell ref="BE5:BF5"/>
    <mergeCell ref="BG5:BH5"/>
    <mergeCell ref="BI5:BJ5"/>
    <mergeCell ref="CA5:CB5"/>
    <mergeCell ref="CC5:CD5"/>
    <mergeCell ref="CE5:CF5"/>
    <mergeCell ref="CG5:CH5"/>
  </mergeCells>
  <conditionalFormatting sqref="B8:Q8 S8 U8 W8 AA8 AC8:AX8 AZ8 BB8 BD8 BF8 BH8 BK8:CJ8">
    <cfRule type="colorScale" priority="4">
      <colorScale>
        <cfvo type="min"/>
        <cfvo type="percentile" val="50"/>
        <cfvo type="max"/>
        <color rgb="FFF8696B"/>
        <color rgb="FFFFEB84"/>
        <color rgb="FF63BE7B"/>
      </colorScale>
    </cfRule>
  </conditionalFormatting>
  <conditionalFormatting sqref="B9:R9 T9 V9 X9 Z9 AB9 AD9:BA9 BC9 BE9 BG9 BI9 BQ9 CA9:CJ9">
    <cfRule type="colorScale" priority="3">
      <colorScale>
        <cfvo type="min"/>
        <cfvo type="percentile" val="50"/>
        <cfvo type="max"/>
        <color rgb="FFF8696B"/>
        <color rgb="FFFFEB84"/>
        <color rgb="FF63BE7B"/>
      </colorScale>
    </cfRule>
  </conditionalFormatting>
  <conditionalFormatting sqref="B9:I9 L9:R9 T9 V9 X9 Z9 AB9 AG9:AR9 AY9 BA9 BC9 BE9 BG9 BI9 CA9:CJ9">
    <cfRule type="colorScale" priority="19">
      <colorScale>
        <cfvo type="min"/>
        <cfvo type="percentile" val="50"/>
        <cfvo type="max"/>
        <color rgb="FFF8696B"/>
        <color rgb="FFFFEB84"/>
        <color rgb="FF63BE7B"/>
      </colorScale>
    </cfRule>
  </conditionalFormatting>
  <conditionalFormatting sqref="B8:Q8 S8 U8 W8 AA8 AC8:AX8 BB8 BD8 BF8 BH8 BK8:CJ8">
    <cfRule type="colorScale" priority="20">
      <colorScale>
        <cfvo type="min"/>
        <cfvo type="percentile" val="50"/>
        <cfvo type="max"/>
        <color rgb="FFF8696B"/>
        <color rgb="FFFFEB84"/>
        <color rgb="FF63BE7B"/>
      </colorScale>
    </cfRule>
  </conditionalFormatting>
  <conditionalFormatting sqref="B8:CJ8">
    <cfRule type="colorScale" priority="2">
      <colorScale>
        <cfvo type="min"/>
        <cfvo type="percentile" val="50"/>
        <cfvo type="max"/>
        <color rgb="FFF8696B"/>
        <color rgb="FFFFEB84"/>
        <color rgb="FF63BE7B"/>
      </colorScale>
    </cfRule>
  </conditionalFormatting>
  <conditionalFormatting sqref="B9:CJ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A8BD-B788-4C59-92A4-869ABA69DB50}">
  <dimension ref="A1:CK24"/>
  <sheetViews>
    <sheetView zoomScale="70" zoomScaleNormal="70" workbookViewId="0"/>
  </sheetViews>
  <sheetFormatPr defaultRowHeight="14.5" x14ac:dyDescent="0.35"/>
  <cols>
    <col min="4" max="4" width="15" customWidth="1"/>
    <col min="21" max="30" width="8.7265625" hidden="1" customWidth="1"/>
    <col min="54" max="63" width="8.7265625" hidden="1" customWidth="1"/>
    <col min="65" max="69" width="8.7265625" hidden="1" customWidth="1"/>
    <col min="72" max="75" width="8.7265625" hidden="1" customWidth="1"/>
    <col min="77" max="79" width="8.7265625" hidden="1" customWidth="1"/>
  </cols>
  <sheetData>
    <row r="1" spans="1:89" ht="28.5" x14ac:dyDescent="0.65">
      <c r="B1" s="71" t="s">
        <v>478</v>
      </c>
    </row>
    <row r="2" spans="1:89" ht="174" customHeight="1" x14ac:dyDescent="0.35">
      <c r="B2" s="3" t="s">
        <v>1</v>
      </c>
      <c r="C2" s="248" t="s">
        <v>2</v>
      </c>
      <c r="D2" s="249"/>
      <c r="E2" s="250" t="s">
        <v>3</v>
      </c>
      <c r="F2" s="250"/>
      <c r="G2" s="251" t="s">
        <v>4</v>
      </c>
      <c r="H2" s="251"/>
      <c r="I2" s="250" t="s">
        <v>5</v>
      </c>
      <c r="J2" s="250"/>
      <c r="K2" s="142" t="s">
        <v>6</v>
      </c>
      <c r="L2" s="6" t="s">
        <v>7</v>
      </c>
      <c r="M2" s="252" t="s">
        <v>8</v>
      </c>
      <c r="N2" s="253"/>
      <c r="O2" s="247" t="s">
        <v>9</v>
      </c>
      <c r="P2" s="247"/>
      <c r="Q2" s="253" t="s">
        <v>10</v>
      </c>
      <c r="R2" s="253"/>
      <c r="S2" s="255" t="s">
        <v>11</v>
      </c>
      <c r="T2" s="255"/>
      <c r="U2" s="247" t="s">
        <v>12</v>
      </c>
      <c r="V2" s="256"/>
      <c r="W2" s="256" t="s">
        <v>13</v>
      </c>
      <c r="X2" s="256"/>
      <c r="Y2" s="256" t="s">
        <v>14</v>
      </c>
      <c r="Z2" s="256"/>
      <c r="AA2" s="256" t="s">
        <v>15</v>
      </c>
      <c r="AB2" s="256"/>
      <c r="AC2" s="247" t="s">
        <v>16</v>
      </c>
      <c r="AD2" s="247"/>
      <c r="AE2" s="143" t="s">
        <v>17</v>
      </c>
      <c r="AF2" s="139" t="s">
        <v>18</v>
      </c>
      <c r="AG2" s="10" t="s">
        <v>19</v>
      </c>
      <c r="AH2" s="257" t="s">
        <v>20</v>
      </c>
      <c r="AI2" s="254"/>
      <c r="AJ2" s="258" t="s">
        <v>21</v>
      </c>
      <c r="AK2" s="258"/>
      <c r="AL2" s="254" t="s">
        <v>22</v>
      </c>
      <c r="AM2" s="254"/>
      <c r="AN2" s="258" t="s">
        <v>23</v>
      </c>
      <c r="AO2" s="258"/>
      <c r="AP2" s="254" t="s">
        <v>24</v>
      </c>
      <c r="AQ2" s="254"/>
      <c r="AR2" s="258" t="s">
        <v>25</v>
      </c>
      <c r="AS2" s="258"/>
      <c r="AT2" s="144" t="s">
        <v>26</v>
      </c>
      <c r="AU2" s="147" t="s">
        <v>27</v>
      </c>
      <c r="AV2" s="144" t="s">
        <v>28</v>
      </c>
      <c r="AW2" s="147" t="s">
        <v>29</v>
      </c>
      <c r="AX2" s="144" t="s">
        <v>30</v>
      </c>
      <c r="AY2" s="14" t="s">
        <v>31</v>
      </c>
      <c r="AZ2" s="262" t="s">
        <v>32</v>
      </c>
      <c r="BA2" s="263"/>
      <c r="BB2" s="264" t="s">
        <v>33</v>
      </c>
      <c r="BC2" s="265"/>
      <c r="BD2" s="265" t="s">
        <v>34</v>
      </c>
      <c r="BE2" s="265"/>
      <c r="BF2" s="265" t="s">
        <v>35</v>
      </c>
      <c r="BG2" s="265"/>
      <c r="BH2" s="265" t="s">
        <v>36</v>
      </c>
      <c r="BI2" s="265"/>
      <c r="BJ2" s="265" t="s">
        <v>37</v>
      </c>
      <c r="BK2" s="265"/>
      <c r="BL2" s="145" t="s">
        <v>38</v>
      </c>
      <c r="BM2" s="17" t="s">
        <v>39</v>
      </c>
      <c r="BN2" s="18" t="s">
        <v>40</v>
      </c>
      <c r="BO2" s="18" t="s">
        <v>41</v>
      </c>
      <c r="BP2" s="18" t="s">
        <v>42</v>
      </c>
      <c r="BQ2" s="18" t="s">
        <v>43</v>
      </c>
      <c r="BR2" s="149" t="s">
        <v>44</v>
      </c>
      <c r="BS2" s="145" t="s">
        <v>45</v>
      </c>
      <c r="BT2" s="17" t="s">
        <v>46</v>
      </c>
      <c r="BU2" s="149" t="s">
        <v>47</v>
      </c>
      <c r="BV2" s="17" t="s">
        <v>48</v>
      </c>
      <c r="BW2" s="149" t="s">
        <v>49</v>
      </c>
      <c r="BX2" s="145" t="s">
        <v>50</v>
      </c>
      <c r="BY2" s="17" t="s">
        <v>51</v>
      </c>
      <c r="BZ2" s="149" t="s">
        <v>52</v>
      </c>
      <c r="CA2" s="20" t="s">
        <v>53</v>
      </c>
      <c r="CB2" s="267" t="s">
        <v>54</v>
      </c>
      <c r="CC2" s="260"/>
      <c r="CD2" s="259" t="s">
        <v>55</v>
      </c>
      <c r="CE2" s="259"/>
      <c r="CF2" s="260" t="s">
        <v>56</v>
      </c>
      <c r="CG2" s="260"/>
      <c r="CH2" s="259" t="s">
        <v>57</v>
      </c>
      <c r="CI2" s="259"/>
      <c r="CJ2" s="260" t="s">
        <v>58</v>
      </c>
      <c r="CK2" s="261"/>
    </row>
    <row r="3" spans="1:89" ht="29" x14ac:dyDescent="0.35">
      <c r="B3" s="25" t="s">
        <v>59</v>
      </c>
      <c r="C3" s="140" t="s">
        <v>60</v>
      </c>
      <c r="D3" s="141" t="s">
        <v>61</v>
      </c>
      <c r="E3" s="28" t="s">
        <v>60</v>
      </c>
      <c r="F3" s="28" t="s">
        <v>61</v>
      </c>
      <c r="G3" s="141" t="s">
        <v>60</v>
      </c>
      <c r="H3" s="141" t="s">
        <v>61</v>
      </c>
      <c r="I3" s="28" t="s">
        <v>60</v>
      </c>
      <c r="J3" s="28" t="s">
        <v>61</v>
      </c>
      <c r="K3" s="141" t="s">
        <v>61</v>
      </c>
      <c r="L3" s="29" t="s">
        <v>61</v>
      </c>
      <c r="M3" s="30" t="s">
        <v>60</v>
      </c>
      <c r="N3" s="31" t="s">
        <v>61</v>
      </c>
      <c r="O3" s="146" t="s">
        <v>60</v>
      </c>
      <c r="P3" s="146" t="s">
        <v>61</v>
      </c>
      <c r="Q3" s="31" t="s">
        <v>60</v>
      </c>
      <c r="R3" s="31" t="s">
        <v>61</v>
      </c>
      <c r="S3" s="31" t="s">
        <v>60</v>
      </c>
      <c r="T3" s="31" t="s">
        <v>61</v>
      </c>
      <c r="U3" s="146" t="s">
        <v>60</v>
      </c>
      <c r="V3" s="146" t="s">
        <v>61</v>
      </c>
      <c r="W3" s="146" t="s">
        <v>60</v>
      </c>
      <c r="X3" s="146" t="s">
        <v>61</v>
      </c>
      <c r="Y3" s="146" t="s">
        <v>60</v>
      </c>
      <c r="Z3" s="146" t="s">
        <v>61</v>
      </c>
      <c r="AA3" s="146" t="s">
        <v>60</v>
      </c>
      <c r="AB3" s="146" t="s">
        <v>61</v>
      </c>
      <c r="AC3" s="146" t="s">
        <v>60</v>
      </c>
      <c r="AD3" s="146" t="s">
        <v>61</v>
      </c>
      <c r="AE3" s="31" t="s">
        <v>61</v>
      </c>
      <c r="AF3" s="146" t="s">
        <v>61</v>
      </c>
      <c r="AG3" s="33" t="s">
        <v>61</v>
      </c>
      <c r="AH3" s="34" t="s">
        <v>60</v>
      </c>
      <c r="AI3" s="35" t="s">
        <v>61</v>
      </c>
      <c r="AJ3" s="36" t="s">
        <v>60</v>
      </c>
      <c r="AK3" s="36" t="s">
        <v>61</v>
      </c>
      <c r="AL3" s="35" t="s">
        <v>60</v>
      </c>
      <c r="AM3" s="35" t="s">
        <v>61</v>
      </c>
      <c r="AN3" s="36" t="s">
        <v>60</v>
      </c>
      <c r="AO3" s="36" t="s">
        <v>61</v>
      </c>
      <c r="AP3" s="35" t="s">
        <v>60</v>
      </c>
      <c r="AQ3" s="35" t="s">
        <v>61</v>
      </c>
      <c r="AR3" s="36" t="s">
        <v>60</v>
      </c>
      <c r="AS3" s="36" t="s">
        <v>61</v>
      </c>
      <c r="AT3" s="35" t="s">
        <v>61</v>
      </c>
      <c r="AU3" s="36" t="s">
        <v>61</v>
      </c>
      <c r="AV3" s="35" t="s">
        <v>61</v>
      </c>
      <c r="AW3" s="36" t="s">
        <v>61</v>
      </c>
      <c r="AX3" s="35" t="s">
        <v>61</v>
      </c>
      <c r="AY3" s="37" t="s">
        <v>61</v>
      </c>
      <c r="AZ3" s="148" t="s">
        <v>60</v>
      </c>
      <c r="BA3" s="148" t="s">
        <v>61</v>
      </c>
      <c r="BB3" s="150" t="s">
        <v>60</v>
      </c>
      <c r="BC3" s="150" t="s">
        <v>61</v>
      </c>
      <c r="BD3" s="150" t="s">
        <v>60</v>
      </c>
      <c r="BE3" s="150" t="s">
        <v>61</v>
      </c>
      <c r="BF3" s="150" t="s">
        <v>60</v>
      </c>
      <c r="BG3" s="150" t="s">
        <v>61</v>
      </c>
      <c r="BH3" s="150" t="s">
        <v>60</v>
      </c>
      <c r="BI3" s="150" t="s">
        <v>61</v>
      </c>
      <c r="BJ3" s="150" t="s">
        <v>60</v>
      </c>
      <c r="BK3" s="150" t="s">
        <v>61</v>
      </c>
      <c r="BL3" s="148" t="s">
        <v>61</v>
      </c>
      <c r="BM3" s="18" t="s">
        <v>61</v>
      </c>
      <c r="BN3" s="18" t="s">
        <v>61</v>
      </c>
      <c r="BO3" s="18" t="s">
        <v>61</v>
      </c>
      <c r="BP3" s="18" t="s">
        <v>61</v>
      </c>
      <c r="BQ3" s="18" t="s">
        <v>61</v>
      </c>
      <c r="BR3" s="150" t="s">
        <v>61</v>
      </c>
      <c r="BS3" s="148" t="s">
        <v>61</v>
      </c>
      <c r="BT3" s="18" t="s">
        <v>61</v>
      </c>
      <c r="BU3" s="150" t="s">
        <v>61</v>
      </c>
      <c r="BV3" s="18" t="s">
        <v>61</v>
      </c>
      <c r="BW3" s="150" t="s">
        <v>61</v>
      </c>
      <c r="BX3" s="148" t="s">
        <v>61</v>
      </c>
      <c r="BY3" s="18" t="s">
        <v>61</v>
      </c>
      <c r="BZ3" s="150" t="s">
        <v>61</v>
      </c>
      <c r="CA3" s="40" t="s">
        <v>61</v>
      </c>
      <c r="CB3" s="41" t="s">
        <v>60</v>
      </c>
      <c r="CC3" s="42" t="s">
        <v>61</v>
      </c>
      <c r="CD3" s="43" t="s">
        <v>60</v>
      </c>
      <c r="CE3" s="43" t="s">
        <v>61</v>
      </c>
      <c r="CF3" s="42" t="s">
        <v>60</v>
      </c>
      <c r="CG3" s="42" t="s">
        <v>61</v>
      </c>
      <c r="CH3" s="43" t="s">
        <v>60</v>
      </c>
      <c r="CI3" s="43" t="s">
        <v>61</v>
      </c>
      <c r="CJ3" s="42" t="s">
        <v>60</v>
      </c>
      <c r="CK3" s="44" t="s">
        <v>61</v>
      </c>
    </row>
    <row r="4" spans="1:89" x14ac:dyDescent="0.35">
      <c r="B4" s="66" t="s">
        <v>259</v>
      </c>
      <c r="C4" s="119">
        <f>'2017 Individual Scores Unweight'!D95</f>
        <v>75.263266145619099</v>
      </c>
      <c r="D4" s="119">
        <f>'2017 Individual Scores Unweight'!E95</f>
        <v>56.651465818132472</v>
      </c>
      <c r="E4" s="119">
        <f>'2017 Individual Scores Unweight'!F95</f>
        <v>77.214313464313463</v>
      </c>
      <c r="F4" s="119">
        <f>'2017 Individual Scores Unweight'!G95</f>
        <v>52.717282717282721</v>
      </c>
      <c r="G4" s="119">
        <f>'2017 Individual Scores Unweight'!H95</f>
        <v>61.922978981802515</v>
      </c>
      <c r="H4" s="119">
        <f>'2017 Individual Scores Unweight'!I95</f>
        <v>39.340751840751835</v>
      </c>
      <c r="I4" s="119">
        <f>'2017 Individual Scores Unweight'!J95</f>
        <v>60.764260249554361</v>
      </c>
      <c r="J4" s="119">
        <f>'2017 Individual Scores Unweight'!K95</f>
        <v>39.614189822523159</v>
      </c>
      <c r="K4" s="119">
        <f>'2017 Individual Scores Unweight'!L95</f>
        <v>44.645867600413048</v>
      </c>
      <c r="L4" s="119">
        <f>'2017 Individual Scores Unweight'!M95</f>
        <v>53.522486772486765</v>
      </c>
      <c r="M4" s="119">
        <f>'2017 Individual Scores Unweight'!N95</f>
        <v>53.41575091575092</v>
      </c>
      <c r="N4" s="119">
        <f>'2017 Individual Scores Unweight'!O95</f>
        <v>35.902677569344235</v>
      </c>
      <c r="O4" s="119">
        <f>'2017 Individual Scores Unweight'!P95</f>
        <v>64.847472788649256</v>
      </c>
      <c r="P4" s="119">
        <f>'2017 Individual Scores Unweight'!Q95</f>
        <v>45.312771333604665</v>
      </c>
      <c r="Q4" s="119">
        <f>'2017 Individual Scores Unweight'!R95</f>
        <v>58.284967096886589</v>
      </c>
      <c r="R4" s="119">
        <f>'2017 Individual Scores Unweight'!S95</f>
        <v>40.272967772967768</v>
      </c>
      <c r="S4" s="119">
        <f>'2017 Individual Scores Unweight'!T95</f>
        <v>69.568367467490276</v>
      </c>
      <c r="T4" s="119">
        <f>'2017 Individual Scores Unweight'!U95</f>
        <v>44.228684286581377</v>
      </c>
      <c r="U4" s="119">
        <f>'2017 Individual Scores Unweight'!V95</f>
        <v>84.48480531813864</v>
      </c>
      <c r="V4" s="119">
        <f>'2017 Individual Scores Unweight'!W95</f>
        <v>51.344867748611065</v>
      </c>
      <c r="W4" s="119">
        <f>'2017 Individual Scores Unweight'!X95</f>
        <v>49.662189662189661</v>
      </c>
      <c r="X4" s="119">
        <f>'2017 Individual Scores Unweight'!Y95</f>
        <v>31.103471691706982</v>
      </c>
      <c r="Y4" s="119">
        <f>'2017 Individual Scores Unweight'!Z95</f>
        <v>65.396905725853102</v>
      </c>
      <c r="Z4" s="119">
        <f>'2017 Individual Scores Unweight'!AA95</f>
        <v>36.917014587293224</v>
      </c>
      <c r="AA4" s="119">
        <f>'2017 Individual Scores Unweight'!AB95</f>
        <v>67.539682539682559</v>
      </c>
      <c r="AB4" s="119">
        <f>'2017 Individual Scores Unweight'!AC95</f>
        <v>45.098102696141915</v>
      </c>
      <c r="AC4" s="119">
        <f>'2017 Individual Scores Unweight'!AD95</f>
        <v>80.758254091587418</v>
      </c>
      <c r="AD4" s="119">
        <f>'2017 Individual Scores Unweight'!AE95</f>
        <v>55.274156671215493</v>
      </c>
      <c r="AE4" s="119">
        <f>'2017 Individual Scores Unweight'!AF95</f>
        <v>48.647187960913449</v>
      </c>
      <c r="AF4" s="119">
        <f>'2017 Individual Scores Unweight'!AG95</f>
        <v>47.801478659321795</v>
      </c>
      <c r="AG4" s="119">
        <f>'2017 Individual Scores Unweight'!AH95</f>
        <v>43.166786009923264</v>
      </c>
      <c r="AH4" s="119">
        <f>'2017 Individual Scores Unweight'!AI95</f>
        <v>84.43945150918131</v>
      </c>
      <c r="AI4" s="119">
        <f>'2017 Individual Scores Unweight'!AJ95</f>
        <v>57.816704900038218</v>
      </c>
      <c r="AJ4" s="119">
        <f>'2017 Individual Scores Unweight'!AK95</f>
        <v>73.625516640222514</v>
      </c>
      <c r="AK4" s="119">
        <f>'2017 Individual Scores Unweight'!AL95</f>
        <v>60.969585667298084</v>
      </c>
      <c r="AL4" s="119">
        <f>'2017 Individual Scores Unweight'!AM95</f>
        <v>58.229023884455913</v>
      </c>
      <c r="AM4" s="119">
        <f>'2017 Individual Scores Unweight'!AN95</f>
        <v>43.695833034068329</v>
      </c>
      <c r="AN4" s="119">
        <f>'2017 Individual Scores Unweight'!AO95</f>
        <v>36.72036297036297</v>
      </c>
      <c r="AO4" s="119">
        <f>'2017 Individual Scores Unweight'!AP95</f>
        <v>30.381192881192884</v>
      </c>
      <c r="AP4" s="119">
        <f>'2017 Individual Scores Unweight'!AQ95</f>
        <v>60.172389256613855</v>
      </c>
      <c r="AQ4" s="119">
        <f>'2017 Individual Scores Unweight'!AR95</f>
        <v>40.246800524578298</v>
      </c>
      <c r="AR4" s="119">
        <f>'2017 Individual Scores Unweight'!AS95</f>
        <v>31.338200569483988</v>
      </c>
      <c r="AS4" s="119">
        <f>'2017 Individual Scores Unweight'!AT95</f>
        <v>29.070600181711288</v>
      </c>
      <c r="AT4" s="119">
        <f>'2017 Individual Scores Unweight'!AU95</f>
        <v>57.43517878333526</v>
      </c>
      <c r="AU4" s="119">
        <f>'2017 Individual Scores Unweight'!AV95</f>
        <v>42.233098858485853</v>
      </c>
      <c r="AV4" s="119">
        <f>'2017 Individual Scores Unweight'!AW95</f>
        <v>43.59471353666401</v>
      </c>
      <c r="AW4" s="119">
        <f>'2017 Individual Scores Unweight'!AX95</f>
        <v>69.735574752461886</v>
      </c>
      <c r="AX4" s="119">
        <f>'2017 Individual Scores Unweight'!AY95</f>
        <v>76.193840845543633</v>
      </c>
      <c r="AY4" s="119">
        <f>'2017 Individual Scores Unweight'!AZ95</f>
        <v>34.773894406247344</v>
      </c>
      <c r="AZ4" s="119">
        <f>'2017 Individual Scores Unweight'!BA95</f>
        <v>69.778665807303568</v>
      </c>
      <c r="BA4" s="119">
        <f>'2017 Individual Scores Unweight'!BB95</f>
        <v>50.008945401993536</v>
      </c>
      <c r="BB4" s="119">
        <f>'2017 Individual Scores Unweight'!BC95</f>
        <v>75.539275539275536</v>
      </c>
      <c r="BC4" s="119">
        <f>'2017 Individual Scores Unweight'!BD95</f>
        <v>52.949660633484157</v>
      </c>
      <c r="BD4" s="119">
        <f>'2017 Individual Scores Unweight'!BE95</f>
        <v>58.945860020421428</v>
      </c>
      <c r="BE4" s="119">
        <f>'2017 Individual Scores Unweight'!BF95</f>
        <v>41.914877061935883</v>
      </c>
      <c r="BF4" s="119">
        <f>'2017 Individual Scores Unweight'!BG95</f>
        <v>69.693103737221392</v>
      </c>
      <c r="BG4" s="119">
        <f>'2017 Individual Scores Unweight'!BH95</f>
        <v>49.336045218398155</v>
      </c>
      <c r="BH4" s="119">
        <f>'2017 Individual Scores Unweight'!BI95</f>
        <v>66.181139122315599</v>
      </c>
      <c r="BI4" s="119">
        <f>'2017 Individual Scores Unweight'!BJ95</f>
        <v>55.240148196030546</v>
      </c>
      <c r="BJ4" s="119">
        <f>'2017 Individual Scores Unweight'!BK95</f>
        <v>78.533950617283949</v>
      </c>
      <c r="BK4" s="119">
        <f>'2017 Individual Scores Unweight'!BL95</f>
        <v>54.304957025545264</v>
      </c>
      <c r="BL4" s="119">
        <f>'2017 Individual Scores Unweight'!BM95</f>
        <v>71.704590022771839</v>
      </c>
      <c r="BM4" s="119">
        <f>'2017 Individual Scores Unweight'!BN95</f>
        <v>67.420437306800949</v>
      </c>
      <c r="BN4" s="119">
        <f>'2017 Individual Scores Unweight'!BO95</f>
        <v>74.65927590927592</v>
      </c>
      <c r="BO4" s="119">
        <f>'2017 Individual Scores Unweight'!BP95</f>
        <v>72.215377215377217</v>
      </c>
      <c r="BP4" s="119">
        <f>'2017 Individual Scores Unweight'!BQ95</f>
        <v>77.681926659199391</v>
      </c>
      <c r="BQ4" s="119">
        <f>'2017 Individual Scores Unweight'!BR95</f>
        <v>66.545933023205762</v>
      </c>
      <c r="BR4" s="119">
        <f>'2017 Individual Scores Unweight'!BS95</f>
        <v>35.764780669966427</v>
      </c>
      <c r="BS4" s="119">
        <f>'2017 Individual Scores Unweight'!BT95</f>
        <v>44.556883151439393</v>
      </c>
      <c r="BT4" s="119">
        <f>'2017 Individual Scores Unweight'!BU95</f>
        <v>46.249898192622652</v>
      </c>
      <c r="BU4" s="119">
        <f>'2017 Individual Scores Unweight'!BV95</f>
        <v>28.342749298631649</v>
      </c>
      <c r="BV4" s="119">
        <f>'2017 Individual Scores Unweight'!BW95</f>
        <v>76.503760973575211</v>
      </c>
      <c r="BW4" s="119">
        <f>'2017 Individual Scores Unweight'!BX95</f>
        <v>27.131124140928065</v>
      </c>
      <c r="BX4" s="119">
        <f>'2017 Individual Scores Unweight'!BY95</f>
        <v>61.314774979635651</v>
      </c>
      <c r="BY4" s="119">
        <f>'2017 Individual Scores Unweight'!BZ95</f>
        <v>77.350033007927749</v>
      </c>
      <c r="BZ4" s="119">
        <f>'2017 Individual Scores Unweight'!CA95</f>
        <v>66.754028708363066</v>
      </c>
      <c r="CA4" s="119">
        <f>'2017 Individual Scores Unweight'!CB95</f>
        <v>39.840263222616166</v>
      </c>
      <c r="CB4" s="119">
        <f>'2017 Individual Scores Unweight'!CC95</f>
        <v>60.438084876939349</v>
      </c>
      <c r="CC4" s="119">
        <f>'2017 Individual Scores Unweight'!CD95</f>
        <v>47.213969158413605</v>
      </c>
      <c r="CD4" s="119">
        <f>'2017 Individual Scores Unweight'!CE95</f>
        <v>38.847663032155012</v>
      </c>
      <c r="CE4" s="119">
        <f>'2017 Individual Scores Unweight'!CF95</f>
        <v>32.18795093795093</v>
      </c>
      <c r="CF4" s="119">
        <f>'2017 Individual Scores Unweight'!CG95</f>
        <v>36.199949782837486</v>
      </c>
      <c r="CG4" s="119">
        <f>'2017 Individual Scores Unweight'!CH95</f>
        <v>32.801689051689046</v>
      </c>
      <c r="CH4" s="119">
        <f>'2017 Individual Scores Unweight'!CI95</f>
        <v>66.239544768956534</v>
      </c>
      <c r="CI4" s="119">
        <f>'2017 Individual Scores Unweight'!CJ95</f>
        <v>37.892231225564558</v>
      </c>
      <c r="CJ4" s="119">
        <f>'2017 Individual Scores Unweight'!CK95</f>
        <v>56.165820060416173</v>
      </c>
      <c r="CK4" s="119">
        <f>'2017 Individual Scores Unweight'!CL95</f>
        <v>41.661998132586369</v>
      </c>
    </row>
    <row r="5" spans="1:89" x14ac:dyDescent="0.35">
      <c r="B5" s="66" t="s">
        <v>246</v>
      </c>
      <c r="C5" s="119">
        <f>'2017 Individual Scores Unweight'!D96</f>
        <v>94.53947368421052</v>
      </c>
      <c r="D5" s="119">
        <f>'2017 Individual Scores Unweight'!E96</f>
        <v>63.97500365978626</v>
      </c>
      <c r="E5" s="119">
        <f>'2017 Individual Scores Unweight'!F96</f>
        <v>90.4383116883117</v>
      </c>
      <c r="F5" s="119">
        <f>'2017 Individual Scores Unweight'!G96</f>
        <v>62.734648067981389</v>
      </c>
      <c r="G5" s="119">
        <f>'2017 Individual Scores Unweight'!H96</f>
        <v>78.138528138528144</v>
      </c>
      <c r="H5" s="119">
        <f>'2017 Individual Scores Unweight'!I96</f>
        <v>51.404493520435537</v>
      </c>
      <c r="I5" s="119">
        <f>'2017 Individual Scores Unweight'!J96</f>
        <v>71.454545454545453</v>
      </c>
      <c r="J5" s="119">
        <f>'2017 Individual Scores Unweight'!K96</f>
        <v>50.215608465608469</v>
      </c>
      <c r="K5" s="119">
        <f>'2017 Individual Scores Unweight'!L96</f>
        <v>60.473785473785469</v>
      </c>
      <c r="L5" s="119">
        <f>'2017 Individual Scores Unweight'!M96</f>
        <v>61.469135802469133</v>
      </c>
      <c r="M5" s="119">
        <f>'2017 Individual Scores Unweight'!N96</f>
        <v>43.913419913419908</v>
      </c>
      <c r="N5" s="119">
        <f>'2017 Individual Scores Unweight'!O96</f>
        <v>33.856922398589063</v>
      </c>
      <c r="O5" s="119">
        <f>'2017 Individual Scores Unweight'!P96</f>
        <v>85.090909090909093</v>
      </c>
      <c r="P5" s="119">
        <f>'2017 Individual Scores Unweight'!Q96</f>
        <v>56.077777777777769</v>
      </c>
      <c r="Q5" s="119">
        <f>'2017 Individual Scores Unweight'!R96</f>
        <v>74.803827751196167</v>
      </c>
      <c r="R5" s="119">
        <f>'2017 Individual Scores Unweight'!S96</f>
        <v>49.568753749486909</v>
      </c>
      <c r="S5" s="119">
        <f>'2017 Individual Scores Unweight'!T96</f>
        <v>50.20621769534813</v>
      </c>
      <c r="T5" s="119">
        <f>'2017 Individual Scores Unweight'!U96</f>
        <v>45.489417989417987</v>
      </c>
      <c r="U5" s="119">
        <f>'2017 Individual Scores Unweight'!V96</f>
        <v>47.906236275801497</v>
      </c>
      <c r="V5" s="119">
        <f>'2017 Individual Scores Unweight'!W96</f>
        <v>46.613756613756607</v>
      </c>
      <c r="W5" s="119">
        <f>'2017 Individual Scores Unweight'!X96</f>
        <v>38.898550724637673</v>
      </c>
      <c r="X5" s="119">
        <f>'2017 Individual Scores Unweight'!Y96</f>
        <v>33.576278659611994</v>
      </c>
      <c r="Y5" s="119">
        <f>'2017 Individual Scores Unweight'!Z96</f>
        <v>58.742424242424235</v>
      </c>
      <c r="Z5" s="119">
        <f>'2017 Individual Scores Unweight'!AA96</f>
        <v>47.499118165784836</v>
      </c>
      <c r="AA5" s="119">
        <f>'2017 Individual Scores Unweight'!AB96</f>
        <v>50.98989898989899</v>
      </c>
      <c r="AB5" s="119">
        <f>'2017 Individual Scores Unweight'!AC96</f>
        <v>46.656084656084658</v>
      </c>
      <c r="AC5" s="119">
        <f>'2017 Individual Scores Unweight'!AD96</f>
        <v>54.493978243978248</v>
      </c>
      <c r="AD5" s="119">
        <f>'2017 Individual Scores Unweight'!AE96</f>
        <v>53.101851851851848</v>
      </c>
      <c r="AE5" s="119">
        <f>'2017 Individual Scores Unweight'!AF96</f>
        <v>60.770796197266783</v>
      </c>
      <c r="AF5" s="119">
        <f>'2017 Individual Scores Unweight'!AG96</f>
        <v>59.109500805152983</v>
      </c>
      <c r="AG5" s="119">
        <f>'2017 Individual Scores Unweight'!AH96</f>
        <v>55.560481197309841</v>
      </c>
      <c r="AH5" s="119">
        <f>'2017 Individual Scores Unweight'!AI96</f>
        <v>89.78947368421052</v>
      </c>
      <c r="AI5" s="119">
        <f>'2017 Individual Scores Unweight'!AJ96</f>
        <v>68.980703392468087</v>
      </c>
      <c r="AJ5" s="119">
        <f>'2017 Individual Scores Unweight'!AK96</f>
        <v>74.666666666666671</v>
      </c>
      <c r="AK5" s="119">
        <f>'2017 Individual Scores Unweight'!AL96</f>
        <v>63.156994784445772</v>
      </c>
      <c r="AL5" s="119">
        <f>'2017 Individual Scores Unweight'!AM96</f>
        <v>80.777777777777786</v>
      </c>
      <c r="AM5" s="119">
        <f>'2017 Individual Scores Unweight'!AN96</f>
        <v>60.023328523328516</v>
      </c>
      <c r="AN5" s="119">
        <f>'2017 Individual Scores Unweight'!AO96</f>
        <v>48.2156862745098</v>
      </c>
      <c r="AO5" s="119">
        <f>'2017 Individual Scores Unweight'!AP96</f>
        <v>39.895943562610221</v>
      </c>
      <c r="AP5" s="119">
        <f>'2017 Individual Scores Unweight'!AQ96</f>
        <v>65.025974025974023</v>
      </c>
      <c r="AQ5" s="119">
        <f>'2017 Individual Scores Unweight'!AR96</f>
        <v>45.346122287298755</v>
      </c>
      <c r="AR5" s="119">
        <f>'2017 Individual Scores Unweight'!AS96</f>
        <v>51.583959899749381</v>
      </c>
      <c r="AS5" s="119">
        <f>'2017 Individual Scores Unweight'!AT96</f>
        <v>41.717948717948715</v>
      </c>
      <c r="AT5" s="119">
        <f>'2017 Individual Scores Unweight'!AU96</f>
        <v>61.15468409586056</v>
      </c>
      <c r="AU5" s="119">
        <f>'2017 Individual Scores Unweight'!AV96</f>
        <v>62.017973856209139</v>
      </c>
      <c r="AV5" s="119">
        <f>'2017 Individual Scores Unweight'!AW96</f>
        <v>59.597494553376897</v>
      </c>
      <c r="AW5" s="119">
        <f>'2017 Individual Scores Unweight'!AX96</f>
        <v>59.857075023741686</v>
      </c>
      <c r="AX5" s="119">
        <f>'2017 Individual Scores Unweight'!AY96</f>
        <v>73.016191325014844</v>
      </c>
      <c r="AY5" s="119">
        <f>'2017 Individual Scores Unweight'!AZ96</f>
        <v>55.993827160493822</v>
      </c>
      <c r="AZ5" s="119">
        <f>'2017 Individual Scores Unweight'!BA96</f>
        <v>50.461390948233053</v>
      </c>
      <c r="BA5" s="119">
        <f>'2017 Individual Scores Unweight'!BB96</f>
        <v>48.861701261701263</v>
      </c>
      <c r="BB5" s="119">
        <f>'2017 Individual Scores Unweight'!BC96</f>
        <v>53.825757575757578</v>
      </c>
      <c r="BC5" s="119">
        <f>'2017 Individual Scores Unweight'!BD96</f>
        <v>50.11803011803012</v>
      </c>
      <c r="BD5" s="119">
        <f>'2017 Individual Scores Unweight'!BE96</f>
        <v>44.447552447552447</v>
      </c>
      <c r="BE5" s="119">
        <f>'2017 Individual Scores Unweight'!BF96</f>
        <v>40.587301587301582</v>
      </c>
      <c r="BF5" s="119">
        <f>'2017 Individual Scores Unweight'!BG96</f>
        <v>49.624819624819622</v>
      </c>
      <c r="BG5" s="119">
        <f>'2017 Individual Scores Unweight'!BH96</f>
        <v>48.285714285714292</v>
      </c>
      <c r="BH5" s="119">
        <f>'2017 Individual Scores Unweight'!BI96</f>
        <v>52.676767676767668</v>
      </c>
      <c r="BI5" s="119">
        <f>'2017 Individual Scores Unweight'!BJ96</f>
        <v>57.486772486772487</v>
      </c>
      <c r="BJ5" s="119">
        <f>'2017 Individual Scores Unweight'!BK96</f>
        <v>51.732057416267935</v>
      </c>
      <c r="BK5" s="119">
        <f>'2017 Individual Scores Unweight'!BL96</f>
        <v>47.830687830687829</v>
      </c>
      <c r="BL5" s="119">
        <f>'2017 Individual Scores Unweight'!BM96</f>
        <v>69.792165601440956</v>
      </c>
      <c r="BM5" s="119">
        <f>'2017 Individual Scores Unweight'!BN96</f>
        <v>68.452110852110849</v>
      </c>
      <c r="BN5" s="119">
        <f>'2017 Individual Scores Unweight'!BO96</f>
        <v>59.933333333333337</v>
      </c>
      <c r="BO5" s="119">
        <f>'2017 Individual Scores Unweight'!BP96</f>
        <v>83.694083694083702</v>
      </c>
      <c r="BP5" s="119">
        <f>'2017 Individual Scores Unweight'!BQ96</f>
        <v>77.649720113488229</v>
      </c>
      <c r="BQ5" s="119">
        <f>'2017 Individual Scores Unweight'!BR96</f>
        <v>59.231580014188715</v>
      </c>
      <c r="BR5" s="119">
        <f>'2017 Individual Scores Unweight'!BS96</f>
        <v>42.12025012025012</v>
      </c>
      <c r="BS5" s="119">
        <f>'2017 Individual Scores Unweight'!BT96</f>
        <v>43.462738496071829</v>
      </c>
      <c r="BT5" s="119">
        <f>'2017 Individual Scores Unweight'!BU96</f>
        <v>35.605283605283603</v>
      </c>
      <c r="BU5" s="119">
        <f>'2017 Individual Scores Unweight'!BV96</f>
        <v>13.978243978243976</v>
      </c>
      <c r="BV5" s="119">
        <f>'2017 Individual Scores Unweight'!BW96</f>
        <v>73.683760683760696</v>
      </c>
      <c r="BW5" s="119">
        <f>'2017 Individual Scores Unweight'!BX96</f>
        <v>50.58366571699905</v>
      </c>
      <c r="BX5" s="119">
        <f>'2017 Individual Scores Unweight'!BY96</f>
        <v>76.235347985347985</v>
      </c>
      <c r="BY5" s="119">
        <f>'2017 Individual Scores Unweight'!BZ96</f>
        <v>75.608974358974365</v>
      </c>
      <c r="BZ5" s="119">
        <f>'2017 Individual Scores Unweight'!CA96</f>
        <v>82.870370370370367</v>
      </c>
      <c r="CA5" s="119">
        <f>'2017 Individual Scores Unweight'!CB96</f>
        <v>70.226699226699225</v>
      </c>
      <c r="CB5" s="119">
        <f>'2017 Individual Scores Unweight'!CC96</f>
        <v>71.222222222222229</v>
      </c>
      <c r="CC5" s="119">
        <f>'2017 Individual Scores Unweight'!CD96</f>
        <v>49.400932400932405</v>
      </c>
      <c r="CD5" s="119">
        <f>'2017 Individual Scores Unweight'!CE96</f>
        <v>60.424242424242422</v>
      </c>
      <c r="CE5" s="119">
        <f>'2017 Individual Scores Unweight'!CF96</f>
        <v>37.228871346518403</v>
      </c>
      <c r="CF5" s="119">
        <f>'2017 Individual Scores Unweight'!CG96</f>
        <v>50.544871794871796</v>
      </c>
      <c r="CG5" s="119">
        <f>'2017 Individual Scores Unweight'!CH96</f>
        <v>37.715247715247713</v>
      </c>
      <c r="CH5" s="119">
        <f>'2017 Individual Scores Unweight'!CI96</f>
        <v>65.666666666666671</v>
      </c>
      <c r="CI5" s="119">
        <f>'2017 Individual Scores Unweight'!CJ96</f>
        <v>48.926406926406926</v>
      </c>
      <c r="CJ5" s="119">
        <f>'2017 Individual Scores Unweight'!CK96</f>
        <v>75.21536796536796</v>
      </c>
      <c r="CK5" s="119">
        <f>'2017 Individual Scores Unweight'!CL96</f>
        <v>51.138121138121143</v>
      </c>
    </row>
    <row r="6" spans="1:89" x14ac:dyDescent="0.35">
      <c r="B6" s="66" t="s">
        <v>234</v>
      </c>
      <c r="C6" s="119">
        <f>'2017 Individual Scores Unweight'!D97</f>
        <v>92.407135348311826</v>
      </c>
      <c r="D6" s="119">
        <f>'2017 Individual Scores Unweight'!E97</f>
        <v>66.646503886988327</v>
      </c>
      <c r="E6" s="119">
        <f>'2017 Individual Scores Unweight'!F97</f>
        <v>89.575501392110397</v>
      </c>
      <c r="F6" s="119">
        <f>'2017 Individual Scores Unweight'!G97</f>
        <v>62.019949005243113</v>
      </c>
      <c r="G6" s="119">
        <f>'2017 Individual Scores Unweight'!H97</f>
        <v>89.076707606119385</v>
      </c>
      <c r="H6" s="119">
        <f>'2017 Individual Scores Unweight'!I97</f>
        <v>57.089593413122827</v>
      </c>
      <c r="I6" s="119">
        <f>'2017 Individual Scores Unweight'!J97</f>
        <v>78.954444248561884</v>
      </c>
      <c r="J6" s="119">
        <f>'2017 Individual Scores Unweight'!K97</f>
        <v>51.020518152871098</v>
      </c>
      <c r="K6" s="119">
        <f>'2017 Individual Scores Unweight'!L97</f>
        <v>49.347776406599934</v>
      </c>
      <c r="L6" s="119">
        <f>'2017 Individual Scores Unweight'!M97</f>
        <v>51.999342342479579</v>
      </c>
      <c r="M6" s="119">
        <f>'2017 Individual Scores Unweight'!N97</f>
        <v>69.407896025543096</v>
      </c>
      <c r="N6" s="119">
        <f>'2017 Individual Scores Unweight'!O97</f>
        <v>40.04465033876798</v>
      </c>
      <c r="O6" s="119">
        <f>'2017 Individual Scores Unweight'!P97</f>
        <v>83.938616170450061</v>
      </c>
      <c r="P6" s="119">
        <f>'2017 Individual Scores Unweight'!Q97</f>
        <v>51.231638731638732</v>
      </c>
      <c r="Q6" s="119">
        <f>'2017 Individual Scores Unweight'!R97</f>
        <v>87.452057746175399</v>
      </c>
      <c r="R6" s="119">
        <f>'2017 Individual Scores Unweight'!S97</f>
        <v>52.33400314282666</v>
      </c>
      <c r="S6" s="119">
        <f>'2017 Individual Scores Unweight'!T97</f>
        <v>74.217999512982203</v>
      </c>
      <c r="T6" s="119">
        <f>'2017 Individual Scores Unweight'!U97</f>
        <v>48.520455760651835</v>
      </c>
      <c r="U6" s="119">
        <f>'2017 Individual Scores Unweight'!V97</f>
        <v>91.529842706313303</v>
      </c>
      <c r="V6" s="119">
        <f>'2017 Individual Scores Unweight'!W97</f>
        <v>57.026930041635921</v>
      </c>
      <c r="W6" s="119">
        <f>'2017 Individual Scores Unweight'!X97</f>
        <v>65.595728761818719</v>
      </c>
      <c r="X6" s="119">
        <f>'2017 Individual Scores Unweight'!Y97</f>
        <v>43.42866102670024</v>
      </c>
      <c r="Y6" s="119">
        <f>'2017 Individual Scores Unweight'!Z97</f>
        <v>57.080386933328121</v>
      </c>
      <c r="Z6" s="119">
        <f>'2017 Individual Scores Unweight'!AA97</f>
        <v>38.529781765075889</v>
      </c>
      <c r="AA6" s="119">
        <f>'2017 Individual Scores Unweight'!AB97</f>
        <v>72.381580837463204</v>
      </c>
      <c r="AB6" s="119">
        <f>'2017 Individual Scores Unweight'!AC97</f>
        <v>47.106705930235336</v>
      </c>
      <c r="AC6" s="119">
        <f>'2017 Individual Scores Unweight'!AD97</f>
        <v>84.502458325987732</v>
      </c>
      <c r="AD6" s="119">
        <f>'2017 Individual Scores Unweight'!AE97</f>
        <v>56.510200039611796</v>
      </c>
      <c r="AE6" s="119">
        <f>'2017 Individual Scores Unweight'!AF97</f>
        <v>53.393535850283257</v>
      </c>
      <c r="AF6" s="119">
        <f>'2017 Individual Scores Unweight'!AG97</f>
        <v>59.179676532617705</v>
      </c>
      <c r="AG6" s="119">
        <f>'2017 Individual Scores Unweight'!AH97</f>
        <v>60.506590359531536</v>
      </c>
      <c r="AH6" s="119">
        <f>'2017 Individual Scores Unweight'!AI97</f>
        <v>97.34432234432235</v>
      </c>
      <c r="AI6" s="119">
        <f>'2017 Individual Scores Unweight'!AJ97</f>
        <v>67.893373873766024</v>
      </c>
      <c r="AJ6" s="119">
        <f>'2017 Individual Scores Unweight'!AK97</f>
        <v>91.762453233041498</v>
      </c>
      <c r="AK6" s="119">
        <f>'2017 Individual Scores Unweight'!AL97</f>
        <v>65.410754822519522</v>
      </c>
      <c r="AL6" s="119">
        <f>'2017 Individual Scores Unweight'!AM97</f>
        <v>95.000293823823242</v>
      </c>
      <c r="AM6" s="119">
        <f>'2017 Individual Scores Unweight'!AN97</f>
        <v>65.067927714986524</v>
      </c>
      <c r="AN6" s="119">
        <f>'2017 Individual Scores Unweight'!AO97</f>
        <v>78.875275051745646</v>
      </c>
      <c r="AO6" s="119">
        <f>'2017 Individual Scores Unweight'!AP97</f>
        <v>49.886765376961456</v>
      </c>
      <c r="AP6" s="119">
        <f>'2017 Individual Scores Unweight'!AQ97</f>
        <v>81.764118234706473</v>
      </c>
      <c r="AQ6" s="119">
        <f>'2017 Individual Scores Unweight'!AR97</f>
        <v>47.779649544355422</v>
      </c>
      <c r="AR6" s="119">
        <f>'2017 Individual Scores Unweight'!AS97</f>
        <v>56.687724040665216</v>
      </c>
      <c r="AS6" s="119">
        <f>'2017 Individual Scores Unweight'!AT97</f>
        <v>40.188794502519997</v>
      </c>
      <c r="AT6" s="119">
        <f>'2017 Individual Scores Unweight'!AU97</f>
        <v>59.650937297996123</v>
      </c>
      <c r="AU6" s="119">
        <f>'2017 Individual Scores Unweight'!AV97</f>
        <v>50.759534583063981</v>
      </c>
      <c r="AV6" s="119">
        <f>'2017 Individual Scores Unweight'!AW97</f>
        <v>48.622684505037448</v>
      </c>
      <c r="AW6" s="119">
        <f>'2017 Individual Scores Unweight'!AX97</f>
        <v>48.760096006347446</v>
      </c>
      <c r="AX6" s="119">
        <f>'2017 Individual Scores Unweight'!AY97</f>
        <v>53.140574449686333</v>
      </c>
      <c r="AY6" s="119">
        <f>'2017 Individual Scores Unweight'!AZ97</f>
        <v>59.431835625607256</v>
      </c>
      <c r="AZ6" s="119">
        <f>'2017 Individual Scores Unweight'!BA97</f>
        <v>78.486511950179761</v>
      </c>
      <c r="BA6" s="119">
        <f>'2017 Individual Scores Unweight'!BB97</f>
        <v>54.727572899141535</v>
      </c>
      <c r="BB6" s="119">
        <f>'2017 Individual Scores Unweight'!BC97</f>
        <v>85.364744828412654</v>
      </c>
      <c r="BC6" s="119">
        <f>'2017 Individual Scores Unweight'!BD97</f>
        <v>57.11192765114334</v>
      </c>
      <c r="BD6" s="119">
        <f>'2017 Individual Scores Unweight'!BE97</f>
        <v>71.720192533341319</v>
      </c>
      <c r="BE6" s="119">
        <f>'2017 Individual Scores Unweight'!BF97</f>
        <v>51.063213293605443</v>
      </c>
      <c r="BF6" s="119">
        <f>'2017 Individual Scores Unweight'!BG97</f>
        <v>75.481365040188578</v>
      </c>
      <c r="BG6" s="119">
        <f>'2017 Individual Scores Unweight'!BH97</f>
        <v>51.043402857128349</v>
      </c>
      <c r="BH6" s="119">
        <f>'2017 Individual Scores Unweight'!BI97</f>
        <v>72.523692186321938</v>
      </c>
      <c r="BI6" s="119">
        <f>'2017 Individual Scores Unweight'!BJ97</f>
        <v>51.280564025662059</v>
      </c>
      <c r="BJ6" s="119">
        <f>'2017 Individual Scores Unweight'!BK97</f>
        <v>87.342565162634358</v>
      </c>
      <c r="BK6" s="119">
        <f>'2017 Individual Scores Unweight'!BL97</f>
        <v>63.138756668168433</v>
      </c>
      <c r="BL6" s="119">
        <f>'2017 Individual Scores Unweight'!BM97</f>
        <v>76.813449600935186</v>
      </c>
      <c r="BM6" s="119">
        <f>'2017 Individual Scores Unweight'!BN97</f>
        <v>70.295331990833716</v>
      </c>
      <c r="BN6" s="119">
        <f>'2017 Individual Scores Unweight'!BO97</f>
        <v>76.497957380310325</v>
      </c>
      <c r="BO6" s="119">
        <f>'2017 Individual Scores Unweight'!BP97</f>
        <v>80.012473909532758</v>
      </c>
      <c r="BP6" s="119">
        <f>'2017 Individual Scores Unweight'!BQ97</f>
        <v>78.065829467213547</v>
      </c>
      <c r="BQ6" s="119">
        <f>'2017 Individual Scores Unweight'!BR97</f>
        <v>79.195655256785599</v>
      </c>
      <c r="BR6" s="119">
        <f>'2017 Individual Scores Unweight'!BS97</f>
        <v>41.539769235847658</v>
      </c>
      <c r="BS6" s="119">
        <f>'2017 Individual Scores Unweight'!BT97</f>
        <v>40.747995356559365</v>
      </c>
      <c r="BT6" s="119">
        <f>'2017 Individual Scores Unweight'!BU97</f>
        <v>29.397984539276347</v>
      </c>
      <c r="BU6" s="119">
        <f>'2017 Individual Scores Unweight'!BV97</f>
        <v>19.715651088200108</v>
      </c>
      <c r="BV6" s="119">
        <f>'2017 Individual Scores Unweight'!BW97</f>
        <v>52.738605748986373</v>
      </c>
      <c r="BW6" s="119">
        <f>'2017 Individual Scores Unweight'!BX97</f>
        <v>61.139740049774645</v>
      </c>
      <c r="BX6" s="119">
        <f>'2017 Individual Scores Unweight'!BY97</f>
        <v>77.814245859228564</v>
      </c>
      <c r="BY6" s="119">
        <f>'2017 Individual Scores Unweight'!BZ97</f>
        <v>81.107879049055512</v>
      </c>
      <c r="BZ6" s="119">
        <f>'2017 Individual Scores Unweight'!CA97</f>
        <v>78.017464401547457</v>
      </c>
      <c r="CA6" s="119">
        <f>'2017 Individual Scores Unweight'!CB97</f>
        <v>74.317394127082693</v>
      </c>
      <c r="CB6" s="119">
        <f>'2017 Individual Scores Unweight'!CC97</f>
        <v>70.103241625732963</v>
      </c>
      <c r="CC6" s="119">
        <f>'2017 Individual Scores Unweight'!CD97</f>
        <v>44.758391465427223</v>
      </c>
      <c r="CD6" s="119">
        <f>'2017 Individual Scores Unweight'!CE97</f>
        <v>40.313575313575313</v>
      </c>
      <c r="CE6" s="119">
        <f>'2017 Individual Scores Unweight'!CF97</f>
        <v>27.530101585657139</v>
      </c>
      <c r="CF6" s="119">
        <f>'2017 Individual Scores Unweight'!CG97</f>
        <v>41.62422544775486</v>
      </c>
      <c r="CG6" s="119">
        <f>'2017 Individual Scores Unweight'!CH97</f>
        <v>30.0319433652767</v>
      </c>
      <c r="CH6" s="119">
        <f>'2017 Individual Scores Unweight'!CI97</f>
        <v>65.880330741922435</v>
      </c>
      <c r="CI6" s="119">
        <f>'2017 Individual Scores Unweight'!CJ97</f>
        <v>35.152921110245217</v>
      </c>
      <c r="CJ6" s="119">
        <f>'2017 Individual Scores Unweight'!CK97</f>
        <v>82.343202741126632</v>
      </c>
      <c r="CK6" s="119">
        <f>'2017 Individual Scores Unweight'!CL97</f>
        <v>51.244747179003241</v>
      </c>
    </row>
    <row r="7" spans="1:89" x14ac:dyDescent="0.35">
      <c r="B7" s="66" t="s">
        <v>238</v>
      </c>
      <c r="C7" s="119">
        <f>'2017 Individual Scores Unweight'!D98</f>
        <v>89.489121989121998</v>
      </c>
      <c r="D7" s="119">
        <f>'2017 Individual Scores Unweight'!E98</f>
        <v>66.972058079901231</v>
      </c>
      <c r="E7" s="119">
        <f>'2017 Individual Scores Unweight'!F98</f>
        <v>95.583696940314582</v>
      </c>
      <c r="F7" s="119">
        <f>'2017 Individual Scores Unweight'!G98</f>
        <v>66.641547813116446</v>
      </c>
      <c r="G7" s="119">
        <f>'2017 Individual Scores Unweight'!H98</f>
        <v>87.215111277611285</v>
      </c>
      <c r="H7" s="119">
        <f>'2017 Individual Scores Unweight'!I98</f>
        <v>62.381926896632784</v>
      </c>
      <c r="I7" s="119">
        <f>'2017 Individual Scores Unweight'!J98</f>
        <v>86.273809523809533</v>
      </c>
      <c r="J7" s="119">
        <f>'2017 Individual Scores Unweight'!K98</f>
        <v>56.461087886332983</v>
      </c>
      <c r="K7" s="119">
        <f>'2017 Individual Scores Unweight'!L98</f>
        <v>69.510646035155816</v>
      </c>
      <c r="L7" s="119">
        <f>'2017 Individual Scores Unweight'!M98</f>
        <v>59.07295482295482</v>
      </c>
      <c r="M7" s="119">
        <f>'2017 Individual Scores Unweight'!N98</f>
        <v>76.166820924173877</v>
      </c>
      <c r="N7" s="119">
        <f>'2017 Individual Scores Unweight'!O98</f>
        <v>45.643291077114611</v>
      </c>
      <c r="O7" s="119">
        <f>'2017 Individual Scores Unweight'!P98</f>
        <v>85.440574131750608</v>
      </c>
      <c r="P7" s="119">
        <f>'2017 Individual Scores Unweight'!Q98</f>
        <v>50.870117083352383</v>
      </c>
      <c r="Q7" s="119">
        <f>'2017 Individual Scores Unweight'!R98</f>
        <v>82.660887723387731</v>
      </c>
      <c r="R7" s="119">
        <f>'2017 Individual Scores Unweight'!S98</f>
        <v>53.279995467495461</v>
      </c>
      <c r="S7" s="119">
        <f>'2017 Individual Scores Unweight'!T98</f>
        <v>75.399430226636099</v>
      </c>
      <c r="T7" s="119">
        <f>'2017 Individual Scores Unweight'!U98</f>
        <v>53.802056322399459</v>
      </c>
      <c r="U7" s="119">
        <f>'2017 Individual Scores Unweight'!V98</f>
        <v>84.342750386868047</v>
      </c>
      <c r="V7" s="119">
        <f>'2017 Individual Scores Unweight'!W98</f>
        <v>56.542910248792587</v>
      </c>
      <c r="W7" s="119">
        <f>'2017 Individual Scores Unweight'!X98</f>
        <v>70.014534485122724</v>
      </c>
      <c r="X7" s="119">
        <f>'2017 Individual Scores Unweight'!Y98</f>
        <v>51.85198828948829</v>
      </c>
      <c r="Y7" s="119">
        <f>'2017 Individual Scores Unweight'!Z98</f>
        <v>62.937129047423163</v>
      </c>
      <c r="Z7" s="119">
        <f>'2017 Individual Scores Unweight'!AA98</f>
        <v>44.994675078008399</v>
      </c>
      <c r="AA7" s="119">
        <f>'2017 Individual Scores Unweight'!AB98</f>
        <v>71.734917451829205</v>
      </c>
      <c r="AB7" s="119">
        <f>'2017 Individual Scores Unweight'!AC98</f>
        <v>46.93266918266918</v>
      </c>
      <c r="AC7" s="119">
        <f>'2017 Individual Scores Unweight'!AD98</f>
        <v>87.96781976193742</v>
      </c>
      <c r="AD7" s="119">
        <f>'2017 Individual Scores Unweight'!AE98</f>
        <v>68.688038813038816</v>
      </c>
      <c r="AE7" s="119">
        <f>'2017 Individual Scores Unweight'!AF98</f>
        <v>58.63021727727611</v>
      </c>
      <c r="AF7" s="119">
        <f>'2017 Individual Scores Unweight'!AG98</f>
        <v>58.462224957322995</v>
      </c>
      <c r="AG7" s="119">
        <f>'2017 Individual Scores Unweight'!AH98</f>
        <v>55.570052677895816</v>
      </c>
      <c r="AH7" s="119">
        <f>'2017 Individual Scores Unweight'!AI98</f>
        <v>93.607328945564248</v>
      </c>
      <c r="AI7" s="119">
        <f>'2017 Individual Scores Unweight'!AJ98</f>
        <v>70.585581901758374</v>
      </c>
      <c r="AJ7" s="119">
        <f>'2017 Individual Scores Unweight'!AK98</f>
        <v>78.762591575091562</v>
      </c>
      <c r="AK7" s="119">
        <f>'2017 Individual Scores Unweight'!AL98</f>
        <v>57.244986494986485</v>
      </c>
      <c r="AL7" s="119">
        <f>'2017 Individual Scores Unweight'!AM98</f>
        <v>81.836038961038952</v>
      </c>
      <c r="AM7" s="119">
        <f>'2017 Individual Scores Unweight'!AN98</f>
        <v>51.534675201341862</v>
      </c>
      <c r="AN7" s="119">
        <f>'2017 Individual Scores Unweight'!AO98</f>
        <v>60.756194785606553</v>
      </c>
      <c r="AO7" s="119">
        <f>'2017 Individual Scores Unweight'!AP98</f>
        <v>38.679760825594158</v>
      </c>
      <c r="AP7" s="119">
        <f>'2017 Individual Scores Unweight'!AQ98</f>
        <v>81.394233217762647</v>
      </c>
      <c r="AQ7" s="119">
        <f>'2017 Individual Scores Unweight'!AR98</f>
        <v>47.17494311244311</v>
      </c>
      <c r="AR7" s="119">
        <f>'2017 Individual Scores Unweight'!AS98</f>
        <v>58.808503996003992</v>
      </c>
      <c r="AS7" s="119">
        <f>'2017 Individual Scores Unweight'!AT98</f>
        <v>43.222336305669629</v>
      </c>
      <c r="AT7" s="119">
        <f>'2017 Individual Scores Unweight'!AU98</f>
        <v>63.79097971745032</v>
      </c>
      <c r="AU7" s="119">
        <f>'2017 Individual Scores Unweight'!AV98</f>
        <v>53.739842220234365</v>
      </c>
      <c r="AV7" s="119">
        <f>'2017 Individual Scores Unweight'!AW98</f>
        <v>50.138483883581934</v>
      </c>
      <c r="AW7" s="119">
        <f>'2017 Individual Scores Unweight'!AX98</f>
        <v>65.792600826914537</v>
      </c>
      <c r="AX7" s="119">
        <f>'2017 Individual Scores Unweight'!AY98</f>
        <v>47.88452905119572</v>
      </c>
      <c r="AY7" s="119">
        <f>'2017 Individual Scores Unweight'!AZ98</f>
        <v>54.451480618147286</v>
      </c>
      <c r="AZ7" s="119">
        <f>'2017 Individual Scores Unweight'!BA98</f>
        <v>83.438310708898939</v>
      </c>
      <c r="BA7" s="119">
        <f>'2017 Individual Scores Unweight'!BB98</f>
        <v>62.429237120903778</v>
      </c>
      <c r="BB7" s="119">
        <f>'2017 Individual Scores Unweight'!BC98</f>
        <v>89.853639416139416</v>
      </c>
      <c r="BC7" s="119">
        <f>'2017 Individual Scores Unweight'!BD98</f>
        <v>61.815604148937474</v>
      </c>
      <c r="BD7" s="119">
        <f>'2017 Individual Scores Unweight'!BE98</f>
        <v>82.877006571859511</v>
      </c>
      <c r="BE7" s="119">
        <f>'2017 Individual Scores Unweight'!BF98</f>
        <v>60.890143806810464</v>
      </c>
      <c r="BF7" s="119">
        <f>'2017 Individual Scores Unweight'!BG98</f>
        <v>74.108349575261343</v>
      </c>
      <c r="BG7" s="119">
        <f>'2017 Individual Scores Unweight'!BH98</f>
        <v>58.43060488893822</v>
      </c>
      <c r="BH7" s="119">
        <f>'2017 Individual Scores Unweight'!BI98</f>
        <v>77.517815517815521</v>
      </c>
      <c r="BI7" s="119">
        <f>'2017 Individual Scores Unweight'!BJ98</f>
        <v>58.88961038961039</v>
      </c>
      <c r="BJ7" s="119">
        <f>'2017 Individual Scores Unweight'!BK98</f>
        <v>92.834742463418948</v>
      </c>
      <c r="BK7" s="119">
        <f>'2017 Individual Scores Unweight'!BL98</f>
        <v>72.120222370222365</v>
      </c>
      <c r="BL7" s="119">
        <f>'2017 Individual Scores Unweight'!BM98</f>
        <v>74.364381569773741</v>
      </c>
      <c r="BM7" s="119">
        <f>'2017 Individual Scores Unweight'!BN98</f>
        <v>63.273588974569385</v>
      </c>
      <c r="BN7" s="119">
        <f>'2017 Individual Scores Unweight'!BO98</f>
        <v>72.954956989270727</v>
      </c>
      <c r="BO7" s="119">
        <f>'2017 Individual Scores Unweight'!BP98</f>
        <v>80.908374804208137</v>
      </c>
      <c r="BP7" s="119">
        <f>'2017 Individual Scores Unweight'!BQ98</f>
        <v>76.165424082090766</v>
      </c>
      <c r="BQ7" s="119">
        <f>'2017 Individual Scores Unweight'!BR98</f>
        <v>78.519562998729668</v>
      </c>
      <c r="BR7" s="119">
        <f>'2017 Individual Scores Unweight'!BS98</f>
        <v>44.530130363463691</v>
      </c>
      <c r="BS7" s="119">
        <f>'2017 Individual Scores Unweight'!BT98</f>
        <v>43.071288506337531</v>
      </c>
      <c r="BT7" s="119">
        <f>'2017 Individual Scores Unweight'!BU98</f>
        <v>37.534136161587142</v>
      </c>
      <c r="BU7" s="119">
        <f>'2017 Individual Scores Unweight'!BV98</f>
        <v>28.049331750312142</v>
      </c>
      <c r="BV7" s="119">
        <f>'2017 Individual Scores Unweight'!BW98</f>
        <v>47.748975244073272</v>
      </c>
      <c r="BW7" s="119">
        <f>'2017 Individual Scores Unweight'!BX98</f>
        <v>58.95271086937754</v>
      </c>
      <c r="BX7" s="119">
        <f>'2017 Individual Scores Unweight'!BY98</f>
        <v>77.344198950408114</v>
      </c>
      <c r="BY7" s="119">
        <f>'2017 Individual Scores Unweight'!BZ98</f>
        <v>78.682715795460894</v>
      </c>
      <c r="BZ7" s="119">
        <f>'2017 Individual Scores Unweight'!CA98</f>
        <v>76.610811664733234</v>
      </c>
      <c r="CA7" s="119">
        <f>'2017 Individual Scores Unweight'!CB98</f>
        <v>76.739069391030171</v>
      </c>
      <c r="CB7" s="119">
        <f>'2017 Individual Scores Unweight'!CC98</f>
        <v>78.926933768845544</v>
      </c>
      <c r="CC7" s="119">
        <f>'2017 Individual Scores Unweight'!CD98</f>
        <v>49.236610611610608</v>
      </c>
      <c r="CD7" s="119">
        <f>'2017 Individual Scores Unweight'!CE98</f>
        <v>49.772116772116775</v>
      </c>
      <c r="CE7" s="119">
        <f>'2017 Individual Scores Unweight'!CF98</f>
        <v>34.243672993672995</v>
      </c>
      <c r="CF7" s="119">
        <f>'2017 Individual Scores Unweight'!CG98</f>
        <v>37.757601875248938</v>
      </c>
      <c r="CG7" s="119">
        <f>'2017 Individual Scores Unweight'!CH98</f>
        <v>26.796771130104467</v>
      </c>
      <c r="CH7" s="119">
        <f>'2017 Individual Scores Unweight'!CI98</f>
        <v>77.488483738483723</v>
      </c>
      <c r="CI7" s="119">
        <f>'2017 Individual Scores Unweight'!CJ98</f>
        <v>41.746841121841115</v>
      </c>
      <c r="CJ7" s="119">
        <f>'2017 Individual Scores Unweight'!CK98</f>
        <v>83.243818681318686</v>
      </c>
      <c r="CK7" s="119">
        <f>'2017 Individual Scores Unweight'!CL98</f>
        <v>49.656889769634866</v>
      </c>
    </row>
    <row r="8" spans="1:89" x14ac:dyDescent="0.35">
      <c r="B8" s="66" t="s">
        <v>232</v>
      </c>
      <c r="C8" s="119">
        <f>'2017 Individual Scores Unweight'!D99</f>
        <v>79.305416805416797</v>
      </c>
      <c r="D8" s="119">
        <f>'2017 Individual Scores Unweight'!E99</f>
        <v>57.642126392126386</v>
      </c>
      <c r="E8" s="119">
        <f>'2017 Individual Scores Unweight'!F99</f>
        <v>86.946386946386937</v>
      </c>
      <c r="F8" s="119">
        <f>'2017 Individual Scores Unweight'!G99</f>
        <v>61.409465020576135</v>
      </c>
      <c r="G8" s="119">
        <f>'2017 Individual Scores Unweight'!H99</f>
        <v>73.267010767010774</v>
      </c>
      <c r="H8" s="119">
        <f>'2017 Individual Scores Unweight'!I99</f>
        <v>46.058663558663561</v>
      </c>
      <c r="I8" s="119">
        <f>'2017 Individual Scores Unweight'!J99</f>
        <v>60.000832500832502</v>
      </c>
      <c r="J8" s="119">
        <f>'2017 Individual Scores Unweight'!K99</f>
        <v>44.055782180782181</v>
      </c>
      <c r="K8" s="119">
        <f>'2017 Individual Scores Unweight'!L99</f>
        <v>53.998511776289554</v>
      </c>
      <c r="L8" s="119">
        <f>'2017 Individual Scores Unweight'!M99</f>
        <v>59.656331322997993</v>
      </c>
      <c r="M8" s="119">
        <f>'2017 Individual Scores Unweight'!N99</f>
        <v>44.91804491804492</v>
      </c>
      <c r="N8" s="119">
        <f>'2017 Individual Scores Unweight'!O99</f>
        <v>32.088222991000769</v>
      </c>
      <c r="O8" s="119">
        <f>'2017 Individual Scores Unweight'!P99</f>
        <v>74.94486994486995</v>
      </c>
      <c r="P8" s="119">
        <f>'2017 Individual Scores Unweight'!Q99</f>
        <v>48.310254560254556</v>
      </c>
      <c r="Q8" s="119">
        <f>'2017 Individual Scores Unweight'!R99</f>
        <v>75.993034743034741</v>
      </c>
      <c r="R8" s="119">
        <f>'2017 Individual Scores Unweight'!S99</f>
        <v>50.174537396759611</v>
      </c>
      <c r="S8" s="119">
        <f>'2017 Individual Scores Unweight'!T99</f>
        <v>70.244785517512796</v>
      </c>
      <c r="T8" s="119">
        <f>'2017 Individual Scores Unweight'!U99</f>
        <v>48.769421936088598</v>
      </c>
      <c r="U8" s="119">
        <f>'2017 Individual Scores Unweight'!V99</f>
        <v>86.891895982805082</v>
      </c>
      <c r="V8" s="119">
        <f>'2017 Individual Scores Unweight'!W99</f>
        <v>51.60711202377869</v>
      </c>
      <c r="W8" s="119">
        <f>'2017 Individual Scores Unweight'!X99</f>
        <v>64.210940574576938</v>
      </c>
      <c r="X8" s="119">
        <f>'2017 Individual Scores Unweight'!Y99</f>
        <v>46.323329448329446</v>
      </c>
      <c r="Y8" s="119">
        <f>'2017 Individual Scores Unweight'!Z99</f>
        <v>57.760724124360486</v>
      </c>
      <c r="Z8" s="119">
        <f>'2017 Individual Scores Unweight'!AA99</f>
        <v>45.540580818358592</v>
      </c>
      <c r="AA8" s="119">
        <f>'2017 Individual Scores Unweight'!AB99</f>
        <v>61.24648079193534</v>
      </c>
      <c r="AB8" s="119">
        <f>'2017 Individual Scores Unweight'!AC99</f>
        <v>41.88255160477383</v>
      </c>
      <c r="AC8" s="119">
        <f>'2017 Individual Scores Unweight'!AD99</f>
        <v>81.113886113886124</v>
      </c>
      <c r="AD8" s="119">
        <f>'2017 Individual Scores Unweight'!AE99</f>
        <v>58.493535785202454</v>
      </c>
      <c r="AE8" s="119">
        <f>'2017 Individual Scores Unweight'!AF99</f>
        <v>50.260942760942754</v>
      </c>
      <c r="AF8" s="119">
        <f>'2017 Individual Scores Unweight'!AG99</f>
        <v>56.261870845204179</v>
      </c>
      <c r="AG8" s="119">
        <f>'2017 Individual Scores Unweight'!AH99</f>
        <v>51.571954280287606</v>
      </c>
      <c r="AH8" s="119">
        <f>'2017 Individual Scores Unweight'!AI99</f>
        <v>93.706709956709958</v>
      </c>
      <c r="AI8" s="119">
        <f>'2017 Individual Scores Unweight'!AJ99</f>
        <v>67.029189945856601</v>
      </c>
      <c r="AJ8" s="119">
        <f>'2017 Individual Scores Unweight'!AK99</f>
        <v>74.487780737780739</v>
      </c>
      <c r="AK8" s="119">
        <f>'2017 Individual Scores Unweight'!AL99</f>
        <v>51.946474307585412</v>
      </c>
      <c r="AL8" s="119">
        <f>'2017 Individual Scores Unweight'!AM99</f>
        <v>75.146381396381415</v>
      </c>
      <c r="AM8" s="119">
        <f>'2017 Individual Scores Unweight'!AN99</f>
        <v>51.61600231044676</v>
      </c>
      <c r="AN8" s="119">
        <f>'2017 Individual Scores Unweight'!AO99</f>
        <v>46.666250416250413</v>
      </c>
      <c r="AO8" s="119">
        <f>'2017 Individual Scores Unweight'!AP99</f>
        <v>37.510548864715524</v>
      </c>
      <c r="AP8" s="119">
        <f>'2017 Individual Scores Unweight'!AQ99</f>
        <v>68.822705072705062</v>
      </c>
      <c r="AQ8" s="119">
        <f>'2017 Individual Scores Unweight'!AR99</f>
        <v>42.476921226921228</v>
      </c>
      <c r="AR8" s="119">
        <f>'2017 Individual Scores Unweight'!AS99</f>
        <v>58.959512709512715</v>
      </c>
      <c r="AS8" s="119">
        <f>'2017 Individual Scores Unweight'!AT99</f>
        <v>42.105475893354679</v>
      </c>
      <c r="AT8" s="119">
        <f>'2017 Individual Scores Unweight'!AU99</f>
        <v>59.731888481888483</v>
      </c>
      <c r="AU8" s="119">
        <f>'2017 Individual Scores Unweight'!AV99</f>
        <v>49.193224471002246</v>
      </c>
      <c r="AV8" s="119">
        <f>'2017 Individual Scores Unweight'!AW99</f>
        <v>44.615507948841277</v>
      </c>
      <c r="AW8" s="119">
        <f>'2017 Individual Scores Unweight'!AX99</f>
        <v>71.21518913185578</v>
      </c>
      <c r="AX8" s="119">
        <f>'2017 Individual Scores Unweight'!AY99</f>
        <v>58.578975037308368</v>
      </c>
      <c r="AY8" s="119">
        <f>'2017 Individual Scores Unweight'!AZ99</f>
        <v>49.441746525079857</v>
      </c>
      <c r="AZ8" s="119">
        <f>'2017 Individual Scores Unweight'!BA99</f>
        <v>77.526715708533885</v>
      </c>
      <c r="BA8" s="119">
        <f>'2017 Individual Scores Unweight'!BB99</f>
        <v>55.683050488606035</v>
      </c>
      <c r="BB8" s="119">
        <f>'2017 Individual Scores Unweight'!BC99</f>
        <v>90.517210062664603</v>
      </c>
      <c r="BC8" s="119">
        <f>'2017 Individual Scores Unweight'!BD99</f>
        <v>60.937627187627186</v>
      </c>
      <c r="BD8" s="119">
        <f>'2017 Individual Scores Unweight'!BE99</f>
        <v>70.503587321769132</v>
      </c>
      <c r="BE8" s="119">
        <f>'2017 Individual Scores Unweight'!BF99</f>
        <v>54.109678901345568</v>
      </c>
      <c r="BF8" s="119">
        <f>'2017 Individual Scores Unweight'!BG99</f>
        <v>66.336390881845432</v>
      </c>
      <c r="BG8" s="119">
        <f>'2017 Individual Scores Unweight'!BH99</f>
        <v>48.861280180724613</v>
      </c>
      <c r="BH8" s="119">
        <f>'2017 Individual Scores Unweight'!BI99</f>
        <v>67.419247419247412</v>
      </c>
      <c r="BI8" s="119">
        <f>'2017 Individual Scores Unweight'!BJ99</f>
        <v>48.635376968710297</v>
      </c>
      <c r="BJ8" s="119">
        <f>'2017 Individual Scores Unweight'!BK99</f>
        <v>92.857142857142847</v>
      </c>
      <c r="BK8" s="119">
        <f>'2017 Individual Scores Unweight'!BL99</f>
        <v>65.871289204622528</v>
      </c>
      <c r="BL8" s="119">
        <f>'2017 Individual Scores Unweight'!BM99</f>
        <v>64.864736086958317</v>
      </c>
      <c r="BM8" s="119">
        <f>'2017 Individual Scores Unweight'!BN99</f>
        <v>58.441882191882193</v>
      </c>
      <c r="BN8" s="119">
        <f>'2017 Individual Scores Unweight'!BO99</f>
        <v>71.211042044375361</v>
      </c>
      <c r="BO8" s="119">
        <f>'2017 Individual Scores Unweight'!BP99</f>
        <v>69.397469814136471</v>
      </c>
      <c r="BP8" s="119">
        <f>'2017 Individual Scores Unweight'!BQ99</f>
        <v>66.321641321641323</v>
      </c>
      <c r="BQ8" s="119">
        <f>'2017 Individual Scores Unweight'!BR99</f>
        <v>58.951645062756178</v>
      </c>
      <c r="BR8" s="119">
        <f>'2017 Individual Scores Unweight'!BS99</f>
        <v>36.856600189933523</v>
      </c>
      <c r="BS8" s="119">
        <f>'2017 Individual Scores Unweight'!BT99</f>
        <v>48.788499309332643</v>
      </c>
      <c r="BT8" s="119">
        <f>'2017 Individual Scores Unweight'!BU99</f>
        <v>54.30267263600598</v>
      </c>
      <c r="BU8" s="119">
        <f>'2017 Individual Scores Unweight'!BV99</f>
        <v>38.514618097951427</v>
      </c>
      <c r="BV8" s="119">
        <f>'2017 Individual Scores Unweight'!BW99</f>
        <v>56.886030636030632</v>
      </c>
      <c r="BW8" s="119">
        <f>'2017 Individual Scores Unweight'!BX99</f>
        <v>45.450675867342532</v>
      </c>
      <c r="BX8" s="119">
        <f>'2017 Individual Scores Unweight'!BY99</f>
        <v>76.571936294158533</v>
      </c>
      <c r="BY8" s="119">
        <f>'2017 Individual Scores Unweight'!BZ99</f>
        <v>77.037545787545795</v>
      </c>
      <c r="BZ8" s="119">
        <f>'2017 Individual Scores Unweight'!CA99</f>
        <v>77.29259937593271</v>
      </c>
      <c r="CA8" s="119">
        <f>'2017 Individual Scores Unweight'!CB99</f>
        <v>75.385663718997037</v>
      </c>
      <c r="CB8" s="119">
        <f>'2017 Individual Scores Unweight'!CC99</f>
        <v>71.293845043845039</v>
      </c>
      <c r="CC8" s="119">
        <f>'2017 Individual Scores Unweight'!CD99</f>
        <v>45.780094391205502</v>
      </c>
      <c r="CD8" s="119">
        <f>'2017 Individual Scores Unweight'!CE99</f>
        <v>47.54315129315129</v>
      </c>
      <c r="CE8" s="119">
        <f>'2017 Individual Scores Unweight'!CF99</f>
        <v>33.458013180235405</v>
      </c>
      <c r="CF8" s="119">
        <f>'2017 Individual Scores Unweight'!CG99</f>
        <v>47.261118511118504</v>
      </c>
      <c r="CG8" s="119">
        <f>'2017 Individual Scores Unweight'!CH99</f>
        <v>31.377873669540335</v>
      </c>
      <c r="CH8" s="119">
        <f>'2017 Individual Scores Unweight'!CI99</f>
        <v>58.53597791097792</v>
      </c>
      <c r="CI8" s="119">
        <f>'2017 Individual Scores Unweight'!CJ99</f>
        <v>35.188998244553794</v>
      </c>
      <c r="CJ8" s="119">
        <f>'2017 Individual Scores Unweight'!CK99</f>
        <v>57.581030081030072</v>
      </c>
      <c r="CK8" s="119">
        <f>'2017 Individual Scores Unweight'!CL99</f>
        <v>39.963110449221553</v>
      </c>
    </row>
    <row r="9" spans="1:89" x14ac:dyDescent="0.35">
      <c r="B9" s="66" t="s">
        <v>228</v>
      </c>
      <c r="C9" s="119">
        <f>'2017 Individual Scores Unweight'!D100</f>
        <v>84.612283141694903</v>
      </c>
      <c r="D9" s="119">
        <f>'2017 Individual Scores Unweight'!E100</f>
        <v>61.460954035925212</v>
      </c>
      <c r="E9" s="119">
        <f>'2017 Individual Scores Unweight'!F100</f>
        <v>81.52057093233563</v>
      </c>
      <c r="F9" s="119">
        <f>'2017 Individual Scores Unweight'!G100</f>
        <v>58.137979859433152</v>
      </c>
      <c r="G9" s="119">
        <f>'2017 Individual Scores Unweight'!H100</f>
        <v>82.421296024237222</v>
      </c>
      <c r="H9" s="119">
        <f>'2017 Individual Scores Unweight'!I100</f>
        <v>51.128283481224649</v>
      </c>
      <c r="I9" s="119">
        <f>'2017 Individual Scores Unweight'!J100</f>
        <v>77.169823640411892</v>
      </c>
      <c r="J9" s="119">
        <f>'2017 Individual Scores Unweight'!K100</f>
        <v>51.63557879388329</v>
      </c>
      <c r="K9" s="119">
        <f>'2017 Individual Scores Unweight'!L100</f>
        <v>65.844881368768938</v>
      </c>
      <c r="L9" s="119">
        <f>'2017 Individual Scores Unweight'!M100</f>
        <v>57.271552884297975</v>
      </c>
      <c r="M9" s="119">
        <f>'2017 Individual Scores Unweight'!N100</f>
        <v>57.694409588873256</v>
      </c>
      <c r="N9" s="119">
        <f>'2017 Individual Scores Unweight'!O100</f>
        <v>36.124281775323439</v>
      </c>
      <c r="O9" s="119">
        <f>'2017 Individual Scores Unweight'!P100</f>
        <v>82.7949544688299</v>
      </c>
      <c r="P9" s="119">
        <f>'2017 Individual Scores Unweight'!Q100</f>
        <v>45.646579274030245</v>
      </c>
      <c r="Q9" s="119">
        <f>'2017 Individual Scores Unweight'!R100</f>
        <v>64.008517434122979</v>
      </c>
      <c r="R9" s="119">
        <f>'2017 Individual Scores Unweight'!S100</f>
        <v>45.460723689890358</v>
      </c>
      <c r="S9" s="119">
        <f>'2017 Individual Scores Unweight'!T100</f>
        <v>61.551316330728092</v>
      </c>
      <c r="T9" s="119">
        <f>'2017 Individual Scores Unweight'!U100</f>
        <v>41.741579223317011</v>
      </c>
      <c r="U9" s="119">
        <f>'2017 Individual Scores Unweight'!V100</f>
        <v>68.029217514511629</v>
      </c>
      <c r="V9" s="119">
        <f>'2017 Individual Scores Unweight'!W100</f>
        <v>42.804925648062898</v>
      </c>
      <c r="W9" s="119">
        <f>'2017 Individual Scores Unweight'!X100</f>
        <v>50.18363988952224</v>
      </c>
      <c r="X9" s="119">
        <f>'2017 Individual Scores Unweight'!Y100</f>
        <v>34.13272185331008</v>
      </c>
      <c r="Y9" s="119">
        <f>'2017 Individual Scores Unweight'!Z100</f>
        <v>57.09395996160702</v>
      </c>
      <c r="Z9" s="119">
        <f>'2017 Individual Scores Unweight'!AA100</f>
        <v>45.132225028058372</v>
      </c>
      <c r="AA9" s="119">
        <f>'2017 Individual Scores Unweight'!AB100</f>
        <v>59.506841198017661</v>
      </c>
      <c r="AB9" s="119">
        <f>'2017 Individual Scores Unweight'!AC100</f>
        <v>39.32433386783876</v>
      </c>
      <c r="AC9" s="119">
        <f>'2017 Individual Scores Unweight'!AD100</f>
        <v>72.942923089981903</v>
      </c>
      <c r="AD9" s="119">
        <f>'2017 Individual Scores Unweight'!AE100</f>
        <v>46.418294849667404</v>
      </c>
      <c r="AE9" s="119">
        <f>'2017 Individual Scores Unweight'!AF100</f>
        <v>51.335937311169502</v>
      </c>
      <c r="AF9" s="119">
        <f>'2017 Individual Scores Unweight'!AG100</f>
        <v>55.108470068100985</v>
      </c>
      <c r="AG9" s="119">
        <f>'2017 Individual Scores Unweight'!AH100</f>
        <v>51.656861449097228</v>
      </c>
      <c r="AH9" s="119">
        <f>'2017 Individual Scores Unweight'!AI100</f>
        <v>95.847485847485856</v>
      </c>
      <c r="AI9" s="119">
        <f>'2017 Individual Scores Unweight'!AJ100</f>
        <v>65.525210561330255</v>
      </c>
      <c r="AJ9" s="119">
        <f>'2017 Individual Scores Unweight'!AK100</f>
        <v>79.425362219479879</v>
      </c>
      <c r="AK9" s="119">
        <f>'2017 Individual Scores Unweight'!AL100</f>
        <v>58.593571744613406</v>
      </c>
      <c r="AL9" s="119">
        <f>'2017 Individual Scores Unweight'!AM100</f>
        <v>78.824117059411165</v>
      </c>
      <c r="AM9" s="119">
        <f>'2017 Individual Scores Unweight'!AN100</f>
        <v>49.309119049603474</v>
      </c>
      <c r="AN9" s="119">
        <f>'2017 Individual Scores Unweight'!AO100</f>
        <v>41.263157738071229</v>
      </c>
      <c r="AO9" s="119">
        <f>'2017 Individual Scores Unweight'!AP100</f>
        <v>33.995159161825825</v>
      </c>
      <c r="AP9" s="119">
        <f>'2017 Individual Scores Unweight'!AQ100</f>
        <v>72.491702837723594</v>
      </c>
      <c r="AQ9" s="119">
        <f>'2017 Individual Scores Unweight'!AR100</f>
        <v>41.702079585585928</v>
      </c>
      <c r="AR9" s="119">
        <f>'2017 Individual Scores Unweight'!AS100</f>
        <v>48.640782516215033</v>
      </c>
      <c r="AS9" s="119">
        <f>'2017 Individual Scores Unweight'!AT100</f>
        <v>34.48016200620367</v>
      </c>
      <c r="AT9" s="119">
        <f>'2017 Individual Scores Unweight'!AU100</f>
        <v>60.845097915455469</v>
      </c>
      <c r="AU9" s="119">
        <f>'2017 Individual Scores Unweight'!AV100</f>
        <v>56.52320311671977</v>
      </c>
      <c r="AV9" s="119">
        <f>'2017 Individual Scores Unweight'!AW100</f>
        <v>47.094917769658252</v>
      </c>
      <c r="AW9" s="119">
        <f>'2017 Individual Scores Unweight'!AX100</f>
        <v>67.902837902837888</v>
      </c>
      <c r="AX9" s="119">
        <f>'2017 Individual Scores Unweight'!AY100</f>
        <v>60.435948067527015</v>
      </c>
      <c r="AY9" s="119">
        <f>'2017 Individual Scores Unweight'!AZ100</f>
        <v>46.391538267183257</v>
      </c>
      <c r="AZ9" s="119">
        <f>'2017 Individual Scores Unweight'!BA100</f>
        <v>68.032540670038401</v>
      </c>
      <c r="BA9" s="119">
        <f>'2017 Individual Scores Unweight'!BB100</f>
        <v>51.678442200501024</v>
      </c>
      <c r="BB9" s="119">
        <f>'2017 Individual Scores Unweight'!BC100</f>
        <v>68.386463038165829</v>
      </c>
      <c r="BC9" s="119">
        <f>'2017 Individual Scores Unweight'!BD100</f>
        <v>49.453741610604368</v>
      </c>
      <c r="BD9" s="119">
        <f>'2017 Individual Scores Unweight'!BE100</f>
        <v>60.929397399985646</v>
      </c>
      <c r="BE9" s="119">
        <f>'2017 Individual Scores Unweight'!BF100</f>
        <v>44.789134249918568</v>
      </c>
      <c r="BF9" s="119">
        <f>'2017 Individual Scores Unweight'!BG100</f>
        <v>67.817476641006039</v>
      </c>
      <c r="BG9" s="119">
        <f>'2017 Individual Scores Unweight'!BH100</f>
        <v>55.658063795318697</v>
      </c>
      <c r="BH9" s="119">
        <f>'2017 Individual Scores Unweight'!BI100</f>
        <v>66.645532400176378</v>
      </c>
      <c r="BI9" s="119">
        <f>'2017 Individual Scores Unweight'!BJ100</f>
        <v>54.26973026973026</v>
      </c>
      <c r="BJ9" s="119">
        <f>'2017 Individual Scores Unweight'!BK100</f>
        <v>76.383833870858098</v>
      </c>
      <c r="BK9" s="119">
        <f>'2017 Individual Scores Unweight'!BL100</f>
        <v>57.986682491890832</v>
      </c>
      <c r="BL9" s="119">
        <f>'2017 Individual Scores Unweight'!BM100</f>
        <v>65.728714072215567</v>
      </c>
      <c r="BM9" s="119">
        <f>'2017 Individual Scores Unweight'!BN100</f>
        <v>59.38647622615327</v>
      </c>
      <c r="BN9" s="119">
        <f>'2017 Individual Scores Unweight'!BO100</f>
        <v>55.770211394869946</v>
      </c>
      <c r="BO9" s="119">
        <f>'2017 Individual Scores Unweight'!BP100</f>
        <v>75.101408694257586</v>
      </c>
      <c r="BP9" s="119">
        <f>'2017 Individual Scores Unweight'!BQ100</f>
        <v>71.514770419038001</v>
      </c>
      <c r="BQ9" s="119">
        <f>'2017 Individual Scores Unweight'!BR100</f>
        <v>66.870703626758996</v>
      </c>
      <c r="BR9" s="119">
        <f>'2017 Individual Scores Unweight'!BS100</f>
        <v>45.884019136083118</v>
      </c>
      <c r="BS9" s="119">
        <f>'2017 Individual Scores Unweight'!BT100</f>
        <v>45.539135392342153</v>
      </c>
      <c r="BT9" s="119">
        <f>'2017 Individual Scores Unweight'!BU100</f>
        <v>44.178051814790727</v>
      </c>
      <c r="BU9" s="119">
        <f>'2017 Individual Scores Unweight'!BV100</f>
        <v>33.166141850352375</v>
      </c>
      <c r="BV9" s="119">
        <f>'2017 Individual Scores Unweight'!BW100</f>
        <v>59.244252468316098</v>
      </c>
      <c r="BW9" s="119">
        <f>'2017 Individual Scores Unweight'!BX100</f>
        <v>45.568095435909427</v>
      </c>
      <c r="BX9" s="119">
        <f>'2017 Individual Scores Unweight'!BY100</f>
        <v>74.063399867746369</v>
      </c>
      <c r="BY9" s="119">
        <f>'2017 Individual Scores Unweight'!BZ100</f>
        <v>75.356156284948838</v>
      </c>
      <c r="BZ9" s="119">
        <f>'2017 Individual Scores Unweight'!CA100</f>
        <v>77.415855311199209</v>
      </c>
      <c r="CA9" s="119">
        <f>'2017 Individual Scores Unweight'!CB100</f>
        <v>69.418188007091061</v>
      </c>
      <c r="CB9" s="119">
        <f>'2017 Individual Scores Unweight'!CC100</f>
        <v>75.790501309532459</v>
      </c>
      <c r="CC9" s="119">
        <f>'2017 Individual Scores Unweight'!CD100</f>
        <v>45.836978018350571</v>
      </c>
      <c r="CD9" s="119">
        <f>'2017 Individual Scores Unweight'!CE100</f>
        <v>42.330858299716425</v>
      </c>
      <c r="CE9" s="119">
        <f>'2017 Individual Scores Unweight'!CF100</f>
        <v>34.3250422417089</v>
      </c>
      <c r="CF9" s="119">
        <f>'2017 Individual Scores Unweight'!CG100</f>
        <v>42.373448350956998</v>
      </c>
      <c r="CG9" s="119">
        <f>'2017 Individual Scores Unweight'!CH100</f>
        <v>32.75830959164292</v>
      </c>
      <c r="CH9" s="119">
        <f>'2017 Individual Scores Unweight'!CI100</f>
        <v>64.700133028306396</v>
      </c>
      <c r="CI9" s="119">
        <f>'2017 Individual Scores Unweight'!CJ100</f>
        <v>37.226172520290163</v>
      </c>
      <c r="CJ9" s="119">
        <f>'2017 Individual Scores Unweight'!CK100</f>
        <v>70.021309454017526</v>
      </c>
      <c r="CK9" s="119">
        <f>'2017 Individual Scores Unweight'!CL100</f>
        <v>42.519859860546134</v>
      </c>
    </row>
    <row r="11" spans="1:89" x14ac:dyDescent="0.35">
      <c r="A11" s="66" t="s">
        <v>297</v>
      </c>
      <c r="B11" t="s">
        <v>0</v>
      </c>
      <c r="C11" s="119">
        <f>MIN(C4:C9)</f>
        <v>75.263266145619099</v>
      </c>
      <c r="E11" s="119">
        <f>MIN(E4:E9)</f>
        <v>77.214313464313463</v>
      </c>
      <c r="G11" s="119">
        <f>MIN(G4:G9)</f>
        <v>61.922978981802515</v>
      </c>
      <c r="I11" s="119">
        <f>MIN(I4:I9)</f>
        <v>60.000832500832502</v>
      </c>
      <c r="M11" s="119">
        <f>MIN(M4:M9)</f>
        <v>43.913419913419908</v>
      </c>
      <c r="O11" s="119">
        <f>MIN(O4:O9)</f>
        <v>64.847472788649256</v>
      </c>
      <c r="Q11" s="119">
        <f>MIN(Q4:Q9)</f>
        <v>58.284967096886589</v>
      </c>
      <c r="S11" s="119">
        <f>MIN(S4:S9)</f>
        <v>50.20621769534813</v>
      </c>
      <c r="AH11" s="119">
        <f>MIN(AH4:AH9)</f>
        <v>84.43945150918131</v>
      </c>
      <c r="AJ11" s="119">
        <f>MIN(AJ4:AJ9)</f>
        <v>73.625516640222514</v>
      </c>
      <c r="AL11" s="119">
        <f>MIN(AL4:AL9)</f>
        <v>58.229023884455913</v>
      </c>
      <c r="AN11" s="119">
        <f>MIN(AN4:AN9)</f>
        <v>36.72036297036297</v>
      </c>
      <c r="AP11" s="119">
        <f>MIN(AP4:AP9)</f>
        <v>60.172389256613855</v>
      </c>
      <c r="AR11" s="119">
        <f>MIN(AR4:AR9)</f>
        <v>31.338200569483988</v>
      </c>
      <c r="AZ11" s="119">
        <f>MIN(AZ4:AZ9)</f>
        <v>50.461390948233053</v>
      </c>
      <c r="CB11" s="119">
        <f>MIN(CB4:CB9)</f>
        <v>60.438084876939349</v>
      </c>
      <c r="CD11" s="119">
        <f>MIN(CD4:CD9)</f>
        <v>38.847663032155012</v>
      </c>
      <c r="CF11" s="119">
        <f>MIN(CF4:CF9)</f>
        <v>36.199949782837486</v>
      </c>
      <c r="CH11" s="119">
        <f>MIN(CH4:CH9)</f>
        <v>58.53597791097792</v>
      </c>
      <c r="CJ11" s="119">
        <f>MIN(CJ4:CJ9)</f>
        <v>56.165820060416173</v>
      </c>
    </row>
    <row r="12" spans="1:89" x14ac:dyDescent="0.35">
      <c r="A12" s="66" t="s">
        <v>298</v>
      </c>
      <c r="B12" t="s">
        <v>0</v>
      </c>
      <c r="C12" s="119">
        <f>MAX(C4:C9)</f>
        <v>94.53947368421052</v>
      </c>
      <c r="E12" s="119">
        <f>MAX(E4:E9)</f>
        <v>95.583696940314582</v>
      </c>
      <c r="G12" s="119">
        <f>MAX(G4:G9)</f>
        <v>89.076707606119385</v>
      </c>
      <c r="I12" s="119">
        <f>MAX(I4:I9)</f>
        <v>86.273809523809533</v>
      </c>
      <c r="M12" s="119">
        <f>MAX(M4:M9)</f>
        <v>76.166820924173877</v>
      </c>
      <c r="O12" s="119">
        <f>MAX(O4:O9)</f>
        <v>85.440574131750608</v>
      </c>
      <c r="Q12" s="119">
        <f>MAX(Q4:Q9)</f>
        <v>87.452057746175399</v>
      </c>
      <c r="S12" s="119">
        <f>MAX(S4:S9)</f>
        <v>75.399430226636099</v>
      </c>
      <c r="AH12" s="119">
        <f>MAX(AH4:AH9)</f>
        <v>97.34432234432235</v>
      </c>
      <c r="AJ12" s="119">
        <f>MAX(AJ4:AJ9)</f>
        <v>91.762453233041498</v>
      </c>
      <c r="AL12" s="119">
        <f>MAX(AL4:AL9)</f>
        <v>95.000293823823242</v>
      </c>
      <c r="AN12" s="119">
        <f>MAX(AN4:AN9)</f>
        <v>78.875275051745646</v>
      </c>
      <c r="AP12" s="119">
        <f>MAX(AP4:AP9)</f>
        <v>81.764118234706473</v>
      </c>
      <c r="AR12" s="119">
        <f>MAX(AR4:AR9)</f>
        <v>58.959512709512715</v>
      </c>
      <c r="AZ12" s="119">
        <f>MAX(AZ4:AZ9)</f>
        <v>83.438310708898939</v>
      </c>
      <c r="CB12" s="119">
        <f>MAX(CB4:CB9)</f>
        <v>78.926933768845544</v>
      </c>
      <c r="CD12" s="119">
        <f>MAX(CD4:CD9)</f>
        <v>60.424242424242422</v>
      </c>
      <c r="CF12" s="119">
        <f>MAX(CF4:CF9)</f>
        <v>50.544871794871796</v>
      </c>
      <c r="CH12" s="119">
        <f>MAX(CH4:CH9)</f>
        <v>77.488483738483723</v>
      </c>
      <c r="CJ12" s="119">
        <f>MAX(CJ4:CJ9)</f>
        <v>83.243818681318686</v>
      </c>
    </row>
    <row r="13" spans="1:89" x14ac:dyDescent="0.35">
      <c r="A13" s="66" t="s">
        <v>299</v>
      </c>
      <c r="B13" t="s">
        <v>0</v>
      </c>
      <c r="C13" s="119">
        <f>C12-C11</f>
        <v>19.276207538591422</v>
      </c>
      <c r="E13" s="119">
        <f>E12-E11</f>
        <v>18.369383476001119</v>
      </c>
      <c r="G13" s="119">
        <f>G12-G11</f>
        <v>27.153728624316869</v>
      </c>
      <c r="I13" s="119">
        <f>I12-I11</f>
        <v>26.272977022977031</v>
      </c>
      <c r="M13" s="119">
        <f>M12-M11</f>
        <v>32.253401010753969</v>
      </c>
      <c r="O13" s="119">
        <f>O12-O11</f>
        <v>20.593101343101353</v>
      </c>
      <c r="Q13" s="119">
        <f>Q12-Q11</f>
        <v>29.167090649288809</v>
      </c>
      <c r="S13" s="119">
        <f>S12-S11</f>
        <v>25.193212531287969</v>
      </c>
      <c r="AH13" s="119">
        <f>AH12-AH11</f>
        <v>12.90487083514104</v>
      </c>
      <c r="AJ13" s="119">
        <f>AJ12-AJ11</f>
        <v>18.136936592818984</v>
      </c>
      <c r="AL13" s="119">
        <f>AL12-AL11</f>
        <v>36.771269939367329</v>
      </c>
      <c r="AN13" s="119">
        <f>AN12-AN11</f>
        <v>42.154912081382676</v>
      </c>
      <c r="AP13" s="119">
        <f>AP12-AP11</f>
        <v>21.591728978092618</v>
      </c>
      <c r="AR13" s="119">
        <f>AR12-AR11</f>
        <v>27.621312140028728</v>
      </c>
      <c r="AZ13" s="119">
        <f>AZ12-AZ11</f>
        <v>32.976919760665886</v>
      </c>
      <c r="CB13" s="119">
        <f>CB12-CB11</f>
        <v>18.488848891906194</v>
      </c>
      <c r="CD13" s="119">
        <f>CD12-CD11</f>
        <v>21.57657939208741</v>
      </c>
      <c r="CF13" s="119">
        <f>CF12-CF11</f>
        <v>14.34492201203431</v>
      </c>
      <c r="CH13" s="119">
        <f>CH12-CH11</f>
        <v>18.952505827505803</v>
      </c>
      <c r="CJ13" s="119">
        <f>CJ12-CJ11</f>
        <v>27.077998620902513</v>
      </c>
    </row>
    <row r="14" spans="1:89" x14ac:dyDescent="0.35">
      <c r="A14" s="66"/>
    </row>
    <row r="15" spans="1:89" x14ac:dyDescent="0.35">
      <c r="A15" s="66" t="s">
        <v>297</v>
      </c>
      <c r="B15" t="s">
        <v>300</v>
      </c>
      <c r="D15" s="119">
        <f>MIN(D4:D9)</f>
        <v>56.651465818132472</v>
      </c>
      <c r="F15" s="119">
        <f>MIN(F4:F9)</f>
        <v>52.717282717282721</v>
      </c>
      <c r="H15" s="119">
        <f>MIN(H4:H9)</f>
        <v>39.340751840751835</v>
      </c>
      <c r="J15" s="119">
        <f>MIN(J4:J9)</f>
        <v>39.614189822523159</v>
      </c>
      <c r="K15" s="119">
        <f>MIN(K4:K9)</f>
        <v>44.645867600413048</v>
      </c>
      <c r="L15" s="119">
        <f>MIN(L4:L9)</f>
        <v>51.999342342479579</v>
      </c>
      <c r="N15" s="119">
        <f>MIN(N4:N9)</f>
        <v>32.088222991000769</v>
      </c>
      <c r="P15" s="119">
        <f>MIN(P4:P9)</f>
        <v>45.312771333604665</v>
      </c>
      <c r="R15" s="119">
        <f>MIN(R4:R9)</f>
        <v>40.272967772967768</v>
      </c>
      <c r="T15" s="119">
        <f>MIN(T4:T9)</f>
        <v>41.741579223317011</v>
      </c>
      <c r="AE15" s="119">
        <f>MIN(AE4:AE9)</f>
        <v>48.647187960913449</v>
      </c>
      <c r="AF15" s="119">
        <f>MIN(AF4:AF9)</f>
        <v>47.801478659321795</v>
      </c>
      <c r="AG15" s="119">
        <f>MIN(AG4:AG9)</f>
        <v>43.166786009923264</v>
      </c>
      <c r="AI15" s="119">
        <f>MIN(AI4:AI9)</f>
        <v>57.816704900038218</v>
      </c>
      <c r="AK15" s="119">
        <f>MIN(AK4:AK9)</f>
        <v>51.946474307585412</v>
      </c>
      <c r="AM15" s="119">
        <f>MIN(AM4:AM9)</f>
        <v>43.695833034068329</v>
      </c>
      <c r="AO15" s="119">
        <f>MIN(AO4:AO9)</f>
        <v>30.381192881192884</v>
      </c>
      <c r="AQ15" s="119">
        <f>MIN(AQ4:AQ9)</f>
        <v>40.246800524578298</v>
      </c>
      <c r="AS15" s="119">
        <f t="shared" ref="AS15:AY15" si="0">MIN(AS4:AS9)</f>
        <v>29.070600181711288</v>
      </c>
      <c r="AT15" s="119">
        <f t="shared" si="0"/>
        <v>57.43517878333526</v>
      </c>
      <c r="AU15" s="119">
        <f t="shared" si="0"/>
        <v>42.233098858485853</v>
      </c>
      <c r="AV15" s="119">
        <f t="shared" si="0"/>
        <v>43.59471353666401</v>
      </c>
      <c r="AW15" s="119">
        <f t="shared" si="0"/>
        <v>48.760096006347446</v>
      </c>
      <c r="AX15" s="119">
        <f t="shared" si="0"/>
        <v>47.88452905119572</v>
      </c>
      <c r="AY15" s="119">
        <f t="shared" si="0"/>
        <v>34.773894406247344</v>
      </c>
      <c r="BA15" s="119">
        <f>MIN(BA4:BA9)</f>
        <v>48.861701261701263</v>
      </c>
      <c r="BL15" s="119">
        <f>MIN(BL4:BL9)</f>
        <v>64.864736086958317</v>
      </c>
      <c r="BR15" s="119">
        <f>MIN(BR4:BR9)</f>
        <v>35.764780669966427</v>
      </c>
      <c r="BS15" s="119">
        <f>MIN(BS4:BS9)</f>
        <v>40.747995356559365</v>
      </c>
      <c r="BX15" s="119">
        <f>MIN(BX4:BX9)</f>
        <v>61.314774979635651</v>
      </c>
      <c r="CC15" s="119">
        <f>MIN(CC4:CC9)</f>
        <v>44.758391465427223</v>
      </c>
      <c r="CE15" s="119">
        <f>MIN(CE4:CE9)</f>
        <v>27.530101585657139</v>
      </c>
      <c r="CG15" s="119">
        <f>MIN(CG4:CG9)</f>
        <v>26.796771130104467</v>
      </c>
      <c r="CI15" s="119">
        <f>MIN(CI4:CI9)</f>
        <v>35.152921110245217</v>
      </c>
      <c r="CK15" s="119">
        <f>MIN(CK4:CK9)</f>
        <v>39.963110449221553</v>
      </c>
    </row>
    <row r="16" spans="1:89" x14ac:dyDescent="0.35">
      <c r="A16" s="66" t="s">
        <v>298</v>
      </c>
      <c r="B16" t="s">
        <v>300</v>
      </c>
      <c r="D16" s="119">
        <f>MAX(D4:D9)</f>
        <v>66.972058079901231</v>
      </c>
      <c r="F16" s="119">
        <f>MAX(F4:F9)</f>
        <v>66.641547813116446</v>
      </c>
      <c r="H16" s="119">
        <f>MAX(H4:H9)</f>
        <v>62.381926896632784</v>
      </c>
      <c r="J16" s="119">
        <f>MAX(J4:J9)</f>
        <v>56.461087886332983</v>
      </c>
      <c r="K16" s="119">
        <f>MAX(K4:K9)</f>
        <v>69.510646035155816</v>
      </c>
      <c r="L16" s="119">
        <f>MAX(L4:L9)</f>
        <v>61.469135802469133</v>
      </c>
      <c r="N16" s="119">
        <f>MAX(N4:N9)</f>
        <v>45.643291077114611</v>
      </c>
      <c r="P16" s="119">
        <f>MAX(P4:P9)</f>
        <v>56.077777777777769</v>
      </c>
      <c r="R16" s="119">
        <f>MAX(R4:R9)</f>
        <v>53.279995467495461</v>
      </c>
      <c r="T16" s="119">
        <f>MAX(T4:T9)</f>
        <v>53.802056322399459</v>
      </c>
      <c r="AE16" s="119">
        <f>MAX(AE4:AE9)</f>
        <v>60.770796197266783</v>
      </c>
      <c r="AF16" s="119">
        <f>MAX(AF4:AF9)</f>
        <v>59.179676532617705</v>
      </c>
      <c r="AG16" s="119">
        <f>MAX(AG4:AG9)</f>
        <v>60.506590359531536</v>
      </c>
      <c r="AI16" s="119">
        <f>MAX(AI4:AI9)</f>
        <v>70.585581901758374</v>
      </c>
      <c r="AK16" s="119">
        <f>MAX(AK4:AK9)</f>
        <v>65.410754822519522</v>
      </c>
      <c r="AM16" s="119">
        <f>MAX(AM4:AM9)</f>
        <v>65.067927714986524</v>
      </c>
      <c r="AO16" s="119">
        <f>MAX(AO4:AO9)</f>
        <v>49.886765376961456</v>
      </c>
      <c r="AQ16" s="119">
        <f>MAX(AQ4:AQ9)</f>
        <v>47.779649544355422</v>
      </c>
      <c r="AS16" s="119">
        <f t="shared" ref="AS16:AY16" si="1">MAX(AS4:AS9)</f>
        <v>43.222336305669629</v>
      </c>
      <c r="AT16" s="119">
        <f t="shared" si="1"/>
        <v>63.79097971745032</v>
      </c>
      <c r="AU16" s="119">
        <f t="shared" si="1"/>
        <v>62.017973856209139</v>
      </c>
      <c r="AV16" s="119">
        <f t="shared" si="1"/>
        <v>59.597494553376897</v>
      </c>
      <c r="AW16" s="119">
        <f t="shared" si="1"/>
        <v>71.21518913185578</v>
      </c>
      <c r="AX16" s="119">
        <f t="shared" si="1"/>
        <v>76.193840845543633</v>
      </c>
      <c r="AY16" s="119">
        <f t="shared" si="1"/>
        <v>59.431835625607256</v>
      </c>
      <c r="BA16" s="119">
        <f>MAX(BA4:BA9)</f>
        <v>62.429237120903778</v>
      </c>
      <c r="BL16" s="119">
        <f>MAX(BL4:BL9)</f>
        <v>76.813449600935186</v>
      </c>
      <c r="BR16" s="119">
        <f>MAX(BR4:BR9)</f>
        <v>45.884019136083118</v>
      </c>
      <c r="BS16" s="119">
        <f>MAX(BS4:BS9)</f>
        <v>48.788499309332643</v>
      </c>
      <c r="BX16" s="119">
        <f>MAX(BX4:BX9)</f>
        <v>77.814245859228564</v>
      </c>
      <c r="CC16" s="119">
        <f>MAX(CC4:CC9)</f>
        <v>49.400932400932405</v>
      </c>
      <c r="CE16" s="119">
        <f>MAX(CE4:CE9)</f>
        <v>37.228871346518403</v>
      </c>
      <c r="CG16" s="119">
        <f>MAX(CG4:CG9)</f>
        <v>37.715247715247713</v>
      </c>
      <c r="CI16" s="119">
        <f>MAX(CI4:CI9)</f>
        <v>48.926406926406926</v>
      </c>
      <c r="CK16" s="119">
        <f>MAX(CK4:CK9)</f>
        <v>51.244747179003241</v>
      </c>
    </row>
    <row r="17" spans="1:89" x14ac:dyDescent="0.35">
      <c r="A17" s="66" t="s">
        <v>299</v>
      </c>
      <c r="B17" t="s">
        <v>300</v>
      </c>
      <c r="D17" s="119">
        <f>D16-D15</f>
        <v>10.320592261768759</v>
      </c>
      <c r="F17" s="119">
        <f>F16-F15</f>
        <v>13.924265095833725</v>
      </c>
      <c r="H17" s="119">
        <f>H16-H15</f>
        <v>23.041175055880949</v>
      </c>
      <c r="J17" s="119">
        <f>J16-J15</f>
        <v>16.846898063809824</v>
      </c>
      <c r="K17" s="119">
        <f>K16-K15</f>
        <v>24.864778434742767</v>
      </c>
      <c r="L17" s="119">
        <f>L16-L15</f>
        <v>9.4697934599895532</v>
      </c>
      <c r="N17" s="119">
        <f>N16-N15</f>
        <v>13.555068086113842</v>
      </c>
      <c r="P17" s="119">
        <f>P16-P15</f>
        <v>10.765006444173103</v>
      </c>
      <c r="R17" s="119">
        <f>R16-R15</f>
        <v>13.007027694527693</v>
      </c>
      <c r="T17" s="119">
        <f>T16-T15</f>
        <v>12.060477099082448</v>
      </c>
      <c r="AE17" s="119">
        <f>AE16-AE15</f>
        <v>12.123608236353334</v>
      </c>
      <c r="AF17" s="119">
        <f>AF16-AF15</f>
        <v>11.37819787329591</v>
      </c>
      <c r="AG17" s="119">
        <f>AG16-AG15</f>
        <v>17.339804349608272</v>
      </c>
      <c r="AI17" s="119">
        <f>AI16-AI15</f>
        <v>12.768877001720156</v>
      </c>
      <c r="AK17" s="119">
        <f>AK16-AK15</f>
        <v>13.46428051493411</v>
      </c>
      <c r="AM17" s="119">
        <f>AM16-AM15</f>
        <v>21.372094680918195</v>
      </c>
      <c r="AO17" s="119">
        <f>AO16-AO15</f>
        <v>19.505572495768572</v>
      </c>
      <c r="AQ17" s="119">
        <f>AQ16-AQ15</f>
        <v>7.5328490197771245</v>
      </c>
      <c r="AS17" s="119">
        <f t="shared" ref="AS17:AY17" si="2">AS16-AS15</f>
        <v>14.15173612395834</v>
      </c>
      <c r="AT17" s="119">
        <f t="shared" si="2"/>
        <v>6.3558009341150594</v>
      </c>
      <c r="AU17" s="119">
        <f t="shared" si="2"/>
        <v>19.784874997723286</v>
      </c>
      <c r="AV17" s="119">
        <f t="shared" si="2"/>
        <v>16.002781016712888</v>
      </c>
      <c r="AW17" s="119">
        <f t="shared" si="2"/>
        <v>22.455093125508334</v>
      </c>
      <c r="AX17" s="119">
        <f t="shared" si="2"/>
        <v>28.309311794347913</v>
      </c>
      <c r="AY17" s="119">
        <f t="shared" si="2"/>
        <v>24.657941219359913</v>
      </c>
      <c r="BA17" s="119">
        <f>BA16-BA15</f>
        <v>13.567535859202515</v>
      </c>
      <c r="BL17" s="119">
        <f>BL16-BL15</f>
        <v>11.94871351397687</v>
      </c>
      <c r="BR17" s="119">
        <f>BR16-BR15</f>
        <v>10.119238466116691</v>
      </c>
      <c r="BS17" s="119">
        <f>BS16-BS15</f>
        <v>8.0405039527732782</v>
      </c>
      <c r="BX17" s="119">
        <f>BX16-BX15</f>
        <v>16.499470879592913</v>
      </c>
      <c r="CC17" s="119">
        <f>CC16-CC15</f>
        <v>4.6425409355051812</v>
      </c>
      <c r="CE17" s="119">
        <f>CE16-CE15</f>
        <v>9.6987697608612642</v>
      </c>
      <c r="CG17" s="119">
        <f>CG16-CG15</f>
        <v>10.918476585143246</v>
      </c>
      <c r="CI17" s="119">
        <f>CI16-CI15</f>
        <v>13.77348581616171</v>
      </c>
      <c r="CK17" s="119">
        <f>CK16-CK15</f>
        <v>11.281636729781688</v>
      </c>
    </row>
    <row r="21" spans="1:89" ht="17" x14ac:dyDescent="0.4">
      <c r="D21" s="211"/>
      <c r="E21" s="269" t="s">
        <v>474</v>
      </c>
      <c r="F21" s="269"/>
      <c r="G21" s="269"/>
      <c r="H21" s="269" t="s">
        <v>475</v>
      </c>
      <c r="I21" s="269"/>
      <c r="J21" s="269"/>
    </row>
    <row r="22" spans="1:89" ht="17" x14ac:dyDescent="0.4">
      <c r="D22" s="211"/>
      <c r="E22" s="214" t="s">
        <v>297</v>
      </c>
      <c r="F22" s="214" t="s">
        <v>298</v>
      </c>
      <c r="G22" s="214" t="s">
        <v>299</v>
      </c>
      <c r="H22" s="214" t="s">
        <v>297</v>
      </c>
      <c r="I22" s="214" t="s">
        <v>298</v>
      </c>
      <c r="J22" s="214" t="s">
        <v>299</v>
      </c>
    </row>
    <row r="23" spans="1:89" ht="17" x14ac:dyDescent="0.4">
      <c r="D23" s="212" t="s">
        <v>472</v>
      </c>
      <c r="E23" s="215">
        <f>AN11</f>
        <v>36.72036297036297</v>
      </c>
      <c r="F23" s="215">
        <f>AN12</f>
        <v>78.875275051745646</v>
      </c>
      <c r="G23" s="215">
        <f>AN13</f>
        <v>42.154912081382676</v>
      </c>
      <c r="H23" s="215">
        <f>AH11</f>
        <v>84.43945150918131</v>
      </c>
      <c r="I23" s="215">
        <f>AH12</f>
        <v>97.34432234432235</v>
      </c>
      <c r="J23" s="215">
        <f>AH13</f>
        <v>12.90487083514104</v>
      </c>
    </row>
    <row r="24" spans="1:89" ht="17" x14ac:dyDescent="0.4">
      <c r="D24" s="212" t="s">
        <v>473</v>
      </c>
      <c r="E24" s="215">
        <f>AX15</f>
        <v>47.88452905119572</v>
      </c>
      <c r="F24" s="215">
        <f>AX16</f>
        <v>76.193840845543633</v>
      </c>
      <c r="G24" s="215">
        <f>AX17</f>
        <v>28.309311794347913</v>
      </c>
      <c r="H24" s="215">
        <f>CC15</f>
        <v>44.758391465427223</v>
      </c>
      <c r="I24" s="215">
        <f>CC16</f>
        <v>49.400932400932405</v>
      </c>
      <c r="J24" s="215">
        <f>CC17</f>
        <v>4.6425409355051812</v>
      </c>
    </row>
  </sheetData>
  <mergeCells count="32">
    <mergeCell ref="AA2:AB2"/>
    <mergeCell ref="C2:D2"/>
    <mergeCell ref="E2:F2"/>
    <mergeCell ref="G2:H2"/>
    <mergeCell ref="I2:J2"/>
    <mergeCell ref="M2:N2"/>
    <mergeCell ref="O2:P2"/>
    <mergeCell ref="CF2:CG2"/>
    <mergeCell ref="CH2:CI2"/>
    <mergeCell ref="CJ2:CK2"/>
    <mergeCell ref="AR2:AS2"/>
    <mergeCell ref="AZ2:BA2"/>
    <mergeCell ref="BB2:BC2"/>
    <mergeCell ref="BD2:BE2"/>
    <mergeCell ref="BF2:BG2"/>
    <mergeCell ref="BH2:BI2"/>
    <mergeCell ref="E21:G21"/>
    <mergeCell ref="H21:J21"/>
    <mergeCell ref="BJ2:BK2"/>
    <mergeCell ref="CB2:CC2"/>
    <mergeCell ref="CD2:CE2"/>
    <mergeCell ref="AC2:AD2"/>
    <mergeCell ref="AH2:AI2"/>
    <mergeCell ref="AJ2:AK2"/>
    <mergeCell ref="AL2:AM2"/>
    <mergeCell ref="AN2:AO2"/>
    <mergeCell ref="AP2:AQ2"/>
    <mergeCell ref="Q2:R2"/>
    <mergeCell ref="S2:T2"/>
    <mergeCell ref="U2:V2"/>
    <mergeCell ref="W2:X2"/>
    <mergeCell ref="Y2:Z2"/>
  </mergeCells>
  <conditionalFormatting sqref="C13:CK13">
    <cfRule type="colorScale" priority="2">
      <colorScale>
        <cfvo type="min"/>
        <cfvo type="percentile" val="50"/>
        <cfvo type="max"/>
        <color rgb="FFF8696B"/>
        <color rgb="FFFFEB84"/>
        <color rgb="FF63BE7B"/>
      </colorScale>
    </cfRule>
  </conditionalFormatting>
  <conditionalFormatting sqref="C17:CK17">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1208-34D8-46FD-9793-797684550FF7}">
  <dimension ref="A1:CF93"/>
  <sheetViews>
    <sheetView zoomScale="70" zoomScaleNormal="70" workbookViewId="0"/>
  </sheetViews>
  <sheetFormatPr defaultRowHeight="14.5" x14ac:dyDescent="0.35"/>
  <cols>
    <col min="1" max="1" width="9.81640625" customWidth="1"/>
    <col min="2" max="2" width="9.26953125" customWidth="1"/>
    <col min="4" max="4" width="21.90625" customWidth="1"/>
  </cols>
  <sheetData>
    <row r="1" spans="1:84" ht="28.5" x14ac:dyDescent="0.65">
      <c r="B1" s="71" t="s">
        <v>500</v>
      </c>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c r="AL1" s="236"/>
      <c r="AM1" s="236"/>
      <c r="AN1" s="236"/>
      <c r="AO1" s="236"/>
      <c r="AP1" s="236"/>
      <c r="AQ1" s="236"/>
      <c r="AR1" s="236"/>
      <c r="AS1" s="236"/>
      <c r="AT1" s="236"/>
      <c r="AU1" s="236"/>
      <c r="AV1" s="236"/>
      <c r="AW1" s="236"/>
      <c r="AX1" s="236"/>
      <c r="AY1" s="236"/>
      <c r="AZ1" s="236"/>
      <c r="BA1" s="236"/>
      <c r="BB1" s="236"/>
      <c r="BC1" s="236"/>
      <c r="BD1" s="236"/>
      <c r="BE1" s="236"/>
      <c r="BF1" s="236"/>
      <c r="BG1" s="236"/>
      <c r="BH1" s="236"/>
      <c r="BI1" s="236"/>
      <c r="BJ1" s="236"/>
      <c r="BK1" s="236"/>
      <c r="BL1" s="236"/>
      <c r="BM1" s="236"/>
      <c r="BN1" s="236"/>
      <c r="BO1" s="236"/>
      <c r="BP1" s="236"/>
      <c r="BQ1" s="236"/>
      <c r="BR1" s="236"/>
      <c r="BS1" s="236"/>
      <c r="BT1" s="236"/>
      <c r="BU1" s="236"/>
      <c r="BV1" s="236"/>
      <c r="BW1" s="236"/>
      <c r="BX1" s="236"/>
      <c r="BY1" s="236"/>
      <c r="BZ1" s="236"/>
      <c r="CA1" s="236"/>
      <c r="CB1" s="236"/>
      <c r="CC1" s="236"/>
      <c r="CD1" s="236"/>
      <c r="CE1" s="236"/>
      <c r="CF1" s="236"/>
    </row>
    <row r="2" spans="1:84" ht="28.5" x14ac:dyDescent="0.65">
      <c r="B2" s="71"/>
      <c r="E2" s="269" t="s">
        <v>497</v>
      </c>
      <c r="F2" s="269"/>
      <c r="G2" s="269"/>
      <c r="H2" s="269"/>
      <c r="I2" s="269"/>
      <c r="J2" s="269"/>
      <c r="K2" s="269"/>
      <c r="L2" s="269"/>
      <c r="M2" s="269"/>
      <c r="N2" s="269"/>
      <c r="O2" s="269"/>
      <c r="P2" s="269"/>
      <c r="Q2" s="269"/>
      <c r="R2" s="269"/>
      <c r="S2" s="269"/>
      <c r="T2" s="269"/>
      <c r="U2" s="269"/>
      <c r="V2" s="269"/>
      <c r="W2" s="269"/>
      <c r="X2" s="269"/>
      <c r="Y2" s="269"/>
      <c r="Z2" s="269"/>
      <c r="AA2" s="269"/>
      <c r="AB2" s="269"/>
      <c r="AC2" s="269"/>
      <c r="AD2" s="269"/>
      <c r="AE2" s="269"/>
      <c r="AF2" s="269"/>
      <c r="AG2" s="269"/>
      <c r="AH2" s="269"/>
      <c r="AI2" s="269"/>
      <c r="AJ2" s="269"/>
      <c r="AK2" s="269"/>
      <c r="AL2" s="269"/>
      <c r="AM2" s="269"/>
      <c r="AN2" s="269"/>
      <c r="AO2" s="269"/>
      <c r="AP2" s="269"/>
      <c r="AQ2" s="269"/>
      <c r="AR2" s="269"/>
      <c r="AS2" s="269"/>
      <c r="AT2" s="269"/>
      <c r="AU2" s="269"/>
      <c r="AV2" s="269"/>
      <c r="AW2" s="269"/>
      <c r="AX2" s="269"/>
      <c r="AY2" s="269"/>
      <c r="AZ2" s="269"/>
      <c r="BA2" s="269"/>
      <c r="BB2" s="269"/>
      <c r="BC2" s="269"/>
      <c r="BD2" s="269"/>
      <c r="BE2" s="269"/>
      <c r="BF2" s="269"/>
      <c r="BG2" s="269"/>
      <c r="BH2" s="269"/>
      <c r="BI2" s="269"/>
      <c r="BJ2" s="269"/>
      <c r="BK2" s="269"/>
      <c r="BL2" s="269"/>
      <c r="BM2" s="269"/>
      <c r="BN2" s="269"/>
      <c r="BO2" s="269"/>
      <c r="BP2" s="269"/>
      <c r="BQ2" s="269"/>
      <c r="BR2" s="269"/>
      <c r="BS2" s="269"/>
      <c r="BT2" s="269"/>
      <c r="BU2" s="269"/>
      <c r="BV2" s="269"/>
      <c r="BW2" s="269"/>
      <c r="BX2" s="269"/>
      <c r="BY2" s="269"/>
      <c r="BZ2" s="269"/>
      <c r="CA2" s="269"/>
      <c r="CB2" s="269"/>
      <c r="CC2" s="269"/>
      <c r="CD2" s="269"/>
      <c r="CE2" s="269"/>
      <c r="CF2" s="269"/>
    </row>
    <row r="3" spans="1:84" ht="362" x14ac:dyDescent="0.35">
      <c r="E3" s="280" t="s">
        <v>488</v>
      </c>
      <c r="F3" s="281"/>
      <c r="G3" s="282" t="s">
        <v>3</v>
      </c>
      <c r="H3" s="282"/>
      <c r="I3" s="281" t="s">
        <v>4</v>
      </c>
      <c r="J3" s="281"/>
      <c r="K3" s="282" t="s">
        <v>5</v>
      </c>
      <c r="L3" s="282"/>
      <c r="M3" s="216" t="s">
        <v>6</v>
      </c>
      <c r="N3" s="217" t="s">
        <v>7</v>
      </c>
      <c r="O3" s="283" t="s">
        <v>8</v>
      </c>
      <c r="P3" s="284"/>
      <c r="Q3" s="285" t="s">
        <v>9</v>
      </c>
      <c r="R3" s="285"/>
      <c r="S3" s="284" t="s">
        <v>10</v>
      </c>
      <c r="T3" s="284"/>
      <c r="U3" s="276" t="s">
        <v>489</v>
      </c>
      <c r="V3" s="276"/>
      <c r="W3" s="276" t="s">
        <v>490</v>
      </c>
      <c r="X3" s="276"/>
      <c r="Y3" s="276" t="s">
        <v>491</v>
      </c>
      <c r="Z3" s="276"/>
      <c r="AA3" s="276" t="s">
        <v>492</v>
      </c>
      <c r="AB3" s="276"/>
      <c r="AC3" s="276" t="s">
        <v>493</v>
      </c>
      <c r="AD3" s="276"/>
      <c r="AE3" s="218" t="s">
        <v>17</v>
      </c>
      <c r="AF3" s="219" t="s">
        <v>18</v>
      </c>
      <c r="AG3" s="220" t="s">
        <v>19</v>
      </c>
      <c r="AH3" s="277" t="s">
        <v>20</v>
      </c>
      <c r="AI3" s="278"/>
      <c r="AJ3" s="279" t="s">
        <v>21</v>
      </c>
      <c r="AK3" s="279"/>
      <c r="AL3" s="278" t="s">
        <v>22</v>
      </c>
      <c r="AM3" s="278"/>
      <c r="AN3" s="279" t="s">
        <v>23</v>
      </c>
      <c r="AO3" s="279"/>
      <c r="AP3" s="278" t="s">
        <v>24</v>
      </c>
      <c r="AQ3" s="278"/>
      <c r="AR3" s="279" t="s">
        <v>25</v>
      </c>
      <c r="AS3" s="279"/>
      <c r="AT3" s="221" t="s">
        <v>26</v>
      </c>
      <c r="AU3" s="222" t="s">
        <v>27</v>
      </c>
      <c r="AV3" s="223" t="s">
        <v>28</v>
      </c>
      <c r="AW3" s="224" t="s">
        <v>29</v>
      </c>
      <c r="AX3" s="223" t="s">
        <v>30</v>
      </c>
      <c r="AY3" s="225" t="s">
        <v>31</v>
      </c>
      <c r="AZ3" s="275" t="s">
        <v>501</v>
      </c>
      <c r="BA3" s="270"/>
      <c r="BB3" s="270" t="s">
        <v>502</v>
      </c>
      <c r="BC3" s="270"/>
      <c r="BD3" s="270" t="s">
        <v>503</v>
      </c>
      <c r="BE3" s="270"/>
      <c r="BF3" s="270" t="s">
        <v>504</v>
      </c>
      <c r="BG3" s="270"/>
      <c r="BH3" s="270" t="s">
        <v>505</v>
      </c>
      <c r="BI3" s="270"/>
      <c r="BJ3" s="226" t="s">
        <v>506</v>
      </c>
      <c r="BK3" s="226" t="s">
        <v>510</v>
      </c>
      <c r="BL3" s="226" t="s">
        <v>509</v>
      </c>
      <c r="BM3" s="226" t="s">
        <v>508</v>
      </c>
      <c r="BN3" s="226" t="s">
        <v>507</v>
      </c>
      <c r="BO3" s="227" t="s">
        <v>44</v>
      </c>
      <c r="BP3" s="228" t="s">
        <v>46</v>
      </c>
      <c r="BQ3" s="227" t="s">
        <v>47</v>
      </c>
      <c r="BR3" s="228" t="s">
        <v>48</v>
      </c>
      <c r="BS3" s="227" t="s">
        <v>49</v>
      </c>
      <c r="BT3" s="228" t="s">
        <v>51</v>
      </c>
      <c r="BU3" s="227" t="s">
        <v>52</v>
      </c>
      <c r="BV3" s="229" t="s">
        <v>53</v>
      </c>
      <c r="BW3" s="271" t="s">
        <v>54</v>
      </c>
      <c r="BX3" s="272"/>
      <c r="BY3" s="273" t="s">
        <v>55</v>
      </c>
      <c r="BZ3" s="273"/>
      <c r="CA3" s="272" t="s">
        <v>56</v>
      </c>
      <c r="CB3" s="272"/>
      <c r="CC3" s="273" t="s">
        <v>57</v>
      </c>
      <c r="CD3" s="273"/>
      <c r="CE3" s="272" t="s">
        <v>58</v>
      </c>
      <c r="CF3" s="274"/>
    </row>
    <row r="4" spans="1:84" x14ac:dyDescent="0.35">
      <c r="A4" t="s">
        <v>495</v>
      </c>
      <c r="B4" t="s">
        <v>496</v>
      </c>
      <c r="E4" s="230" t="s">
        <v>60</v>
      </c>
      <c r="F4" s="230" t="s">
        <v>494</v>
      </c>
      <c r="G4" s="230" t="s">
        <v>60</v>
      </c>
      <c r="H4" s="230" t="s">
        <v>494</v>
      </c>
      <c r="I4" s="230" t="s">
        <v>60</v>
      </c>
      <c r="J4" s="230" t="s">
        <v>494</v>
      </c>
      <c r="K4" s="230" t="s">
        <v>60</v>
      </c>
      <c r="L4" s="230" t="s">
        <v>494</v>
      </c>
      <c r="M4" s="230" t="s">
        <v>494</v>
      </c>
      <c r="N4" s="230" t="s">
        <v>494</v>
      </c>
      <c r="O4" s="231" t="s">
        <v>60</v>
      </c>
      <c r="P4" s="231" t="s">
        <v>494</v>
      </c>
      <c r="Q4" s="231" t="s">
        <v>60</v>
      </c>
      <c r="R4" s="231" t="s">
        <v>494</v>
      </c>
      <c r="S4" s="231" t="s">
        <v>60</v>
      </c>
      <c r="T4" s="231" t="s">
        <v>494</v>
      </c>
      <c r="U4" s="231" t="s">
        <v>60</v>
      </c>
      <c r="V4" s="231" t="s">
        <v>494</v>
      </c>
      <c r="W4" s="231" t="s">
        <v>60</v>
      </c>
      <c r="X4" s="231" t="s">
        <v>494</v>
      </c>
      <c r="Y4" s="231" t="s">
        <v>60</v>
      </c>
      <c r="Z4" s="231" t="s">
        <v>494</v>
      </c>
      <c r="AA4" s="231" t="s">
        <v>60</v>
      </c>
      <c r="AB4" s="231" t="s">
        <v>494</v>
      </c>
      <c r="AC4" s="231" t="s">
        <v>60</v>
      </c>
      <c r="AD4" s="231" t="s">
        <v>494</v>
      </c>
      <c r="AE4" s="231" t="s">
        <v>494</v>
      </c>
      <c r="AF4" s="231" t="s">
        <v>494</v>
      </c>
      <c r="AG4" s="231" t="s">
        <v>494</v>
      </c>
      <c r="AH4" s="230" t="s">
        <v>60</v>
      </c>
      <c r="AI4" s="230" t="s">
        <v>494</v>
      </c>
      <c r="AJ4" s="230" t="s">
        <v>60</v>
      </c>
      <c r="AK4" s="230" t="s">
        <v>494</v>
      </c>
      <c r="AL4" s="230" t="s">
        <v>60</v>
      </c>
      <c r="AM4" s="230" t="s">
        <v>494</v>
      </c>
      <c r="AN4" s="230" t="s">
        <v>60</v>
      </c>
      <c r="AO4" s="230" t="s">
        <v>494</v>
      </c>
      <c r="AP4" s="230" t="s">
        <v>60</v>
      </c>
      <c r="AQ4" s="230" t="s">
        <v>494</v>
      </c>
      <c r="AR4" s="230" t="s">
        <v>60</v>
      </c>
      <c r="AS4" s="230" t="s">
        <v>494</v>
      </c>
      <c r="AT4" s="230" t="s">
        <v>494</v>
      </c>
      <c r="AU4" s="230" t="s">
        <v>494</v>
      </c>
      <c r="AV4" s="230" t="s">
        <v>494</v>
      </c>
      <c r="AW4" s="230" t="s">
        <v>494</v>
      </c>
      <c r="AX4" s="230" t="s">
        <v>494</v>
      </c>
      <c r="AY4" s="230" t="s">
        <v>494</v>
      </c>
      <c r="AZ4" s="230" t="s">
        <v>60</v>
      </c>
      <c r="BA4" s="230" t="s">
        <v>494</v>
      </c>
      <c r="BB4" s="230" t="s">
        <v>60</v>
      </c>
      <c r="BC4" s="230" t="s">
        <v>494</v>
      </c>
      <c r="BD4" s="230" t="s">
        <v>60</v>
      </c>
      <c r="BE4" s="230" t="s">
        <v>494</v>
      </c>
      <c r="BF4" s="230" t="s">
        <v>60</v>
      </c>
      <c r="BG4" s="230" t="s">
        <v>494</v>
      </c>
      <c r="BH4" s="230" t="s">
        <v>60</v>
      </c>
      <c r="BI4" s="230" t="s">
        <v>494</v>
      </c>
      <c r="BJ4" s="230" t="s">
        <v>494</v>
      </c>
      <c r="BK4" s="230" t="s">
        <v>494</v>
      </c>
      <c r="BL4" s="230" t="s">
        <v>494</v>
      </c>
      <c r="BM4" s="230" t="s">
        <v>494</v>
      </c>
      <c r="BN4" s="230" t="s">
        <v>494</v>
      </c>
      <c r="BO4" s="230" t="s">
        <v>494</v>
      </c>
      <c r="BP4" s="230" t="s">
        <v>494</v>
      </c>
      <c r="BQ4" s="230" t="s">
        <v>494</v>
      </c>
      <c r="BR4" s="230" t="s">
        <v>494</v>
      </c>
      <c r="BS4" s="230" t="s">
        <v>494</v>
      </c>
      <c r="BT4" s="230" t="s">
        <v>494</v>
      </c>
      <c r="BU4" s="230" t="s">
        <v>494</v>
      </c>
      <c r="BV4" s="230" t="s">
        <v>494</v>
      </c>
      <c r="BW4" s="231" t="s">
        <v>60</v>
      </c>
      <c r="BX4" s="231" t="s">
        <v>494</v>
      </c>
      <c r="BY4" s="231" t="s">
        <v>60</v>
      </c>
      <c r="BZ4" s="231" t="s">
        <v>494</v>
      </c>
      <c r="CA4" s="231" t="s">
        <v>60</v>
      </c>
      <c r="CB4" s="231" t="s">
        <v>494</v>
      </c>
      <c r="CC4" s="231" t="s">
        <v>60</v>
      </c>
      <c r="CD4" s="231" t="s">
        <v>494</v>
      </c>
      <c r="CE4" s="231" t="s">
        <v>60</v>
      </c>
      <c r="CF4" s="231" t="s">
        <v>494</v>
      </c>
    </row>
    <row r="5" spans="1:84" x14ac:dyDescent="0.35">
      <c r="D5" t="s">
        <v>296</v>
      </c>
      <c r="E5" s="135">
        <v>4.8428207306711976E-2</v>
      </c>
      <c r="F5" s="135">
        <v>8.4112149532710276E-2</v>
      </c>
      <c r="G5" s="135">
        <v>4.8428207306711976E-2</v>
      </c>
      <c r="H5" s="135">
        <v>8.2412914188615127E-2</v>
      </c>
      <c r="I5" s="135">
        <v>6.117247238742566E-2</v>
      </c>
      <c r="J5" s="135">
        <v>0.11979609175870858</v>
      </c>
      <c r="K5" s="135">
        <v>7.7315208156329654E-2</v>
      </c>
      <c r="L5" s="135">
        <v>0.14868309260832624</v>
      </c>
      <c r="M5" s="135">
        <v>6.7119796091758707E-2</v>
      </c>
      <c r="N5" s="135">
        <v>0.12234494477485132</v>
      </c>
      <c r="O5" s="135">
        <v>6.3721325403568396E-2</v>
      </c>
      <c r="P5" s="135">
        <v>0.18096856414613424</v>
      </c>
      <c r="Q5" s="135">
        <v>4.8428207306711976E-2</v>
      </c>
      <c r="R5" s="135">
        <v>0.11554800339847068</v>
      </c>
      <c r="S5" s="135">
        <v>3.7383177570093455E-2</v>
      </c>
      <c r="T5" s="135">
        <v>0.13254035683942225</v>
      </c>
      <c r="U5" s="135">
        <v>7.8164825828377235E-2</v>
      </c>
      <c r="V5" s="135">
        <v>0.1231945624468989</v>
      </c>
      <c r="W5" s="135">
        <v>0.10790144435004248</v>
      </c>
      <c r="X5" s="135">
        <v>0.23279524214103653</v>
      </c>
      <c r="Y5" s="135">
        <v>0.11299915038232795</v>
      </c>
      <c r="Z5" s="135">
        <v>0.22429906542056074</v>
      </c>
      <c r="AA5" s="135">
        <v>0.11129991503823279</v>
      </c>
      <c r="AB5" s="135">
        <v>0.20050977060322855</v>
      </c>
      <c r="AC5" s="135">
        <v>0.10110450297366186</v>
      </c>
      <c r="AD5" s="135">
        <v>0.14018691588785046</v>
      </c>
      <c r="AE5" s="135">
        <v>3.3135089209855563E-2</v>
      </c>
      <c r="AF5" s="135">
        <v>3.1435853865760408E-2</v>
      </c>
      <c r="AG5" s="135">
        <v>3.9082412914188618E-2</v>
      </c>
      <c r="AH5" s="135">
        <v>5.8623619371282923E-2</v>
      </c>
      <c r="AI5" s="135">
        <v>8.4961767204757857E-2</v>
      </c>
      <c r="AJ5" s="135">
        <v>0.10365335598980459</v>
      </c>
      <c r="AK5" s="135">
        <v>0.17332200509770604</v>
      </c>
      <c r="AL5" s="135">
        <v>5.9473237043330504E-2</v>
      </c>
      <c r="AM5" s="135">
        <v>0.15717926932880205</v>
      </c>
      <c r="AN5" s="135">
        <v>9.6856414613423952E-2</v>
      </c>
      <c r="AO5" s="135">
        <v>0.26762956669498728</v>
      </c>
      <c r="AP5" s="135">
        <v>6.2871707731520815E-2</v>
      </c>
      <c r="AQ5" s="135">
        <v>0.16397621070518267</v>
      </c>
      <c r="AR5" s="135">
        <v>0.10875106202209006</v>
      </c>
      <c r="AS5" s="135">
        <v>0.30331350892098558</v>
      </c>
      <c r="AT5" s="135">
        <v>2.8037383177570093E-2</v>
      </c>
      <c r="AU5" s="135">
        <v>3.3135089209855563E-2</v>
      </c>
      <c r="AV5" s="135">
        <v>3.058623619371283E-2</v>
      </c>
      <c r="AW5" s="135">
        <v>7.9014443500424802E-2</v>
      </c>
      <c r="AX5" s="135">
        <v>3.3135089209855563E-2</v>
      </c>
      <c r="AY5" s="135">
        <v>7.6465590484282073E-2</v>
      </c>
      <c r="AZ5" s="135">
        <v>9.9405267629566696E-2</v>
      </c>
      <c r="BA5" s="135">
        <v>0.12914188615123195</v>
      </c>
      <c r="BB5" s="135">
        <v>0.14188615123194562</v>
      </c>
      <c r="BC5" s="135">
        <v>0.20815632965165676</v>
      </c>
      <c r="BD5" s="135">
        <v>0.14868309260832624</v>
      </c>
      <c r="BE5" s="135">
        <v>0.20220900594732372</v>
      </c>
      <c r="BF5" s="135">
        <v>0.14443500424808836</v>
      </c>
      <c r="BG5" s="135">
        <v>0.20050977060322855</v>
      </c>
      <c r="BH5" s="135">
        <v>0.13423959218351741</v>
      </c>
      <c r="BI5" s="135">
        <v>0.13678844519966016</v>
      </c>
      <c r="BJ5" s="135">
        <v>6.7969413763806288E-2</v>
      </c>
      <c r="BK5" s="135">
        <v>8.4961767204757857E-2</v>
      </c>
      <c r="BL5" s="135">
        <v>9.9405267629566696E-2</v>
      </c>
      <c r="BM5" s="135">
        <v>9.5157179269328804E-2</v>
      </c>
      <c r="BN5" s="135">
        <v>8.4961767204757857E-2</v>
      </c>
      <c r="BO5" s="135">
        <v>7.6465590484282073E-2</v>
      </c>
      <c r="BP5" s="135">
        <v>4.1631265930331354E-2</v>
      </c>
      <c r="BQ5" s="135">
        <v>5.2676295666949875E-2</v>
      </c>
      <c r="BR5" s="135">
        <v>2.7187765505522515E-2</v>
      </c>
      <c r="BS5" s="135">
        <v>4.1631265930331354E-2</v>
      </c>
      <c r="BT5" s="135">
        <v>2.1240441801189464E-2</v>
      </c>
      <c r="BU5" s="135">
        <v>2.1240441801189464E-2</v>
      </c>
      <c r="BV5" s="135">
        <v>2.3789294817332201E-2</v>
      </c>
      <c r="BW5" s="135">
        <v>6.117247238742566E-2</v>
      </c>
      <c r="BX5" s="135">
        <v>0.17757009345794392</v>
      </c>
      <c r="BY5" s="135">
        <v>0.10450297366185217</v>
      </c>
      <c r="BZ5" s="135">
        <v>0.31350892098555649</v>
      </c>
      <c r="CA5" s="135">
        <v>0.14613423959218352</v>
      </c>
      <c r="CB5" s="135">
        <v>0.36363636363636365</v>
      </c>
      <c r="CC5" s="135">
        <v>5.8623619371282923E-2</v>
      </c>
      <c r="CD5" s="135">
        <v>0.18946474086661003</v>
      </c>
      <c r="CE5" s="135">
        <v>4.4180118946474084E-2</v>
      </c>
      <c r="CF5" s="135">
        <v>0.15632965165675447</v>
      </c>
    </row>
    <row r="6" spans="1:84" x14ac:dyDescent="0.35">
      <c r="A6" s="135">
        <f t="shared" ref="A6:A37" si="0">IFERROR(AVERAGE(E6:CF6),"")</f>
        <v>0.12132352941176461</v>
      </c>
      <c r="B6" s="135">
        <f>1-A6</f>
        <v>0.87867647058823539</v>
      </c>
      <c r="C6" s="232" t="s">
        <v>228</v>
      </c>
      <c r="D6" t="s">
        <v>229</v>
      </c>
      <c r="E6" s="135">
        <v>0</v>
      </c>
      <c r="F6" s="135">
        <v>0</v>
      </c>
      <c r="G6" s="135">
        <v>0</v>
      </c>
      <c r="H6" s="135">
        <v>0</v>
      </c>
      <c r="I6" s="135">
        <v>5.8823529411764705E-2</v>
      </c>
      <c r="J6" s="135">
        <v>0.11764705882352941</v>
      </c>
      <c r="K6" s="135">
        <v>5.8823529411764705E-2</v>
      </c>
      <c r="L6" s="135">
        <v>5.8823529411764705E-2</v>
      </c>
      <c r="M6" s="135">
        <v>0</v>
      </c>
      <c r="N6" s="135">
        <v>5.8823529411764705E-2</v>
      </c>
      <c r="O6" s="135">
        <v>0</v>
      </c>
      <c r="P6" s="135">
        <v>5.8823529411764705E-2</v>
      </c>
      <c r="Q6" s="135">
        <v>5.8823529411764705E-2</v>
      </c>
      <c r="R6" s="135">
        <v>0.11764705882352941</v>
      </c>
      <c r="S6" s="135">
        <v>0</v>
      </c>
      <c r="T6" s="135">
        <v>0.11764705882352941</v>
      </c>
      <c r="U6" s="135">
        <v>5.8823529411764705E-2</v>
      </c>
      <c r="V6" s="135">
        <v>0.29411764705882354</v>
      </c>
      <c r="W6" s="135">
        <v>0.17647058823529413</v>
      </c>
      <c r="X6" s="135">
        <v>0.35294117647058826</v>
      </c>
      <c r="Y6" s="135">
        <v>0.11764705882352941</v>
      </c>
      <c r="Z6" s="135">
        <v>0.29411764705882354</v>
      </c>
      <c r="AA6" s="135">
        <v>5.8823529411764705E-2</v>
      </c>
      <c r="AB6" s="135">
        <v>0.23529411764705882</v>
      </c>
      <c r="AC6" s="135">
        <v>5.8823529411764705E-2</v>
      </c>
      <c r="AD6" s="135">
        <v>0.17647058823529413</v>
      </c>
      <c r="AE6" s="135">
        <v>0.11764705882352941</v>
      </c>
      <c r="AF6" s="135">
        <v>0</v>
      </c>
      <c r="AG6" s="135">
        <v>0</v>
      </c>
      <c r="AH6" s="135">
        <v>5.8823529411764705E-2</v>
      </c>
      <c r="AI6" s="135">
        <v>5.8823529411764705E-2</v>
      </c>
      <c r="AJ6" s="135">
        <v>0.29411764705882354</v>
      </c>
      <c r="AK6" s="135">
        <v>0.41176470588235292</v>
      </c>
      <c r="AL6" s="135">
        <v>0.17647058823529413</v>
      </c>
      <c r="AM6" s="135">
        <v>0.29411764705882354</v>
      </c>
      <c r="AN6" s="135">
        <v>0.11764705882352941</v>
      </c>
      <c r="AO6" s="135">
        <v>0.35294117647058826</v>
      </c>
      <c r="AP6" s="135">
        <v>0</v>
      </c>
      <c r="AQ6" s="135">
        <v>0</v>
      </c>
      <c r="AR6" s="135">
        <v>0.11764705882352941</v>
      </c>
      <c r="AS6" s="135">
        <v>0.29411764705882354</v>
      </c>
      <c r="AT6" s="135">
        <v>0</v>
      </c>
      <c r="AU6" s="135">
        <v>0</v>
      </c>
      <c r="AV6" s="135">
        <v>0</v>
      </c>
      <c r="AW6" s="135">
        <v>0.17647058823529413</v>
      </c>
      <c r="AX6" s="135">
        <v>5.8823529411764705E-2</v>
      </c>
      <c r="AY6" s="135">
        <v>0.11764705882352941</v>
      </c>
      <c r="AZ6" s="135">
        <v>5.8823529411764705E-2</v>
      </c>
      <c r="BA6" s="135">
        <v>0.23529411764705882</v>
      </c>
      <c r="BB6" s="135">
        <v>0.17647058823529413</v>
      </c>
      <c r="BC6" s="135">
        <v>0.41176470588235292</v>
      </c>
      <c r="BD6" s="135">
        <v>0.11764705882352941</v>
      </c>
      <c r="BE6" s="135">
        <v>0.29411764705882354</v>
      </c>
      <c r="BF6" s="135">
        <v>5.8823529411764705E-2</v>
      </c>
      <c r="BG6" s="135">
        <v>0.23529411764705882</v>
      </c>
      <c r="BH6" s="135">
        <v>5.8823529411764705E-2</v>
      </c>
      <c r="BI6" s="135">
        <v>0.23529411764705882</v>
      </c>
      <c r="BJ6" s="135">
        <v>0.23529411764705882</v>
      </c>
      <c r="BK6" s="135">
        <v>0.23529411764705882</v>
      </c>
      <c r="BL6" s="135">
        <v>0.23529411764705882</v>
      </c>
      <c r="BM6" s="135">
        <v>0.23529411764705882</v>
      </c>
      <c r="BN6" s="135">
        <v>0.23529411764705882</v>
      </c>
      <c r="BO6" s="135">
        <v>5.8823529411764705E-2</v>
      </c>
      <c r="BP6" s="135">
        <v>0.11764705882352941</v>
      </c>
      <c r="BQ6" s="135">
        <v>0.11764705882352941</v>
      </c>
      <c r="BR6" s="135">
        <v>0</v>
      </c>
      <c r="BS6" s="135">
        <v>0</v>
      </c>
      <c r="BT6" s="135">
        <v>0</v>
      </c>
      <c r="BU6" s="135">
        <v>0</v>
      </c>
      <c r="BV6" s="135">
        <v>0</v>
      </c>
      <c r="BW6" s="135">
        <v>0</v>
      </c>
      <c r="BX6" s="135">
        <v>0.11764705882352941</v>
      </c>
      <c r="BY6" s="135">
        <v>0.11764705882352941</v>
      </c>
      <c r="BZ6" s="135">
        <v>0.29411764705882354</v>
      </c>
      <c r="CA6" s="135">
        <v>0.11764705882352941</v>
      </c>
      <c r="CB6" s="135">
        <v>0.23529411764705882</v>
      </c>
      <c r="CC6" s="135">
        <v>5.8823529411764705E-2</v>
      </c>
      <c r="CD6" s="135">
        <v>0.17647058823529413</v>
      </c>
      <c r="CE6" s="135">
        <v>0</v>
      </c>
      <c r="CF6" s="135">
        <v>5.8823529411764705E-2</v>
      </c>
    </row>
    <row r="7" spans="1:84" x14ac:dyDescent="0.35">
      <c r="A7" s="135">
        <f t="shared" si="0"/>
        <v>4.1666666666666666E-3</v>
      </c>
      <c r="B7" s="135">
        <f t="shared" ref="B7:B67" si="1">1-A7</f>
        <v>0.99583333333333335</v>
      </c>
      <c r="C7" s="63" t="s">
        <v>259</v>
      </c>
      <c r="D7" t="s">
        <v>302</v>
      </c>
      <c r="E7" s="135">
        <v>6.6666666666666666E-2</v>
      </c>
      <c r="F7" s="135">
        <v>0</v>
      </c>
      <c r="G7" s="135">
        <v>0</v>
      </c>
      <c r="H7" s="135">
        <v>0</v>
      </c>
      <c r="I7" s="135">
        <v>0</v>
      </c>
      <c r="J7" s="135">
        <v>0</v>
      </c>
      <c r="K7" s="135">
        <v>6.6666666666666666E-2</v>
      </c>
      <c r="L7" s="135">
        <v>0</v>
      </c>
      <c r="M7" s="135">
        <v>0</v>
      </c>
      <c r="N7" s="135">
        <v>0</v>
      </c>
      <c r="O7" s="135">
        <v>0</v>
      </c>
      <c r="P7" s="135">
        <v>0</v>
      </c>
      <c r="Q7" s="135">
        <v>0</v>
      </c>
      <c r="R7" s="135">
        <v>0</v>
      </c>
      <c r="S7" s="135">
        <v>0</v>
      </c>
      <c r="T7" s="135">
        <v>0</v>
      </c>
      <c r="U7" s="135">
        <v>0</v>
      </c>
      <c r="V7" s="135">
        <v>0</v>
      </c>
      <c r="W7" s="135">
        <v>0</v>
      </c>
      <c r="X7" s="135">
        <v>0</v>
      </c>
      <c r="Y7" s="135">
        <v>0</v>
      </c>
      <c r="Z7" s="135">
        <v>0</v>
      </c>
      <c r="AA7" s="135">
        <v>0</v>
      </c>
      <c r="AB7" s="135">
        <v>0</v>
      </c>
      <c r="AC7" s="135">
        <v>0</v>
      </c>
      <c r="AD7" s="135">
        <v>0</v>
      </c>
      <c r="AE7" s="135">
        <v>0</v>
      </c>
      <c r="AF7" s="135">
        <v>0</v>
      </c>
      <c r="AG7" s="135">
        <v>6.6666666666666666E-2</v>
      </c>
      <c r="AH7" s="135">
        <v>0</v>
      </c>
      <c r="AI7" s="135">
        <v>0</v>
      </c>
      <c r="AJ7" s="135">
        <v>0</v>
      </c>
      <c r="AK7" s="135">
        <v>0</v>
      </c>
      <c r="AL7" s="135">
        <v>0</v>
      </c>
      <c r="AM7" s="135">
        <v>0</v>
      </c>
      <c r="AN7" s="135">
        <v>0</v>
      </c>
      <c r="AO7" s="135">
        <v>0</v>
      </c>
      <c r="AP7" s="135">
        <v>0</v>
      </c>
      <c r="AQ7" s="135">
        <v>0</v>
      </c>
      <c r="AR7" s="135">
        <v>0</v>
      </c>
      <c r="AS7" s="135">
        <v>0</v>
      </c>
      <c r="AT7" s="135">
        <v>0</v>
      </c>
      <c r="AU7" s="135">
        <v>0</v>
      </c>
      <c r="AV7" s="135">
        <v>0</v>
      </c>
      <c r="AW7" s="135">
        <v>0</v>
      </c>
      <c r="AX7" s="135">
        <v>0</v>
      </c>
      <c r="AY7" s="135">
        <v>0</v>
      </c>
      <c r="AZ7" s="135">
        <v>6.6666666666666666E-2</v>
      </c>
      <c r="BA7" s="135">
        <v>0</v>
      </c>
      <c r="BB7" s="135">
        <v>0</v>
      </c>
      <c r="BC7" s="135">
        <v>0</v>
      </c>
      <c r="BD7" s="135">
        <v>0</v>
      </c>
      <c r="BE7" s="135">
        <v>0</v>
      </c>
      <c r="BF7" s="135">
        <v>6.6666666666666666E-2</v>
      </c>
      <c r="BG7" s="135">
        <v>0</v>
      </c>
      <c r="BH7" s="135">
        <v>0</v>
      </c>
      <c r="BI7" s="135">
        <v>0</v>
      </c>
      <c r="BJ7" s="135">
        <v>0</v>
      </c>
      <c r="BK7" s="135">
        <v>0</v>
      </c>
      <c r="BL7" s="135">
        <v>0</v>
      </c>
      <c r="BM7" s="135">
        <v>0</v>
      </c>
      <c r="BN7" s="135">
        <v>0</v>
      </c>
      <c r="BO7" s="135">
        <v>0</v>
      </c>
      <c r="BP7" s="135">
        <v>0</v>
      </c>
      <c r="BQ7" s="135">
        <v>0</v>
      </c>
      <c r="BR7" s="135">
        <v>0</v>
      </c>
      <c r="BS7" s="135">
        <v>0</v>
      </c>
      <c r="BT7" s="135">
        <v>0</v>
      </c>
      <c r="BU7" s="135">
        <v>0</v>
      </c>
      <c r="BV7" s="135">
        <v>0</v>
      </c>
      <c r="BW7" s="135">
        <v>0</v>
      </c>
      <c r="BX7" s="135">
        <v>0</v>
      </c>
      <c r="BY7" s="135">
        <v>0</v>
      </c>
      <c r="BZ7" s="135">
        <v>0</v>
      </c>
      <c r="CA7" s="135">
        <v>0</v>
      </c>
      <c r="CB7" s="135">
        <v>0</v>
      </c>
      <c r="CC7" s="135">
        <v>0</v>
      </c>
      <c r="CD7" s="135">
        <v>0</v>
      </c>
      <c r="CE7" s="135">
        <v>0</v>
      </c>
      <c r="CF7" s="135">
        <v>0</v>
      </c>
    </row>
    <row r="8" spans="1:84" x14ac:dyDescent="0.35">
      <c r="A8" s="135">
        <f t="shared" si="0"/>
        <v>0.11447368421052631</v>
      </c>
      <c r="B8" s="135">
        <f t="shared" si="1"/>
        <v>0.88552631578947372</v>
      </c>
      <c r="C8" s="63" t="s">
        <v>228</v>
      </c>
      <c r="D8" t="s">
        <v>230</v>
      </c>
      <c r="E8" s="135">
        <v>5.2631578947368418E-2</v>
      </c>
      <c r="F8" s="135">
        <v>5.2631578947368418E-2</v>
      </c>
      <c r="G8" s="135">
        <v>5.2631578947368418E-2</v>
      </c>
      <c r="H8" s="135">
        <v>5.2631578947368418E-2</v>
      </c>
      <c r="I8" s="135">
        <v>5.2631578947368418E-2</v>
      </c>
      <c r="J8" s="135">
        <v>5.2631578947368418E-2</v>
      </c>
      <c r="K8" s="135">
        <v>5.2631578947368418E-2</v>
      </c>
      <c r="L8" s="135">
        <v>0.26315789473684209</v>
      </c>
      <c r="M8" s="135">
        <v>0</v>
      </c>
      <c r="N8" s="135">
        <v>5.2631578947368418E-2</v>
      </c>
      <c r="O8" s="135">
        <v>5.2631578947368418E-2</v>
      </c>
      <c r="P8" s="135">
        <v>0.15789473684210525</v>
      </c>
      <c r="Q8" s="135">
        <v>0.10526315789473684</v>
      </c>
      <c r="R8" s="135">
        <v>0.21052631578947367</v>
      </c>
      <c r="S8" s="135">
        <v>0.10526315789473684</v>
      </c>
      <c r="T8" s="135">
        <v>0.21052631578947367</v>
      </c>
      <c r="U8" s="135">
        <v>5.2631578947368418E-2</v>
      </c>
      <c r="V8" s="135">
        <v>0.21052631578947367</v>
      </c>
      <c r="W8" s="135">
        <v>5.2631578947368418E-2</v>
      </c>
      <c r="X8" s="135">
        <v>0.42105263157894735</v>
      </c>
      <c r="Y8" s="135">
        <v>0.15789473684210525</v>
      </c>
      <c r="Z8" s="135">
        <v>0.47368421052631576</v>
      </c>
      <c r="AA8" s="135">
        <v>5.2631578947368418E-2</v>
      </c>
      <c r="AB8" s="135">
        <v>0.21052631578947367</v>
      </c>
      <c r="AC8" s="135">
        <v>0.15789473684210525</v>
      </c>
      <c r="AD8" s="135">
        <v>0.42105263157894735</v>
      </c>
      <c r="AE8" s="135">
        <v>0</v>
      </c>
      <c r="AF8" s="135">
        <v>5.2631578947368418E-2</v>
      </c>
      <c r="AG8" s="135">
        <v>0</v>
      </c>
      <c r="AH8" s="135">
        <v>5.2631578947368418E-2</v>
      </c>
      <c r="AI8" s="135">
        <v>0</v>
      </c>
      <c r="AJ8" s="135">
        <v>5.2631578947368418E-2</v>
      </c>
      <c r="AK8" s="135">
        <v>0.15789473684210525</v>
      </c>
      <c r="AL8" s="135">
        <v>5.2631578947368418E-2</v>
      </c>
      <c r="AM8" s="135">
        <v>0.10526315789473684</v>
      </c>
      <c r="AN8" s="135">
        <v>0.15789473684210525</v>
      </c>
      <c r="AO8" s="135">
        <v>0.36842105263157893</v>
      </c>
      <c r="AP8" s="135">
        <v>5.2631578947368418E-2</v>
      </c>
      <c r="AQ8" s="135">
        <v>0.10526315789473684</v>
      </c>
      <c r="AR8" s="135">
        <v>5.2631578947368418E-2</v>
      </c>
      <c r="AS8" s="135">
        <v>0.31578947368421051</v>
      </c>
      <c r="AT8" s="135">
        <v>0</v>
      </c>
      <c r="AU8" s="135">
        <v>0</v>
      </c>
      <c r="AV8" s="135">
        <v>5.2631578947368418E-2</v>
      </c>
      <c r="AW8" s="135">
        <v>5.2631578947368418E-2</v>
      </c>
      <c r="AX8" s="135">
        <v>0</v>
      </c>
      <c r="AY8" s="135">
        <v>0</v>
      </c>
      <c r="AZ8" s="135">
        <v>0</v>
      </c>
      <c r="BA8" s="135">
        <v>0.26315789473684209</v>
      </c>
      <c r="BB8" s="135">
        <v>5.2631578947368418E-2</v>
      </c>
      <c r="BC8" s="135">
        <v>0.47368421052631576</v>
      </c>
      <c r="BD8" s="135">
        <v>5.2631578947368418E-2</v>
      </c>
      <c r="BE8" s="135">
        <v>0.36842105263157893</v>
      </c>
      <c r="BF8" s="135">
        <v>0</v>
      </c>
      <c r="BG8" s="135">
        <v>0.26315789473684209</v>
      </c>
      <c r="BH8" s="135">
        <v>0.10526315789473684</v>
      </c>
      <c r="BI8" s="135">
        <v>0.36842105263157893</v>
      </c>
      <c r="BJ8" s="135">
        <v>5.2631578947368418E-2</v>
      </c>
      <c r="BK8" s="135">
        <v>0</v>
      </c>
      <c r="BL8" s="135">
        <v>5.2631578947368418E-2</v>
      </c>
      <c r="BM8" s="135">
        <v>5.2631578947368418E-2</v>
      </c>
      <c r="BN8" s="135">
        <v>0.10526315789473684</v>
      </c>
      <c r="BO8" s="135">
        <v>0</v>
      </c>
      <c r="BP8" s="135">
        <v>0</v>
      </c>
      <c r="BQ8" s="135">
        <v>0</v>
      </c>
      <c r="BR8" s="135">
        <v>0</v>
      </c>
      <c r="BS8" s="135">
        <v>0</v>
      </c>
      <c r="BT8" s="135">
        <v>0</v>
      </c>
      <c r="BU8" s="135">
        <v>0</v>
      </c>
      <c r="BV8" s="135">
        <v>0</v>
      </c>
      <c r="BW8" s="135">
        <v>5.2631578947368418E-2</v>
      </c>
      <c r="BX8" s="135">
        <v>0.15789473684210525</v>
      </c>
      <c r="BY8" s="135">
        <v>0.10526315789473684</v>
      </c>
      <c r="BZ8" s="135">
        <v>0.42105263157894735</v>
      </c>
      <c r="CA8" s="135">
        <v>0.10526315789473684</v>
      </c>
      <c r="CB8" s="135">
        <v>0.36842105263157893</v>
      </c>
      <c r="CC8" s="135">
        <v>0</v>
      </c>
      <c r="CD8" s="135">
        <v>0.31578947368421051</v>
      </c>
      <c r="CE8" s="135">
        <v>0</v>
      </c>
      <c r="CF8" s="135">
        <v>5.2631578947368418E-2</v>
      </c>
    </row>
    <row r="9" spans="1:84" x14ac:dyDescent="0.35">
      <c r="A9" s="135">
        <f t="shared" si="0"/>
        <v>0.1642857142857142</v>
      </c>
      <c r="B9" s="135">
        <f t="shared" si="1"/>
        <v>0.83571428571428585</v>
      </c>
      <c r="C9" s="63" t="s">
        <v>228</v>
      </c>
      <c r="D9" t="s">
        <v>231</v>
      </c>
      <c r="E9" s="135">
        <v>0.21428571428571427</v>
      </c>
      <c r="F9" s="135">
        <v>0.21428571428571427</v>
      </c>
      <c r="G9" s="135">
        <v>0.14285714285714285</v>
      </c>
      <c r="H9" s="135">
        <v>0.14285714285714285</v>
      </c>
      <c r="I9" s="135">
        <v>0.21428571428571427</v>
      </c>
      <c r="J9" s="135">
        <v>0.21428571428571427</v>
      </c>
      <c r="K9" s="135">
        <v>0.21428571428571427</v>
      </c>
      <c r="L9" s="135">
        <v>0.21428571428571427</v>
      </c>
      <c r="M9" s="135">
        <v>0.14285714285714285</v>
      </c>
      <c r="N9" s="135">
        <v>0.2857142857142857</v>
      </c>
      <c r="O9" s="135">
        <v>0</v>
      </c>
      <c r="P9" s="135">
        <v>0.35714285714285715</v>
      </c>
      <c r="Q9" s="135">
        <v>0.14285714285714285</v>
      </c>
      <c r="R9" s="135">
        <v>7.1428571428571425E-2</v>
      </c>
      <c r="S9" s="135">
        <v>7.1428571428571425E-2</v>
      </c>
      <c r="T9" s="135">
        <v>0.14285714285714285</v>
      </c>
      <c r="U9" s="135">
        <v>0</v>
      </c>
      <c r="V9" s="135">
        <v>7.1428571428571425E-2</v>
      </c>
      <c r="W9" s="135">
        <v>0</v>
      </c>
      <c r="X9" s="135">
        <v>7.1428571428571425E-2</v>
      </c>
      <c r="Y9" s="135">
        <v>7.1428571428571425E-2</v>
      </c>
      <c r="Z9" s="135">
        <v>0.2857142857142857</v>
      </c>
      <c r="AA9" s="135">
        <v>7.1428571428571425E-2</v>
      </c>
      <c r="AB9" s="135">
        <v>0.14285714285714285</v>
      </c>
      <c r="AC9" s="135">
        <v>0</v>
      </c>
      <c r="AD9" s="135">
        <v>7.1428571428571425E-2</v>
      </c>
      <c r="AE9" s="135">
        <v>7.1428571428571425E-2</v>
      </c>
      <c r="AF9" s="135">
        <v>7.1428571428571425E-2</v>
      </c>
      <c r="AG9" s="135">
        <v>7.1428571428571425E-2</v>
      </c>
      <c r="AH9" s="135">
        <v>7.1428571428571425E-2</v>
      </c>
      <c r="AI9" s="135">
        <v>7.1428571428571425E-2</v>
      </c>
      <c r="AJ9" s="135">
        <v>0.21428571428571427</v>
      </c>
      <c r="AK9" s="135">
        <v>0.2857142857142857</v>
      </c>
      <c r="AL9" s="135">
        <v>0.14285714285714285</v>
      </c>
      <c r="AM9" s="135">
        <v>0.2857142857142857</v>
      </c>
      <c r="AN9" s="135">
        <v>0.21428571428571427</v>
      </c>
      <c r="AO9" s="135">
        <v>0.5714285714285714</v>
      </c>
      <c r="AP9" s="135">
        <v>0.2857142857142857</v>
      </c>
      <c r="AQ9" s="135">
        <v>0.35714285714285715</v>
      </c>
      <c r="AR9" s="135">
        <v>7.1428571428571425E-2</v>
      </c>
      <c r="AS9" s="135">
        <v>0.2857142857142857</v>
      </c>
      <c r="AT9" s="135">
        <v>7.1428571428571425E-2</v>
      </c>
      <c r="AU9" s="135">
        <v>7.1428571428571425E-2</v>
      </c>
      <c r="AV9" s="135">
        <v>7.1428571428571425E-2</v>
      </c>
      <c r="AW9" s="135">
        <v>0.14285714285714285</v>
      </c>
      <c r="AX9" s="135">
        <v>7.1428571428571425E-2</v>
      </c>
      <c r="AY9" s="135">
        <v>0.21428571428571427</v>
      </c>
      <c r="AZ9" s="135">
        <v>0</v>
      </c>
      <c r="BA9" s="135">
        <v>0.2857142857142857</v>
      </c>
      <c r="BB9" s="135">
        <v>0.14285714285714285</v>
      </c>
      <c r="BC9" s="135">
        <v>0.21428571428571427</v>
      </c>
      <c r="BD9" s="135">
        <v>0.21428571428571427</v>
      </c>
      <c r="BE9" s="135">
        <v>0.42857142857142855</v>
      </c>
      <c r="BF9" s="135">
        <v>0.21428571428571427</v>
      </c>
      <c r="BG9" s="135">
        <v>0.35714285714285715</v>
      </c>
      <c r="BH9" s="135">
        <v>7.1428571428571425E-2</v>
      </c>
      <c r="BI9" s="135">
        <v>0.21428571428571427</v>
      </c>
      <c r="BJ9" s="135">
        <v>0</v>
      </c>
      <c r="BK9" s="135">
        <v>0</v>
      </c>
      <c r="BL9" s="135">
        <v>0</v>
      </c>
      <c r="BM9" s="135">
        <v>0</v>
      </c>
      <c r="BN9" s="135">
        <v>7.1428571428571425E-2</v>
      </c>
      <c r="BO9" s="135">
        <v>0.14285714285714285</v>
      </c>
      <c r="BP9" s="135">
        <v>7.1428571428571425E-2</v>
      </c>
      <c r="BQ9" s="135">
        <v>7.1428571428571425E-2</v>
      </c>
      <c r="BR9" s="135">
        <v>0.14285714285714285</v>
      </c>
      <c r="BS9" s="135">
        <v>0.2857142857142857</v>
      </c>
      <c r="BT9" s="135">
        <v>0</v>
      </c>
      <c r="BU9" s="135">
        <v>0.14285714285714285</v>
      </c>
      <c r="BV9" s="135">
        <v>7.1428571428571425E-2</v>
      </c>
      <c r="BW9" s="135">
        <v>7.1428571428571425E-2</v>
      </c>
      <c r="BX9" s="135">
        <v>0.14285714285714285</v>
      </c>
      <c r="BY9" s="135">
        <v>0.14285714285714285</v>
      </c>
      <c r="BZ9" s="135">
        <v>0.5</v>
      </c>
      <c r="CA9" s="135">
        <v>0.2857142857142857</v>
      </c>
      <c r="CB9" s="135">
        <v>0.5714285714285714</v>
      </c>
      <c r="CC9" s="135">
        <v>0.14285714285714285</v>
      </c>
      <c r="CD9" s="135">
        <v>0.5714285714285714</v>
      </c>
      <c r="CE9" s="135">
        <v>7.1428571428571425E-2</v>
      </c>
      <c r="CF9" s="135">
        <v>0.21428571428571427</v>
      </c>
    </row>
    <row r="10" spans="1:84" x14ac:dyDescent="0.35">
      <c r="A10" s="135">
        <f t="shared" si="0"/>
        <v>1.7307692307692309E-2</v>
      </c>
      <c r="B10" s="135">
        <f t="shared" si="1"/>
        <v>0.98269230769230764</v>
      </c>
      <c r="C10" s="63" t="s">
        <v>232</v>
      </c>
      <c r="D10" t="s">
        <v>233</v>
      </c>
      <c r="E10" s="135">
        <v>0</v>
      </c>
      <c r="F10" s="135">
        <v>0</v>
      </c>
      <c r="G10" s="135">
        <v>0</v>
      </c>
      <c r="H10" s="135">
        <v>7.6923076923076927E-2</v>
      </c>
      <c r="I10" s="135">
        <v>0</v>
      </c>
      <c r="J10" s="135">
        <v>0</v>
      </c>
      <c r="K10" s="135">
        <v>0</v>
      </c>
      <c r="L10" s="135">
        <v>0</v>
      </c>
      <c r="M10" s="135">
        <v>0</v>
      </c>
      <c r="N10" s="135">
        <v>0</v>
      </c>
      <c r="O10" s="135">
        <v>0</v>
      </c>
      <c r="P10" s="135">
        <v>0</v>
      </c>
      <c r="Q10" s="135">
        <v>0</v>
      </c>
      <c r="R10" s="135">
        <v>0</v>
      </c>
      <c r="S10" s="135">
        <v>0</v>
      </c>
      <c r="T10" s="135">
        <v>0</v>
      </c>
      <c r="U10" s="135">
        <v>0</v>
      </c>
      <c r="V10" s="135">
        <v>0</v>
      </c>
      <c r="W10" s="135">
        <v>7.6923076923076927E-2</v>
      </c>
      <c r="X10" s="135">
        <v>0</v>
      </c>
      <c r="Y10" s="135">
        <v>0</v>
      </c>
      <c r="Z10" s="135">
        <v>0</v>
      </c>
      <c r="AA10" s="135">
        <v>7.6923076923076927E-2</v>
      </c>
      <c r="AB10" s="135">
        <v>0.15384615384615385</v>
      </c>
      <c r="AC10" s="135">
        <v>0</v>
      </c>
      <c r="AD10" s="135">
        <v>0.15384615384615385</v>
      </c>
      <c r="AE10" s="135">
        <v>0</v>
      </c>
      <c r="AF10" s="135">
        <v>0</v>
      </c>
      <c r="AG10" s="135">
        <v>0</v>
      </c>
      <c r="AH10" s="135">
        <v>0</v>
      </c>
      <c r="AI10" s="135">
        <v>0</v>
      </c>
      <c r="AJ10" s="135">
        <v>0</v>
      </c>
      <c r="AK10" s="135">
        <v>0</v>
      </c>
      <c r="AL10" s="135">
        <v>0</v>
      </c>
      <c r="AM10" s="135">
        <v>0</v>
      </c>
      <c r="AN10" s="135">
        <v>0</v>
      </c>
      <c r="AO10" s="135">
        <v>0</v>
      </c>
      <c r="AP10" s="135">
        <v>0</v>
      </c>
      <c r="AQ10" s="135">
        <v>0</v>
      </c>
      <c r="AR10" s="135">
        <v>0</v>
      </c>
      <c r="AS10" s="135">
        <v>0</v>
      </c>
      <c r="AT10" s="135">
        <v>0</v>
      </c>
      <c r="AU10" s="135">
        <v>0</v>
      </c>
      <c r="AV10" s="135">
        <v>0</v>
      </c>
      <c r="AW10" s="135">
        <v>0</v>
      </c>
      <c r="AX10" s="135">
        <v>0</v>
      </c>
      <c r="AY10" s="135">
        <v>0</v>
      </c>
      <c r="AZ10" s="135">
        <v>0</v>
      </c>
      <c r="BA10" s="135">
        <v>0</v>
      </c>
      <c r="BB10" s="135">
        <v>0</v>
      </c>
      <c r="BC10" s="135">
        <v>0</v>
      </c>
      <c r="BD10" s="135">
        <v>0</v>
      </c>
      <c r="BE10" s="135">
        <v>0</v>
      </c>
      <c r="BF10" s="135">
        <v>0</v>
      </c>
      <c r="BG10" s="135">
        <v>0.15384615384615385</v>
      </c>
      <c r="BH10" s="135">
        <v>0.53846153846153844</v>
      </c>
      <c r="BI10" s="135">
        <v>0</v>
      </c>
      <c r="BJ10" s="135">
        <v>0</v>
      </c>
      <c r="BK10" s="135">
        <v>0</v>
      </c>
      <c r="BL10" s="135">
        <v>0</v>
      </c>
      <c r="BM10" s="135">
        <v>0</v>
      </c>
      <c r="BN10" s="135">
        <v>0</v>
      </c>
      <c r="BO10" s="135">
        <v>0</v>
      </c>
      <c r="BP10" s="135">
        <v>0</v>
      </c>
      <c r="BQ10" s="135">
        <v>0</v>
      </c>
      <c r="BR10" s="135">
        <v>0</v>
      </c>
      <c r="BS10" s="135">
        <v>0</v>
      </c>
      <c r="BT10" s="135">
        <v>0</v>
      </c>
      <c r="BU10" s="135">
        <v>0</v>
      </c>
      <c r="BV10" s="135">
        <v>0.15384615384615385</v>
      </c>
      <c r="BW10" s="135">
        <v>0</v>
      </c>
      <c r="BX10" s="135">
        <v>0</v>
      </c>
      <c r="BY10" s="135">
        <v>0</v>
      </c>
      <c r="BZ10" s="135">
        <v>0</v>
      </c>
      <c r="CA10" s="135">
        <v>0</v>
      </c>
      <c r="CB10" s="135">
        <v>0</v>
      </c>
      <c r="CC10" s="135">
        <v>0</v>
      </c>
      <c r="CD10" s="135">
        <v>0</v>
      </c>
      <c r="CE10" s="135">
        <v>0</v>
      </c>
      <c r="CF10" s="135">
        <v>0</v>
      </c>
    </row>
    <row r="11" spans="1:84" x14ac:dyDescent="0.35">
      <c r="A11" s="135">
        <f t="shared" si="0"/>
        <v>3.2692307692307694E-2</v>
      </c>
      <c r="B11" s="135">
        <f t="shared" si="1"/>
        <v>0.96730769230769231</v>
      </c>
      <c r="C11" s="63" t="s">
        <v>234</v>
      </c>
      <c r="D11" t="s">
        <v>235</v>
      </c>
      <c r="E11" s="135">
        <v>0</v>
      </c>
      <c r="F11" s="135">
        <v>7.6923076923076927E-2</v>
      </c>
      <c r="G11" s="135">
        <v>0</v>
      </c>
      <c r="H11" s="135">
        <v>7.6923076923076927E-2</v>
      </c>
      <c r="I11" s="135">
        <v>0</v>
      </c>
      <c r="J11" s="135">
        <v>0</v>
      </c>
      <c r="K11" s="135">
        <v>0</v>
      </c>
      <c r="L11" s="135">
        <v>7.6923076923076927E-2</v>
      </c>
      <c r="M11" s="135">
        <v>7.6923076923076927E-2</v>
      </c>
      <c r="N11" s="135">
        <v>0</v>
      </c>
      <c r="O11" s="135">
        <v>7.6923076923076927E-2</v>
      </c>
      <c r="P11" s="135">
        <v>0.15384615384615385</v>
      </c>
      <c r="Q11" s="135">
        <v>7.6923076923076927E-2</v>
      </c>
      <c r="R11" s="135">
        <v>0</v>
      </c>
      <c r="S11" s="135">
        <v>0</v>
      </c>
      <c r="T11" s="135">
        <v>7.6923076923076927E-2</v>
      </c>
      <c r="U11" s="135">
        <v>0</v>
      </c>
      <c r="V11" s="135">
        <v>7.6923076923076927E-2</v>
      </c>
      <c r="W11" s="135">
        <v>0</v>
      </c>
      <c r="X11" s="135">
        <v>0.15384615384615385</v>
      </c>
      <c r="Y11" s="135">
        <v>0</v>
      </c>
      <c r="Z11" s="135">
        <v>0.15384615384615385</v>
      </c>
      <c r="AA11" s="135">
        <v>7.6923076923076927E-2</v>
      </c>
      <c r="AB11" s="135">
        <v>0.15384615384615385</v>
      </c>
      <c r="AC11" s="135">
        <v>0</v>
      </c>
      <c r="AD11" s="135">
        <v>7.6923076923076927E-2</v>
      </c>
      <c r="AE11" s="135">
        <v>0</v>
      </c>
      <c r="AF11" s="135">
        <v>0</v>
      </c>
      <c r="AG11" s="135">
        <v>0</v>
      </c>
      <c r="AH11" s="135">
        <v>0</v>
      </c>
      <c r="AI11" s="135">
        <v>7.6923076923076927E-2</v>
      </c>
      <c r="AJ11" s="135">
        <v>0</v>
      </c>
      <c r="AK11" s="135">
        <v>7.6923076923076927E-2</v>
      </c>
      <c r="AL11" s="135">
        <v>0</v>
      </c>
      <c r="AM11" s="135">
        <v>0</v>
      </c>
      <c r="AN11" s="135">
        <v>0</v>
      </c>
      <c r="AO11" s="135">
        <v>0</v>
      </c>
      <c r="AP11" s="135">
        <v>0</v>
      </c>
      <c r="AQ11" s="135">
        <v>0</v>
      </c>
      <c r="AR11" s="135">
        <v>0</v>
      </c>
      <c r="AS11" s="135">
        <v>0.15384615384615385</v>
      </c>
      <c r="AT11" s="135">
        <v>0</v>
      </c>
      <c r="AU11" s="135">
        <v>0</v>
      </c>
      <c r="AV11" s="135">
        <v>0</v>
      </c>
      <c r="AW11" s="135">
        <v>0</v>
      </c>
      <c r="AX11" s="135">
        <v>0</v>
      </c>
      <c r="AY11" s="135">
        <v>0</v>
      </c>
      <c r="AZ11" s="135">
        <v>0</v>
      </c>
      <c r="BA11" s="135">
        <v>0</v>
      </c>
      <c r="BB11" s="135">
        <v>0</v>
      </c>
      <c r="BC11" s="135">
        <v>0</v>
      </c>
      <c r="BD11" s="135">
        <v>7.6923076923076927E-2</v>
      </c>
      <c r="BE11" s="135">
        <v>0</v>
      </c>
      <c r="BF11" s="135">
        <v>0.15384615384615385</v>
      </c>
      <c r="BG11" s="135">
        <v>0</v>
      </c>
      <c r="BH11" s="135">
        <v>0.15384615384615385</v>
      </c>
      <c r="BI11" s="135">
        <v>0</v>
      </c>
      <c r="BJ11" s="135">
        <v>0</v>
      </c>
      <c r="BK11" s="135">
        <v>0</v>
      </c>
      <c r="BL11" s="135">
        <v>0</v>
      </c>
      <c r="BM11" s="135">
        <v>0</v>
      </c>
      <c r="BN11" s="135">
        <v>0</v>
      </c>
      <c r="BO11" s="135">
        <v>0</v>
      </c>
      <c r="BP11" s="135">
        <v>0</v>
      </c>
      <c r="BQ11" s="135">
        <v>0</v>
      </c>
      <c r="BR11" s="135">
        <v>0</v>
      </c>
      <c r="BS11" s="135">
        <v>0</v>
      </c>
      <c r="BT11" s="135">
        <v>0</v>
      </c>
      <c r="BU11" s="135">
        <v>0</v>
      </c>
      <c r="BV11" s="135">
        <v>0</v>
      </c>
      <c r="BW11" s="135">
        <v>0</v>
      </c>
      <c r="BX11" s="135">
        <v>7.6923076923076927E-2</v>
      </c>
      <c r="BY11" s="135">
        <v>0</v>
      </c>
      <c r="BZ11" s="135">
        <v>0.15384615384615385</v>
      </c>
      <c r="CA11" s="135">
        <v>0</v>
      </c>
      <c r="CB11" s="135">
        <v>0.15384615384615385</v>
      </c>
      <c r="CC11" s="135">
        <v>0</v>
      </c>
      <c r="CD11" s="135">
        <v>7.6923076923076927E-2</v>
      </c>
      <c r="CE11" s="135">
        <v>0</v>
      </c>
      <c r="CF11" s="135">
        <v>7.6923076923076927E-2</v>
      </c>
    </row>
    <row r="12" spans="1:84" x14ac:dyDescent="0.35">
      <c r="A12" s="135">
        <f t="shared" si="0"/>
        <v>6.5178571428571419E-2</v>
      </c>
      <c r="B12" s="135">
        <f t="shared" si="1"/>
        <v>0.93482142857142858</v>
      </c>
      <c r="C12" s="63" t="s">
        <v>234</v>
      </c>
      <c r="D12" t="s">
        <v>236</v>
      </c>
      <c r="E12" s="135">
        <v>0</v>
      </c>
      <c r="F12" s="135">
        <v>0</v>
      </c>
      <c r="G12" s="135">
        <v>0</v>
      </c>
      <c r="H12" s="135">
        <v>0.14285714285714285</v>
      </c>
      <c r="I12" s="135">
        <v>0</v>
      </c>
      <c r="J12" s="135">
        <v>7.1428571428571425E-2</v>
      </c>
      <c r="K12" s="135">
        <v>0</v>
      </c>
      <c r="L12" s="135">
        <v>7.1428571428571425E-2</v>
      </c>
      <c r="M12" s="135">
        <v>0</v>
      </c>
      <c r="N12" s="135">
        <v>0</v>
      </c>
      <c r="O12" s="135">
        <v>0</v>
      </c>
      <c r="P12" s="135">
        <v>0.21428571428571427</v>
      </c>
      <c r="Q12" s="135">
        <v>0</v>
      </c>
      <c r="R12" s="135">
        <v>0</v>
      </c>
      <c r="S12" s="135">
        <v>0</v>
      </c>
      <c r="T12" s="135">
        <v>0.2857142857142857</v>
      </c>
      <c r="U12" s="135">
        <v>0</v>
      </c>
      <c r="V12" s="135">
        <v>7.1428571428571425E-2</v>
      </c>
      <c r="W12" s="135">
        <v>0</v>
      </c>
      <c r="X12" s="135">
        <v>0.35714285714285715</v>
      </c>
      <c r="Y12" s="135">
        <v>0</v>
      </c>
      <c r="Z12" s="135">
        <v>0.5714285714285714</v>
      </c>
      <c r="AA12" s="135">
        <v>0</v>
      </c>
      <c r="AB12" s="135">
        <v>0.5714285714285714</v>
      </c>
      <c r="AC12" s="135">
        <v>0</v>
      </c>
      <c r="AD12" s="135">
        <v>0</v>
      </c>
      <c r="AE12" s="135">
        <v>0</v>
      </c>
      <c r="AF12" s="135">
        <v>0</v>
      </c>
      <c r="AG12" s="135">
        <v>0</v>
      </c>
      <c r="AH12" s="135">
        <v>0</v>
      </c>
      <c r="AI12" s="135">
        <v>0</v>
      </c>
      <c r="AJ12" s="135">
        <v>7.1428571428571425E-2</v>
      </c>
      <c r="AK12" s="135">
        <v>7.1428571428571425E-2</v>
      </c>
      <c r="AL12" s="135">
        <v>0</v>
      </c>
      <c r="AM12" s="135">
        <v>7.1428571428571425E-2</v>
      </c>
      <c r="AN12" s="135">
        <v>0</v>
      </c>
      <c r="AO12" s="135">
        <v>0.2857142857142857</v>
      </c>
      <c r="AP12" s="135">
        <v>0</v>
      </c>
      <c r="AQ12" s="135">
        <v>0</v>
      </c>
      <c r="AR12" s="135">
        <v>0</v>
      </c>
      <c r="AS12" s="135">
        <v>7.1428571428571425E-2</v>
      </c>
      <c r="AT12" s="135">
        <v>0</v>
      </c>
      <c r="AU12" s="135">
        <v>0</v>
      </c>
      <c r="AV12" s="135">
        <v>0</v>
      </c>
      <c r="AW12" s="135">
        <v>0</v>
      </c>
      <c r="AX12" s="135">
        <v>7.1428571428571425E-2</v>
      </c>
      <c r="AY12" s="135">
        <v>0</v>
      </c>
      <c r="AZ12" s="135">
        <v>0</v>
      </c>
      <c r="BA12" s="135">
        <v>0.21428571428571427</v>
      </c>
      <c r="BB12" s="135">
        <v>0</v>
      </c>
      <c r="BC12" s="135">
        <v>0.2857142857142857</v>
      </c>
      <c r="BD12" s="135">
        <v>0</v>
      </c>
      <c r="BE12" s="135">
        <v>0.35714285714285715</v>
      </c>
      <c r="BF12" s="135">
        <v>0</v>
      </c>
      <c r="BG12" s="135">
        <v>0.35714285714285715</v>
      </c>
      <c r="BH12" s="135">
        <v>0</v>
      </c>
      <c r="BI12" s="135">
        <v>7.1428571428571425E-2</v>
      </c>
      <c r="BJ12" s="135">
        <v>0</v>
      </c>
      <c r="BK12" s="135">
        <v>0</v>
      </c>
      <c r="BL12" s="135">
        <v>0</v>
      </c>
      <c r="BM12" s="135">
        <v>0</v>
      </c>
      <c r="BN12" s="135">
        <v>0</v>
      </c>
      <c r="BO12" s="135">
        <v>0</v>
      </c>
      <c r="BP12" s="135">
        <v>0</v>
      </c>
      <c r="BQ12" s="135">
        <v>0</v>
      </c>
      <c r="BR12" s="135">
        <v>0</v>
      </c>
      <c r="BS12" s="135">
        <v>0</v>
      </c>
      <c r="BT12" s="135">
        <v>0</v>
      </c>
      <c r="BU12" s="135">
        <v>0</v>
      </c>
      <c r="BV12" s="135">
        <v>0</v>
      </c>
      <c r="BW12" s="135">
        <v>0</v>
      </c>
      <c r="BX12" s="135">
        <v>7.1428571428571425E-2</v>
      </c>
      <c r="BY12" s="135">
        <v>0</v>
      </c>
      <c r="BZ12" s="135">
        <v>0.2857142857142857</v>
      </c>
      <c r="CA12" s="135">
        <v>0</v>
      </c>
      <c r="CB12" s="135">
        <v>0.35714285714285715</v>
      </c>
      <c r="CC12" s="135">
        <v>0</v>
      </c>
      <c r="CD12" s="135">
        <v>0.21428571428571427</v>
      </c>
      <c r="CE12" s="135">
        <v>0</v>
      </c>
      <c r="CF12" s="135">
        <v>0</v>
      </c>
    </row>
    <row r="13" spans="1:84" x14ac:dyDescent="0.35">
      <c r="A13" s="135">
        <f t="shared" si="0"/>
        <v>8.0000000000000029E-2</v>
      </c>
      <c r="B13" s="135">
        <f t="shared" si="1"/>
        <v>0.91999999999999993</v>
      </c>
      <c r="C13" s="63" t="s">
        <v>228</v>
      </c>
      <c r="D13" t="s">
        <v>237</v>
      </c>
      <c r="E13" s="135">
        <v>0</v>
      </c>
      <c r="F13" s="135">
        <v>0</v>
      </c>
      <c r="G13" s="135">
        <v>0</v>
      </c>
      <c r="H13" s="135">
        <v>0.2</v>
      </c>
      <c r="I13" s="135">
        <v>0</v>
      </c>
      <c r="J13" s="135">
        <v>0</v>
      </c>
      <c r="K13" s="135">
        <v>0</v>
      </c>
      <c r="L13" s="135">
        <v>0</v>
      </c>
      <c r="M13" s="135">
        <v>0</v>
      </c>
      <c r="N13" s="135">
        <v>0.33333333333333331</v>
      </c>
      <c r="O13" s="135">
        <v>0</v>
      </c>
      <c r="P13" s="135">
        <v>6.6666666666666666E-2</v>
      </c>
      <c r="Q13" s="135">
        <v>0</v>
      </c>
      <c r="R13" s="135">
        <v>0</v>
      </c>
      <c r="S13" s="135">
        <v>6.6666666666666666E-2</v>
      </c>
      <c r="T13" s="135">
        <v>0.4</v>
      </c>
      <c r="U13" s="135">
        <v>0</v>
      </c>
      <c r="V13" s="135">
        <v>0.4</v>
      </c>
      <c r="W13" s="135">
        <v>0</v>
      </c>
      <c r="X13" s="135">
        <v>0.4</v>
      </c>
      <c r="Y13" s="135">
        <v>0</v>
      </c>
      <c r="Z13" s="135">
        <v>0.4</v>
      </c>
      <c r="AA13" s="135">
        <v>0</v>
      </c>
      <c r="AB13" s="135">
        <v>0</v>
      </c>
      <c r="AC13" s="135">
        <v>0</v>
      </c>
      <c r="AD13" s="135">
        <v>0</v>
      </c>
      <c r="AE13" s="135">
        <v>0</v>
      </c>
      <c r="AF13" s="135">
        <v>0</v>
      </c>
      <c r="AG13" s="135">
        <v>0</v>
      </c>
      <c r="AH13" s="135">
        <v>0</v>
      </c>
      <c r="AI13" s="135">
        <v>0</v>
      </c>
      <c r="AJ13" s="135">
        <v>0.2</v>
      </c>
      <c r="AK13" s="135">
        <v>0.33333333333333331</v>
      </c>
      <c r="AL13" s="135">
        <v>0</v>
      </c>
      <c r="AM13" s="135">
        <v>0</v>
      </c>
      <c r="AN13" s="135">
        <v>0</v>
      </c>
      <c r="AO13" s="135">
        <v>0.33333333333333331</v>
      </c>
      <c r="AP13" s="135">
        <v>0</v>
      </c>
      <c r="AQ13" s="135">
        <v>0.13333333333333333</v>
      </c>
      <c r="AR13" s="135">
        <v>0</v>
      </c>
      <c r="AS13" s="135">
        <v>0.33333333333333331</v>
      </c>
      <c r="AT13" s="135">
        <v>0</v>
      </c>
      <c r="AU13" s="135">
        <v>0</v>
      </c>
      <c r="AV13" s="135">
        <v>0</v>
      </c>
      <c r="AW13" s="135">
        <v>0</v>
      </c>
      <c r="AX13" s="135">
        <v>0</v>
      </c>
      <c r="AY13" s="135">
        <v>0</v>
      </c>
      <c r="AZ13" s="135">
        <v>0.13333333333333333</v>
      </c>
      <c r="BA13" s="135">
        <v>0.33333333333333331</v>
      </c>
      <c r="BB13" s="135">
        <v>0.13333333333333333</v>
      </c>
      <c r="BC13" s="135">
        <v>0.33333333333333331</v>
      </c>
      <c r="BD13" s="135">
        <v>0.13333333333333333</v>
      </c>
      <c r="BE13" s="135">
        <v>0.2</v>
      </c>
      <c r="BF13" s="135">
        <v>0</v>
      </c>
      <c r="BG13" s="135">
        <v>6.6666666666666666E-2</v>
      </c>
      <c r="BH13" s="135">
        <v>6.6666666666666666E-2</v>
      </c>
      <c r="BI13" s="135">
        <v>0.13333333333333333</v>
      </c>
      <c r="BJ13" s="135">
        <v>0</v>
      </c>
      <c r="BK13" s="135">
        <v>0</v>
      </c>
      <c r="BL13" s="135">
        <v>0</v>
      </c>
      <c r="BM13" s="135">
        <v>0</v>
      </c>
      <c r="BN13" s="135">
        <v>0</v>
      </c>
      <c r="BO13" s="135">
        <v>0</v>
      </c>
      <c r="BP13" s="135">
        <v>0</v>
      </c>
      <c r="BQ13" s="135">
        <v>0</v>
      </c>
      <c r="BR13" s="135">
        <v>0</v>
      </c>
      <c r="BS13" s="135">
        <v>0</v>
      </c>
      <c r="BT13" s="135">
        <v>0</v>
      </c>
      <c r="BU13" s="135">
        <v>0</v>
      </c>
      <c r="BV13" s="135">
        <v>0</v>
      </c>
      <c r="BW13" s="135">
        <v>0</v>
      </c>
      <c r="BX13" s="135">
        <v>0</v>
      </c>
      <c r="BY13" s="135">
        <v>0</v>
      </c>
      <c r="BZ13" s="135">
        <v>0.4</v>
      </c>
      <c r="CA13" s="135">
        <v>6.6666666666666666E-2</v>
      </c>
      <c r="CB13" s="135">
        <v>0.46666666666666667</v>
      </c>
      <c r="CC13" s="135">
        <v>0</v>
      </c>
      <c r="CD13" s="135">
        <v>0.13333333333333333</v>
      </c>
      <c r="CE13" s="135">
        <v>0</v>
      </c>
      <c r="CF13" s="135">
        <v>0.2</v>
      </c>
    </row>
    <row r="14" spans="1:84" x14ac:dyDescent="0.35">
      <c r="A14" s="135">
        <f t="shared" si="0"/>
        <v>0.16428571428571426</v>
      </c>
      <c r="B14" s="135">
        <f t="shared" si="1"/>
        <v>0.83571428571428574</v>
      </c>
      <c r="C14" s="63" t="s">
        <v>238</v>
      </c>
      <c r="D14" t="s">
        <v>239</v>
      </c>
      <c r="E14" s="135">
        <v>0.14285714285714285</v>
      </c>
      <c r="F14" s="135">
        <v>7.1428571428571425E-2</v>
      </c>
      <c r="G14" s="135">
        <v>7.1428571428571425E-2</v>
      </c>
      <c r="H14" s="135">
        <v>7.1428571428571425E-2</v>
      </c>
      <c r="I14" s="135">
        <v>7.1428571428571425E-2</v>
      </c>
      <c r="J14" s="135">
        <v>0.14285714285714285</v>
      </c>
      <c r="K14" s="135">
        <v>0.2857142857142857</v>
      </c>
      <c r="L14" s="135">
        <v>0.21428571428571427</v>
      </c>
      <c r="M14" s="135">
        <v>0</v>
      </c>
      <c r="N14" s="135">
        <v>0</v>
      </c>
      <c r="O14" s="135">
        <v>0.14285714285714285</v>
      </c>
      <c r="P14" s="135">
        <v>7.1428571428571425E-2</v>
      </c>
      <c r="Q14" s="135">
        <v>0.21428571428571427</v>
      </c>
      <c r="R14" s="135">
        <v>0.21428571428571427</v>
      </c>
      <c r="S14" s="135">
        <v>0.14285714285714285</v>
      </c>
      <c r="T14" s="135">
        <v>0.2857142857142857</v>
      </c>
      <c r="U14" s="135">
        <v>0.14285714285714285</v>
      </c>
      <c r="V14" s="135">
        <v>0</v>
      </c>
      <c r="W14" s="135">
        <v>0.14285714285714285</v>
      </c>
      <c r="X14" s="135">
        <v>0</v>
      </c>
      <c r="Y14" s="135">
        <v>0.14285714285714285</v>
      </c>
      <c r="Z14" s="135">
        <v>0</v>
      </c>
      <c r="AA14" s="135">
        <v>0.14285714285714285</v>
      </c>
      <c r="AB14" s="135">
        <v>0</v>
      </c>
      <c r="AC14" s="135">
        <v>0.21428571428571427</v>
      </c>
      <c r="AD14" s="135">
        <v>0</v>
      </c>
      <c r="AE14" s="135">
        <v>0.21428571428571427</v>
      </c>
      <c r="AF14" s="135">
        <v>0.14285714285714285</v>
      </c>
      <c r="AG14" s="135">
        <v>0.21428571428571427</v>
      </c>
      <c r="AH14" s="135">
        <v>0.21428571428571427</v>
      </c>
      <c r="AI14" s="135">
        <v>0.42857142857142855</v>
      </c>
      <c r="AJ14" s="135">
        <v>0.14285714285714285</v>
      </c>
      <c r="AK14" s="135">
        <v>0.2857142857142857</v>
      </c>
      <c r="AL14" s="135">
        <v>7.1428571428571425E-2</v>
      </c>
      <c r="AM14" s="135">
        <v>0.2857142857142857</v>
      </c>
      <c r="AN14" s="135">
        <v>0.2857142857142857</v>
      </c>
      <c r="AO14" s="135">
        <v>0.2857142857142857</v>
      </c>
      <c r="AP14" s="135">
        <v>7.1428571428571425E-2</v>
      </c>
      <c r="AQ14" s="135">
        <v>0.21428571428571427</v>
      </c>
      <c r="AR14" s="135">
        <v>0.21428571428571427</v>
      </c>
      <c r="AS14" s="135">
        <v>0.35714285714285715</v>
      </c>
      <c r="AT14" s="135">
        <v>0.14285714285714285</v>
      </c>
      <c r="AU14" s="135">
        <v>7.1428571428571425E-2</v>
      </c>
      <c r="AV14" s="135">
        <v>0.14285714285714285</v>
      </c>
      <c r="AW14" s="135">
        <v>0.14285714285714285</v>
      </c>
      <c r="AX14" s="135">
        <v>7.1428571428571425E-2</v>
      </c>
      <c r="AY14" s="135">
        <v>0.14285714285714285</v>
      </c>
      <c r="AZ14" s="135">
        <v>0.14285714285714285</v>
      </c>
      <c r="BA14" s="135">
        <v>0.14285714285714285</v>
      </c>
      <c r="BB14" s="135">
        <v>0.21428571428571427</v>
      </c>
      <c r="BC14" s="135">
        <v>0.14285714285714285</v>
      </c>
      <c r="BD14" s="135">
        <v>0.42857142857142855</v>
      </c>
      <c r="BE14" s="135">
        <v>0.14285714285714285</v>
      </c>
      <c r="BF14" s="135">
        <v>0.21428571428571427</v>
      </c>
      <c r="BG14" s="135">
        <v>0.14285714285714285</v>
      </c>
      <c r="BH14" s="135">
        <v>0.2857142857142857</v>
      </c>
      <c r="BI14" s="135">
        <v>0.14285714285714285</v>
      </c>
      <c r="BJ14" s="135">
        <v>7.1428571428571425E-2</v>
      </c>
      <c r="BK14" s="135">
        <v>7.1428571428571425E-2</v>
      </c>
      <c r="BL14" s="135">
        <v>7.1428571428571425E-2</v>
      </c>
      <c r="BM14" s="135">
        <v>7.1428571428571425E-2</v>
      </c>
      <c r="BN14" s="135">
        <v>7.1428571428571425E-2</v>
      </c>
      <c r="BO14" s="135">
        <v>0.21428571428571427</v>
      </c>
      <c r="BP14" s="135">
        <v>7.1428571428571425E-2</v>
      </c>
      <c r="BQ14" s="135">
        <v>7.1428571428571425E-2</v>
      </c>
      <c r="BR14" s="135">
        <v>7.1428571428571425E-2</v>
      </c>
      <c r="BS14" s="135">
        <v>0.14285714285714285</v>
      </c>
      <c r="BT14" s="135">
        <v>7.1428571428571425E-2</v>
      </c>
      <c r="BU14" s="135">
        <v>7.1428571428571425E-2</v>
      </c>
      <c r="BV14" s="135">
        <v>7.1428571428571425E-2</v>
      </c>
      <c r="BW14" s="135">
        <v>0.2857142857142857</v>
      </c>
      <c r="BX14" s="135">
        <v>0.21428571428571427</v>
      </c>
      <c r="BY14" s="135">
        <v>0.35714285714285715</v>
      </c>
      <c r="BZ14" s="135">
        <v>0.35714285714285715</v>
      </c>
      <c r="CA14" s="135">
        <v>0.35714285714285715</v>
      </c>
      <c r="CB14" s="135">
        <v>0.35714285714285715</v>
      </c>
      <c r="CC14" s="135">
        <v>0.21428571428571427</v>
      </c>
      <c r="CD14" s="135">
        <v>0.2857142857142857</v>
      </c>
      <c r="CE14" s="135">
        <v>0.2857142857142857</v>
      </c>
      <c r="CF14" s="135">
        <v>0.21428571428571427</v>
      </c>
    </row>
    <row r="15" spans="1:84" x14ac:dyDescent="0.35">
      <c r="A15" s="135">
        <f t="shared" si="0"/>
        <v>0.18660714285714292</v>
      </c>
      <c r="B15" s="135">
        <f t="shared" si="1"/>
        <v>0.81339285714285703</v>
      </c>
      <c r="C15" s="63" t="s">
        <v>234</v>
      </c>
      <c r="D15" t="s">
        <v>240</v>
      </c>
      <c r="E15" s="135">
        <v>0.35714285714285715</v>
      </c>
      <c r="F15" s="135">
        <v>0.42857142857142855</v>
      </c>
      <c r="G15" s="135">
        <v>0.35714285714285715</v>
      </c>
      <c r="H15" s="135">
        <v>0.42857142857142855</v>
      </c>
      <c r="I15" s="135">
        <v>0.35714285714285715</v>
      </c>
      <c r="J15" s="135">
        <v>0.42857142857142855</v>
      </c>
      <c r="K15" s="135">
        <v>0.35714285714285715</v>
      </c>
      <c r="L15" s="135">
        <v>0.42857142857142855</v>
      </c>
      <c r="M15" s="135">
        <v>7.1428571428571425E-2</v>
      </c>
      <c r="N15" s="135">
        <v>0.21428571428571427</v>
      </c>
      <c r="O15" s="135">
        <v>7.1428571428571425E-2</v>
      </c>
      <c r="P15" s="135">
        <v>7.1428571428571425E-2</v>
      </c>
      <c r="Q15" s="135">
        <v>0.14285714285714285</v>
      </c>
      <c r="R15" s="135">
        <v>0.14285714285714285</v>
      </c>
      <c r="S15" s="135">
        <v>7.1428571428571425E-2</v>
      </c>
      <c r="T15" s="135">
        <v>7.1428571428571425E-2</v>
      </c>
      <c r="U15" s="135">
        <v>0.14285714285714285</v>
      </c>
      <c r="V15" s="135">
        <v>7.1428571428571425E-2</v>
      </c>
      <c r="W15" s="135">
        <v>0.14285714285714285</v>
      </c>
      <c r="X15" s="135">
        <v>0.14285714285714285</v>
      </c>
      <c r="Y15" s="135">
        <v>0.14285714285714285</v>
      </c>
      <c r="Z15" s="135">
        <v>0.14285714285714285</v>
      </c>
      <c r="AA15" s="135">
        <v>0.14285714285714285</v>
      </c>
      <c r="AB15" s="135">
        <v>0.14285714285714285</v>
      </c>
      <c r="AC15" s="135">
        <v>0.14285714285714285</v>
      </c>
      <c r="AD15" s="135">
        <v>0.14285714285714285</v>
      </c>
      <c r="AE15" s="135">
        <v>0.21428571428571427</v>
      </c>
      <c r="AF15" s="135">
        <v>0.21428571428571427</v>
      </c>
      <c r="AG15" s="135">
        <v>0.21428571428571427</v>
      </c>
      <c r="AH15" s="135">
        <v>0.2857142857142857</v>
      </c>
      <c r="AI15" s="135">
        <v>0.2857142857142857</v>
      </c>
      <c r="AJ15" s="135">
        <v>0.21428571428571427</v>
      </c>
      <c r="AK15" s="135">
        <v>0.2857142857142857</v>
      </c>
      <c r="AL15" s="135">
        <v>0.21428571428571427</v>
      </c>
      <c r="AM15" s="135">
        <v>0.2857142857142857</v>
      </c>
      <c r="AN15" s="135">
        <v>0.21428571428571427</v>
      </c>
      <c r="AO15" s="135">
        <v>0.2857142857142857</v>
      </c>
      <c r="AP15" s="135">
        <v>0.21428571428571427</v>
      </c>
      <c r="AQ15" s="135">
        <v>0.2857142857142857</v>
      </c>
      <c r="AR15" s="135">
        <v>0.2857142857142857</v>
      </c>
      <c r="AS15" s="135">
        <v>0.2857142857142857</v>
      </c>
      <c r="AT15" s="135">
        <v>0.14285714285714285</v>
      </c>
      <c r="AU15" s="135">
        <v>7.1428571428571425E-2</v>
      </c>
      <c r="AV15" s="135">
        <v>0</v>
      </c>
      <c r="AW15" s="135">
        <v>0</v>
      </c>
      <c r="AX15" s="135">
        <v>0</v>
      </c>
      <c r="AY15" s="135">
        <v>7.1428571428571425E-2</v>
      </c>
      <c r="AZ15" s="135">
        <v>0.21428571428571427</v>
      </c>
      <c r="BA15" s="135">
        <v>0.2857142857142857</v>
      </c>
      <c r="BB15" s="135">
        <v>0.2857142857142857</v>
      </c>
      <c r="BC15" s="135">
        <v>0.2857142857142857</v>
      </c>
      <c r="BD15" s="135">
        <v>0.2857142857142857</v>
      </c>
      <c r="BE15" s="135">
        <v>0.2857142857142857</v>
      </c>
      <c r="BF15" s="135">
        <v>0.2857142857142857</v>
      </c>
      <c r="BG15" s="135">
        <v>0.2857142857142857</v>
      </c>
      <c r="BH15" s="135">
        <v>0.2857142857142857</v>
      </c>
      <c r="BI15" s="135">
        <v>0.2857142857142857</v>
      </c>
      <c r="BJ15" s="135">
        <v>0.14285714285714285</v>
      </c>
      <c r="BK15" s="135">
        <v>0.14285714285714285</v>
      </c>
      <c r="BL15" s="135">
        <v>0.14285714285714285</v>
      </c>
      <c r="BM15" s="135">
        <v>0.14285714285714285</v>
      </c>
      <c r="BN15" s="135">
        <v>0.14285714285714285</v>
      </c>
      <c r="BO15" s="135">
        <v>0.14285714285714285</v>
      </c>
      <c r="BP15" s="135">
        <v>0</v>
      </c>
      <c r="BQ15" s="135">
        <v>7.1428571428571425E-2</v>
      </c>
      <c r="BR15" s="135">
        <v>0</v>
      </c>
      <c r="BS15" s="135">
        <v>0</v>
      </c>
      <c r="BT15" s="135">
        <v>0</v>
      </c>
      <c r="BU15" s="135">
        <v>0</v>
      </c>
      <c r="BV15" s="135">
        <v>0</v>
      </c>
      <c r="BW15" s="135">
        <v>7.1428571428571425E-2</v>
      </c>
      <c r="BX15" s="135">
        <v>0.21428571428571427</v>
      </c>
      <c r="BY15" s="135">
        <v>0.14285714285714285</v>
      </c>
      <c r="BZ15" s="135">
        <v>0.21428571428571427</v>
      </c>
      <c r="CA15" s="135">
        <v>0.2857142857142857</v>
      </c>
      <c r="CB15" s="135">
        <v>0.2857142857142857</v>
      </c>
      <c r="CC15" s="135">
        <v>0.14285714285714285</v>
      </c>
      <c r="CD15" s="135">
        <v>0.21428571428571427</v>
      </c>
      <c r="CE15" s="135">
        <v>7.1428571428571425E-2</v>
      </c>
      <c r="CF15" s="135">
        <v>0.14285714285714285</v>
      </c>
    </row>
    <row r="16" spans="1:84" x14ac:dyDescent="0.35">
      <c r="A16" s="135">
        <f t="shared" si="0"/>
        <v>1.1666666666666667E-2</v>
      </c>
      <c r="B16" s="135">
        <f t="shared" si="1"/>
        <v>0.98833333333333329</v>
      </c>
      <c r="C16" s="63" t="s">
        <v>234</v>
      </c>
      <c r="D16" t="s">
        <v>241</v>
      </c>
      <c r="E16" s="135">
        <v>0</v>
      </c>
      <c r="F16" s="135">
        <v>0</v>
      </c>
      <c r="G16" s="135">
        <v>0</v>
      </c>
      <c r="H16" s="135">
        <v>0</v>
      </c>
      <c r="I16" s="135">
        <v>0</v>
      </c>
      <c r="J16" s="135">
        <v>0</v>
      </c>
      <c r="K16" s="135">
        <v>0</v>
      </c>
      <c r="L16" s="135">
        <v>0</v>
      </c>
      <c r="M16" s="135">
        <v>0</v>
      </c>
      <c r="N16" s="135">
        <v>6.6666666666666666E-2</v>
      </c>
      <c r="O16" s="135">
        <v>0</v>
      </c>
      <c r="P16" s="135">
        <v>6.6666666666666666E-2</v>
      </c>
      <c r="Q16" s="135">
        <v>6.6666666666666666E-2</v>
      </c>
      <c r="R16" s="135">
        <v>0.13333333333333333</v>
      </c>
      <c r="S16" s="135">
        <v>0</v>
      </c>
      <c r="T16" s="135">
        <v>6.6666666666666666E-2</v>
      </c>
      <c r="U16" s="135">
        <v>0</v>
      </c>
      <c r="V16" s="135">
        <v>0</v>
      </c>
      <c r="W16" s="135">
        <v>6.6666666666666666E-2</v>
      </c>
      <c r="X16" s="135">
        <v>0</v>
      </c>
      <c r="Y16" s="135">
        <v>0</v>
      </c>
      <c r="Z16" s="135">
        <v>0</v>
      </c>
      <c r="AA16" s="135">
        <v>0</v>
      </c>
      <c r="AB16" s="135">
        <v>0</v>
      </c>
      <c r="AC16" s="135">
        <v>0</v>
      </c>
      <c r="AD16" s="135">
        <v>0</v>
      </c>
      <c r="AE16" s="135">
        <v>0</v>
      </c>
      <c r="AF16" s="135">
        <v>0</v>
      </c>
      <c r="AG16" s="135">
        <v>0</v>
      </c>
      <c r="AH16" s="135">
        <v>0</v>
      </c>
      <c r="AI16" s="135">
        <v>0</v>
      </c>
      <c r="AJ16" s="135">
        <v>0</v>
      </c>
      <c r="AK16" s="135">
        <v>0</v>
      </c>
      <c r="AL16" s="135">
        <v>0</v>
      </c>
      <c r="AM16" s="135">
        <v>0</v>
      </c>
      <c r="AN16" s="135">
        <v>0</v>
      </c>
      <c r="AO16" s="135">
        <v>0</v>
      </c>
      <c r="AP16" s="135">
        <v>6.6666666666666666E-2</v>
      </c>
      <c r="AQ16" s="135">
        <v>6.6666666666666666E-2</v>
      </c>
      <c r="AR16" s="135">
        <v>0</v>
      </c>
      <c r="AS16" s="135">
        <v>6.6666666666666666E-2</v>
      </c>
      <c r="AT16" s="135">
        <v>0</v>
      </c>
      <c r="AU16" s="135">
        <v>0</v>
      </c>
      <c r="AV16" s="135">
        <v>0</v>
      </c>
      <c r="AW16" s="135">
        <v>0</v>
      </c>
      <c r="AX16" s="135">
        <v>0</v>
      </c>
      <c r="AY16" s="135">
        <v>0</v>
      </c>
      <c r="AZ16" s="135">
        <v>0</v>
      </c>
      <c r="BA16" s="135">
        <v>0</v>
      </c>
      <c r="BB16" s="135">
        <v>0</v>
      </c>
      <c r="BC16" s="135">
        <v>0</v>
      </c>
      <c r="BD16" s="135">
        <v>0</v>
      </c>
      <c r="BE16" s="135">
        <v>0</v>
      </c>
      <c r="BF16" s="135">
        <v>0</v>
      </c>
      <c r="BG16" s="135">
        <v>0</v>
      </c>
      <c r="BH16" s="135">
        <v>0</v>
      </c>
      <c r="BI16" s="135">
        <v>0</v>
      </c>
      <c r="BJ16" s="135">
        <v>0</v>
      </c>
      <c r="BK16" s="135">
        <v>0</v>
      </c>
      <c r="BL16" s="135">
        <v>0</v>
      </c>
      <c r="BM16" s="135">
        <v>0</v>
      </c>
      <c r="BN16" s="135">
        <v>0</v>
      </c>
      <c r="BO16" s="135">
        <v>0.2</v>
      </c>
      <c r="BP16" s="135">
        <v>0</v>
      </c>
      <c r="BQ16" s="135">
        <v>6.6666666666666666E-2</v>
      </c>
      <c r="BR16" s="135">
        <v>0</v>
      </c>
      <c r="BS16" s="135">
        <v>0</v>
      </c>
      <c r="BT16" s="135">
        <v>0</v>
      </c>
      <c r="BU16" s="135">
        <v>0</v>
      </c>
      <c r="BV16" s="135">
        <v>0</v>
      </c>
      <c r="BW16" s="135">
        <v>0</v>
      </c>
      <c r="BX16" s="135">
        <v>0</v>
      </c>
      <c r="BY16" s="135">
        <v>0</v>
      </c>
      <c r="BZ16" s="135">
        <v>0</v>
      </c>
      <c r="CA16" s="135">
        <v>0</v>
      </c>
      <c r="CB16" s="135">
        <v>0</v>
      </c>
      <c r="CC16" s="135">
        <v>0</v>
      </c>
      <c r="CD16" s="135">
        <v>0</v>
      </c>
      <c r="CE16" s="135">
        <v>0</v>
      </c>
      <c r="CF16" s="135">
        <v>0</v>
      </c>
    </row>
    <row r="17" spans="1:84" x14ac:dyDescent="0.35">
      <c r="A17" s="135">
        <f t="shared" si="0"/>
        <v>0.11071428571428572</v>
      </c>
      <c r="B17" s="135">
        <f t="shared" si="1"/>
        <v>0.88928571428571423</v>
      </c>
      <c r="C17" s="63" t="s">
        <v>234</v>
      </c>
      <c r="D17" t="s">
        <v>242</v>
      </c>
      <c r="E17" s="135">
        <v>0</v>
      </c>
      <c r="F17" s="135">
        <v>7.1428571428571425E-2</v>
      </c>
      <c r="G17" s="135">
        <v>7.1428571428571425E-2</v>
      </c>
      <c r="H17" s="135">
        <v>7.1428571428571425E-2</v>
      </c>
      <c r="I17" s="135">
        <v>0</v>
      </c>
      <c r="J17" s="135">
        <v>0.14285714285714285</v>
      </c>
      <c r="K17" s="135">
        <v>7.1428571428571425E-2</v>
      </c>
      <c r="L17" s="135">
        <v>0.2857142857142857</v>
      </c>
      <c r="M17" s="135">
        <v>0</v>
      </c>
      <c r="N17" s="135">
        <v>7.1428571428571425E-2</v>
      </c>
      <c r="O17" s="135">
        <v>0.14285714285714285</v>
      </c>
      <c r="P17" s="135">
        <v>0.21428571428571427</v>
      </c>
      <c r="Q17" s="135">
        <v>0</v>
      </c>
      <c r="R17" s="135">
        <v>0.21428571428571427</v>
      </c>
      <c r="S17" s="135">
        <v>0</v>
      </c>
      <c r="T17" s="135">
        <v>0.14285714285714285</v>
      </c>
      <c r="U17" s="135">
        <v>7.1428571428571425E-2</v>
      </c>
      <c r="V17" s="135">
        <v>0.14285714285714285</v>
      </c>
      <c r="W17" s="135">
        <v>7.1428571428571425E-2</v>
      </c>
      <c r="X17" s="135">
        <v>0.14285714285714285</v>
      </c>
      <c r="Y17" s="135">
        <v>0.21428571428571427</v>
      </c>
      <c r="Z17" s="135">
        <v>0.2857142857142857</v>
      </c>
      <c r="AA17" s="135">
        <v>7.1428571428571425E-2</v>
      </c>
      <c r="AB17" s="135">
        <v>0.2857142857142857</v>
      </c>
      <c r="AC17" s="135">
        <v>7.1428571428571425E-2</v>
      </c>
      <c r="AD17" s="135">
        <v>0</v>
      </c>
      <c r="AE17" s="135">
        <v>7.1428571428571425E-2</v>
      </c>
      <c r="AF17" s="135">
        <v>7.1428571428571425E-2</v>
      </c>
      <c r="AG17" s="135">
        <v>7.1428571428571425E-2</v>
      </c>
      <c r="AH17" s="135">
        <v>7.1428571428571425E-2</v>
      </c>
      <c r="AI17" s="135">
        <v>0.14285714285714285</v>
      </c>
      <c r="AJ17" s="135">
        <v>0.14285714285714285</v>
      </c>
      <c r="AK17" s="135">
        <v>0.14285714285714285</v>
      </c>
      <c r="AL17" s="135">
        <v>7.1428571428571425E-2</v>
      </c>
      <c r="AM17" s="135">
        <v>0.14285714285714285</v>
      </c>
      <c r="AN17" s="135">
        <v>7.1428571428571425E-2</v>
      </c>
      <c r="AO17" s="135">
        <v>0.21428571428571427</v>
      </c>
      <c r="AP17" s="135">
        <v>0.14285714285714285</v>
      </c>
      <c r="AQ17" s="135">
        <v>0.2857142857142857</v>
      </c>
      <c r="AR17" s="135">
        <v>0.21428571428571427</v>
      </c>
      <c r="AS17" s="135">
        <v>0.35714285714285715</v>
      </c>
      <c r="AT17" s="135">
        <v>0</v>
      </c>
      <c r="AU17" s="135">
        <v>0</v>
      </c>
      <c r="AV17" s="135">
        <v>7.1428571428571425E-2</v>
      </c>
      <c r="AW17" s="135">
        <v>0</v>
      </c>
      <c r="AX17" s="135">
        <v>7.1428571428571425E-2</v>
      </c>
      <c r="AY17" s="135">
        <v>0</v>
      </c>
      <c r="AZ17" s="135">
        <v>0</v>
      </c>
      <c r="BA17" s="135">
        <v>0</v>
      </c>
      <c r="BB17" s="135">
        <v>0</v>
      </c>
      <c r="BC17" s="135">
        <v>7.1428571428571425E-2</v>
      </c>
      <c r="BD17" s="135">
        <v>0.14285714285714285</v>
      </c>
      <c r="BE17" s="135">
        <v>0.21428571428571427</v>
      </c>
      <c r="BF17" s="135">
        <v>0</v>
      </c>
      <c r="BG17" s="135">
        <v>0.21428571428571427</v>
      </c>
      <c r="BH17" s="135">
        <v>0</v>
      </c>
      <c r="BI17" s="135">
        <v>0</v>
      </c>
      <c r="BJ17" s="135">
        <v>7.1428571428571425E-2</v>
      </c>
      <c r="BK17" s="135">
        <v>7.1428571428571425E-2</v>
      </c>
      <c r="BL17" s="135">
        <v>0.21428571428571427</v>
      </c>
      <c r="BM17" s="135">
        <v>7.1428571428571425E-2</v>
      </c>
      <c r="BN17" s="135">
        <v>7.1428571428571425E-2</v>
      </c>
      <c r="BO17" s="135">
        <v>0.14285714285714285</v>
      </c>
      <c r="BP17" s="135">
        <v>0</v>
      </c>
      <c r="BQ17" s="135">
        <v>0</v>
      </c>
      <c r="BR17" s="135">
        <v>0.14285714285714285</v>
      </c>
      <c r="BS17" s="135">
        <v>0</v>
      </c>
      <c r="BT17" s="135">
        <v>7.1428571428571425E-2</v>
      </c>
      <c r="BU17" s="135">
        <v>0</v>
      </c>
      <c r="BV17" s="135">
        <v>0</v>
      </c>
      <c r="BW17" s="135">
        <v>7.1428571428571425E-2</v>
      </c>
      <c r="BX17" s="135">
        <v>0.21428571428571427</v>
      </c>
      <c r="BY17" s="135">
        <v>0.21428571428571427</v>
      </c>
      <c r="BZ17" s="135">
        <v>0.42857142857142855</v>
      </c>
      <c r="CA17" s="135">
        <v>0.2857142857142857</v>
      </c>
      <c r="CB17" s="135">
        <v>0.42857142857142855</v>
      </c>
      <c r="CC17" s="135">
        <v>7.1428571428571425E-2</v>
      </c>
      <c r="CD17" s="135">
        <v>0.2857142857142857</v>
      </c>
      <c r="CE17" s="135">
        <v>0</v>
      </c>
      <c r="CF17" s="135">
        <v>0.14285714285714285</v>
      </c>
    </row>
    <row r="18" spans="1:84" x14ac:dyDescent="0.35">
      <c r="A18" s="135">
        <f t="shared" si="0"/>
        <v>0.26249999999999984</v>
      </c>
      <c r="B18" s="135">
        <f t="shared" si="1"/>
        <v>0.73750000000000016</v>
      </c>
      <c r="C18" s="63" t="s">
        <v>234</v>
      </c>
      <c r="D18" t="s">
        <v>243</v>
      </c>
      <c r="E18" s="135">
        <v>7.6923076923076927E-2</v>
      </c>
      <c r="F18" s="135">
        <v>7.6923076923076927E-2</v>
      </c>
      <c r="G18" s="135">
        <v>7.6923076923076927E-2</v>
      </c>
      <c r="H18" s="135">
        <v>7.6923076923076927E-2</v>
      </c>
      <c r="I18" s="135">
        <v>0.23076923076923078</v>
      </c>
      <c r="J18" s="135">
        <v>0.23076923076923078</v>
      </c>
      <c r="K18" s="135">
        <v>0.30769230769230771</v>
      </c>
      <c r="L18" s="135">
        <v>0.53846153846153844</v>
      </c>
      <c r="M18" s="135">
        <v>0</v>
      </c>
      <c r="N18" s="135">
        <v>0.30769230769230771</v>
      </c>
      <c r="O18" s="135">
        <v>0.23076923076923078</v>
      </c>
      <c r="P18" s="135">
        <v>7.6923076923076927E-2</v>
      </c>
      <c r="Q18" s="135">
        <v>0.15384615384615385</v>
      </c>
      <c r="R18" s="135">
        <v>7.6923076923076927E-2</v>
      </c>
      <c r="S18" s="135">
        <v>7.6923076923076927E-2</v>
      </c>
      <c r="T18" s="135">
        <v>0</v>
      </c>
      <c r="U18" s="135">
        <v>7.6923076923076927E-2</v>
      </c>
      <c r="V18" s="135">
        <v>0</v>
      </c>
      <c r="W18" s="135">
        <v>0.30769230769230771</v>
      </c>
      <c r="X18" s="135">
        <v>0.38461538461538464</v>
      </c>
      <c r="Y18" s="135">
        <v>0.30769230769230771</v>
      </c>
      <c r="Z18" s="135">
        <v>0.38461538461538464</v>
      </c>
      <c r="AA18" s="135">
        <v>0.30769230769230771</v>
      </c>
      <c r="AB18" s="135">
        <v>0.30769230769230771</v>
      </c>
      <c r="AC18" s="135">
        <v>0.15384615384615385</v>
      </c>
      <c r="AD18" s="135">
        <v>0.15384615384615385</v>
      </c>
      <c r="AE18" s="135">
        <v>0.30769230769230771</v>
      </c>
      <c r="AF18" s="135">
        <v>0.23076923076923078</v>
      </c>
      <c r="AG18" s="135">
        <v>0.15384615384615385</v>
      </c>
      <c r="AH18" s="135">
        <v>0.30769230769230771</v>
      </c>
      <c r="AI18" s="135">
        <v>0.30769230769230771</v>
      </c>
      <c r="AJ18" s="135">
        <v>0.38461538461538464</v>
      </c>
      <c r="AK18" s="135">
        <v>0.38461538461538464</v>
      </c>
      <c r="AL18" s="135">
        <v>0.23076923076923078</v>
      </c>
      <c r="AM18" s="135">
        <v>0.15384615384615385</v>
      </c>
      <c r="AN18" s="135">
        <v>0.30769230769230771</v>
      </c>
      <c r="AO18" s="135">
        <v>0.30769230769230771</v>
      </c>
      <c r="AP18" s="135">
        <v>0.30769230769230771</v>
      </c>
      <c r="AQ18" s="135">
        <v>0.23076923076923078</v>
      </c>
      <c r="AR18" s="135">
        <v>0.46153846153846156</v>
      </c>
      <c r="AS18" s="135">
        <v>0.61538461538461542</v>
      </c>
      <c r="AT18" s="135">
        <v>0.23076923076923078</v>
      </c>
      <c r="AU18" s="135">
        <v>0.23076923076923078</v>
      </c>
      <c r="AV18" s="135">
        <v>0.15384615384615385</v>
      </c>
      <c r="AW18" s="135">
        <v>0.38461538461538464</v>
      </c>
      <c r="AX18" s="135">
        <v>0.15384615384615385</v>
      </c>
      <c r="AY18" s="135">
        <v>0.15384615384615385</v>
      </c>
      <c r="AZ18" s="135">
        <v>0.23076923076923078</v>
      </c>
      <c r="BA18" s="135">
        <v>0.30769230769230771</v>
      </c>
      <c r="BB18" s="135">
        <v>0.38461538461538464</v>
      </c>
      <c r="BC18" s="135">
        <v>0.53846153846153844</v>
      </c>
      <c r="BD18" s="135">
        <v>0.46153846153846156</v>
      </c>
      <c r="BE18" s="135">
        <v>0.38461538461538464</v>
      </c>
      <c r="BF18" s="135">
        <v>0.38461538461538464</v>
      </c>
      <c r="BG18" s="135">
        <v>0.38461538461538464</v>
      </c>
      <c r="BH18" s="135">
        <v>0.46153846153846156</v>
      </c>
      <c r="BI18" s="135">
        <v>0.30769230769230771</v>
      </c>
      <c r="BJ18" s="135">
        <v>7.6923076923076927E-2</v>
      </c>
      <c r="BK18" s="135">
        <v>0.23076923076923078</v>
      </c>
      <c r="BL18" s="135">
        <v>0.15384615384615385</v>
      </c>
      <c r="BM18" s="135">
        <v>0.15384615384615385</v>
      </c>
      <c r="BN18" s="135">
        <v>0.15384615384615385</v>
      </c>
      <c r="BO18" s="135">
        <v>0.15384615384615385</v>
      </c>
      <c r="BP18" s="135">
        <v>0.23076923076923078</v>
      </c>
      <c r="BQ18" s="135">
        <v>0.23076923076923078</v>
      </c>
      <c r="BR18" s="135">
        <v>7.6923076923076927E-2</v>
      </c>
      <c r="BS18" s="135">
        <v>7.6923076923076927E-2</v>
      </c>
      <c r="BT18" s="135">
        <v>7.6923076923076927E-2</v>
      </c>
      <c r="BU18" s="135">
        <v>7.6923076923076927E-2</v>
      </c>
      <c r="BV18" s="135">
        <v>7.6923076923076927E-2</v>
      </c>
      <c r="BW18" s="135">
        <v>0.38461538461538464</v>
      </c>
      <c r="BX18" s="135">
        <v>0.46153846153846156</v>
      </c>
      <c r="BY18" s="135">
        <v>0.30769230769230771</v>
      </c>
      <c r="BZ18" s="135">
        <v>0.69230769230769229</v>
      </c>
      <c r="CA18" s="135">
        <v>0.53846153846153844</v>
      </c>
      <c r="CB18" s="135">
        <v>0.76923076923076927</v>
      </c>
      <c r="CC18" s="135">
        <v>0.23076923076923078</v>
      </c>
      <c r="CD18" s="135">
        <v>0.46153846153846156</v>
      </c>
      <c r="CE18" s="135">
        <v>0.30769230769230771</v>
      </c>
      <c r="CF18" s="135">
        <v>0.30769230769230771</v>
      </c>
    </row>
    <row r="19" spans="1:84" x14ac:dyDescent="0.35">
      <c r="A19" s="135">
        <f t="shared" si="0"/>
        <v>5.7142857142857141E-2</v>
      </c>
      <c r="B19" s="135">
        <f t="shared" si="1"/>
        <v>0.94285714285714284</v>
      </c>
      <c r="C19" s="63" t="s">
        <v>232</v>
      </c>
      <c r="D19" t="s">
        <v>304</v>
      </c>
      <c r="E19" s="135">
        <v>7.1428571428571425E-2</v>
      </c>
      <c r="F19" s="135">
        <v>0.14285714285714285</v>
      </c>
      <c r="G19" s="135">
        <v>0.14285714285714285</v>
      </c>
      <c r="H19" s="135">
        <v>0.21428571428571427</v>
      </c>
      <c r="I19" s="135">
        <v>0.14285714285714285</v>
      </c>
      <c r="J19" s="135">
        <v>0.21428571428571427</v>
      </c>
      <c r="K19" s="135">
        <v>0.14285714285714285</v>
      </c>
      <c r="L19" s="135">
        <v>0.21428571428571427</v>
      </c>
      <c r="M19" s="135">
        <v>0</v>
      </c>
      <c r="N19" s="135">
        <v>0</v>
      </c>
      <c r="O19" s="135">
        <v>0</v>
      </c>
      <c r="P19" s="135">
        <v>7.1428571428571425E-2</v>
      </c>
      <c r="Q19" s="135">
        <v>0</v>
      </c>
      <c r="R19" s="135">
        <v>0</v>
      </c>
      <c r="S19" s="135">
        <v>0</v>
      </c>
      <c r="T19" s="135">
        <v>0</v>
      </c>
      <c r="U19" s="135">
        <v>0</v>
      </c>
      <c r="V19" s="135">
        <v>0</v>
      </c>
      <c r="W19" s="135">
        <v>0</v>
      </c>
      <c r="X19" s="135">
        <v>7.1428571428571425E-2</v>
      </c>
      <c r="Y19" s="135">
        <v>0</v>
      </c>
      <c r="Z19" s="135">
        <v>7.1428571428571425E-2</v>
      </c>
      <c r="AA19" s="135">
        <v>0</v>
      </c>
      <c r="AB19" s="135">
        <v>7.1428571428571425E-2</v>
      </c>
      <c r="AC19" s="135">
        <v>0</v>
      </c>
      <c r="AD19" s="135">
        <v>7.1428571428571425E-2</v>
      </c>
      <c r="AE19" s="135">
        <v>7.1428571428571425E-2</v>
      </c>
      <c r="AF19" s="135">
        <v>7.1428571428571425E-2</v>
      </c>
      <c r="AG19" s="135">
        <v>7.1428571428571425E-2</v>
      </c>
      <c r="AH19" s="135">
        <v>0</v>
      </c>
      <c r="AI19" s="135">
        <v>7.1428571428571425E-2</v>
      </c>
      <c r="AJ19" s="135">
        <v>0.14285714285714285</v>
      </c>
      <c r="AK19" s="135">
        <v>0.14285714285714285</v>
      </c>
      <c r="AL19" s="135">
        <v>0</v>
      </c>
      <c r="AM19" s="135">
        <v>0</v>
      </c>
      <c r="AN19" s="135">
        <v>7.1428571428571425E-2</v>
      </c>
      <c r="AO19" s="135">
        <v>7.1428571428571425E-2</v>
      </c>
      <c r="AP19" s="135">
        <v>0</v>
      </c>
      <c r="AQ19" s="135">
        <v>0</v>
      </c>
      <c r="AR19" s="135">
        <v>0</v>
      </c>
      <c r="AS19" s="135">
        <v>7.1428571428571425E-2</v>
      </c>
      <c r="AT19" s="135">
        <v>0</v>
      </c>
      <c r="AU19" s="135">
        <v>0</v>
      </c>
      <c r="AV19" s="135">
        <v>0</v>
      </c>
      <c r="AW19" s="135">
        <v>0.21428571428571427</v>
      </c>
      <c r="AX19" s="135">
        <v>0</v>
      </c>
      <c r="AY19" s="135">
        <v>0</v>
      </c>
      <c r="AZ19" s="135">
        <v>7.1428571428571425E-2</v>
      </c>
      <c r="BA19" s="135">
        <v>7.1428571428571425E-2</v>
      </c>
      <c r="BB19" s="135">
        <v>0.14285714285714285</v>
      </c>
      <c r="BC19" s="135">
        <v>0.14285714285714285</v>
      </c>
      <c r="BD19" s="135">
        <v>0.14285714285714285</v>
      </c>
      <c r="BE19" s="135">
        <v>0.14285714285714285</v>
      </c>
      <c r="BF19" s="135">
        <v>0.14285714285714285</v>
      </c>
      <c r="BG19" s="135">
        <v>0.14285714285714285</v>
      </c>
      <c r="BH19" s="135">
        <v>0.14285714285714285</v>
      </c>
      <c r="BI19" s="135">
        <v>7.1428571428571425E-2</v>
      </c>
      <c r="BJ19" s="135">
        <v>0</v>
      </c>
      <c r="BK19" s="135">
        <v>7.1428571428571425E-2</v>
      </c>
      <c r="BL19" s="135">
        <v>0</v>
      </c>
      <c r="BM19" s="135">
        <v>7.1428571428571425E-2</v>
      </c>
      <c r="BN19" s="135">
        <v>0</v>
      </c>
      <c r="BO19" s="135">
        <v>7.1428571428571425E-2</v>
      </c>
      <c r="BP19" s="135">
        <v>0</v>
      </c>
      <c r="BQ19" s="135">
        <v>0</v>
      </c>
      <c r="BR19" s="135">
        <v>0</v>
      </c>
      <c r="BS19" s="135">
        <v>0</v>
      </c>
      <c r="BT19" s="135">
        <v>0</v>
      </c>
      <c r="BU19" s="135">
        <v>0</v>
      </c>
      <c r="BV19" s="135">
        <v>0</v>
      </c>
      <c r="BW19" s="135">
        <v>0</v>
      </c>
      <c r="BX19" s="135">
        <v>7.1428571428571425E-2</v>
      </c>
      <c r="BY19" s="135">
        <v>0</v>
      </c>
      <c r="BZ19" s="135">
        <v>7.1428571428571425E-2</v>
      </c>
      <c r="CA19" s="135">
        <v>7.1428571428571425E-2</v>
      </c>
      <c r="CB19" s="135">
        <v>0.21428571428571427</v>
      </c>
      <c r="CC19" s="135">
        <v>0</v>
      </c>
      <c r="CD19" s="135">
        <v>7.1428571428571425E-2</v>
      </c>
      <c r="CE19" s="135">
        <v>0</v>
      </c>
      <c r="CF19" s="135">
        <v>0</v>
      </c>
    </row>
    <row r="20" spans="1:84" x14ac:dyDescent="0.35">
      <c r="A20" s="135">
        <f t="shared" si="0"/>
        <v>2.0000000000000004E-2</v>
      </c>
      <c r="B20" s="135">
        <f t="shared" si="1"/>
        <v>0.98</v>
      </c>
      <c r="C20" s="63" t="s">
        <v>234</v>
      </c>
      <c r="D20" t="s">
        <v>245</v>
      </c>
      <c r="E20" s="135">
        <v>0</v>
      </c>
      <c r="F20" s="135">
        <v>0</v>
      </c>
      <c r="G20" s="135">
        <v>0</v>
      </c>
      <c r="H20" s="135">
        <v>0</v>
      </c>
      <c r="I20" s="135">
        <v>0</v>
      </c>
      <c r="J20" s="135">
        <v>0</v>
      </c>
      <c r="K20" s="135">
        <v>0</v>
      </c>
      <c r="L20" s="135">
        <v>0</v>
      </c>
      <c r="M20" s="135">
        <v>0.1</v>
      </c>
      <c r="N20" s="135">
        <v>0.2</v>
      </c>
      <c r="O20" s="135">
        <v>0</v>
      </c>
      <c r="P20" s="135">
        <v>0</v>
      </c>
      <c r="Q20" s="135">
        <v>0</v>
      </c>
      <c r="R20" s="135">
        <v>0</v>
      </c>
      <c r="S20" s="135">
        <v>0</v>
      </c>
      <c r="T20" s="135">
        <v>0</v>
      </c>
      <c r="U20" s="135">
        <v>0</v>
      </c>
      <c r="V20" s="135">
        <v>0</v>
      </c>
      <c r="W20" s="135">
        <v>0.1</v>
      </c>
      <c r="X20" s="135">
        <v>0.1</v>
      </c>
      <c r="Y20" s="135">
        <v>0</v>
      </c>
      <c r="Z20" s="135">
        <v>0</v>
      </c>
      <c r="AA20" s="135">
        <v>0</v>
      </c>
      <c r="AB20" s="135">
        <v>0</v>
      </c>
      <c r="AC20" s="135">
        <v>0</v>
      </c>
      <c r="AD20" s="135">
        <v>0</v>
      </c>
      <c r="AE20" s="135">
        <v>0</v>
      </c>
      <c r="AF20" s="135">
        <v>0</v>
      </c>
      <c r="AG20" s="135">
        <v>0</v>
      </c>
      <c r="AH20" s="135">
        <v>0</v>
      </c>
      <c r="AI20" s="135">
        <v>0</v>
      </c>
      <c r="AJ20" s="135">
        <v>0</v>
      </c>
      <c r="AK20" s="135">
        <v>0</v>
      </c>
      <c r="AL20" s="135">
        <v>0</v>
      </c>
      <c r="AM20" s="135">
        <v>0</v>
      </c>
      <c r="AN20" s="135">
        <v>0.1</v>
      </c>
      <c r="AO20" s="135">
        <v>0.1</v>
      </c>
      <c r="AP20" s="135">
        <v>0</v>
      </c>
      <c r="AQ20" s="135">
        <v>0</v>
      </c>
      <c r="AR20" s="135">
        <v>0</v>
      </c>
      <c r="AS20" s="135">
        <v>0</v>
      </c>
      <c r="AT20" s="135">
        <v>0</v>
      </c>
      <c r="AU20" s="135">
        <v>0</v>
      </c>
      <c r="AV20" s="135">
        <v>0</v>
      </c>
      <c r="AW20" s="135">
        <v>0.1</v>
      </c>
      <c r="AX20" s="135">
        <v>0</v>
      </c>
      <c r="AY20" s="135">
        <v>0</v>
      </c>
      <c r="AZ20" s="135">
        <v>0</v>
      </c>
      <c r="BA20" s="135">
        <v>0</v>
      </c>
      <c r="BB20" s="135">
        <v>0.1</v>
      </c>
      <c r="BC20" s="135">
        <v>0.1</v>
      </c>
      <c r="BD20" s="135">
        <v>0</v>
      </c>
      <c r="BE20" s="135">
        <v>0</v>
      </c>
      <c r="BF20" s="135">
        <v>0.1</v>
      </c>
      <c r="BG20" s="135">
        <v>0.1</v>
      </c>
      <c r="BH20" s="135">
        <v>0</v>
      </c>
      <c r="BI20" s="135">
        <v>0</v>
      </c>
      <c r="BJ20" s="135">
        <v>0</v>
      </c>
      <c r="BK20" s="135">
        <v>0</v>
      </c>
      <c r="BL20" s="135">
        <v>0</v>
      </c>
      <c r="BM20" s="135">
        <v>0</v>
      </c>
      <c r="BN20" s="135">
        <v>0.1</v>
      </c>
      <c r="BO20" s="135">
        <v>0.1</v>
      </c>
      <c r="BP20" s="135">
        <v>0</v>
      </c>
      <c r="BQ20" s="135">
        <v>0</v>
      </c>
      <c r="BR20" s="135">
        <v>0</v>
      </c>
      <c r="BS20" s="135">
        <v>0</v>
      </c>
      <c r="BT20" s="135">
        <v>0</v>
      </c>
      <c r="BU20" s="135">
        <v>0</v>
      </c>
      <c r="BV20" s="135">
        <v>0</v>
      </c>
      <c r="BW20" s="135">
        <v>0</v>
      </c>
      <c r="BX20" s="135">
        <v>0</v>
      </c>
      <c r="BY20" s="135">
        <v>0</v>
      </c>
      <c r="BZ20" s="135">
        <v>0</v>
      </c>
      <c r="CA20" s="135">
        <v>0.1</v>
      </c>
      <c r="CB20" s="135">
        <v>0.1</v>
      </c>
      <c r="CC20" s="135">
        <v>0</v>
      </c>
      <c r="CD20" s="135">
        <v>0</v>
      </c>
      <c r="CE20" s="135">
        <v>0</v>
      </c>
      <c r="CF20" s="135">
        <v>0</v>
      </c>
    </row>
    <row r="21" spans="1:84" x14ac:dyDescent="0.35">
      <c r="A21" s="135">
        <f t="shared" si="0"/>
        <v>0.13645833333333338</v>
      </c>
      <c r="B21" s="135">
        <f t="shared" si="1"/>
        <v>0.86354166666666665</v>
      </c>
      <c r="C21" s="63" t="s">
        <v>246</v>
      </c>
      <c r="D21" t="s">
        <v>247</v>
      </c>
      <c r="E21" s="135">
        <v>8.3333333333333329E-2</v>
      </c>
      <c r="F21" s="135">
        <v>8.3333333333333329E-2</v>
      </c>
      <c r="G21" s="135">
        <v>8.3333333333333329E-2</v>
      </c>
      <c r="H21" s="135">
        <v>0.25</v>
      </c>
      <c r="I21" s="135">
        <v>8.3333333333333329E-2</v>
      </c>
      <c r="J21" s="135">
        <v>0.25</v>
      </c>
      <c r="K21" s="135">
        <v>8.3333333333333329E-2</v>
      </c>
      <c r="L21" s="135">
        <v>0.58333333333333337</v>
      </c>
      <c r="M21" s="135">
        <v>0</v>
      </c>
      <c r="N21" s="135">
        <v>0</v>
      </c>
      <c r="O21" s="135">
        <v>0</v>
      </c>
      <c r="P21" s="135">
        <v>0.25</v>
      </c>
      <c r="Q21" s="135">
        <v>0</v>
      </c>
      <c r="R21" s="135">
        <v>0</v>
      </c>
      <c r="S21" s="135">
        <v>8.3333333333333329E-2</v>
      </c>
      <c r="T21" s="135">
        <v>0.16666666666666666</v>
      </c>
      <c r="U21" s="135">
        <v>0</v>
      </c>
      <c r="V21" s="135">
        <v>0.58333333333333337</v>
      </c>
      <c r="W21" s="135">
        <v>0</v>
      </c>
      <c r="X21" s="135">
        <v>0.41666666666666669</v>
      </c>
      <c r="Y21" s="135">
        <v>0</v>
      </c>
      <c r="Z21" s="135">
        <v>0.25</v>
      </c>
      <c r="AA21" s="135">
        <v>0</v>
      </c>
      <c r="AB21" s="135">
        <v>0.33333333333333331</v>
      </c>
      <c r="AC21" s="135">
        <v>8.3333333333333329E-2</v>
      </c>
      <c r="AD21" s="135">
        <v>0.41666666666666669</v>
      </c>
      <c r="AE21" s="135">
        <v>0</v>
      </c>
      <c r="AF21" s="135">
        <v>0</v>
      </c>
      <c r="AG21" s="135">
        <v>0</v>
      </c>
      <c r="AH21" s="135">
        <v>8.3333333333333329E-2</v>
      </c>
      <c r="AI21" s="135">
        <v>8.3333333333333329E-2</v>
      </c>
      <c r="AJ21" s="135">
        <v>0</v>
      </c>
      <c r="AK21" s="135">
        <v>0.33333333333333331</v>
      </c>
      <c r="AL21" s="135">
        <v>0</v>
      </c>
      <c r="AM21" s="135">
        <v>8.3333333333333329E-2</v>
      </c>
      <c r="AN21" s="135">
        <v>0</v>
      </c>
      <c r="AO21" s="135">
        <v>0.5</v>
      </c>
      <c r="AP21" s="135">
        <v>8.3333333333333329E-2</v>
      </c>
      <c r="AQ21" s="135">
        <v>0.58333333333333337</v>
      </c>
      <c r="AR21" s="135">
        <v>0</v>
      </c>
      <c r="AS21" s="135">
        <v>0.33333333333333331</v>
      </c>
      <c r="AT21" s="135">
        <v>0</v>
      </c>
      <c r="AU21" s="135">
        <v>0</v>
      </c>
      <c r="AV21" s="135">
        <v>0</v>
      </c>
      <c r="AW21" s="135">
        <v>0.16666666666666666</v>
      </c>
      <c r="AX21" s="135">
        <v>0</v>
      </c>
      <c r="AY21" s="135">
        <v>0</v>
      </c>
      <c r="AZ21" s="135">
        <v>0</v>
      </c>
      <c r="BA21" s="135">
        <v>0.41666666666666669</v>
      </c>
      <c r="BB21" s="135">
        <v>0.16666666666666666</v>
      </c>
      <c r="BC21" s="135">
        <v>0.5</v>
      </c>
      <c r="BD21" s="135">
        <v>8.3333333333333329E-2</v>
      </c>
      <c r="BE21" s="135">
        <v>0.41666666666666669</v>
      </c>
      <c r="BF21" s="135">
        <v>8.3333333333333329E-2</v>
      </c>
      <c r="BG21" s="135">
        <v>0.41666666666666669</v>
      </c>
      <c r="BH21" s="135">
        <v>8.3333333333333329E-2</v>
      </c>
      <c r="BI21" s="135">
        <v>0.5</v>
      </c>
      <c r="BJ21" s="135">
        <v>8.3333333333333329E-2</v>
      </c>
      <c r="BK21" s="135">
        <v>0.16666666666666666</v>
      </c>
      <c r="BL21" s="135">
        <v>8.3333333333333329E-2</v>
      </c>
      <c r="BM21" s="135">
        <v>8.3333333333333329E-2</v>
      </c>
      <c r="BN21" s="135">
        <v>8.3333333333333329E-2</v>
      </c>
      <c r="BO21" s="135">
        <v>0</v>
      </c>
      <c r="BP21" s="135">
        <v>8.3333333333333329E-2</v>
      </c>
      <c r="BQ21" s="135">
        <v>8.3333333333333329E-2</v>
      </c>
      <c r="BR21" s="135">
        <v>0</v>
      </c>
      <c r="BS21" s="135">
        <v>0</v>
      </c>
      <c r="BT21" s="135">
        <v>0</v>
      </c>
      <c r="BU21" s="135">
        <v>0</v>
      </c>
      <c r="BV21" s="135">
        <v>0</v>
      </c>
      <c r="BW21" s="135">
        <v>0</v>
      </c>
      <c r="BX21" s="135">
        <v>8.3333333333333329E-2</v>
      </c>
      <c r="BY21" s="135">
        <v>8.3333333333333329E-2</v>
      </c>
      <c r="BZ21" s="135">
        <v>0.16666666666666666</v>
      </c>
      <c r="CA21" s="135">
        <v>0</v>
      </c>
      <c r="CB21" s="135">
        <v>0.41666666666666669</v>
      </c>
      <c r="CC21" s="135">
        <v>0</v>
      </c>
      <c r="CD21" s="135">
        <v>0.41666666666666669</v>
      </c>
      <c r="CE21" s="135">
        <v>0</v>
      </c>
      <c r="CF21" s="135">
        <v>8.3333333333333329E-2</v>
      </c>
    </row>
    <row r="22" spans="1:84" x14ac:dyDescent="0.35">
      <c r="A22" s="135">
        <f t="shared" si="0"/>
        <v>0.10288461538461539</v>
      </c>
      <c r="B22" s="135">
        <f t="shared" si="1"/>
        <v>0.89711538461538465</v>
      </c>
      <c r="C22" s="63" t="s">
        <v>232</v>
      </c>
      <c r="D22" t="s">
        <v>305</v>
      </c>
      <c r="E22" s="135">
        <v>0</v>
      </c>
      <c r="F22" s="135">
        <v>7.6923076923076927E-2</v>
      </c>
      <c r="G22" s="135">
        <v>7.6923076923076927E-2</v>
      </c>
      <c r="H22" s="135">
        <v>7.6923076923076927E-2</v>
      </c>
      <c r="I22" s="135">
        <v>7.6923076923076927E-2</v>
      </c>
      <c r="J22" s="135">
        <v>0.15384615384615385</v>
      </c>
      <c r="K22" s="135">
        <v>7.6923076923076927E-2</v>
      </c>
      <c r="L22" s="135">
        <v>0.23076923076923078</v>
      </c>
      <c r="M22" s="135">
        <v>0.23076923076923078</v>
      </c>
      <c r="N22" s="135">
        <v>0.15384615384615385</v>
      </c>
      <c r="O22" s="135">
        <v>0.15384615384615385</v>
      </c>
      <c r="P22" s="135">
        <v>0.46153846153846156</v>
      </c>
      <c r="Q22" s="135">
        <v>0</v>
      </c>
      <c r="R22" s="135">
        <v>7.6923076923076927E-2</v>
      </c>
      <c r="S22" s="135">
        <v>7.6923076923076927E-2</v>
      </c>
      <c r="T22" s="135">
        <v>0.23076923076923078</v>
      </c>
      <c r="U22" s="135">
        <v>0</v>
      </c>
      <c r="V22" s="135">
        <v>0</v>
      </c>
      <c r="W22" s="135">
        <v>7.6923076923076927E-2</v>
      </c>
      <c r="X22" s="135">
        <v>0.15384615384615385</v>
      </c>
      <c r="Y22" s="135">
        <v>0.15384615384615385</v>
      </c>
      <c r="Z22" s="135">
        <v>0.23076923076923078</v>
      </c>
      <c r="AA22" s="135">
        <v>0</v>
      </c>
      <c r="AB22" s="135">
        <v>7.6923076923076927E-2</v>
      </c>
      <c r="AC22" s="135">
        <v>0</v>
      </c>
      <c r="AD22" s="135">
        <v>0</v>
      </c>
      <c r="AE22" s="135">
        <v>0</v>
      </c>
      <c r="AF22" s="135">
        <v>0</v>
      </c>
      <c r="AG22" s="135">
        <v>0</v>
      </c>
      <c r="AH22" s="135">
        <v>7.6923076923076927E-2</v>
      </c>
      <c r="AI22" s="135">
        <v>7.6923076923076927E-2</v>
      </c>
      <c r="AJ22" s="135">
        <v>0.30769230769230771</v>
      </c>
      <c r="AK22" s="135">
        <v>0.30769230769230771</v>
      </c>
      <c r="AL22" s="135">
        <v>0</v>
      </c>
      <c r="AM22" s="135">
        <v>0</v>
      </c>
      <c r="AN22" s="135">
        <v>7.6923076923076927E-2</v>
      </c>
      <c r="AO22" s="135">
        <v>0.23076923076923078</v>
      </c>
      <c r="AP22" s="135">
        <v>7.6923076923076927E-2</v>
      </c>
      <c r="AQ22" s="135">
        <v>7.6923076923076927E-2</v>
      </c>
      <c r="AR22" s="135">
        <v>0.23076923076923078</v>
      </c>
      <c r="AS22" s="135">
        <v>0.23076923076923078</v>
      </c>
      <c r="AT22" s="135">
        <v>0</v>
      </c>
      <c r="AU22" s="135">
        <v>0</v>
      </c>
      <c r="AV22" s="135">
        <v>0</v>
      </c>
      <c r="AW22" s="135">
        <v>0</v>
      </c>
      <c r="AX22" s="135">
        <v>0</v>
      </c>
      <c r="AY22" s="135">
        <v>0.15384615384615385</v>
      </c>
      <c r="AZ22" s="135">
        <v>0</v>
      </c>
      <c r="BA22" s="135">
        <v>7.6923076923076927E-2</v>
      </c>
      <c r="BB22" s="135">
        <v>0.15384615384615385</v>
      </c>
      <c r="BC22" s="135">
        <v>0.23076923076923078</v>
      </c>
      <c r="BD22" s="135">
        <v>7.6923076923076927E-2</v>
      </c>
      <c r="BE22" s="135">
        <v>0.23076923076923078</v>
      </c>
      <c r="BF22" s="135">
        <v>0</v>
      </c>
      <c r="BG22" s="135">
        <v>0.23076923076923078</v>
      </c>
      <c r="BH22" s="135">
        <v>7.6923076923076927E-2</v>
      </c>
      <c r="BI22" s="135">
        <v>0</v>
      </c>
      <c r="BJ22" s="135">
        <v>0</v>
      </c>
      <c r="BK22" s="135">
        <v>7.6923076923076927E-2</v>
      </c>
      <c r="BL22" s="135">
        <v>7.6923076923076927E-2</v>
      </c>
      <c r="BM22" s="135">
        <v>0</v>
      </c>
      <c r="BN22" s="135">
        <v>0</v>
      </c>
      <c r="BO22" s="135">
        <v>0.23076923076923078</v>
      </c>
      <c r="BP22" s="135">
        <v>0</v>
      </c>
      <c r="BQ22" s="135">
        <v>0</v>
      </c>
      <c r="BR22" s="135">
        <v>0</v>
      </c>
      <c r="BS22" s="135">
        <v>0</v>
      </c>
      <c r="BT22" s="135">
        <v>0</v>
      </c>
      <c r="BU22" s="135">
        <v>0</v>
      </c>
      <c r="BV22" s="135">
        <v>0</v>
      </c>
      <c r="BW22" s="135">
        <v>7.6923076923076927E-2</v>
      </c>
      <c r="BX22" s="135">
        <v>7.6923076923076927E-2</v>
      </c>
      <c r="BY22" s="135">
        <v>0.30769230769230771</v>
      </c>
      <c r="BZ22" s="135">
        <v>0.38461538461538464</v>
      </c>
      <c r="CA22" s="135">
        <v>0.23076923076923078</v>
      </c>
      <c r="CB22" s="135">
        <v>0.38461538461538464</v>
      </c>
      <c r="CC22" s="135">
        <v>0.15384615384615385</v>
      </c>
      <c r="CD22" s="135">
        <v>0.15384615384615385</v>
      </c>
      <c r="CE22" s="135">
        <v>0.15384615384615385</v>
      </c>
      <c r="CF22" s="135">
        <v>0.15384615384615385</v>
      </c>
    </row>
    <row r="23" spans="1:84" x14ac:dyDescent="0.35">
      <c r="A23" s="135">
        <f t="shared" si="0"/>
        <v>8.750000000000005E-2</v>
      </c>
      <c r="B23" s="135">
        <f t="shared" si="1"/>
        <v>0.91249999999999998</v>
      </c>
      <c r="C23" s="63" t="s">
        <v>238</v>
      </c>
      <c r="D23" t="s">
        <v>248</v>
      </c>
      <c r="E23" s="135">
        <v>0</v>
      </c>
      <c r="F23" s="135">
        <v>0</v>
      </c>
      <c r="G23" s="135">
        <v>0</v>
      </c>
      <c r="H23" s="135">
        <v>6.6666666666666666E-2</v>
      </c>
      <c r="I23" s="135">
        <v>0</v>
      </c>
      <c r="J23" s="135">
        <v>0.2</v>
      </c>
      <c r="K23" s="135">
        <v>6.6666666666666666E-2</v>
      </c>
      <c r="L23" s="135">
        <v>0.13333333333333333</v>
      </c>
      <c r="M23" s="135">
        <v>6.6666666666666666E-2</v>
      </c>
      <c r="N23" s="135">
        <v>0.13333333333333333</v>
      </c>
      <c r="O23" s="135">
        <v>0.13333333333333333</v>
      </c>
      <c r="P23" s="135">
        <v>0.26666666666666666</v>
      </c>
      <c r="Q23" s="135">
        <v>0</v>
      </c>
      <c r="R23" s="135">
        <v>0.13333333333333333</v>
      </c>
      <c r="S23" s="135">
        <v>6.6666666666666666E-2</v>
      </c>
      <c r="T23" s="135">
        <v>6.6666666666666666E-2</v>
      </c>
      <c r="U23" s="135">
        <v>6.6666666666666666E-2</v>
      </c>
      <c r="V23" s="135">
        <v>0.13333333333333333</v>
      </c>
      <c r="W23" s="135">
        <v>6.6666666666666666E-2</v>
      </c>
      <c r="X23" s="135">
        <v>0.26666666666666666</v>
      </c>
      <c r="Y23" s="135">
        <v>6.6666666666666666E-2</v>
      </c>
      <c r="Z23" s="135">
        <v>0.4</v>
      </c>
      <c r="AA23" s="135">
        <v>6.6666666666666666E-2</v>
      </c>
      <c r="AB23" s="135">
        <v>0.26666666666666666</v>
      </c>
      <c r="AC23" s="135">
        <v>6.6666666666666666E-2</v>
      </c>
      <c r="AD23" s="135">
        <v>0.2</v>
      </c>
      <c r="AE23" s="135">
        <v>0</v>
      </c>
      <c r="AF23" s="135">
        <v>6.6666666666666666E-2</v>
      </c>
      <c r="AG23" s="135">
        <v>0.13333333333333333</v>
      </c>
      <c r="AH23" s="135">
        <v>0</v>
      </c>
      <c r="AI23" s="135">
        <v>6.6666666666666666E-2</v>
      </c>
      <c r="AJ23" s="135">
        <v>0</v>
      </c>
      <c r="AK23" s="135">
        <v>0.2</v>
      </c>
      <c r="AL23" s="135">
        <v>0</v>
      </c>
      <c r="AM23" s="135">
        <v>6.6666666666666666E-2</v>
      </c>
      <c r="AN23" s="135">
        <v>6.6666666666666666E-2</v>
      </c>
      <c r="AO23" s="135">
        <v>0.13333333333333333</v>
      </c>
      <c r="AP23" s="135">
        <v>0</v>
      </c>
      <c r="AQ23" s="135">
        <v>6.6666666666666666E-2</v>
      </c>
      <c r="AR23" s="135">
        <v>6.6666666666666666E-2</v>
      </c>
      <c r="AS23" s="135">
        <v>0.2</v>
      </c>
      <c r="AT23" s="135">
        <v>0</v>
      </c>
      <c r="AU23" s="135">
        <v>0</v>
      </c>
      <c r="AV23" s="135">
        <v>0</v>
      </c>
      <c r="AW23" s="135">
        <v>0</v>
      </c>
      <c r="AX23" s="135">
        <v>0</v>
      </c>
      <c r="AY23" s="135">
        <v>0</v>
      </c>
      <c r="AZ23" s="135">
        <v>6.6666666666666666E-2</v>
      </c>
      <c r="BA23" s="135">
        <v>0.2</v>
      </c>
      <c r="BB23" s="135">
        <v>0.13333333333333333</v>
      </c>
      <c r="BC23" s="135">
        <v>0.13333333333333333</v>
      </c>
      <c r="BD23" s="135">
        <v>0.13333333333333333</v>
      </c>
      <c r="BE23" s="135">
        <v>0.33333333333333331</v>
      </c>
      <c r="BF23" s="135">
        <v>0.13333333333333333</v>
      </c>
      <c r="BG23" s="135">
        <v>0.2</v>
      </c>
      <c r="BH23" s="135">
        <v>6.6666666666666666E-2</v>
      </c>
      <c r="BI23" s="135">
        <v>0.2</v>
      </c>
      <c r="BJ23" s="135">
        <v>0.13333333333333333</v>
      </c>
      <c r="BK23" s="135">
        <v>0.13333333333333333</v>
      </c>
      <c r="BL23" s="135">
        <v>0.13333333333333333</v>
      </c>
      <c r="BM23" s="135">
        <v>0.13333333333333333</v>
      </c>
      <c r="BN23" s="135">
        <v>0.13333333333333333</v>
      </c>
      <c r="BO23" s="135">
        <v>0.13333333333333333</v>
      </c>
      <c r="BP23" s="135">
        <v>6.6666666666666666E-2</v>
      </c>
      <c r="BQ23" s="135">
        <v>6.6666666666666666E-2</v>
      </c>
      <c r="BR23" s="135">
        <v>6.6666666666666666E-2</v>
      </c>
      <c r="BS23" s="135">
        <v>6.6666666666666666E-2</v>
      </c>
      <c r="BT23" s="135">
        <v>6.6666666666666666E-2</v>
      </c>
      <c r="BU23" s="135">
        <v>6.6666666666666666E-2</v>
      </c>
      <c r="BV23" s="135">
        <v>6.6666666666666666E-2</v>
      </c>
      <c r="BW23" s="135">
        <v>0</v>
      </c>
      <c r="BX23" s="135">
        <v>0</v>
      </c>
      <c r="BY23" s="135">
        <v>0</v>
      </c>
      <c r="BZ23" s="135">
        <v>0</v>
      </c>
      <c r="CA23" s="135">
        <v>0</v>
      </c>
      <c r="CB23" s="135">
        <v>6.6666666666666666E-2</v>
      </c>
      <c r="CC23" s="135">
        <v>0</v>
      </c>
      <c r="CD23" s="135">
        <v>6.6666666666666666E-2</v>
      </c>
      <c r="CE23" s="135">
        <v>0</v>
      </c>
      <c r="CF23" s="135">
        <v>0</v>
      </c>
    </row>
    <row r="24" spans="1:84" x14ac:dyDescent="0.35">
      <c r="A24" s="135">
        <f t="shared" si="0"/>
        <v>0.11964285714285716</v>
      </c>
      <c r="B24" s="135">
        <f t="shared" si="1"/>
        <v>0.88035714285714284</v>
      </c>
      <c r="C24" s="63" t="s">
        <v>238</v>
      </c>
      <c r="D24" t="s">
        <v>249</v>
      </c>
      <c r="E24" s="135">
        <v>7.1428571428571425E-2</v>
      </c>
      <c r="F24" s="135">
        <v>0.14285714285714285</v>
      </c>
      <c r="G24" s="135">
        <v>7.1428571428571425E-2</v>
      </c>
      <c r="H24" s="135">
        <v>7.1428571428571425E-2</v>
      </c>
      <c r="I24" s="135">
        <v>7.1428571428571425E-2</v>
      </c>
      <c r="J24" s="135">
        <v>0.14285714285714285</v>
      </c>
      <c r="K24" s="135">
        <v>0.14285714285714285</v>
      </c>
      <c r="L24" s="135">
        <v>0.21428571428571427</v>
      </c>
      <c r="M24" s="135">
        <v>7.1428571428571425E-2</v>
      </c>
      <c r="N24" s="135">
        <v>0</v>
      </c>
      <c r="O24" s="135">
        <v>7.1428571428571425E-2</v>
      </c>
      <c r="P24" s="135">
        <v>0.2857142857142857</v>
      </c>
      <c r="Q24" s="135">
        <v>0</v>
      </c>
      <c r="R24" s="135">
        <v>0.14285714285714285</v>
      </c>
      <c r="S24" s="135">
        <v>0</v>
      </c>
      <c r="T24" s="135">
        <v>0.2857142857142857</v>
      </c>
      <c r="U24" s="135">
        <v>0</v>
      </c>
      <c r="V24" s="135">
        <v>0.14285714285714285</v>
      </c>
      <c r="W24" s="135">
        <v>7.1428571428571425E-2</v>
      </c>
      <c r="X24" s="135">
        <v>0.42857142857142855</v>
      </c>
      <c r="Y24" s="135">
        <v>0</v>
      </c>
      <c r="Z24" s="135">
        <v>0.21428571428571427</v>
      </c>
      <c r="AA24" s="135">
        <v>0.21428571428571427</v>
      </c>
      <c r="AB24" s="135">
        <v>0.2857142857142857</v>
      </c>
      <c r="AC24" s="135">
        <v>0.21428571428571427</v>
      </c>
      <c r="AD24" s="135">
        <v>0.35714285714285715</v>
      </c>
      <c r="AE24" s="135">
        <v>0</v>
      </c>
      <c r="AF24" s="135">
        <v>0</v>
      </c>
      <c r="AG24" s="135">
        <v>0</v>
      </c>
      <c r="AH24" s="135">
        <v>7.1428571428571425E-2</v>
      </c>
      <c r="AI24" s="135">
        <v>7.1428571428571425E-2</v>
      </c>
      <c r="AJ24" s="135">
        <v>0.14285714285714285</v>
      </c>
      <c r="AK24" s="135">
        <v>0.21428571428571427</v>
      </c>
      <c r="AL24" s="135">
        <v>7.1428571428571425E-2</v>
      </c>
      <c r="AM24" s="135">
        <v>0.21428571428571427</v>
      </c>
      <c r="AN24" s="135">
        <v>0.21428571428571427</v>
      </c>
      <c r="AO24" s="135">
        <v>0.5</v>
      </c>
      <c r="AP24" s="135">
        <v>0</v>
      </c>
      <c r="AQ24" s="135">
        <v>0.21428571428571427</v>
      </c>
      <c r="AR24" s="135">
        <v>0</v>
      </c>
      <c r="AS24" s="135">
        <v>0.35714285714285715</v>
      </c>
      <c r="AT24" s="135">
        <v>0</v>
      </c>
      <c r="AU24" s="135">
        <v>7.1428571428571425E-2</v>
      </c>
      <c r="AV24" s="135">
        <v>0</v>
      </c>
      <c r="AW24" s="135">
        <v>0.14285714285714285</v>
      </c>
      <c r="AX24" s="135">
        <v>0</v>
      </c>
      <c r="AY24" s="135">
        <v>0</v>
      </c>
      <c r="AZ24" s="135">
        <v>7.1428571428571425E-2</v>
      </c>
      <c r="BA24" s="135">
        <v>0.21428571428571427</v>
      </c>
      <c r="BB24" s="135">
        <v>7.1428571428571425E-2</v>
      </c>
      <c r="BC24" s="135">
        <v>0.21428571428571427</v>
      </c>
      <c r="BD24" s="135">
        <v>7.1428571428571425E-2</v>
      </c>
      <c r="BE24" s="135">
        <v>0.2857142857142857</v>
      </c>
      <c r="BF24" s="135">
        <v>0.14285714285714285</v>
      </c>
      <c r="BG24" s="135">
        <v>0.2857142857142857</v>
      </c>
      <c r="BH24" s="135">
        <v>7.1428571428571425E-2</v>
      </c>
      <c r="BI24" s="135">
        <v>0.14285714285714285</v>
      </c>
      <c r="BJ24" s="135">
        <v>0</v>
      </c>
      <c r="BK24" s="135">
        <v>0</v>
      </c>
      <c r="BL24" s="135">
        <v>0</v>
      </c>
      <c r="BM24" s="135">
        <v>7.1428571428571425E-2</v>
      </c>
      <c r="BN24" s="135">
        <v>0</v>
      </c>
      <c r="BO24" s="135">
        <v>0.14285714285714285</v>
      </c>
      <c r="BP24" s="135">
        <v>0</v>
      </c>
      <c r="BQ24" s="135">
        <v>0</v>
      </c>
      <c r="BR24" s="135">
        <v>0</v>
      </c>
      <c r="BS24" s="135">
        <v>0</v>
      </c>
      <c r="BT24" s="135">
        <v>0</v>
      </c>
      <c r="BU24" s="135">
        <v>0</v>
      </c>
      <c r="BV24" s="135">
        <v>0</v>
      </c>
      <c r="BW24" s="135">
        <v>0.14285714285714285</v>
      </c>
      <c r="BX24" s="135">
        <v>0.5</v>
      </c>
      <c r="BY24" s="135">
        <v>7.1428571428571425E-2</v>
      </c>
      <c r="BZ24" s="135">
        <v>0.21428571428571427</v>
      </c>
      <c r="CA24" s="135">
        <v>7.1428571428571425E-2</v>
      </c>
      <c r="CB24" s="135">
        <v>0.35714285714285715</v>
      </c>
      <c r="CC24" s="135">
        <v>0</v>
      </c>
      <c r="CD24" s="135">
        <v>0</v>
      </c>
      <c r="CE24" s="135">
        <v>7.1428571428571425E-2</v>
      </c>
      <c r="CF24" s="135">
        <v>0.35714285714285715</v>
      </c>
    </row>
    <row r="25" spans="1:84" x14ac:dyDescent="0.35">
      <c r="A25" s="135">
        <f t="shared" si="0"/>
        <v>9.0178571428571455E-2</v>
      </c>
      <c r="B25" s="135">
        <f t="shared" si="1"/>
        <v>0.90982142857142856</v>
      </c>
      <c r="C25" s="63" t="s">
        <v>238</v>
      </c>
      <c r="D25" t="s">
        <v>250</v>
      </c>
      <c r="E25" s="135">
        <v>0.14285714285714285</v>
      </c>
      <c r="F25" s="135">
        <v>7.1428571428571425E-2</v>
      </c>
      <c r="G25" s="135">
        <v>0.14285714285714285</v>
      </c>
      <c r="H25" s="135">
        <v>7.1428571428571425E-2</v>
      </c>
      <c r="I25" s="135">
        <v>0.14285714285714285</v>
      </c>
      <c r="J25" s="135">
        <v>7.1428571428571425E-2</v>
      </c>
      <c r="K25" s="135">
        <v>0.21428571428571427</v>
      </c>
      <c r="L25" s="135">
        <v>0.35714285714285715</v>
      </c>
      <c r="M25" s="135">
        <v>0.2857142857142857</v>
      </c>
      <c r="N25" s="135">
        <v>0.2857142857142857</v>
      </c>
      <c r="O25" s="135">
        <v>0</v>
      </c>
      <c r="P25" s="135">
        <v>0</v>
      </c>
      <c r="Q25" s="135">
        <v>7.1428571428571425E-2</v>
      </c>
      <c r="R25" s="135">
        <v>7.1428571428571425E-2</v>
      </c>
      <c r="S25" s="135">
        <v>0</v>
      </c>
      <c r="T25" s="135">
        <v>7.1428571428571425E-2</v>
      </c>
      <c r="U25" s="135">
        <v>0</v>
      </c>
      <c r="V25" s="135">
        <v>7.1428571428571425E-2</v>
      </c>
      <c r="W25" s="135">
        <v>0</v>
      </c>
      <c r="X25" s="135">
        <v>7.1428571428571425E-2</v>
      </c>
      <c r="Y25" s="135">
        <v>7.1428571428571425E-2</v>
      </c>
      <c r="Z25" s="135">
        <v>0.14285714285714285</v>
      </c>
      <c r="AA25" s="135">
        <v>7.1428571428571425E-2</v>
      </c>
      <c r="AB25" s="135">
        <v>0.14285714285714285</v>
      </c>
      <c r="AC25" s="135">
        <v>7.1428571428571425E-2</v>
      </c>
      <c r="AD25" s="135">
        <v>0.14285714285714285</v>
      </c>
      <c r="AE25" s="135">
        <v>0</v>
      </c>
      <c r="AF25" s="135">
        <v>0</v>
      </c>
      <c r="AG25" s="135">
        <v>7.1428571428571425E-2</v>
      </c>
      <c r="AH25" s="135">
        <v>7.1428571428571425E-2</v>
      </c>
      <c r="AI25" s="135">
        <v>7.1428571428571425E-2</v>
      </c>
      <c r="AJ25" s="135">
        <v>0.21428571428571427</v>
      </c>
      <c r="AK25" s="135">
        <v>0.21428571428571427</v>
      </c>
      <c r="AL25" s="135">
        <v>7.1428571428571425E-2</v>
      </c>
      <c r="AM25" s="135">
        <v>7.1428571428571425E-2</v>
      </c>
      <c r="AN25" s="135">
        <v>0.14285714285714285</v>
      </c>
      <c r="AO25" s="135">
        <v>7.1428571428571425E-2</v>
      </c>
      <c r="AP25" s="135">
        <v>0</v>
      </c>
      <c r="AQ25" s="135">
        <v>7.1428571428571425E-2</v>
      </c>
      <c r="AR25" s="135">
        <v>7.1428571428571425E-2</v>
      </c>
      <c r="AS25" s="135">
        <v>0.35714285714285715</v>
      </c>
      <c r="AT25" s="135">
        <v>0</v>
      </c>
      <c r="AU25" s="135">
        <v>0</v>
      </c>
      <c r="AV25" s="135">
        <v>0</v>
      </c>
      <c r="AW25" s="135">
        <v>7.1428571428571425E-2</v>
      </c>
      <c r="AX25" s="135">
        <v>0</v>
      </c>
      <c r="AY25" s="135">
        <v>0</v>
      </c>
      <c r="AZ25" s="135">
        <v>0.14285714285714285</v>
      </c>
      <c r="BA25" s="135">
        <v>0.14285714285714285</v>
      </c>
      <c r="BB25" s="135">
        <v>0.21428571428571427</v>
      </c>
      <c r="BC25" s="135">
        <v>0.14285714285714285</v>
      </c>
      <c r="BD25" s="135">
        <v>0.14285714285714285</v>
      </c>
      <c r="BE25" s="135">
        <v>0.35714285714285715</v>
      </c>
      <c r="BF25" s="135">
        <v>0.21428571428571427</v>
      </c>
      <c r="BG25" s="135">
        <v>0.21428571428571427</v>
      </c>
      <c r="BH25" s="135">
        <v>7.1428571428571425E-2</v>
      </c>
      <c r="BI25" s="135">
        <v>7.1428571428571425E-2</v>
      </c>
      <c r="BJ25" s="135">
        <v>0</v>
      </c>
      <c r="BK25" s="135">
        <v>0</v>
      </c>
      <c r="BL25" s="135">
        <v>7.1428571428571425E-2</v>
      </c>
      <c r="BM25" s="135">
        <v>7.1428571428571425E-2</v>
      </c>
      <c r="BN25" s="135">
        <v>0</v>
      </c>
      <c r="BO25" s="135">
        <v>0.14285714285714285</v>
      </c>
      <c r="BP25" s="135">
        <v>0</v>
      </c>
      <c r="BQ25" s="135">
        <v>0</v>
      </c>
      <c r="BR25" s="135">
        <v>0</v>
      </c>
      <c r="BS25" s="135">
        <v>0</v>
      </c>
      <c r="BT25" s="135">
        <v>0</v>
      </c>
      <c r="BU25" s="135">
        <v>0</v>
      </c>
      <c r="BV25" s="135">
        <v>0</v>
      </c>
      <c r="BW25" s="135">
        <v>7.1428571428571425E-2</v>
      </c>
      <c r="BX25" s="135">
        <v>0.21428571428571427</v>
      </c>
      <c r="BY25" s="135">
        <v>7.1428571428571425E-2</v>
      </c>
      <c r="BZ25" s="135">
        <v>0.21428571428571427</v>
      </c>
      <c r="CA25" s="135">
        <v>7.1428571428571425E-2</v>
      </c>
      <c r="CB25" s="135">
        <v>0.21428571428571427</v>
      </c>
      <c r="CC25" s="135">
        <v>0</v>
      </c>
      <c r="CD25" s="135">
        <v>0</v>
      </c>
      <c r="CE25" s="135">
        <v>0</v>
      </c>
      <c r="CF25" s="135">
        <v>0</v>
      </c>
    </row>
    <row r="26" spans="1:84" x14ac:dyDescent="0.35">
      <c r="A26" s="135">
        <f t="shared" si="0"/>
        <v>0.18437500000000001</v>
      </c>
      <c r="B26" s="135">
        <f t="shared" si="1"/>
        <v>0.81562500000000004</v>
      </c>
      <c r="C26" s="63" t="s">
        <v>259</v>
      </c>
      <c r="D26" t="s">
        <v>306</v>
      </c>
      <c r="E26" s="135">
        <v>0</v>
      </c>
      <c r="F26" s="135">
        <v>0.125</v>
      </c>
      <c r="G26" s="135">
        <v>0</v>
      </c>
      <c r="H26" s="135">
        <v>0.125</v>
      </c>
      <c r="I26" s="135">
        <v>0</v>
      </c>
      <c r="J26" s="135">
        <v>0.6875</v>
      </c>
      <c r="K26" s="135">
        <v>0</v>
      </c>
      <c r="L26" s="135">
        <v>0.5</v>
      </c>
      <c r="M26" s="135">
        <v>6.25E-2</v>
      </c>
      <c r="N26" s="135">
        <v>6.25E-2</v>
      </c>
      <c r="O26" s="135">
        <v>0</v>
      </c>
      <c r="P26" s="135">
        <v>0.25</v>
      </c>
      <c r="Q26" s="135">
        <v>0</v>
      </c>
      <c r="R26" s="135">
        <v>0.375</v>
      </c>
      <c r="S26" s="135">
        <v>0</v>
      </c>
      <c r="T26" s="135">
        <v>0.6875</v>
      </c>
      <c r="U26" s="135">
        <v>0</v>
      </c>
      <c r="V26" s="135">
        <v>0.3125</v>
      </c>
      <c r="W26" s="135">
        <v>6.25E-2</v>
      </c>
      <c r="X26" s="135">
        <v>0.8125</v>
      </c>
      <c r="Y26" s="135">
        <v>6.25E-2</v>
      </c>
      <c r="Z26" s="135">
        <v>0.5</v>
      </c>
      <c r="AA26" s="135">
        <v>6.25E-2</v>
      </c>
      <c r="AB26" s="135">
        <v>0.4375</v>
      </c>
      <c r="AC26" s="135">
        <v>6.25E-2</v>
      </c>
      <c r="AD26" s="135">
        <v>0.125</v>
      </c>
      <c r="AE26" s="135">
        <v>0</v>
      </c>
      <c r="AF26" s="135">
        <v>6.25E-2</v>
      </c>
      <c r="AG26" s="135">
        <v>6.25E-2</v>
      </c>
      <c r="AH26" s="135">
        <v>6.25E-2</v>
      </c>
      <c r="AI26" s="135">
        <v>0.25</v>
      </c>
      <c r="AJ26" s="135">
        <v>0</v>
      </c>
      <c r="AK26" s="135">
        <v>0.1875</v>
      </c>
      <c r="AL26" s="135">
        <v>0</v>
      </c>
      <c r="AM26" s="135">
        <v>0.625</v>
      </c>
      <c r="AN26" s="135">
        <v>6.25E-2</v>
      </c>
      <c r="AO26" s="135">
        <v>0.5625</v>
      </c>
      <c r="AP26" s="135">
        <v>6.25E-2</v>
      </c>
      <c r="AQ26" s="135">
        <v>0.625</v>
      </c>
      <c r="AR26" s="135">
        <v>0</v>
      </c>
      <c r="AS26" s="135">
        <v>0.75</v>
      </c>
      <c r="AT26" s="135">
        <v>0</v>
      </c>
      <c r="AU26" s="135">
        <v>6.25E-2</v>
      </c>
      <c r="AV26" s="135">
        <v>6.25E-2</v>
      </c>
      <c r="AW26" s="135">
        <v>6.25E-2</v>
      </c>
      <c r="AX26" s="135">
        <v>0</v>
      </c>
      <c r="AY26" s="135">
        <v>0</v>
      </c>
      <c r="AZ26" s="135">
        <v>0</v>
      </c>
      <c r="BA26" s="135">
        <v>0.1875</v>
      </c>
      <c r="BB26" s="135">
        <v>0</v>
      </c>
      <c r="BC26" s="135">
        <v>0.5</v>
      </c>
      <c r="BD26" s="135">
        <v>0</v>
      </c>
      <c r="BE26" s="135">
        <v>0.3125</v>
      </c>
      <c r="BF26" s="135">
        <v>6.25E-2</v>
      </c>
      <c r="BG26" s="135">
        <v>0.5</v>
      </c>
      <c r="BH26" s="135">
        <v>6.25E-2</v>
      </c>
      <c r="BI26" s="135">
        <v>6.25E-2</v>
      </c>
      <c r="BJ26" s="135">
        <v>0.125</v>
      </c>
      <c r="BK26" s="135">
        <v>0.125</v>
      </c>
      <c r="BL26" s="135">
        <v>0.125</v>
      </c>
      <c r="BM26" s="135">
        <v>0.125</v>
      </c>
      <c r="BN26" s="135">
        <v>0.125</v>
      </c>
      <c r="BO26" s="135">
        <v>0</v>
      </c>
      <c r="BP26" s="135">
        <v>0</v>
      </c>
      <c r="BQ26" s="135">
        <v>0</v>
      </c>
      <c r="BR26" s="135">
        <v>0</v>
      </c>
      <c r="BS26" s="135">
        <v>0</v>
      </c>
      <c r="BT26" s="135">
        <v>0</v>
      </c>
      <c r="BU26" s="135">
        <v>0</v>
      </c>
      <c r="BV26" s="135">
        <v>0</v>
      </c>
      <c r="BW26" s="135">
        <v>0</v>
      </c>
      <c r="BX26" s="135">
        <v>0.625</v>
      </c>
      <c r="BY26" s="135">
        <v>0</v>
      </c>
      <c r="BZ26" s="135">
        <v>0.8125</v>
      </c>
      <c r="CA26" s="135">
        <v>6.25E-2</v>
      </c>
      <c r="CB26" s="135">
        <v>0.75</v>
      </c>
      <c r="CC26" s="135">
        <v>6.25E-2</v>
      </c>
      <c r="CD26" s="135">
        <v>0.5625</v>
      </c>
      <c r="CE26" s="135">
        <v>0</v>
      </c>
      <c r="CF26" s="135">
        <v>0.75</v>
      </c>
    </row>
    <row r="27" spans="1:84" x14ac:dyDescent="0.35">
      <c r="A27" s="135">
        <f t="shared" si="0"/>
        <v>4.4642857142857137E-2</v>
      </c>
      <c r="B27" s="135">
        <f t="shared" si="1"/>
        <v>0.9553571428571429</v>
      </c>
      <c r="C27" s="63" t="s">
        <v>238</v>
      </c>
      <c r="D27" t="s">
        <v>251</v>
      </c>
      <c r="E27" s="135">
        <v>0</v>
      </c>
      <c r="F27" s="135">
        <v>0</v>
      </c>
      <c r="G27" s="135">
        <v>0</v>
      </c>
      <c r="H27" s="135">
        <v>0</v>
      </c>
      <c r="I27" s="135">
        <v>0</v>
      </c>
      <c r="J27" s="135">
        <v>0</v>
      </c>
      <c r="K27" s="135">
        <v>0</v>
      </c>
      <c r="L27" s="135">
        <v>7.1428571428571425E-2</v>
      </c>
      <c r="M27" s="135">
        <v>7.1428571428571425E-2</v>
      </c>
      <c r="N27" s="135">
        <v>0.21428571428571427</v>
      </c>
      <c r="O27" s="135">
        <v>0</v>
      </c>
      <c r="P27" s="135">
        <v>7.1428571428571425E-2</v>
      </c>
      <c r="Q27" s="135">
        <v>0</v>
      </c>
      <c r="R27" s="135">
        <v>0</v>
      </c>
      <c r="S27" s="135">
        <v>0</v>
      </c>
      <c r="T27" s="135">
        <v>0</v>
      </c>
      <c r="U27" s="135">
        <v>0</v>
      </c>
      <c r="V27" s="135">
        <v>0</v>
      </c>
      <c r="W27" s="135">
        <v>7.1428571428571425E-2</v>
      </c>
      <c r="X27" s="135">
        <v>7.1428571428571425E-2</v>
      </c>
      <c r="Y27" s="135">
        <v>7.1428571428571425E-2</v>
      </c>
      <c r="Z27" s="135">
        <v>7.1428571428571425E-2</v>
      </c>
      <c r="AA27" s="135">
        <v>0</v>
      </c>
      <c r="AB27" s="135">
        <v>0</v>
      </c>
      <c r="AC27" s="135">
        <v>0</v>
      </c>
      <c r="AD27" s="135">
        <v>7.1428571428571425E-2</v>
      </c>
      <c r="AE27" s="135">
        <v>0</v>
      </c>
      <c r="AF27" s="135">
        <v>7.1428571428571425E-2</v>
      </c>
      <c r="AG27" s="135">
        <v>0</v>
      </c>
      <c r="AH27" s="135">
        <v>0</v>
      </c>
      <c r="AI27" s="135">
        <v>0</v>
      </c>
      <c r="AJ27" s="135">
        <v>7.1428571428571425E-2</v>
      </c>
      <c r="AK27" s="135">
        <v>0</v>
      </c>
      <c r="AL27" s="135">
        <v>0</v>
      </c>
      <c r="AM27" s="135">
        <v>0</v>
      </c>
      <c r="AN27" s="135">
        <v>7.1428571428571425E-2</v>
      </c>
      <c r="AO27" s="135">
        <v>7.1428571428571425E-2</v>
      </c>
      <c r="AP27" s="135">
        <v>0</v>
      </c>
      <c r="AQ27" s="135">
        <v>0</v>
      </c>
      <c r="AR27" s="135">
        <v>0.14285714285714285</v>
      </c>
      <c r="AS27" s="135">
        <v>0.21428571428571427</v>
      </c>
      <c r="AT27" s="135">
        <v>0</v>
      </c>
      <c r="AU27" s="135">
        <v>0</v>
      </c>
      <c r="AV27" s="135">
        <v>0</v>
      </c>
      <c r="AW27" s="135">
        <v>0</v>
      </c>
      <c r="AX27" s="135">
        <v>0</v>
      </c>
      <c r="AY27" s="135">
        <v>0</v>
      </c>
      <c r="AZ27" s="135">
        <v>0</v>
      </c>
      <c r="BA27" s="135">
        <v>0</v>
      </c>
      <c r="BB27" s="135">
        <v>0.14285714285714285</v>
      </c>
      <c r="BC27" s="135">
        <v>0.14285714285714285</v>
      </c>
      <c r="BD27" s="135">
        <v>0.14285714285714285</v>
      </c>
      <c r="BE27" s="135">
        <v>7.1428571428571425E-2</v>
      </c>
      <c r="BF27" s="135">
        <v>7.1428571428571425E-2</v>
      </c>
      <c r="BG27" s="135">
        <v>0</v>
      </c>
      <c r="BH27" s="135">
        <v>7.1428571428571425E-2</v>
      </c>
      <c r="BI27" s="135">
        <v>7.1428571428571425E-2</v>
      </c>
      <c r="BJ27" s="135">
        <v>0</v>
      </c>
      <c r="BK27" s="135">
        <v>0</v>
      </c>
      <c r="BL27" s="135">
        <v>7.1428571428571425E-2</v>
      </c>
      <c r="BM27" s="135">
        <v>0</v>
      </c>
      <c r="BN27" s="135">
        <v>0</v>
      </c>
      <c r="BO27" s="135">
        <v>0</v>
      </c>
      <c r="BP27" s="135">
        <v>0</v>
      </c>
      <c r="BQ27" s="135">
        <v>0</v>
      </c>
      <c r="BR27" s="135">
        <v>0</v>
      </c>
      <c r="BS27" s="135">
        <v>0</v>
      </c>
      <c r="BT27" s="135">
        <v>0</v>
      </c>
      <c r="BU27" s="135">
        <v>0</v>
      </c>
      <c r="BV27" s="135">
        <v>0</v>
      </c>
      <c r="BW27" s="135">
        <v>7.1428571428571425E-2</v>
      </c>
      <c r="BX27" s="135">
        <v>7.1428571428571425E-2</v>
      </c>
      <c r="BY27" s="135">
        <v>0.21428571428571427</v>
      </c>
      <c r="BZ27" s="135">
        <v>0.2857142857142857</v>
      </c>
      <c r="CA27" s="135">
        <v>0.2857142857142857</v>
      </c>
      <c r="CB27" s="135">
        <v>0.42857142857142855</v>
      </c>
      <c r="CC27" s="135">
        <v>0</v>
      </c>
      <c r="CD27" s="135">
        <v>0</v>
      </c>
      <c r="CE27" s="135">
        <v>0</v>
      </c>
      <c r="CF27" s="135">
        <v>0</v>
      </c>
    </row>
    <row r="28" spans="1:84" x14ac:dyDescent="0.35">
      <c r="A28" s="135">
        <f t="shared" si="0"/>
        <v>3.1250000000000007E-2</v>
      </c>
      <c r="B28" s="135">
        <f t="shared" si="1"/>
        <v>0.96875</v>
      </c>
      <c r="C28" s="63" t="s">
        <v>232</v>
      </c>
      <c r="D28" t="s">
        <v>307</v>
      </c>
      <c r="E28" s="135">
        <v>0</v>
      </c>
      <c r="F28" s="135">
        <v>0</v>
      </c>
      <c r="G28" s="135">
        <v>0</v>
      </c>
      <c r="H28" s="135">
        <v>0</v>
      </c>
      <c r="I28" s="135">
        <v>0</v>
      </c>
      <c r="J28" s="135">
        <v>8.3333333333333329E-2</v>
      </c>
      <c r="K28" s="135">
        <v>0</v>
      </c>
      <c r="L28" s="135">
        <v>8.3333333333333329E-2</v>
      </c>
      <c r="M28" s="135">
        <v>0</v>
      </c>
      <c r="N28" s="135">
        <v>0</v>
      </c>
      <c r="O28" s="135">
        <v>0</v>
      </c>
      <c r="P28" s="135">
        <v>8.3333333333333329E-2</v>
      </c>
      <c r="Q28" s="135">
        <v>0</v>
      </c>
      <c r="R28" s="135">
        <v>8.3333333333333329E-2</v>
      </c>
      <c r="S28" s="135">
        <v>0</v>
      </c>
      <c r="T28" s="135">
        <v>0</v>
      </c>
      <c r="U28" s="135">
        <v>0</v>
      </c>
      <c r="V28" s="135">
        <v>0</v>
      </c>
      <c r="W28" s="135">
        <v>0</v>
      </c>
      <c r="X28" s="135">
        <v>8.3333333333333329E-2</v>
      </c>
      <c r="Y28" s="135">
        <v>0</v>
      </c>
      <c r="Z28" s="135">
        <v>8.3333333333333329E-2</v>
      </c>
      <c r="AA28" s="135">
        <v>0</v>
      </c>
      <c r="AB28" s="135">
        <v>0</v>
      </c>
      <c r="AC28" s="135">
        <v>0</v>
      </c>
      <c r="AD28" s="135">
        <v>8.3333333333333329E-2</v>
      </c>
      <c r="AE28" s="135">
        <v>0</v>
      </c>
      <c r="AF28" s="135">
        <v>0</v>
      </c>
      <c r="AG28" s="135">
        <v>0</v>
      </c>
      <c r="AH28" s="135">
        <v>0.16666666666666666</v>
      </c>
      <c r="AI28" s="135">
        <v>8.3333333333333329E-2</v>
      </c>
      <c r="AJ28" s="135">
        <v>8.3333333333333329E-2</v>
      </c>
      <c r="AK28" s="135">
        <v>0.16666666666666666</v>
      </c>
      <c r="AL28" s="135">
        <v>0</v>
      </c>
      <c r="AM28" s="135">
        <v>8.3333333333333329E-2</v>
      </c>
      <c r="AN28" s="135">
        <v>0</v>
      </c>
      <c r="AO28" s="135">
        <v>8.3333333333333329E-2</v>
      </c>
      <c r="AP28" s="135">
        <v>0</v>
      </c>
      <c r="AQ28" s="135">
        <v>8.3333333333333329E-2</v>
      </c>
      <c r="AR28" s="135">
        <v>0</v>
      </c>
      <c r="AS28" s="135">
        <v>0.16666666666666666</v>
      </c>
      <c r="AT28" s="135">
        <v>0</v>
      </c>
      <c r="AU28" s="135">
        <v>8.3333333333333329E-2</v>
      </c>
      <c r="AV28" s="135">
        <v>0</v>
      </c>
      <c r="AW28" s="135">
        <v>0</v>
      </c>
      <c r="AX28" s="135">
        <v>0</v>
      </c>
      <c r="AY28" s="135">
        <v>0</v>
      </c>
      <c r="AZ28" s="135">
        <v>0</v>
      </c>
      <c r="BA28" s="135">
        <v>0.16666666666666666</v>
      </c>
      <c r="BB28" s="135">
        <v>0</v>
      </c>
      <c r="BC28" s="135">
        <v>8.3333333333333329E-2</v>
      </c>
      <c r="BD28" s="135">
        <v>0</v>
      </c>
      <c r="BE28" s="135">
        <v>8.3333333333333329E-2</v>
      </c>
      <c r="BF28" s="135">
        <v>0</v>
      </c>
      <c r="BG28" s="135">
        <v>8.3333333333333329E-2</v>
      </c>
      <c r="BH28" s="135">
        <v>0</v>
      </c>
      <c r="BI28" s="135">
        <v>8.3333333333333329E-2</v>
      </c>
      <c r="BJ28" s="135">
        <v>0</v>
      </c>
      <c r="BK28" s="135">
        <v>0</v>
      </c>
      <c r="BL28" s="135">
        <v>0</v>
      </c>
      <c r="BM28" s="135">
        <v>0</v>
      </c>
      <c r="BN28" s="135">
        <v>0</v>
      </c>
      <c r="BO28" s="135">
        <v>0</v>
      </c>
      <c r="BP28" s="135">
        <v>0</v>
      </c>
      <c r="BQ28" s="135">
        <v>0</v>
      </c>
      <c r="BR28" s="135">
        <v>0</v>
      </c>
      <c r="BS28" s="135">
        <v>8.3333333333333329E-2</v>
      </c>
      <c r="BT28" s="135">
        <v>0</v>
      </c>
      <c r="BU28" s="135">
        <v>0</v>
      </c>
      <c r="BV28" s="135">
        <v>0</v>
      </c>
      <c r="BW28" s="135">
        <v>0</v>
      </c>
      <c r="BX28" s="135">
        <v>0</v>
      </c>
      <c r="BY28" s="135">
        <v>0</v>
      </c>
      <c r="BZ28" s="135">
        <v>8.3333333333333329E-2</v>
      </c>
      <c r="CA28" s="135">
        <v>0</v>
      </c>
      <c r="CB28" s="135">
        <v>8.3333333333333329E-2</v>
      </c>
      <c r="CC28" s="135">
        <v>0</v>
      </c>
      <c r="CD28" s="135">
        <v>8.3333333333333329E-2</v>
      </c>
      <c r="CE28" s="135">
        <v>0</v>
      </c>
      <c r="CF28" s="135">
        <v>8.3333333333333329E-2</v>
      </c>
    </row>
    <row r="29" spans="1:84" x14ac:dyDescent="0.35">
      <c r="A29" s="135">
        <f t="shared" si="0"/>
        <v>6.0000000000000039E-2</v>
      </c>
      <c r="B29" s="135">
        <f t="shared" si="1"/>
        <v>0.94</v>
      </c>
      <c r="C29" s="63" t="s">
        <v>234</v>
      </c>
      <c r="D29" t="s">
        <v>252</v>
      </c>
      <c r="E29" s="135">
        <v>0</v>
      </c>
      <c r="F29" s="135">
        <v>0</v>
      </c>
      <c r="G29" s="135">
        <v>0</v>
      </c>
      <c r="H29" s="135">
        <v>0</v>
      </c>
      <c r="I29" s="135">
        <v>6.6666666666666666E-2</v>
      </c>
      <c r="J29" s="135">
        <v>6.6666666666666666E-2</v>
      </c>
      <c r="K29" s="135">
        <v>0.13333333333333333</v>
      </c>
      <c r="L29" s="135">
        <v>0.13333333333333333</v>
      </c>
      <c r="M29" s="135">
        <v>6.6666666666666666E-2</v>
      </c>
      <c r="N29" s="135">
        <v>0.2</v>
      </c>
      <c r="O29" s="135">
        <v>0.26666666666666666</v>
      </c>
      <c r="P29" s="135">
        <v>0.26666666666666666</v>
      </c>
      <c r="Q29" s="135">
        <v>6.6666666666666666E-2</v>
      </c>
      <c r="R29" s="135">
        <v>0.26666666666666666</v>
      </c>
      <c r="S29" s="135">
        <v>6.6666666666666666E-2</v>
      </c>
      <c r="T29" s="135">
        <v>0.2</v>
      </c>
      <c r="U29" s="135">
        <v>0</v>
      </c>
      <c r="V29" s="135">
        <v>0</v>
      </c>
      <c r="W29" s="135">
        <v>6.6666666666666666E-2</v>
      </c>
      <c r="X29" s="135">
        <v>0</v>
      </c>
      <c r="Y29" s="135">
        <v>6.6666666666666666E-2</v>
      </c>
      <c r="Z29" s="135">
        <v>0.13333333333333333</v>
      </c>
      <c r="AA29" s="135">
        <v>0</v>
      </c>
      <c r="AB29" s="135">
        <v>0</v>
      </c>
      <c r="AC29" s="135">
        <v>0.13333333333333333</v>
      </c>
      <c r="AD29" s="135">
        <v>0.2</v>
      </c>
      <c r="AE29" s="135">
        <v>6.6666666666666666E-2</v>
      </c>
      <c r="AF29" s="135">
        <v>6.6666666666666666E-2</v>
      </c>
      <c r="AG29" s="135">
        <v>0</v>
      </c>
      <c r="AH29" s="135">
        <v>0.13333333333333333</v>
      </c>
      <c r="AI29" s="135">
        <v>0.13333333333333333</v>
      </c>
      <c r="AJ29" s="135">
        <v>0</v>
      </c>
      <c r="AK29" s="135">
        <v>6.6666666666666666E-2</v>
      </c>
      <c r="AL29" s="135">
        <v>0</v>
      </c>
      <c r="AM29" s="135">
        <v>6.6666666666666666E-2</v>
      </c>
      <c r="AN29" s="135">
        <v>0</v>
      </c>
      <c r="AO29" s="135">
        <v>0</v>
      </c>
      <c r="AP29" s="135">
        <v>0</v>
      </c>
      <c r="AQ29" s="135">
        <v>0</v>
      </c>
      <c r="AR29" s="135">
        <v>6.6666666666666666E-2</v>
      </c>
      <c r="AS29" s="135">
        <v>6.6666666666666666E-2</v>
      </c>
      <c r="AT29" s="135">
        <v>0</v>
      </c>
      <c r="AU29" s="135">
        <v>0</v>
      </c>
      <c r="AV29" s="135">
        <v>0</v>
      </c>
      <c r="AW29" s="135">
        <v>0</v>
      </c>
      <c r="AX29" s="135">
        <v>0</v>
      </c>
      <c r="AY29" s="135">
        <v>0</v>
      </c>
      <c r="AZ29" s="135">
        <v>0</v>
      </c>
      <c r="BA29" s="135">
        <v>0</v>
      </c>
      <c r="BB29" s="135">
        <v>6.6666666666666666E-2</v>
      </c>
      <c r="BC29" s="135">
        <v>0</v>
      </c>
      <c r="BD29" s="135">
        <v>0.13333333333333333</v>
      </c>
      <c r="BE29" s="135">
        <v>6.6666666666666666E-2</v>
      </c>
      <c r="BF29" s="135">
        <v>0</v>
      </c>
      <c r="BG29" s="135">
        <v>6.6666666666666666E-2</v>
      </c>
      <c r="BH29" s="135">
        <v>0.13333333333333333</v>
      </c>
      <c r="BI29" s="135">
        <v>6.6666666666666666E-2</v>
      </c>
      <c r="BJ29" s="135">
        <v>6.6666666666666666E-2</v>
      </c>
      <c r="BK29" s="135">
        <v>6.6666666666666666E-2</v>
      </c>
      <c r="BL29" s="135">
        <v>0.13333333333333333</v>
      </c>
      <c r="BM29" s="135">
        <v>0</v>
      </c>
      <c r="BN29" s="135">
        <v>6.6666666666666666E-2</v>
      </c>
      <c r="BO29" s="135">
        <v>0.2</v>
      </c>
      <c r="BP29" s="135">
        <v>0</v>
      </c>
      <c r="BQ29" s="135">
        <v>0</v>
      </c>
      <c r="BR29" s="135">
        <v>0</v>
      </c>
      <c r="BS29" s="135">
        <v>0</v>
      </c>
      <c r="BT29" s="135">
        <v>0</v>
      </c>
      <c r="BU29" s="135">
        <v>0</v>
      </c>
      <c r="BV29" s="135">
        <v>0</v>
      </c>
      <c r="BW29" s="135">
        <v>6.6666666666666666E-2</v>
      </c>
      <c r="BX29" s="135">
        <v>6.6666666666666666E-2</v>
      </c>
      <c r="BY29" s="135">
        <v>0.13333333333333333</v>
      </c>
      <c r="BZ29" s="135">
        <v>0.13333333333333333</v>
      </c>
      <c r="CA29" s="135">
        <v>0.13333333333333333</v>
      </c>
      <c r="CB29" s="135">
        <v>0.13333333333333333</v>
      </c>
      <c r="CC29" s="135">
        <v>0</v>
      </c>
      <c r="CD29" s="135">
        <v>0</v>
      </c>
      <c r="CE29" s="135">
        <v>0</v>
      </c>
      <c r="CF29" s="135">
        <v>0</v>
      </c>
    </row>
    <row r="30" spans="1:84" x14ac:dyDescent="0.35">
      <c r="A30" s="135">
        <f t="shared" si="0"/>
        <v>8.2142857142857142E-2</v>
      </c>
      <c r="B30" s="135">
        <f t="shared" si="1"/>
        <v>0.91785714285714282</v>
      </c>
      <c r="C30" s="63" t="s">
        <v>234</v>
      </c>
      <c r="D30" t="s">
        <v>253</v>
      </c>
      <c r="E30" s="135">
        <v>0</v>
      </c>
      <c r="F30" s="135">
        <v>0.21428571428571427</v>
      </c>
      <c r="G30" s="135">
        <v>0</v>
      </c>
      <c r="H30" s="135">
        <v>7.1428571428571425E-2</v>
      </c>
      <c r="I30" s="135">
        <v>0</v>
      </c>
      <c r="J30" s="135">
        <v>7.1428571428571425E-2</v>
      </c>
      <c r="K30" s="135">
        <v>0</v>
      </c>
      <c r="L30" s="135">
        <v>0.14285714285714285</v>
      </c>
      <c r="M30" s="135">
        <v>0</v>
      </c>
      <c r="N30" s="135">
        <v>0</v>
      </c>
      <c r="O30" s="135">
        <v>0</v>
      </c>
      <c r="P30" s="135">
        <v>0.5</v>
      </c>
      <c r="Q30" s="135">
        <v>0</v>
      </c>
      <c r="R30" s="135">
        <v>0</v>
      </c>
      <c r="S30" s="135">
        <v>0</v>
      </c>
      <c r="T30" s="135">
        <v>7.1428571428571425E-2</v>
      </c>
      <c r="U30" s="135">
        <v>0</v>
      </c>
      <c r="V30" s="135">
        <v>7.1428571428571425E-2</v>
      </c>
      <c r="W30" s="135">
        <v>0</v>
      </c>
      <c r="X30" s="135">
        <v>0.14285714285714285</v>
      </c>
      <c r="Y30" s="135">
        <v>0</v>
      </c>
      <c r="Z30" s="135">
        <v>0.5</v>
      </c>
      <c r="AA30" s="135">
        <v>0</v>
      </c>
      <c r="AB30" s="135">
        <v>0.2857142857142857</v>
      </c>
      <c r="AC30" s="135">
        <v>0</v>
      </c>
      <c r="AD30" s="135">
        <v>0.14285714285714285</v>
      </c>
      <c r="AE30" s="135">
        <v>0</v>
      </c>
      <c r="AF30" s="135">
        <v>0</v>
      </c>
      <c r="AG30" s="135">
        <v>0</v>
      </c>
      <c r="AH30" s="135">
        <v>0</v>
      </c>
      <c r="AI30" s="135">
        <v>0.14285714285714285</v>
      </c>
      <c r="AJ30" s="135">
        <v>0</v>
      </c>
      <c r="AK30" s="135">
        <v>7.1428571428571425E-2</v>
      </c>
      <c r="AL30" s="135">
        <v>0</v>
      </c>
      <c r="AM30" s="135">
        <v>7.1428571428571425E-2</v>
      </c>
      <c r="AN30" s="135">
        <v>0</v>
      </c>
      <c r="AO30" s="135">
        <v>0.5714285714285714</v>
      </c>
      <c r="AP30" s="135">
        <v>0</v>
      </c>
      <c r="AQ30" s="135">
        <v>7.1428571428571425E-2</v>
      </c>
      <c r="AR30" s="135">
        <v>0</v>
      </c>
      <c r="AS30" s="135">
        <v>0.14285714285714285</v>
      </c>
      <c r="AT30" s="135">
        <v>0</v>
      </c>
      <c r="AU30" s="135">
        <v>0</v>
      </c>
      <c r="AV30" s="135">
        <v>0</v>
      </c>
      <c r="AW30" s="135">
        <v>0</v>
      </c>
      <c r="AX30" s="135">
        <v>0</v>
      </c>
      <c r="AY30" s="135">
        <v>0</v>
      </c>
      <c r="AZ30" s="135">
        <v>0</v>
      </c>
      <c r="BA30" s="135">
        <v>0.14285714285714285</v>
      </c>
      <c r="BB30" s="135">
        <v>0</v>
      </c>
      <c r="BC30" s="135">
        <v>0.2857142857142857</v>
      </c>
      <c r="BD30" s="135">
        <v>0</v>
      </c>
      <c r="BE30" s="135">
        <v>0.42857142857142855</v>
      </c>
      <c r="BF30" s="135">
        <v>0</v>
      </c>
      <c r="BG30" s="135">
        <v>0.2857142857142857</v>
      </c>
      <c r="BH30" s="135">
        <v>0</v>
      </c>
      <c r="BI30" s="135">
        <v>7.1428571428571425E-2</v>
      </c>
      <c r="BJ30" s="135">
        <v>0</v>
      </c>
      <c r="BK30" s="135">
        <v>0</v>
      </c>
      <c r="BL30" s="135">
        <v>0</v>
      </c>
      <c r="BM30" s="135">
        <v>0</v>
      </c>
      <c r="BN30" s="135">
        <v>0</v>
      </c>
      <c r="BO30" s="135">
        <v>0</v>
      </c>
      <c r="BP30" s="135">
        <v>0</v>
      </c>
      <c r="BQ30" s="135">
        <v>0</v>
      </c>
      <c r="BR30" s="135">
        <v>0</v>
      </c>
      <c r="BS30" s="135">
        <v>0</v>
      </c>
      <c r="BT30" s="135">
        <v>0</v>
      </c>
      <c r="BU30" s="135">
        <v>0</v>
      </c>
      <c r="BV30" s="135">
        <v>0</v>
      </c>
      <c r="BW30" s="135">
        <v>0</v>
      </c>
      <c r="BX30" s="135">
        <v>0.42857142857142855</v>
      </c>
      <c r="BY30" s="135">
        <v>0</v>
      </c>
      <c r="BZ30" s="135">
        <v>0.7142857142857143</v>
      </c>
      <c r="CA30" s="135">
        <v>0</v>
      </c>
      <c r="CB30" s="135">
        <v>0.6428571428571429</v>
      </c>
      <c r="CC30" s="135">
        <v>0</v>
      </c>
      <c r="CD30" s="135">
        <v>0.21428571428571427</v>
      </c>
      <c r="CE30" s="135">
        <v>0</v>
      </c>
      <c r="CF30" s="135">
        <v>7.1428571428571425E-2</v>
      </c>
    </row>
    <row r="31" spans="1:84" x14ac:dyDescent="0.35">
      <c r="A31" s="135">
        <f t="shared" si="0"/>
        <v>3.8541666666666662E-2</v>
      </c>
      <c r="B31" s="135">
        <f t="shared" si="1"/>
        <v>0.9614583333333333</v>
      </c>
      <c r="C31" s="63" t="s">
        <v>232</v>
      </c>
      <c r="D31" t="s">
        <v>254</v>
      </c>
      <c r="E31" s="135">
        <v>0</v>
      </c>
      <c r="F31" s="135">
        <v>0</v>
      </c>
      <c r="G31" s="135">
        <v>0</v>
      </c>
      <c r="H31" s="135">
        <v>0</v>
      </c>
      <c r="I31" s="135">
        <v>0</v>
      </c>
      <c r="J31" s="135">
        <v>0</v>
      </c>
      <c r="K31" s="135">
        <v>8.3333333333333329E-2</v>
      </c>
      <c r="L31" s="135">
        <v>8.3333333333333329E-2</v>
      </c>
      <c r="M31" s="135">
        <v>8.3333333333333329E-2</v>
      </c>
      <c r="N31" s="135">
        <v>0.25</v>
      </c>
      <c r="O31" s="135">
        <v>8.3333333333333329E-2</v>
      </c>
      <c r="P31" s="135">
        <v>8.3333333333333329E-2</v>
      </c>
      <c r="Q31" s="135">
        <v>8.3333333333333329E-2</v>
      </c>
      <c r="R31" s="135">
        <v>8.3333333333333329E-2</v>
      </c>
      <c r="S31" s="135">
        <v>8.3333333333333329E-2</v>
      </c>
      <c r="T31" s="135">
        <v>8.3333333333333329E-2</v>
      </c>
      <c r="U31" s="135">
        <v>0</v>
      </c>
      <c r="V31" s="135">
        <v>8.3333333333333329E-2</v>
      </c>
      <c r="W31" s="135">
        <v>8.3333333333333329E-2</v>
      </c>
      <c r="X31" s="135">
        <v>0</v>
      </c>
      <c r="Y31" s="135">
        <v>0</v>
      </c>
      <c r="Z31" s="135">
        <v>0</v>
      </c>
      <c r="AA31" s="135">
        <v>8.3333333333333329E-2</v>
      </c>
      <c r="AB31" s="135">
        <v>8.3333333333333329E-2</v>
      </c>
      <c r="AC31" s="135">
        <v>0</v>
      </c>
      <c r="AD31" s="135">
        <v>0</v>
      </c>
      <c r="AE31" s="135">
        <v>0</v>
      </c>
      <c r="AF31" s="135">
        <v>0</v>
      </c>
      <c r="AG31" s="135">
        <v>0</v>
      </c>
      <c r="AH31" s="135">
        <v>0</v>
      </c>
      <c r="AI31" s="135">
        <v>0</v>
      </c>
      <c r="AJ31" s="135">
        <v>0</v>
      </c>
      <c r="AK31" s="135">
        <v>0</v>
      </c>
      <c r="AL31" s="135">
        <v>0</v>
      </c>
      <c r="AM31" s="135">
        <v>0</v>
      </c>
      <c r="AN31" s="135">
        <v>0</v>
      </c>
      <c r="AO31" s="135">
        <v>0</v>
      </c>
      <c r="AP31" s="135">
        <v>0</v>
      </c>
      <c r="AQ31" s="135">
        <v>0</v>
      </c>
      <c r="AR31" s="135">
        <v>0.16666666666666666</v>
      </c>
      <c r="AS31" s="135">
        <v>0.16666666666666666</v>
      </c>
      <c r="AT31" s="135">
        <v>0</v>
      </c>
      <c r="AU31" s="135">
        <v>0</v>
      </c>
      <c r="AV31" s="135">
        <v>0</v>
      </c>
      <c r="AW31" s="135">
        <v>0</v>
      </c>
      <c r="AX31" s="135">
        <v>0</v>
      </c>
      <c r="AY31" s="135">
        <v>0</v>
      </c>
      <c r="AZ31" s="135">
        <v>0</v>
      </c>
      <c r="BA31" s="135">
        <v>0</v>
      </c>
      <c r="BB31" s="135">
        <v>0</v>
      </c>
      <c r="BC31" s="135">
        <v>0</v>
      </c>
      <c r="BD31" s="135">
        <v>0</v>
      </c>
      <c r="BE31" s="135">
        <v>0</v>
      </c>
      <c r="BF31" s="135">
        <v>0</v>
      </c>
      <c r="BG31" s="135">
        <v>0</v>
      </c>
      <c r="BH31" s="135">
        <v>0</v>
      </c>
      <c r="BI31" s="135">
        <v>0</v>
      </c>
      <c r="BJ31" s="135">
        <v>8.3333333333333329E-2</v>
      </c>
      <c r="BK31" s="135">
        <v>8.3333333333333329E-2</v>
      </c>
      <c r="BL31" s="135">
        <v>8.3333333333333329E-2</v>
      </c>
      <c r="BM31" s="135">
        <v>8.3333333333333329E-2</v>
      </c>
      <c r="BN31" s="135">
        <v>8.3333333333333329E-2</v>
      </c>
      <c r="BO31" s="135">
        <v>0</v>
      </c>
      <c r="BP31" s="135">
        <v>0</v>
      </c>
      <c r="BQ31" s="135">
        <v>0</v>
      </c>
      <c r="BR31" s="135">
        <v>8.3333333333333329E-2</v>
      </c>
      <c r="BS31" s="135">
        <v>0</v>
      </c>
      <c r="BT31" s="135">
        <v>0</v>
      </c>
      <c r="BU31" s="135">
        <v>0</v>
      </c>
      <c r="BV31" s="135">
        <v>0</v>
      </c>
      <c r="BW31" s="135">
        <v>8.3333333333333329E-2</v>
      </c>
      <c r="BX31" s="135">
        <v>0</v>
      </c>
      <c r="BY31" s="135">
        <v>0.16666666666666666</v>
      </c>
      <c r="BZ31" s="135">
        <v>8.3333333333333329E-2</v>
      </c>
      <c r="CA31" s="135">
        <v>0.16666666666666666</v>
      </c>
      <c r="CB31" s="135">
        <v>8.3333333333333329E-2</v>
      </c>
      <c r="CC31" s="135">
        <v>0.16666666666666666</v>
      </c>
      <c r="CD31" s="135">
        <v>0.16666666666666666</v>
      </c>
      <c r="CE31" s="135">
        <v>0</v>
      </c>
      <c r="CF31" s="135">
        <v>0</v>
      </c>
    </row>
    <row r="32" spans="1:84" x14ac:dyDescent="0.35">
      <c r="A32" s="135">
        <f t="shared" si="0"/>
        <v>3.5416666666666666E-2</v>
      </c>
      <c r="B32" s="135">
        <f t="shared" si="1"/>
        <v>0.96458333333333335</v>
      </c>
      <c r="C32" s="63" t="s">
        <v>232</v>
      </c>
      <c r="D32" t="s">
        <v>255</v>
      </c>
      <c r="E32" s="135">
        <v>0</v>
      </c>
      <c r="F32" s="135">
        <v>0</v>
      </c>
      <c r="G32" s="135">
        <v>8.3333333333333329E-2</v>
      </c>
      <c r="H32" s="135">
        <v>8.3333333333333329E-2</v>
      </c>
      <c r="I32" s="135">
        <v>8.3333333333333329E-2</v>
      </c>
      <c r="J32" s="135">
        <v>8.3333333333333329E-2</v>
      </c>
      <c r="K32" s="135">
        <v>8.3333333333333329E-2</v>
      </c>
      <c r="L32" s="135">
        <v>8.3333333333333329E-2</v>
      </c>
      <c r="M32" s="135">
        <v>0</v>
      </c>
      <c r="N32" s="135">
        <v>0</v>
      </c>
      <c r="O32" s="135">
        <v>8.3333333333333329E-2</v>
      </c>
      <c r="P32" s="135">
        <v>0.16666666666666666</v>
      </c>
      <c r="Q32" s="135">
        <v>0</v>
      </c>
      <c r="R32" s="135">
        <v>8.3333333333333329E-2</v>
      </c>
      <c r="S32" s="135">
        <v>0</v>
      </c>
      <c r="T32" s="135">
        <v>0</v>
      </c>
      <c r="U32" s="135">
        <v>0</v>
      </c>
      <c r="V32" s="135">
        <v>0</v>
      </c>
      <c r="W32" s="135">
        <v>0</v>
      </c>
      <c r="X32" s="135">
        <v>0.16666666666666666</v>
      </c>
      <c r="Y32" s="135">
        <v>0</v>
      </c>
      <c r="Z32" s="135">
        <v>0.16666666666666666</v>
      </c>
      <c r="AA32" s="135">
        <v>0</v>
      </c>
      <c r="AB32" s="135">
        <v>0</v>
      </c>
      <c r="AC32" s="135">
        <v>0</v>
      </c>
      <c r="AD32" s="135">
        <v>0</v>
      </c>
      <c r="AE32" s="135">
        <v>0</v>
      </c>
      <c r="AF32" s="135">
        <v>0</v>
      </c>
      <c r="AG32" s="135">
        <v>0</v>
      </c>
      <c r="AH32" s="135">
        <v>0</v>
      </c>
      <c r="AI32" s="135">
        <v>0</v>
      </c>
      <c r="AJ32" s="135">
        <v>0</v>
      </c>
      <c r="AK32" s="135">
        <v>8.3333333333333329E-2</v>
      </c>
      <c r="AL32" s="135">
        <v>0</v>
      </c>
      <c r="AM32" s="135">
        <v>0</v>
      </c>
      <c r="AN32" s="135">
        <v>0</v>
      </c>
      <c r="AO32" s="135">
        <v>0.16666666666666666</v>
      </c>
      <c r="AP32" s="135">
        <v>0</v>
      </c>
      <c r="AQ32" s="135">
        <v>0</v>
      </c>
      <c r="AR32" s="135">
        <v>0</v>
      </c>
      <c r="AS32" s="135">
        <v>8.3333333333333329E-2</v>
      </c>
      <c r="AT32" s="135">
        <v>0</v>
      </c>
      <c r="AU32" s="135">
        <v>0</v>
      </c>
      <c r="AV32" s="135">
        <v>0</v>
      </c>
      <c r="AW32" s="135">
        <v>0</v>
      </c>
      <c r="AX32" s="135">
        <v>0</v>
      </c>
      <c r="AY32" s="135">
        <v>0</v>
      </c>
      <c r="AZ32" s="135">
        <v>0</v>
      </c>
      <c r="BA32" s="135">
        <v>0</v>
      </c>
      <c r="BB32" s="135">
        <v>0</v>
      </c>
      <c r="BC32" s="135">
        <v>0</v>
      </c>
      <c r="BD32" s="135">
        <v>0</v>
      </c>
      <c r="BE32" s="135">
        <v>8.3333333333333329E-2</v>
      </c>
      <c r="BF32" s="135">
        <v>0</v>
      </c>
      <c r="BG32" s="135">
        <v>0</v>
      </c>
      <c r="BH32" s="135">
        <v>0</v>
      </c>
      <c r="BI32" s="135">
        <v>0</v>
      </c>
      <c r="BJ32" s="135">
        <v>8.3333333333333329E-2</v>
      </c>
      <c r="BK32" s="135">
        <v>8.3333333333333329E-2</v>
      </c>
      <c r="BL32" s="135">
        <v>8.3333333333333329E-2</v>
      </c>
      <c r="BM32" s="135">
        <v>8.3333333333333329E-2</v>
      </c>
      <c r="BN32" s="135">
        <v>8.3333333333333329E-2</v>
      </c>
      <c r="BO32" s="135">
        <v>0.16666666666666666</v>
      </c>
      <c r="BP32" s="135">
        <v>0</v>
      </c>
      <c r="BQ32" s="135">
        <v>0</v>
      </c>
      <c r="BR32" s="135">
        <v>0</v>
      </c>
      <c r="BS32" s="135">
        <v>0</v>
      </c>
      <c r="BT32" s="135">
        <v>0</v>
      </c>
      <c r="BU32" s="135">
        <v>0</v>
      </c>
      <c r="BV32" s="135">
        <v>0</v>
      </c>
      <c r="BW32" s="135">
        <v>0</v>
      </c>
      <c r="BX32" s="135">
        <v>8.3333333333333329E-2</v>
      </c>
      <c r="BY32" s="135">
        <v>0</v>
      </c>
      <c r="BZ32" s="135">
        <v>0.16666666666666666</v>
      </c>
      <c r="CA32" s="135">
        <v>8.3333333333333329E-2</v>
      </c>
      <c r="CB32" s="135">
        <v>8.3333333333333329E-2</v>
      </c>
      <c r="CC32" s="135">
        <v>0</v>
      </c>
      <c r="CD32" s="135">
        <v>0.25</v>
      </c>
      <c r="CE32" s="135">
        <v>0</v>
      </c>
      <c r="CF32" s="135">
        <v>0</v>
      </c>
    </row>
    <row r="33" spans="1:84" x14ac:dyDescent="0.35">
      <c r="A33" s="135">
        <f t="shared" si="0"/>
        <v>0.15416666666666665</v>
      </c>
      <c r="B33" s="135">
        <f t="shared" si="1"/>
        <v>0.84583333333333333</v>
      </c>
      <c r="C33" s="63" t="s">
        <v>228</v>
      </c>
      <c r="D33" t="s">
        <v>256</v>
      </c>
      <c r="E33" s="135">
        <v>0</v>
      </c>
      <c r="F33" s="135">
        <v>8.3333333333333329E-2</v>
      </c>
      <c r="G33" s="135">
        <v>0</v>
      </c>
      <c r="H33" s="135">
        <v>0.16666666666666666</v>
      </c>
      <c r="I33" s="135">
        <v>8.3333333333333329E-2</v>
      </c>
      <c r="J33" s="135">
        <v>0.25</v>
      </c>
      <c r="K33" s="135">
        <v>8.3333333333333329E-2</v>
      </c>
      <c r="L33" s="135">
        <v>0.16666666666666666</v>
      </c>
      <c r="M33" s="135">
        <v>0</v>
      </c>
      <c r="N33" s="135">
        <v>8.3333333333333329E-2</v>
      </c>
      <c r="O33" s="135">
        <v>0</v>
      </c>
      <c r="P33" s="135">
        <v>0.16666666666666666</v>
      </c>
      <c r="Q33" s="135">
        <v>0</v>
      </c>
      <c r="R33" s="135">
        <v>8.3333333333333329E-2</v>
      </c>
      <c r="S33" s="135">
        <v>0</v>
      </c>
      <c r="T33" s="135">
        <v>0.16666666666666666</v>
      </c>
      <c r="U33" s="135">
        <v>0</v>
      </c>
      <c r="V33" s="135">
        <v>0.25</v>
      </c>
      <c r="W33" s="135">
        <v>8.3333333333333329E-2</v>
      </c>
      <c r="X33" s="135">
        <v>0.41666666666666669</v>
      </c>
      <c r="Y33" s="135">
        <v>8.3333333333333329E-2</v>
      </c>
      <c r="Z33" s="135">
        <v>0.41666666666666669</v>
      </c>
      <c r="AA33" s="135">
        <v>8.3333333333333329E-2</v>
      </c>
      <c r="AB33" s="135">
        <v>0.33333333333333331</v>
      </c>
      <c r="AC33" s="135">
        <v>0</v>
      </c>
      <c r="AD33" s="135">
        <v>0.25</v>
      </c>
      <c r="AE33" s="135">
        <v>0</v>
      </c>
      <c r="AF33" s="135">
        <v>0</v>
      </c>
      <c r="AG33" s="135">
        <v>0</v>
      </c>
      <c r="AH33" s="135">
        <v>8.3333333333333329E-2</v>
      </c>
      <c r="AI33" s="135">
        <v>8.3333333333333329E-2</v>
      </c>
      <c r="AJ33" s="135">
        <v>8.3333333333333329E-2</v>
      </c>
      <c r="AK33" s="135">
        <v>8.3333333333333329E-2</v>
      </c>
      <c r="AL33" s="135">
        <v>8.3333333333333329E-2</v>
      </c>
      <c r="AM33" s="135">
        <v>0.16666666666666666</v>
      </c>
      <c r="AN33" s="135">
        <v>8.3333333333333329E-2</v>
      </c>
      <c r="AO33" s="135">
        <v>0.41666666666666669</v>
      </c>
      <c r="AP33" s="135">
        <v>8.3333333333333329E-2</v>
      </c>
      <c r="AQ33" s="135">
        <v>8.3333333333333329E-2</v>
      </c>
      <c r="AR33" s="135">
        <v>8.3333333333333329E-2</v>
      </c>
      <c r="AS33" s="135">
        <v>0.41666666666666669</v>
      </c>
      <c r="AT33" s="135">
        <v>0</v>
      </c>
      <c r="AU33" s="135">
        <v>0</v>
      </c>
      <c r="AV33" s="135">
        <v>0</v>
      </c>
      <c r="AW33" s="135">
        <v>0</v>
      </c>
      <c r="AX33" s="135">
        <v>0</v>
      </c>
      <c r="AY33" s="135">
        <v>0.33333333333333331</v>
      </c>
      <c r="AZ33" s="135">
        <v>0.16666666666666666</v>
      </c>
      <c r="BA33" s="135">
        <v>0.5</v>
      </c>
      <c r="BB33" s="135">
        <v>0.16666666666666666</v>
      </c>
      <c r="BC33" s="135">
        <v>0.41666666666666669</v>
      </c>
      <c r="BD33" s="135">
        <v>0.16666666666666666</v>
      </c>
      <c r="BE33" s="135">
        <v>0.33333333333333331</v>
      </c>
      <c r="BF33" s="135">
        <v>0.16666666666666666</v>
      </c>
      <c r="BG33" s="135">
        <v>0.5</v>
      </c>
      <c r="BH33" s="135">
        <v>0.16666666666666666</v>
      </c>
      <c r="BI33" s="135">
        <v>0.25</v>
      </c>
      <c r="BJ33" s="135">
        <v>0.16666666666666666</v>
      </c>
      <c r="BK33" s="135">
        <v>0.16666666666666666</v>
      </c>
      <c r="BL33" s="135">
        <v>0.16666666666666666</v>
      </c>
      <c r="BM33" s="135">
        <v>0.16666666666666666</v>
      </c>
      <c r="BN33" s="135">
        <v>0.16666666666666666</v>
      </c>
      <c r="BO33" s="135">
        <v>8.3333333333333329E-2</v>
      </c>
      <c r="BP33" s="135">
        <v>8.3333333333333329E-2</v>
      </c>
      <c r="BQ33" s="135">
        <v>8.3333333333333329E-2</v>
      </c>
      <c r="BR33" s="135">
        <v>8.3333333333333329E-2</v>
      </c>
      <c r="BS33" s="135">
        <v>0.33333333333333331</v>
      </c>
      <c r="BT33" s="135">
        <v>8.3333333333333329E-2</v>
      </c>
      <c r="BU33" s="135">
        <v>8.3333333333333329E-2</v>
      </c>
      <c r="BV33" s="135">
        <v>8.3333333333333329E-2</v>
      </c>
      <c r="BW33" s="135">
        <v>8.3333333333333329E-2</v>
      </c>
      <c r="BX33" s="135">
        <v>0.16666666666666666</v>
      </c>
      <c r="BY33" s="135">
        <v>0.16666666666666666</v>
      </c>
      <c r="BZ33" s="135">
        <v>0.41666666666666669</v>
      </c>
      <c r="CA33" s="135">
        <v>0.16666666666666666</v>
      </c>
      <c r="CB33" s="135">
        <v>0.41666666666666669</v>
      </c>
      <c r="CC33" s="135">
        <v>0.16666666666666666</v>
      </c>
      <c r="CD33" s="135">
        <v>0.41666666666666669</v>
      </c>
      <c r="CE33" s="135">
        <v>0.16666666666666666</v>
      </c>
      <c r="CF33" s="135">
        <v>0.25</v>
      </c>
    </row>
    <row r="34" spans="1:84" x14ac:dyDescent="0.35">
      <c r="A34" s="135">
        <f t="shared" si="0"/>
        <v>0.23125000000000004</v>
      </c>
      <c r="B34" s="135">
        <f t="shared" si="1"/>
        <v>0.76874999999999993</v>
      </c>
      <c r="C34" s="63" t="s">
        <v>246</v>
      </c>
      <c r="D34" t="s">
        <v>257</v>
      </c>
      <c r="E34" s="135">
        <v>8.3333333333333329E-2</v>
      </c>
      <c r="F34" s="135">
        <v>0</v>
      </c>
      <c r="G34" s="135">
        <v>8.3333333333333329E-2</v>
      </c>
      <c r="H34" s="135">
        <v>8.3333333333333329E-2</v>
      </c>
      <c r="I34" s="135">
        <v>0.16666666666666666</v>
      </c>
      <c r="J34" s="135">
        <v>0.25</v>
      </c>
      <c r="K34" s="135">
        <v>0.16666666666666666</v>
      </c>
      <c r="L34" s="135">
        <v>0.16666666666666666</v>
      </c>
      <c r="M34" s="135">
        <v>0.16666666666666666</v>
      </c>
      <c r="N34" s="135">
        <v>0.16666666666666666</v>
      </c>
      <c r="O34" s="135">
        <v>8.3333333333333329E-2</v>
      </c>
      <c r="P34" s="135">
        <v>0.75</v>
      </c>
      <c r="Q34" s="135">
        <v>8.3333333333333329E-2</v>
      </c>
      <c r="R34" s="135">
        <v>0.16666666666666666</v>
      </c>
      <c r="S34" s="135">
        <v>0.16666666666666666</v>
      </c>
      <c r="T34" s="135">
        <v>0.25</v>
      </c>
      <c r="U34" s="135">
        <v>8.3333333333333329E-2</v>
      </c>
      <c r="V34" s="135">
        <v>0.5</v>
      </c>
      <c r="W34" s="135">
        <v>0.25</v>
      </c>
      <c r="X34" s="135">
        <v>0.5</v>
      </c>
      <c r="Y34" s="135">
        <v>0.16666666666666666</v>
      </c>
      <c r="Z34" s="135">
        <v>0.41666666666666669</v>
      </c>
      <c r="AA34" s="135">
        <v>0.25</v>
      </c>
      <c r="AB34" s="135">
        <v>0.41666666666666669</v>
      </c>
      <c r="AC34" s="135">
        <v>0.25</v>
      </c>
      <c r="AD34" s="135">
        <v>0.5</v>
      </c>
      <c r="AE34" s="135">
        <v>0.16666666666666666</v>
      </c>
      <c r="AF34" s="135">
        <v>0.16666666666666666</v>
      </c>
      <c r="AG34" s="135">
        <v>0.25</v>
      </c>
      <c r="AH34" s="135">
        <v>0.16666666666666666</v>
      </c>
      <c r="AI34" s="135">
        <v>0.25</v>
      </c>
      <c r="AJ34" s="135">
        <v>0.16666666666666666</v>
      </c>
      <c r="AK34" s="135">
        <v>0.25</v>
      </c>
      <c r="AL34" s="135">
        <v>0.16666666666666666</v>
      </c>
      <c r="AM34" s="135">
        <v>0.33333333333333331</v>
      </c>
      <c r="AN34" s="135">
        <v>0.16666666666666666</v>
      </c>
      <c r="AO34" s="135">
        <v>0.41666666666666669</v>
      </c>
      <c r="AP34" s="135">
        <v>0.41666666666666669</v>
      </c>
      <c r="AQ34" s="135">
        <v>0.41666666666666669</v>
      </c>
      <c r="AR34" s="135">
        <v>0.33333333333333331</v>
      </c>
      <c r="AS34" s="135">
        <v>0.58333333333333337</v>
      </c>
      <c r="AT34" s="135">
        <v>0.16666666666666666</v>
      </c>
      <c r="AU34" s="135">
        <v>0.25</v>
      </c>
      <c r="AV34" s="135">
        <v>0.16666666666666666</v>
      </c>
      <c r="AW34" s="135">
        <v>0.25</v>
      </c>
      <c r="AX34" s="135">
        <v>8.3333333333333329E-2</v>
      </c>
      <c r="AY34" s="135">
        <v>0.25</v>
      </c>
      <c r="AZ34" s="135">
        <v>8.3333333333333329E-2</v>
      </c>
      <c r="BA34" s="135">
        <v>0.5</v>
      </c>
      <c r="BB34" s="135">
        <v>8.3333333333333329E-2</v>
      </c>
      <c r="BC34" s="135">
        <v>0.5</v>
      </c>
      <c r="BD34" s="135">
        <v>8.3333333333333329E-2</v>
      </c>
      <c r="BE34" s="135">
        <v>0.5</v>
      </c>
      <c r="BF34" s="135">
        <v>0.25</v>
      </c>
      <c r="BG34" s="135">
        <v>0.5</v>
      </c>
      <c r="BH34" s="135">
        <v>8.3333333333333329E-2</v>
      </c>
      <c r="BI34" s="135">
        <v>0.41666666666666669</v>
      </c>
      <c r="BJ34" s="135">
        <v>8.3333333333333329E-2</v>
      </c>
      <c r="BK34" s="135">
        <v>0.16666666666666666</v>
      </c>
      <c r="BL34" s="135">
        <v>8.3333333333333329E-2</v>
      </c>
      <c r="BM34" s="135">
        <v>0.25</v>
      </c>
      <c r="BN34" s="135">
        <v>0.16666666666666666</v>
      </c>
      <c r="BO34" s="135">
        <v>0</v>
      </c>
      <c r="BP34" s="135">
        <v>0</v>
      </c>
      <c r="BQ34" s="135">
        <v>8.3333333333333329E-2</v>
      </c>
      <c r="BR34" s="135">
        <v>0.16666666666666666</v>
      </c>
      <c r="BS34" s="135">
        <v>0.25</v>
      </c>
      <c r="BT34" s="135">
        <v>0</v>
      </c>
      <c r="BU34" s="135">
        <v>0</v>
      </c>
      <c r="BV34" s="135">
        <v>0</v>
      </c>
      <c r="BW34" s="135">
        <v>0.16666666666666666</v>
      </c>
      <c r="BX34" s="135">
        <v>0.5</v>
      </c>
      <c r="BY34" s="135">
        <v>8.3333333333333329E-2</v>
      </c>
      <c r="BZ34" s="135">
        <v>0.41666666666666669</v>
      </c>
      <c r="CA34" s="135">
        <v>0</v>
      </c>
      <c r="CB34" s="135">
        <v>0.5</v>
      </c>
      <c r="CC34" s="135">
        <v>0.16666666666666666</v>
      </c>
      <c r="CD34" s="135">
        <v>0.41666666666666669</v>
      </c>
      <c r="CE34" s="135">
        <v>8.3333333333333329E-2</v>
      </c>
      <c r="CF34" s="135">
        <v>0.33333333333333331</v>
      </c>
    </row>
    <row r="35" spans="1:84" x14ac:dyDescent="0.35">
      <c r="A35" s="135">
        <f t="shared" si="0"/>
        <v>0.23499999999999993</v>
      </c>
      <c r="B35" s="135">
        <f t="shared" si="1"/>
        <v>0.76500000000000012</v>
      </c>
      <c r="C35" s="63" t="s">
        <v>232</v>
      </c>
      <c r="D35" t="s">
        <v>308</v>
      </c>
      <c r="E35" s="135">
        <v>0</v>
      </c>
      <c r="F35" s="135">
        <v>0</v>
      </c>
      <c r="G35" s="135">
        <v>0</v>
      </c>
      <c r="H35" s="135">
        <v>0</v>
      </c>
      <c r="I35" s="135">
        <v>6.6666666666666666E-2</v>
      </c>
      <c r="J35" s="135">
        <v>0.13333333333333333</v>
      </c>
      <c r="K35" s="135">
        <v>0</v>
      </c>
      <c r="L35" s="135">
        <v>0</v>
      </c>
      <c r="M35" s="135">
        <v>0.13333333333333333</v>
      </c>
      <c r="N35" s="135">
        <v>6.6666666666666666E-2</v>
      </c>
      <c r="O35" s="135">
        <v>0.13333333333333333</v>
      </c>
      <c r="P35" s="135">
        <v>0.46666666666666667</v>
      </c>
      <c r="Q35" s="135">
        <v>0</v>
      </c>
      <c r="R35" s="135">
        <v>0.13333333333333333</v>
      </c>
      <c r="S35" s="135">
        <v>6.6666666666666666E-2</v>
      </c>
      <c r="T35" s="135">
        <v>6.6666666666666666E-2</v>
      </c>
      <c r="U35" s="135">
        <v>1</v>
      </c>
      <c r="V35" s="135">
        <v>0</v>
      </c>
      <c r="W35" s="135">
        <v>1</v>
      </c>
      <c r="X35" s="135">
        <v>0.26666666666666666</v>
      </c>
      <c r="Y35" s="135">
        <v>1</v>
      </c>
      <c r="Z35" s="135">
        <v>0.26666666666666666</v>
      </c>
      <c r="AA35" s="135">
        <v>1</v>
      </c>
      <c r="AB35" s="135">
        <v>0.53333333333333333</v>
      </c>
      <c r="AC35" s="135">
        <v>1</v>
      </c>
      <c r="AD35" s="135">
        <v>0</v>
      </c>
      <c r="AE35" s="135">
        <v>0</v>
      </c>
      <c r="AF35" s="135">
        <v>6.6666666666666666E-2</v>
      </c>
      <c r="AG35" s="135">
        <v>6.6666666666666666E-2</v>
      </c>
      <c r="AH35" s="135">
        <v>6.6666666666666666E-2</v>
      </c>
      <c r="AI35" s="135">
        <v>6.6666666666666666E-2</v>
      </c>
      <c r="AJ35" s="135">
        <v>0.26666666666666666</v>
      </c>
      <c r="AK35" s="135">
        <v>0.4</v>
      </c>
      <c r="AL35" s="135">
        <v>6.6666666666666666E-2</v>
      </c>
      <c r="AM35" s="135">
        <v>0.26666666666666666</v>
      </c>
      <c r="AN35" s="135">
        <v>0.26666666666666666</v>
      </c>
      <c r="AO35" s="135">
        <v>0.6</v>
      </c>
      <c r="AP35" s="135">
        <v>0</v>
      </c>
      <c r="AQ35" s="135">
        <v>0.26666666666666666</v>
      </c>
      <c r="AR35" s="135">
        <v>0.13333333333333333</v>
      </c>
      <c r="AS35" s="135">
        <v>0.73333333333333328</v>
      </c>
      <c r="AT35" s="135">
        <v>0</v>
      </c>
      <c r="AU35" s="135">
        <v>0</v>
      </c>
      <c r="AV35" s="135">
        <v>0</v>
      </c>
      <c r="AW35" s="135">
        <v>0.13333333333333333</v>
      </c>
      <c r="AX35" s="135">
        <v>0.13333333333333333</v>
      </c>
      <c r="AY35" s="135">
        <v>0.13333333333333333</v>
      </c>
      <c r="AZ35" s="135">
        <v>1</v>
      </c>
      <c r="BA35" s="135">
        <v>0</v>
      </c>
      <c r="BB35" s="135">
        <v>1</v>
      </c>
      <c r="BC35" s="135">
        <v>0</v>
      </c>
      <c r="BD35" s="135">
        <v>1</v>
      </c>
      <c r="BE35" s="135">
        <v>0</v>
      </c>
      <c r="BF35" s="135">
        <v>1</v>
      </c>
      <c r="BG35" s="135">
        <v>0.13333333333333333</v>
      </c>
      <c r="BH35" s="135">
        <v>1</v>
      </c>
      <c r="BI35" s="135">
        <v>0</v>
      </c>
      <c r="BJ35" s="135">
        <v>0</v>
      </c>
      <c r="BK35" s="135">
        <v>0</v>
      </c>
      <c r="BL35" s="135">
        <v>0</v>
      </c>
      <c r="BM35" s="135">
        <v>0.13333333333333333</v>
      </c>
      <c r="BN35" s="135">
        <v>0</v>
      </c>
      <c r="BO35" s="135">
        <v>0</v>
      </c>
      <c r="BP35" s="135">
        <v>0</v>
      </c>
      <c r="BQ35" s="135">
        <v>6.6666666666666666E-2</v>
      </c>
      <c r="BR35" s="135">
        <v>6.6666666666666666E-2</v>
      </c>
      <c r="BS35" s="135">
        <v>6.6666666666666666E-2</v>
      </c>
      <c r="BT35" s="135">
        <v>0</v>
      </c>
      <c r="BU35" s="135">
        <v>0</v>
      </c>
      <c r="BV35" s="135">
        <v>0</v>
      </c>
      <c r="BW35" s="135">
        <v>6.6666666666666666E-2</v>
      </c>
      <c r="BX35" s="135">
        <v>0.26666666666666666</v>
      </c>
      <c r="BY35" s="135">
        <v>6.6666666666666666E-2</v>
      </c>
      <c r="BZ35" s="135">
        <v>0.4</v>
      </c>
      <c r="CA35" s="135">
        <v>0.4</v>
      </c>
      <c r="CB35" s="135">
        <v>0.66666666666666663</v>
      </c>
      <c r="CC35" s="135">
        <v>0</v>
      </c>
      <c r="CD35" s="135">
        <v>0.26666666666666666</v>
      </c>
      <c r="CE35" s="135">
        <v>6.6666666666666666E-2</v>
      </c>
      <c r="CF35" s="135">
        <v>0.13333333333333333</v>
      </c>
    </row>
    <row r="36" spans="1:84" x14ac:dyDescent="0.35">
      <c r="A36" s="135">
        <f t="shared" si="0"/>
        <v>9.8437499999999997E-2</v>
      </c>
      <c r="B36" s="135">
        <f t="shared" si="1"/>
        <v>0.90156250000000004</v>
      </c>
      <c r="C36" s="63" t="s">
        <v>246</v>
      </c>
      <c r="D36" t="s">
        <v>309</v>
      </c>
      <c r="E36" s="135">
        <v>0</v>
      </c>
      <c r="F36" s="135">
        <v>6.25E-2</v>
      </c>
      <c r="G36" s="135">
        <v>0</v>
      </c>
      <c r="H36" s="135">
        <v>6.25E-2</v>
      </c>
      <c r="I36" s="135">
        <v>6.25E-2</v>
      </c>
      <c r="J36" s="135">
        <v>6.25E-2</v>
      </c>
      <c r="K36" s="135">
        <v>0</v>
      </c>
      <c r="L36" s="135">
        <v>0</v>
      </c>
      <c r="M36" s="135">
        <v>6.25E-2</v>
      </c>
      <c r="N36" s="135">
        <v>6.25E-2</v>
      </c>
      <c r="O36" s="135">
        <v>0.125</v>
      </c>
      <c r="P36" s="135">
        <v>0.125</v>
      </c>
      <c r="Q36" s="135">
        <v>0.125</v>
      </c>
      <c r="R36" s="135">
        <v>6.25E-2</v>
      </c>
      <c r="S36" s="135">
        <v>6.25E-2</v>
      </c>
      <c r="T36" s="135">
        <v>6.25E-2</v>
      </c>
      <c r="U36" s="135">
        <v>0</v>
      </c>
      <c r="V36" s="135">
        <v>0.125</v>
      </c>
      <c r="W36" s="135">
        <v>6.25E-2</v>
      </c>
      <c r="X36" s="135">
        <v>0.375</v>
      </c>
      <c r="Y36" s="135">
        <v>0</v>
      </c>
      <c r="Z36" s="135">
        <v>0.125</v>
      </c>
      <c r="AA36" s="135">
        <v>6.25E-2</v>
      </c>
      <c r="AB36" s="135">
        <v>0.125</v>
      </c>
      <c r="AC36" s="135">
        <v>0</v>
      </c>
      <c r="AD36" s="135">
        <v>0.125</v>
      </c>
      <c r="AE36" s="135">
        <v>0</v>
      </c>
      <c r="AF36" s="135">
        <v>0</v>
      </c>
      <c r="AG36" s="135">
        <v>6.25E-2</v>
      </c>
      <c r="AH36" s="135">
        <v>0</v>
      </c>
      <c r="AI36" s="135">
        <v>0</v>
      </c>
      <c r="AJ36" s="135">
        <v>0</v>
      </c>
      <c r="AK36" s="135">
        <v>6.25E-2</v>
      </c>
      <c r="AL36" s="135">
        <v>6.25E-2</v>
      </c>
      <c r="AM36" s="135">
        <v>0.125</v>
      </c>
      <c r="AN36" s="135">
        <v>6.25E-2</v>
      </c>
      <c r="AO36" s="135">
        <v>0.25</v>
      </c>
      <c r="AP36" s="135">
        <v>0</v>
      </c>
      <c r="AQ36" s="135">
        <v>6.25E-2</v>
      </c>
      <c r="AR36" s="135">
        <v>0.125</v>
      </c>
      <c r="AS36" s="135">
        <v>0.1875</v>
      </c>
      <c r="AT36" s="135">
        <v>0.125</v>
      </c>
      <c r="AU36" s="135">
        <v>0</v>
      </c>
      <c r="AV36" s="135">
        <v>0</v>
      </c>
      <c r="AW36" s="135">
        <v>0</v>
      </c>
      <c r="AX36" s="135">
        <v>0</v>
      </c>
      <c r="AY36" s="135">
        <v>6.25E-2</v>
      </c>
      <c r="AZ36" s="135">
        <v>0</v>
      </c>
      <c r="BA36" s="135">
        <v>0.1875</v>
      </c>
      <c r="BB36" s="135">
        <v>0.1875</v>
      </c>
      <c r="BC36" s="135">
        <v>0.375</v>
      </c>
      <c r="BD36" s="135">
        <v>0.125</v>
      </c>
      <c r="BE36" s="135">
        <v>0.25</v>
      </c>
      <c r="BF36" s="135">
        <v>6.25E-2</v>
      </c>
      <c r="BG36" s="135">
        <v>0.25</v>
      </c>
      <c r="BH36" s="135">
        <v>6.25E-2</v>
      </c>
      <c r="BI36" s="135">
        <v>0.25</v>
      </c>
      <c r="BJ36" s="135">
        <v>0.1875</v>
      </c>
      <c r="BK36" s="135">
        <v>0.25</v>
      </c>
      <c r="BL36" s="135">
        <v>0.125</v>
      </c>
      <c r="BM36" s="135">
        <v>0.125</v>
      </c>
      <c r="BN36" s="135">
        <v>0.1875</v>
      </c>
      <c r="BO36" s="135">
        <v>0.125</v>
      </c>
      <c r="BP36" s="135">
        <v>6.25E-2</v>
      </c>
      <c r="BQ36" s="135">
        <v>0.1875</v>
      </c>
      <c r="BR36" s="135">
        <v>0</v>
      </c>
      <c r="BS36" s="135">
        <v>6.25E-2</v>
      </c>
      <c r="BT36" s="135">
        <v>0</v>
      </c>
      <c r="BU36" s="135">
        <v>0</v>
      </c>
      <c r="BV36" s="135">
        <v>6.25E-2</v>
      </c>
      <c r="BW36" s="135">
        <v>6.25E-2</v>
      </c>
      <c r="BX36" s="135">
        <v>0.1875</v>
      </c>
      <c r="BY36" s="135">
        <v>0.125</v>
      </c>
      <c r="BZ36" s="135">
        <v>0.3125</v>
      </c>
      <c r="CA36" s="135">
        <v>0.1875</v>
      </c>
      <c r="CB36" s="135">
        <v>0.3125</v>
      </c>
      <c r="CC36" s="135">
        <v>6.25E-2</v>
      </c>
      <c r="CD36" s="135">
        <v>0.125</v>
      </c>
      <c r="CE36" s="135">
        <v>6.25E-2</v>
      </c>
      <c r="CF36" s="135">
        <v>0.1875</v>
      </c>
    </row>
    <row r="37" spans="1:84" x14ac:dyDescent="0.35">
      <c r="A37" s="135">
        <f t="shared" si="0"/>
        <v>7.2115384615384637E-2</v>
      </c>
      <c r="B37" s="135">
        <f t="shared" si="1"/>
        <v>0.92788461538461542</v>
      </c>
      <c r="C37" s="63" t="s">
        <v>259</v>
      </c>
      <c r="D37" t="s">
        <v>310</v>
      </c>
      <c r="E37" s="135">
        <v>0</v>
      </c>
      <c r="F37" s="135">
        <v>0</v>
      </c>
      <c r="G37" s="135">
        <v>0</v>
      </c>
      <c r="H37" s="135">
        <v>0</v>
      </c>
      <c r="I37" s="135">
        <v>0</v>
      </c>
      <c r="J37" s="135">
        <v>0</v>
      </c>
      <c r="K37" s="135">
        <v>7.6923076923076927E-2</v>
      </c>
      <c r="L37" s="135">
        <v>0.15384615384615385</v>
      </c>
      <c r="M37" s="135">
        <v>0.23076923076923078</v>
      </c>
      <c r="N37" s="135">
        <v>7.6923076923076927E-2</v>
      </c>
      <c r="O37" s="135">
        <v>0</v>
      </c>
      <c r="P37" s="135">
        <v>0.15384615384615385</v>
      </c>
      <c r="Q37" s="135">
        <v>0</v>
      </c>
      <c r="R37" s="135">
        <v>0</v>
      </c>
      <c r="S37" s="135">
        <v>0</v>
      </c>
      <c r="T37" s="135">
        <v>0</v>
      </c>
      <c r="U37" s="135">
        <v>0</v>
      </c>
      <c r="V37" s="135">
        <v>0</v>
      </c>
      <c r="W37" s="135">
        <v>0</v>
      </c>
      <c r="X37" s="135">
        <v>0.15384615384615385</v>
      </c>
      <c r="Y37" s="135">
        <v>0</v>
      </c>
      <c r="Z37" s="135">
        <v>0</v>
      </c>
      <c r="AA37" s="135">
        <v>7.6923076923076927E-2</v>
      </c>
      <c r="AB37" s="135">
        <v>7.6923076923076927E-2</v>
      </c>
      <c r="AC37" s="135">
        <v>0</v>
      </c>
      <c r="AD37" s="135">
        <v>0</v>
      </c>
      <c r="AE37" s="135">
        <v>7.6923076923076927E-2</v>
      </c>
      <c r="AF37" s="135">
        <v>0</v>
      </c>
      <c r="AG37" s="135">
        <v>0</v>
      </c>
      <c r="AH37" s="135">
        <v>0</v>
      </c>
      <c r="AI37" s="135">
        <v>0</v>
      </c>
      <c r="AJ37" s="135">
        <v>0.23076923076923078</v>
      </c>
      <c r="AK37" s="135">
        <v>0.23076923076923078</v>
      </c>
      <c r="AL37" s="135">
        <v>0</v>
      </c>
      <c r="AM37" s="135">
        <v>0</v>
      </c>
      <c r="AN37" s="135">
        <v>0</v>
      </c>
      <c r="AO37" s="135">
        <v>0.15384615384615385</v>
      </c>
      <c r="AP37" s="135">
        <v>7.6923076923076927E-2</v>
      </c>
      <c r="AQ37" s="135">
        <v>0.38461538461538464</v>
      </c>
      <c r="AR37" s="135">
        <v>0.15384615384615385</v>
      </c>
      <c r="AS37" s="135">
        <v>0.38461538461538464</v>
      </c>
      <c r="AT37" s="135">
        <v>0</v>
      </c>
      <c r="AU37" s="135">
        <v>7.6923076923076927E-2</v>
      </c>
      <c r="AV37" s="135">
        <v>7.6923076923076927E-2</v>
      </c>
      <c r="AW37" s="135">
        <v>7.6923076923076927E-2</v>
      </c>
      <c r="AX37" s="135">
        <v>0</v>
      </c>
      <c r="AY37" s="135">
        <v>7.6923076923076927E-2</v>
      </c>
      <c r="AZ37" s="135">
        <v>0</v>
      </c>
      <c r="BA37" s="135">
        <v>0</v>
      </c>
      <c r="BB37" s="135">
        <v>7.6923076923076927E-2</v>
      </c>
      <c r="BC37" s="135">
        <v>0.23076923076923078</v>
      </c>
      <c r="BD37" s="135">
        <v>0</v>
      </c>
      <c r="BE37" s="135">
        <v>0</v>
      </c>
      <c r="BF37" s="135">
        <v>7.6923076923076927E-2</v>
      </c>
      <c r="BG37" s="135">
        <v>7.6923076923076927E-2</v>
      </c>
      <c r="BH37" s="135">
        <v>7.6923076923076927E-2</v>
      </c>
      <c r="BI37" s="135">
        <v>7.6923076923076927E-2</v>
      </c>
      <c r="BJ37" s="135">
        <v>0.15384615384615385</v>
      </c>
      <c r="BK37" s="135">
        <v>0.23076923076923078</v>
      </c>
      <c r="BL37" s="135">
        <v>0.23076923076923078</v>
      </c>
      <c r="BM37" s="135">
        <v>0.15384615384615385</v>
      </c>
      <c r="BN37" s="135">
        <v>0.15384615384615385</v>
      </c>
      <c r="BO37" s="135">
        <v>7.6923076923076927E-2</v>
      </c>
      <c r="BP37" s="135">
        <v>0</v>
      </c>
      <c r="BQ37" s="135">
        <v>7.6923076923076927E-2</v>
      </c>
      <c r="BR37" s="135">
        <v>0</v>
      </c>
      <c r="BS37" s="135">
        <v>7.6923076923076927E-2</v>
      </c>
      <c r="BT37" s="135">
        <v>7.6923076923076927E-2</v>
      </c>
      <c r="BU37" s="135">
        <v>0</v>
      </c>
      <c r="BV37" s="135">
        <v>0</v>
      </c>
      <c r="BW37" s="135">
        <v>0</v>
      </c>
      <c r="BX37" s="135">
        <v>0</v>
      </c>
      <c r="BY37" s="135">
        <v>0.15384615384615385</v>
      </c>
      <c r="BZ37" s="135">
        <v>0.15384615384615385</v>
      </c>
      <c r="CA37" s="135">
        <v>0.23076923076923078</v>
      </c>
      <c r="CB37" s="135">
        <v>0.23076923076923078</v>
      </c>
      <c r="CC37" s="135">
        <v>0</v>
      </c>
      <c r="CD37" s="135">
        <v>0</v>
      </c>
      <c r="CE37" s="135">
        <v>7.6923076923076927E-2</v>
      </c>
      <c r="CF37" s="135">
        <v>7.6923076923076927E-2</v>
      </c>
    </row>
    <row r="38" spans="1:84" x14ac:dyDescent="0.35">
      <c r="A38" s="135">
        <f t="shared" ref="A38:A69" si="2">IFERROR(AVERAGE(E38:CF38),"")</f>
        <v>6.9230769230769235E-2</v>
      </c>
      <c r="B38" s="135">
        <f t="shared" si="1"/>
        <v>0.93076923076923079</v>
      </c>
      <c r="C38" s="63" t="s">
        <v>238</v>
      </c>
      <c r="D38" t="s">
        <v>258</v>
      </c>
      <c r="E38" s="135">
        <v>0</v>
      </c>
      <c r="F38" s="135">
        <v>0</v>
      </c>
      <c r="G38" s="135">
        <v>0</v>
      </c>
      <c r="H38" s="135">
        <v>7.6923076923076927E-2</v>
      </c>
      <c r="I38" s="135">
        <v>0</v>
      </c>
      <c r="J38" s="135">
        <v>0</v>
      </c>
      <c r="K38" s="135">
        <v>0</v>
      </c>
      <c r="L38" s="135">
        <v>0</v>
      </c>
      <c r="M38" s="135">
        <v>0</v>
      </c>
      <c r="N38" s="135">
        <v>0.15384615384615385</v>
      </c>
      <c r="O38" s="135">
        <v>0</v>
      </c>
      <c r="P38" s="135">
        <v>0.15384615384615385</v>
      </c>
      <c r="Q38" s="135">
        <v>0</v>
      </c>
      <c r="R38" s="135">
        <v>0</v>
      </c>
      <c r="S38" s="135">
        <v>0</v>
      </c>
      <c r="T38" s="135">
        <v>7.6923076923076927E-2</v>
      </c>
      <c r="U38" s="135">
        <v>0</v>
      </c>
      <c r="V38" s="135">
        <v>0.15384615384615385</v>
      </c>
      <c r="W38" s="135">
        <v>0</v>
      </c>
      <c r="X38" s="135">
        <v>7.6923076923076927E-2</v>
      </c>
      <c r="Y38" s="135">
        <v>0</v>
      </c>
      <c r="Z38" s="135">
        <v>0.15384615384615385</v>
      </c>
      <c r="AA38" s="135">
        <v>7.6923076923076927E-2</v>
      </c>
      <c r="AB38" s="135">
        <v>0.15384615384615385</v>
      </c>
      <c r="AC38" s="135">
        <v>7.6923076923076927E-2</v>
      </c>
      <c r="AD38" s="135">
        <v>7.6923076923076927E-2</v>
      </c>
      <c r="AE38" s="135">
        <v>0</v>
      </c>
      <c r="AF38" s="135">
        <v>0</v>
      </c>
      <c r="AG38" s="135">
        <v>0</v>
      </c>
      <c r="AH38" s="135">
        <v>0.15384615384615385</v>
      </c>
      <c r="AI38" s="135">
        <v>0.15384615384615385</v>
      </c>
      <c r="AJ38" s="135">
        <v>0</v>
      </c>
      <c r="AK38" s="135">
        <v>0.15384615384615385</v>
      </c>
      <c r="AL38" s="135">
        <v>0</v>
      </c>
      <c r="AM38" s="135">
        <v>0.15384615384615385</v>
      </c>
      <c r="AN38" s="135">
        <v>0</v>
      </c>
      <c r="AO38" s="135">
        <v>0.23076923076923078</v>
      </c>
      <c r="AP38" s="135">
        <v>0</v>
      </c>
      <c r="AQ38" s="135">
        <v>0</v>
      </c>
      <c r="AR38" s="135">
        <v>0.15384615384615385</v>
      </c>
      <c r="AS38" s="135">
        <v>0.46153846153846156</v>
      </c>
      <c r="AT38" s="135">
        <v>7.6923076923076927E-2</v>
      </c>
      <c r="AU38" s="135">
        <v>7.6923076923076927E-2</v>
      </c>
      <c r="AV38" s="135">
        <v>7.6923076923076927E-2</v>
      </c>
      <c r="AW38" s="135">
        <v>7.6923076923076927E-2</v>
      </c>
      <c r="AX38" s="135">
        <v>0</v>
      </c>
      <c r="AY38" s="135">
        <v>0</v>
      </c>
      <c r="AZ38" s="135">
        <v>0</v>
      </c>
      <c r="BA38" s="135">
        <v>7.6923076923076927E-2</v>
      </c>
      <c r="BB38" s="135">
        <v>0</v>
      </c>
      <c r="BC38" s="135">
        <v>7.6923076923076927E-2</v>
      </c>
      <c r="BD38" s="135">
        <v>0</v>
      </c>
      <c r="BE38" s="135">
        <v>0.15384615384615385</v>
      </c>
      <c r="BF38" s="135">
        <v>0</v>
      </c>
      <c r="BG38" s="135">
        <v>0.15384615384615385</v>
      </c>
      <c r="BH38" s="135">
        <v>0</v>
      </c>
      <c r="BI38" s="135">
        <v>7.6923076923076927E-2</v>
      </c>
      <c r="BJ38" s="135">
        <v>0.15384615384615385</v>
      </c>
      <c r="BK38" s="135">
        <v>0.15384615384615385</v>
      </c>
      <c r="BL38" s="135">
        <v>0.15384615384615385</v>
      </c>
      <c r="BM38" s="135">
        <v>0.15384615384615385</v>
      </c>
      <c r="BN38" s="135">
        <v>0.15384615384615385</v>
      </c>
      <c r="BO38" s="135">
        <v>7.6923076923076927E-2</v>
      </c>
      <c r="BP38" s="135">
        <v>0</v>
      </c>
      <c r="BQ38" s="135">
        <v>0</v>
      </c>
      <c r="BR38" s="135">
        <v>0</v>
      </c>
      <c r="BS38" s="135">
        <v>0</v>
      </c>
      <c r="BT38" s="135">
        <v>0</v>
      </c>
      <c r="BU38" s="135">
        <v>0</v>
      </c>
      <c r="BV38" s="135">
        <v>0</v>
      </c>
      <c r="BW38" s="135">
        <v>0</v>
      </c>
      <c r="BX38" s="135">
        <v>7.6923076923076927E-2</v>
      </c>
      <c r="BY38" s="135">
        <v>7.6923076923076927E-2</v>
      </c>
      <c r="BZ38" s="135">
        <v>0.38461538461538464</v>
      </c>
      <c r="CA38" s="135">
        <v>7.6923076923076927E-2</v>
      </c>
      <c r="CB38" s="135">
        <v>0.46153846153846156</v>
      </c>
      <c r="CC38" s="135">
        <v>0</v>
      </c>
      <c r="CD38" s="135">
        <v>0</v>
      </c>
      <c r="CE38" s="135">
        <v>0</v>
      </c>
      <c r="CF38" s="135">
        <v>7.6923076923076927E-2</v>
      </c>
    </row>
    <row r="39" spans="1:84" x14ac:dyDescent="0.35">
      <c r="A39" s="135">
        <f t="shared" si="2"/>
        <v>0.11184210526315792</v>
      </c>
      <c r="B39" s="135">
        <f t="shared" si="1"/>
        <v>0.88815789473684204</v>
      </c>
      <c r="C39" s="63" t="s">
        <v>259</v>
      </c>
      <c r="D39" t="s">
        <v>260</v>
      </c>
      <c r="E39" s="135">
        <v>0.10526315789473684</v>
      </c>
      <c r="F39" s="135">
        <v>0.15789473684210525</v>
      </c>
      <c r="G39" s="135">
        <v>5.2631578947368418E-2</v>
      </c>
      <c r="H39" s="135">
        <v>0.15789473684210525</v>
      </c>
      <c r="I39" s="135">
        <v>0.10526315789473684</v>
      </c>
      <c r="J39" s="135">
        <v>0.26315789473684209</v>
      </c>
      <c r="K39" s="135">
        <v>0.10526315789473684</v>
      </c>
      <c r="L39" s="135">
        <v>0.26315789473684209</v>
      </c>
      <c r="M39" s="135">
        <v>5.2631578947368418E-2</v>
      </c>
      <c r="N39" s="135">
        <v>5.2631578947368418E-2</v>
      </c>
      <c r="O39" s="135">
        <v>5.2631578947368418E-2</v>
      </c>
      <c r="P39" s="135">
        <v>0.36842105263157893</v>
      </c>
      <c r="Q39" s="135">
        <v>5.2631578947368418E-2</v>
      </c>
      <c r="R39" s="135">
        <v>0.26315789473684209</v>
      </c>
      <c r="S39" s="135">
        <v>0</v>
      </c>
      <c r="T39" s="135">
        <v>0.15789473684210525</v>
      </c>
      <c r="U39" s="135">
        <v>5.2631578947368418E-2</v>
      </c>
      <c r="V39" s="135">
        <v>0.15789473684210525</v>
      </c>
      <c r="W39" s="135">
        <v>0.21052631578947367</v>
      </c>
      <c r="X39" s="135">
        <v>0.26315789473684209</v>
      </c>
      <c r="Y39" s="135">
        <v>0</v>
      </c>
      <c r="Z39" s="135">
        <v>0</v>
      </c>
      <c r="AA39" s="135">
        <v>5.2631578947368418E-2</v>
      </c>
      <c r="AB39" s="135">
        <v>0.15789473684210525</v>
      </c>
      <c r="AC39" s="135">
        <v>5.2631578947368418E-2</v>
      </c>
      <c r="AD39" s="135">
        <v>0.15789473684210525</v>
      </c>
      <c r="AE39" s="135">
        <v>5.2631578947368418E-2</v>
      </c>
      <c r="AF39" s="135">
        <v>5.2631578947368418E-2</v>
      </c>
      <c r="AG39" s="135">
        <v>5.2631578947368418E-2</v>
      </c>
      <c r="AH39" s="135">
        <v>0</v>
      </c>
      <c r="AI39" s="135">
        <v>5.2631578947368418E-2</v>
      </c>
      <c r="AJ39" s="135">
        <v>5.2631578947368418E-2</v>
      </c>
      <c r="AK39" s="135">
        <v>0.10526315789473684</v>
      </c>
      <c r="AL39" s="135">
        <v>0</v>
      </c>
      <c r="AM39" s="135">
        <v>0.10526315789473684</v>
      </c>
      <c r="AN39" s="135">
        <v>5.2631578947368418E-2</v>
      </c>
      <c r="AO39" s="135">
        <v>0.15789473684210525</v>
      </c>
      <c r="AP39" s="135">
        <v>5.2631578947368418E-2</v>
      </c>
      <c r="AQ39" s="135">
        <v>0.15789473684210525</v>
      </c>
      <c r="AR39" s="135">
        <v>0.15789473684210525</v>
      </c>
      <c r="AS39" s="135">
        <v>0.42105263157894735</v>
      </c>
      <c r="AT39" s="135">
        <v>0</v>
      </c>
      <c r="AU39" s="135">
        <v>0</v>
      </c>
      <c r="AV39" s="135">
        <v>0</v>
      </c>
      <c r="AW39" s="135">
        <v>0</v>
      </c>
      <c r="AX39" s="135">
        <v>0</v>
      </c>
      <c r="AY39" s="135">
        <v>0.10526315789473684</v>
      </c>
      <c r="AZ39" s="135">
        <v>5.2631578947368418E-2</v>
      </c>
      <c r="BA39" s="135">
        <v>0.21052631578947367</v>
      </c>
      <c r="BB39" s="135">
        <v>0</v>
      </c>
      <c r="BC39" s="135">
        <v>0.26315789473684209</v>
      </c>
      <c r="BD39" s="135">
        <v>0.10526315789473684</v>
      </c>
      <c r="BE39" s="135">
        <v>0.31578947368421051</v>
      </c>
      <c r="BF39" s="135">
        <v>0.10526315789473684</v>
      </c>
      <c r="BG39" s="135">
        <v>0.31578947368421051</v>
      </c>
      <c r="BH39" s="135">
        <v>5.2631578947368418E-2</v>
      </c>
      <c r="BI39" s="135">
        <v>0.10526315789473684</v>
      </c>
      <c r="BJ39" s="135">
        <v>0.21052631578947367</v>
      </c>
      <c r="BK39" s="135">
        <v>0.26315789473684209</v>
      </c>
      <c r="BL39" s="135">
        <v>0.15789473684210525</v>
      </c>
      <c r="BM39" s="135">
        <v>0.26315789473684209</v>
      </c>
      <c r="BN39" s="135">
        <v>0.15789473684210525</v>
      </c>
      <c r="BO39" s="135">
        <v>0</v>
      </c>
      <c r="BP39" s="135">
        <v>0</v>
      </c>
      <c r="BQ39" s="135">
        <v>5.2631578947368418E-2</v>
      </c>
      <c r="BR39" s="135">
        <v>0</v>
      </c>
      <c r="BS39" s="135">
        <v>5.2631578947368418E-2</v>
      </c>
      <c r="BT39" s="135">
        <v>0</v>
      </c>
      <c r="BU39" s="135">
        <v>0</v>
      </c>
      <c r="BV39" s="135">
        <v>5.2631578947368418E-2</v>
      </c>
      <c r="BW39" s="135">
        <v>0</v>
      </c>
      <c r="BX39" s="135">
        <v>0.15789473684210525</v>
      </c>
      <c r="BY39" s="135">
        <v>0.10526315789473684</v>
      </c>
      <c r="BZ39" s="135">
        <v>0.21052631578947367</v>
      </c>
      <c r="CA39" s="135">
        <v>0.10526315789473684</v>
      </c>
      <c r="CB39" s="135">
        <v>0.31578947368421051</v>
      </c>
      <c r="CC39" s="135">
        <v>0.10526315789473684</v>
      </c>
      <c r="CD39" s="135">
        <v>0.21052631578947367</v>
      </c>
      <c r="CE39" s="135">
        <v>0</v>
      </c>
      <c r="CF39" s="135">
        <v>0.10526315789473684</v>
      </c>
    </row>
    <row r="40" spans="1:84" x14ac:dyDescent="0.35">
      <c r="A40" s="135">
        <f t="shared" si="2"/>
        <v>4.4166666666666694E-2</v>
      </c>
      <c r="B40" s="135">
        <f t="shared" si="1"/>
        <v>0.95583333333333331</v>
      </c>
      <c r="C40" s="63" t="s">
        <v>238</v>
      </c>
      <c r="D40" t="s">
        <v>262</v>
      </c>
      <c r="E40" s="135">
        <v>0.2</v>
      </c>
      <c r="F40" s="135">
        <v>0.2</v>
      </c>
      <c r="G40" s="135">
        <v>0.2</v>
      </c>
      <c r="H40" s="135">
        <v>0.2</v>
      </c>
      <c r="I40" s="135">
        <v>0.2</v>
      </c>
      <c r="J40" s="135">
        <v>0.26666666666666666</v>
      </c>
      <c r="K40" s="135">
        <v>0.2</v>
      </c>
      <c r="L40" s="135">
        <v>0.2</v>
      </c>
      <c r="M40" s="135">
        <v>0.2</v>
      </c>
      <c r="N40" s="135">
        <v>0.2</v>
      </c>
      <c r="O40" s="135">
        <v>0</v>
      </c>
      <c r="P40" s="135">
        <v>0</v>
      </c>
      <c r="Q40" s="135">
        <v>6.6666666666666666E-2</v>
      </c>
      <c r="R40" s="135">
        <v>6.6666666666666666E-2</v>
      </c>
      <c r="S40" s="135">
        <v>0</v>
      </c>
      <c r="T40" s="135">
        <v>0</v>
      </c>
      <c r="U40" s="135">
        <v>0</v>
      </c>
      <c r="V40" s="135">
        <v>0</v>
      </c>
      <c r="W40" s="135">
        <v>0</v>
      </c>
      <c r="X40" s="135">
        <v>0</v>
      </c>
      <c r="Y40" s="135">
        <v>0</v>
      </c>
      <c r="Z40" s="135">
        <v>0</v>
      </c>
      <c r="AA40" s="135">
        <v>6.6666666666666666E-2</v>
      </c>
      <c r="AB40" s="135">
        <v>6.6666666666666666E-2</v>
      </c>
      <c r="AC40" s="135">
        <v>6.6666666666666666E-2</v>
      </c>
      <c r="AD40" s="135">
        <v>6.6666666666666666E-2</v>
      </c>
      <c r="AE40" s="135">
        <v>0</v>
      </c>
      <c r="AF40" s="135">
        <v>0</v>
      </c>
      <c r="AG40" s="135">
        <v>0</v>
      </c>
      <c r="AH40" s="135">
        <v>0</v>
      </c>
      <c r="AI40" s="135">
        <v>0</v>
      </c>
      <c r="AJ40" s="135">
        <v>0</v>
      </c>
      <c r="AK40" s="135">
        <v>0</v>
      </c>
      <c r="AL40" s="135">
        <v>0</v>
      </c>
      <c r="AM40" s="135">
        <v>0</v>
      </c>
      <c r="AN40" s="135">
        <v>0</v>
      </c>
      <c r="AO40" s="135">
        <v>0</v>
      </c>
      <c r="AP40" s="135">
        <v>0</v>
      </c>
      <c r="AQ40" s="135">
        <v>0</v>
      </c>
      <c r="AR40" s="135">
        <v>0.13333333333333333</v>
      </c>
      <c r="AS40" s="135">
        <v>0.13333333333333333</v>
      </c>
      <c r="AT40" s="135">
        <v>0</v>
      </c>
      <c r="AU40" s="135">
        <v>0</v>
      </c>
      <c r="AV40" s="135">
        <v>0</v>
      </c>
      <c r="AW40" s="135">
        <v>0</v>
      </c>
      <c r="AX40" s="135">
        <v>0</v>
      </c>
      <c r="AY40" s="135">
        <v>0</v>
      </c>
      <c r="AZ40" s="135">
        <v>0</v>
      </c>
      <c r="BA40" s="135">
        <v>0</v>
      </c>
      <c r="BB40" s="135">
        <v>0</v>
      </c>
      <c r="BC40" s="135">
        <v>6.6666666666666666E-2</v>
      </c>
      <c r="BD40" s="135">
        <v>0</v>
      </c>
      <c r="BE40" s="135">
        <v>0</v>
      </c>
      <c r="BF40" s="135">
        <v>6.6666666666666666E-2</v>
      </c>
      <c r="BG40" s="135">
        <v>0.13333333333333333</v>
      </c>
      <c r="BH40" s="135">
        <v>0</v>
      </c>
      <c r="BI40" s="135">
        <v>0</v>
      </c>
      <c r="BJ40" s="135">
        <v>0</v>
      </c>
      <c r="BK40" s="135">
        <v>0</v>
      </c>
      <c r="BL40" s="135">
        <v>0</v>
      </c>
      <c r="BM40" s="135">
        <v>0</v>
      </c>
      <c r="BN40" s="135">
        <v>0</v>
      </c>
      <c r="BO40" s="135">
        <v>0.26666666666666666</v>
      </c>
      <c r="BP40" s="135">
        <v>0</v>
      </c>
      <c r="BQ40" s="135">
        <v>0</v>
      </c>
      <c r="BR40" s="135">
        <v>0</v>
      </c>
      <c r="BS40" s="135">
        <v>0</v>
      </c>
      <c r="BT40" s="135">
        <v>0</v>
      </c>
      <c r="BU40" s="135">
        <v>0</v>
      </c>
      <c r="BV40" s="135">
        <v>0</v>
      </c>
      <c r="BW40" s="135">
        <v>0</v>
      </c>
      <c r="BX40" s="135">
        <v>0</v>
      </c>
      <c r="BY40" s="135">
        <v>6.6666666666666666E-2</v>
      </c>
      <c r="BZ40" s="135">
        <v>6.6666666666666666E-2</v>
      </c>
      <c r="CA40" s="135">
        <v>6.6666666666666666E-2</v>
      </c>
      <c r="CB40" s="135">
        <v>6.6666666666666666E-2</v>
      </c>
      <c r="CC40" s="135">
        <v>0</v>
      </c>
      <c r="CD40" s="135">
        <v>0</v>
      </c>
      <c r="CE40" s="135">
        <v>0</v>
      </c>
      <c r="CF40" s="135">
        <v>0</v>
      </c>
    </row>
    <row r="41" spans="1:84" x14ac:dyDescent="0.35">
      <c r="A41" s="135">
        <f t="shared" si="2"/>
        <v>6.388888888888887E-2</v>
      </c>
      <c r="B41" s="135">
        <f t="shared" si="1"/>
        <v>0.93611111111111112</v>
      </c>
      <c r="C41" s="63" t="s">
        <v>238</v>
      </c>
      <c r="D41" t="s">
        <v>263</v>
      </c>
      <c r="E41" s="135">
        <v>0</v>
      </c>
      <c r="F41" s="135">
        <v>0</v>
      </c>
      <c r="G41" s="135">
        <v>5.5555555555555552E-2</v>
      </c>
      <c r="H41" s="135">
        <v>0</v>
      </c>
      <c r="I41" s="135">
        <v>0.1111111111111111</v>
      </c>
      <c r="J41" s="135">
        <v>0.22222222222222221</v>
      </c>
      <c r="K41" s="135">
        <v>0.1111111111111111</v>
      </c>
      <c r="L41" s="135">
        <v>0.1111111111111111</v>
      </c>
      <c r="M41" s="135">
        <v>0</v>
      </c>
      <c r="N41" s="135">
        <v>0</v>
      </c>
      <c r="O41" s="135">
        <v>5.5555555555555552E-2</v>
      </c>
      <c r="P41" s="135">
        <v>0.1111111111111111</v>
      </c>
      <c r="Q41" s="135">
        <v>5.5555555555555552E-2</v>
      </c>
      <c r="R41" s="135">
        <v>5.5555555555555552E-2</v>
      </c>
      <c r="S41" s="135">
        <v>0</v>
      </c>
      <c r="T41" s="135">
        <v>0.1111111111111111</v>
      </c>
      <c r="U41" s="135">
        <v>0</v>
      </c>
      <c r="V41" s="135">
        <v>5.5555555555555552E-2</v>
      </c>
      <c r="W41" s="135">
        <v>5.5555555555555552E-2</v>
      </c>
      <c r="X41" s="135">
        <v>0.1111111111111111</v>
      </c>
      <c r="Y41" s="135">
        <v>0.1111111111111111</v>
      </c>
      <c r="Z41" s="135">
        <v>0.1111111111111111</v>
      </c>
      <c r="AA41" s="135">
        <v>0.1111111111111111</v>
      </c>
      <c r="AB41" s="135">
        <v>0.22222222222222221</v>
      </c>
      <c r="AC41" s="135">
        <v>0</v>
      </c>
      <c r="AD41" s="135">
        <v>0.16666666666666666</v>
      </c>
      <c r="AE41" s="135">
        <v>0</v>
      </c>
      <c r="AF41" s="135">
        <v>0</v>
      </c>
      <c r="AG41" s="135">
        <v>0</v>
      </c>
      <c r="AH41" s="135">
        <v>5.5555555555555552E-2</v>
      </c>
      <c r="AI41" s="135">
        <v>5.5555555555555552E-2</v>
      </c>
      <c r="AJ41" s="135">
        <v>0.1111111111111111</v>
      </c>
      <c r="AK41" s="135">
        <v>0.1111111111111111</v>
      </c>
      <c r="AL41" s="135">
        <v>0.1111111111111111</v>
      </c>
      <c r="AM41" s="135">
        <v>0.16666666666666666</v>
      </c>
      <c r="AN41" s="135">
        <v>5.5555555555555552E-2</v>
      </c>
      <c r="AO41" s="135">
        <v>0.1111111111111111</v>
      </c>
      <c r="AP41" s="135">
        <v>5.5555555555555552E-2</v>
      </c>
      <c r="AQ41" s="135">
        <v>0.1111111111111111</v>
      </c>
      <c r="AR41" s="135">
        <v>0.1111111111111111</v>
      </c>
      <c r="AS41" s="135">
        <v>0.22222222222222221</v>
      </c>
      <c r="AT41" s="135">
        <v>0</v>
      </c>
      <c r="AU41" s="135">
        <v>0</v>
      </c>
      <c r="AV41" s="135">
        <v>0</v>
      </c>
      <c r="AW41" s="135">
        <v>0</v>
      </c>
      <c r="AX41" s="135">
        <v>0</v>
      </c>
      <c r="AY41" s="135">
        <v>0</v>
      </c>
      <c r="AZ41" s="135">
        <v>0</v>
      </c>
      <c r="BA41" s="135">
        <v>0</v>
      </c>
      <c r="BB41" s="135">
        <v>5.5555555555555552E-2</v>
      </c>
      <c r="BC41" s="135">
        <v>0.16666666666666666</v>
      </c>
      <c r="BD41" s="135">
        <v>5.5555555555555552E-2</v>
      </c>
      <c r="BE41" s="135">
        <v>0.22222222222222221</v>
      </c>
      <c r="BF41" s="135">
        <v>0.1111111111111111</v>
      </c>
      <c r="BG41" s="135">
        <v>0.27777777777777779</v>
      </c>
      <c r="BH41" s="135">
        <v>0.1111111111111111</v>
      </c>
      <c r="BI41" s="135">
        <v>0.1111111111111111</v>
      </c>
      <c r="BJ41" s="135">
        <v>0</v>
      </c>
      <c r="BK41" s="135">
        <v>0</v>
      </c>
      <c r="BL41" s="135">
        <v>0</v>
      </c>
      <c r="BM41" s="135">
        <v>0</v>
      </c>
      <c r="BN41" s="135">
        <v>0</v>
      </c>
      <c r="BO41" s="135">
        <v>0</v>
      </c>
      <c r="BP41" s="135">
        <v>0</v>
      </c>
      <c r="BQ41" s="135">
        <v>0</v>
      </c>
      <c r="BR41" s="135">
        <v>0</v>
      </c>
      <c r="BS41" s="135">
        <v>0</v>
      </c>
      <c r="BT41" s="135">
        <v>0</v>
      </c>
      <c r="BU41" s="135">
        <v>0</v>
      </c>
      <c r="BV41" s="135">
        <v>0</v>
      </c>
      <c r="BW41" s="135">
        <v>5.5555555555555552E-2</v>
      </c>
      <c r="BX41" s="135">
        <v>0.16666666666666666</v>
      </c>
      <c r="BY41" s="135">
        <v>0</v>
      </c>
      <c r="BZ41" s="135">
        <v>0.16666666666666666</v>
      </c>
      <c r="CA41" s="135">
        <v>5.5555555555555552E-2</v>
      </c>
      <c r="CB41" s="135">
        <v>0.16666666666666666</v>
      </c>
      <c r="CC41" s="135">
        <v>0</v>
      </c>
      <c r="CD41" s="135">
        <v>0.1111111111111111</v>
      </c>
      <c r="CE41" s="135">
        <v>0</v>
      </c>
      <c r="CF41" s="135">
        <v>5.5555555555555552E-2</v>
      </c>
    </row>
    <row r="42" spans="1:84" x14ac:dyDescent="0.35">
      <c r="A42" s="135">
        <f t="shared" si="2"/>
        <v>0.1483333333333334</v>
      </c>
      <c r="B42" s="135">
        <f t="shared" si="1"/>
        <v>0.85166666666666657</v>
      </c>
      <c r="C42" s="63" t="s">
        <v>234</v>
      </c>
      <c r="D42" t="s">
        <v>264</v>
      </c>
      <c r="E42" s="135">
        <v>6.6666666666666666E-2</v>
      </c>
      <c r="F42" s="135">
        <v>0.13333333333333333</v>
      </c>
      <c r="G42" s="135">
        <v>0</v>
      </c>
      <c r="H42" s="135">
        <v>6.6666666666666666E-2</v>
      </c>
      <c r="I42" s="135">
        <v>0</v>
      </c>
      <c r="J42" s="135">
        <v>6.6666666666666666E-2</v>
      </c>
      <c r="K42" s="135">
        <v>6.6666666666666666E-2</v>
      </c>
      <c r="L42" s="135">
        <v>0.2</v>
      </c>
      <c r="M42" s="135">
        <v>6.6666666666666666E-2</v>
      </c>
      <c r="N42" s="135">
        <v>0.26666666666666666</v>
      </c>
      <c r="O42" s="135">
        <v>6.6666666666666666E-2</v>
      </c>
      <c r="P42" s="135">
        <v>6.6666666666666666E-2</v>
      </c>
      <c r="Q42" s="135">
        <v>0.13333333333333333</v>
      </c>
      <c r="R42" s="135">
        <v>0.13333333333333333</v>
      </c>
      <c r="S42" s="135">
        <v>0</v>
      </c>
      <c r="T42" s="135">
        <v>0.13333333333333333</v>
      </c>
      <c r="U42" s="135">
        <v>6.6666666666666666E-2</v>
      </c>
      <c r="V42" s="135">
        <v>6.6666666666666666E-2</v>
      </c>
      <c r="W42" s="135">
        <v>0.26666666666666666</v>
      </c>
      <c r="X42" s="135">
        <v>0.26666666666666666</v>
      </c>
      <c r="Y42" s="135">
        <v>0.33333333333333331</v>
      </c>
      <c r="Z42" s="135">
        <v>0.4</v>
      </c>
      <c r="AA42" s="135">
        <v>0.33333333333333331</v>
      </c>
      <c r="AB42" s="135">
        <v>0.4</v>
      </c>
      <c r="AC42" s="135">
        <v>0.26666666666666666</v>
      </c>
      <c r="AD42" s="135">
        <v>0.26666666666666666</v>
      </c>
      <c r="AE42" s="135">
        <v>0</v>
      </c>
      <c r="AF42" s="135">
        <v>0</v>
      </c>
      <c r="AG42" s="135">
        <v>0</v>
      </c>
      <c r="AH42" s="135">
        <v>6.6666666666666666E-2</v>
      </c>
      <c r="AI42" s="135">
        <v>0.13333333333333333</v>
      </c>
      <c r="AJ42" s="135">
        <v>6.6666666666666666E-2</v>
      </c>
      <c r="AK42" s="135">
        <v>6.6666666666666666E-2</v>
      </c>
      <c r="AL42" s="135">
        <v>0</v>
      </c>
      <c r="AM42" s="135">
        <v>0</v>
      </c>
      <c r="AN42" s="135">
        <v>0.13333333333333333</v>
      </c>
      <c r="AO42" s="135">
        <v>0.2</v>
      </c>
      <c r="AP42" s="135">
        <v>0.13333333333333333</v>
      </c>
      <c r="AQ42" s="135">
        <v>0.13333333333333333</v>
      </c>
      <c r="AR42" s="135">
        <v>0.13333333333333333</v>
      </c>
      <c r="AS42" s="135">
        <v>0.2</v>
      </c>
      <c r="AT42" s="135">
        <v>0</v>
      </c>
      <c r="AU42" s="135">
        <v>0</v>
      </c>
      <c r="AV42" s="135">
        <v>0</v>
      </c>
      <c r="AW42" s="135">
        <v>0.2</v>
      </c>
      <c r="AX42" s="135">
        <v>0</v>
      </c>
      <c r="AY42" s="135">
        <v>0</v>
      </c>
      <c r="AZ42" s="135">
        <v>0.2</v>
      </c>
      <c r="BA42" s="135">
        <v>0.2</v>
      </c>
      <c r="BB42" s="135">
        <v>0.26666666666666666</v>
      </c>
      <c r="BC42" s="135">
        <v>0.26666666666666666</v>
      </c>
      <c r="BD42" s="135">
        <v>0.4</v>
      </c>
      <c r="BE42" s="135">
        <v>0.33333333333333331</v>
      </c>
      <c r="BF42" s="135">
        <v>0.26666666666666666</v>
      </c>
      <c r="BG42" s="135">
        <v>0.26666666666666666</v>
      </c>
      <c r="BH42" s="135">
        <v>0.26666666666666666</v>
      </c>
      <c r="BI42" s="135">
        <v>0.26666666666666666</v>
      </c>
      <c r="BJ42" s="135">
        <v>0.13333333333333333</v>
      </c>
      <c r="BK42" s="135">
        <v>0.2</v>
      </c>
      <c r="BL42" s="135">
        <v>0.26666666666666666</v>
      </c>
      <c r="BM42" s="135">
        <v>0.26666666666666666</v>
      </c>
      <c r="BN42" s="135">
        <v>0.4</v>
      </c>
      <c r="BO42" s="135">
        <v>6.6666666666666666E-2</v>
      </c>
      <c r="BP42" s="135">
        <v>6.6666666666666666E-2</v>
      </c>
      <c r="BQ42" s="135">
        <v>6.6666666666666666E-2</v>
      </c>
      <c r="BR42" s="135">
        <v>0</v>
      </c>
      <c r="BS42" s="135">
        <v>0</v>
      </c>
      <c r="BT42" s="135">
        <v>0</v>
      </c>
      <c r="BU42" s="135">
        <v>0</v>
      </c>
      <c r="BV42" s="135">
        <v>0</v>
      </c>
      <c r="BW42" s="135">
        <v>6.6666666666666666E-2</v>
      </c>
      <c r="BX42" s="135">
        <v>0.13333333333333333</v>
      </c>
      <c r="BY42" s="135">
        <v>0.26666666666666666</v>
      </c>
      <c r="BZ42" s="135">
        <v>0.26666666666666666</v>
      </c>
      <c r="CA42" s="135">
        <v>0.33333333333333331</v>
      </c>
      <c r="CB42" s="135">
        <v>0.26666666666666666</v>
      </c>
      <c r="CC42" s="135">
        <v>0.13333333333333333</v>
      </c>
      <c r="CD42" s="135">
        <v>0.13333333333333333</v>
      </c>
      <c r="CE42" s="135">
        <v>0.2</v>
      </c>
      <c r="CF42" s="135">
        <v>0.26666666666666666</v>
      </c>
    </row>
    <row r="43" spans="1:84" x14ac:dyDescent="0.35">
      <c r="A43" s="135">
        <f t="shared" si="2"/>
        <v>0.05</v>
      </c>
      <c r="B43" s="135">
        <f t="shared" si="1"/>
        <v>0.95</v>
      </c>
      <c r="C43" s="63" t="s">
        <v>238</v>
      </c>
      <c r="D43" t="s">
        <v>265</v>
      </c>
      <c r="E43" s="135">
        <v>0</v>
      </c>
      <c r="F43" s="135">
        <v>0.23076923076923078</v>
      </c>
      <c r="G43" s="135">
        <v>0</v>
      </c>
      <c r="H43" s="135">
        <v>7.6923076923076927E-2</v>
      </c>
      <c r="I43" s="135">
        <v>7.6923076923076927E-2</v>
      </c>
      <c r="J43" s="135">
        <v>0</v>
      </c>
      <c r="K43" s="135">
        <v>0</v>
      </c>
      <c r="L43" s="135">
        <v>0</v>
      </c>
      <c r="M43" s="135">
        <v>0</v>
      </c>
      <c r="N43" s="135">
        <v>7.6923076923076927E-2</v>
      </c>
      <c r="O43" s="135">
        <v>0</v>
      </c>
      <c r="P43" s="135">
        <v>0</v>
      </c>
      <c r="Q43" s="135">
        <v>0</v>
      </c>
      <c r="R43" s="135">
        <v>7.6923076923076927E-2</v>
      </c>
      <c r="S43" s="135">
        <v>0</v>
      </c>
      <c r="T43" s="135">
        <v>0</v>
      </c>
      <c r="U43" s="135">
        <v>0</v>
      </c>
      <c r="V43" s="135">
        <v>0</v>
      </c>
      <c r="W43" s="135">
        <v>0</v>
      </c>
      <c r="X43" s="135">
        <v>0.15384615384615385</v>
      </c>
      <c r="Y43" s="135">
        <v>0</v>
      </c>
      <c r="Z43" s="135">
        <v>7.6923076923076927E-2</v>
      </c>
      <c r="AA43" s="135">
        <v>0</v>
      </c>
      <c r="AB43" s="135">
        <v>0</v>
      </c>
      <c r="AC43" s="135">
        <v>0</v>
      </c>
      <c r="AD43" s="135">
        <v>7.6923076923076927E-2</v>
      </c>
      <c r="AE43" s="135">
        <v>0</v>
      </c>
      <c r="AF43" s="135">
        <v>0</v>
      </c>
      <c r="AG43" s="135">
        <v>0</v>
      </c>
      <c r="AH43" s="135">
        <v>7.6923076923076927E-2</v>
      </c>
      <c r="AI43" s="135">
        <v>0</v>
      </c>
      <c r="AJ43" s="135">
        <v>0</v>
      </c>
      <c r="AK43" s="135">
        <v>0</v>
      </c>
      <c r="AL43" s="135">
        <v>0</v>
      </c>
      <c r="AM43" s="135">
        <v>7.6923076923076927E-2</v>
      </c>
      <c r="AN43" s="135">
        <v>7.6923076923076927E-2</v>
      </c>
      <c r="AO43" s="135">
        <v>0.15384615384615385</v>
      </c>
      <c r="AP43" s="135">
        <v>0</v>
      </c>
      <c r="AQ43" s="135">
        <v>0.15384615384615385</v>
      </c>
      <c r="AR43" s="135">
        <v>0.15384615384615385</v>
      </c>
      <c r="AS43" s="135">
        <v>0.30769230769230771</v>
      </c>
      <c r="AT43" s="135">
        <v>0</v>
      </c>
      <c r="AU43" s="135">
        <v>0</v>
      </c>
      <c r="AV43" s="135">
        <v>0</v>
      </c>
      <c r="AW43" s="135">
        <v>0</v>
      </c>
      <c r="AX43" s="135">
        <v>0</v>
      </c>
      <c r="AY43" s="135">
        <v>0</v>
      </c>
      <c r="AZ43" s="135">
        <v>0</v>
      </c>
      <c r="BA43" s="135">
        <v>0</v>
      </c>
      <c r="BB43" s="135">
        <v>0</v>
      </c>
      <c r="BC43" s="135">
        <v>7.6923076923076927E-2</v>
      </c>
      <c r="BD43" s="135">
        <v>0</v>
      </c>
      <c r="BE43" s="135">
        <v>0.15384615384615385</v>
      </c>
      <c r="BF43" s="135">
        <v>7.6923076923076927E-2</v>
      </c>
      <c r="BG43" s="135">
        <v>7.6923076923076927E-2</v>
      </c>
      <c r="BH43" s="135">
        <v>0</v>
      </c>
      <c r="BI43" s="135">
        <v>0</v>
      </c>
      <c r="BJ43" s="135">
        <v>0</v>
      </c>
      <c r="BK43" s="135">
        <v>0</v>
      </c>
      <c r="BL43" s="135">
        <v>7.6923076923076927E-2</v>
      </c>
      <c r="BM43" s="135">
        <v>0</v>
      </c>
      <c r="BN43" s="135">
        <v>0</v>
      </c>
      <c r="BO43" s="135">
        <v>0</v>
      </c>
      <c r="BP43" s="135">
        <v>0</v>
      </c>
      <c r="BQ43" s="135">
        <v>0</v>
      </c>
      <c r="BR43" s="135">
        <v>0</v>
      </c>
      <c r="BS43" s="135">
        <v>0</v>
      </c>
      <c r="BT43" s="135">
        <v>0</v>
      </c>
      <c r="BU43" s="135">
        <v>0</v>
      </c>
      <c r="BV43" s="135">
        <v>0</v>
      </c>
      <c r="BW43" s="135">
        <v>7.6923076923076927E-2</v>
      </c>
      <c r="BX43" s="135">
        <v>0.23076923076923078</v>
      </c>
      <c r="BY43" s="135">
        <v>0.15384615384615385</v>
      </c>
      <c r="BZ43" s="135">
        <v>0.38461538461538464</v>
      </c>
      <c r="CA43" s="135">
        <v>0.15384615384615385</v>
      </c>
      <c r="CB43" s="135">
        <v>0.38461538461538464</v>
      </c>
      <c r="CC43" s="135">
        <v>0.15384615384615385</v>
      </c>
      <c r="CD43" s="135">
        <v>0</v>
      </c>
      <c r="CE43" s="135">
        <v>7.6923076923076927E-2</v>
      </c>
      <c r="CF43" s="135">
        <v>7.6923076923076927E-2</v>
      </c>
    </row>
    <row r="44" spans="1:84" x14ac:dyDescent="0.35">
      <c r="A44" s="135">
        <f t="shared" si="2"/>
        <v>0.26477272727272727</v>
      </c>
      <c r="B44" s="135">
        <f t="shared" si="1"/>
        <v>0.73522727272727273</v>
      </c>
      <c r="C44" s="63" t="s">
        <v>228</v>
      </c>
      <c r="D44" t="s">
        <v>311</v>
      </c>
      <c r="E44" s="135">
        <v>0</v>
      </c>
      <c r="F44" s="135">
        <v>9.0909090909090912E-2</v>
      </c>
      <c r="G44" s="135">
        <v>0</v>
      </c>
      <c r="H44" s="135">
        <v>9.0909090909090912E-2</v>
      </c>
      <c r="I44" s="135">
        <v>0</v>
      </c>
      <c r="J44" s="135">
        <v>0</v>
      </c>
      <c r="K44" s="135">
        <v>9.0909090909090912E-2</v>
      </c>
      <c r="L44" s="135">
        <v>0.18181818181818182</v>
      </c>
      <c r="M44" s="135">
        <v>0.18181818181818182</v>
      </c>
      <c r="N44" s="135">
        <v>0.45454545454545453</v>
      </c>
      <c r="O44" s="135">
        <v>0.27272727272727271</v>
      </c>
      <c r="P44" s="135">
        <v>0.54545454545454541</v>
      </c>
      <c r="Q44" s="135">
        <v>9.0909090909090912E-2</v>
      </c>
      <c r="R44" s="135">
        <v>0.27272727272727271</v>
      </c>
      <c r="S44" s="135">
        <v>0.18181818181818182</v>
      </c>
      <c r="T44" s="135">
        <v>0.27272727272727271</v>
      </c>
      <c r="U44" s="135">
        <v>0</v>
      </c>
      <c r="V44" s="135">
        <v>0.18181818181818182</v>
      </c>
      <c r="W44" s="135">
        <v>0.36363636363636365</v>
      </c>
      <c r="X44" s="135">
        <v>0.63636363636363635</v>
      </c>
      <c r="Y44" s="135">
        <v>0.27272727272727271</v>
      </c>
      <c r="Z44" s="135">
        <v>0.36363636363636365</v>
      </c>
      <c r="AA44" s="135">
        <v>0.36363636363636365</v>
      </c>
      <c r="AB44" s="135">
        <v>0.81818181818181823</v>
      </c>
      <c r="AC44" s="135">
        <v>0.27272727272727271</v>
      </c>
      <c r="AD44" s="135">
        <v>0.36363636363636365</v>
      </c>
      <c r="AE44" s="135">
        <v>0.18181818181818182</v>
      </c>
      <c r="AF44" s="135">
        <v>0.18181818181818182</v>
      </c>
      <c r="AG44" s="135">
        <v>0.27272727272727271</v>
      </c>
      <c r="AH44" s="135">
        <v>9.0909090909090912E-2</v>
      </c>
      <c r="AI44" s="135">
        <v>0.18181818181818182</v>
      </c>
      <c r="AJ44" s="135">
        <v>0.27272727272727271</v>
      </c>
      <c r="AK44" s="135">
        <v>0.27272727272727271</v>
      </c>
      <c r="AL44" s="135">
        <v>9.0909090909090912E-2</v>
      </c>
      <c r="AM44" s="135">
        <v>0.36363636363636365</v>
      </c>
      <c r="AN44" s="135">
        <v>0.45454545454545453</v>
      </c>
      <c r="AO44" s="135">
        <v>0.63636363636363635</v>
      </c>
      <c r="AP44" s="135">
        <v>0.18181818181818182</v>
      </c>
      <c r="AQ44" s="135">
        <v>0.45454545454545453</v>
      </c>
      <c r="AR44" s="135">
        <v>0.36363636363636365</v>
      </c>
      <c r="AS44" s="135">
        <v>0.63636363636363635</v>
      </c>
      <c r="AT44" s="135">
        <v>9.0909090909090912E-2</v>
      </c>
      <c r="AU44" s="135">
        <v>9.0909090909090912E-2</v>
      </c>
      <c r="AV44" s="135">
        <v>9.0909090909090912E-2</v>
      </c>
      <c r="AW44" s="135">
        <v>0.36363636363636365</v>
      </c>
      <c r="AX44" s="135">
        <v>0.18181818181818182</v>
      </c>
      <c r="AY44" s="135">
        <v>0.36363636363636365</v>
      </c>
      <c r="AZ44" s="135">
        <v>0.36363636363636365</v>
      </c>
      <c r="BA44" s="135">
        <v>0.54545454545454541</v>
      </c>
      <c r="BB44" s="135">
        <v>0.36363636363636365</v>
      </c>
      <c r="BC44" s="135">
        <v>0.54545454545454541</v>
      </c>
      <c r="BD44" s="135">
        <v>0.27272727272727271</v>
      </c>
      <c r="BE44" s="135">
        <v>0.45454545454545453</v>
      </c>
      <c r="BF44" s="135">
        <v>0.36363636363636365</v>
      </c>
      <c r="BG44" s="135">
        <v>0.63636363636363635</v>
      </c>
      <c r="BH44" s="135">
        <v>0.45454545454545453</v>
      </c>
      <c r="BI44" s="135">
        <v>0.63636363636363635</v>
      </c>
      <c r="BJ44" s="135">
        <v>0.18181818181818182</v>
      </c>
      <c r="BK44" s="135">
        <v>9.0909090909090912E-2</v>
      </c>
      <c r="BL44" s="135">
        <v>0</v>
      </c>
      <c r="BM44" s="135">
        <v>0.45454545454545453</v>
      </c>
      <c r="BN44" s="135">
        <v>0.27272727272727271</v>
      </c>
      <c r="BO44" s="135">
        <v>9.0909090909090912E-2</v>
      </c>
      <c r="BP44" s="135">
        <v>9.0909090909090912E-2</v>
      </c>
      <c r="BQ44" s="135">
        <v>9.0909090909090912E-2</v>
      </c>
      <c r="BR44" s="135">
        <v>9.0909090909090912E-2</v>
      </c>
      <c r="BS44" s="135">
        <v>9.0909090909090912E-2</v>
      </c>
      <c r="BT44" s="135">
        <v>0</v>
      </c>
      <c r="BU44" s="135">
        <v>0</v>
      </c>
      <c r="BV44" s="135">
        <v>0</v>
      </c>
      <c r="BW44" s="135">
        <v>0.18181818181818182</v>
      </c>
      <c r="BX44" s="135">
        <v>0.27272727272727271</v>
      </c>
      <c r="BY44" s="135">
        <v>0.18181818181818182</v>
      </c>
      <c r="BZ44" s="135">
        <v>0.45454545454545453</v>
      </c>
      <c r="CA44" s="135">
        <v>0.45454545454545453</v>
      </c>
      <c r="CB44" s="135">
        <v>0.54545454545454541</v>
      </c>
      <c r="CC44" s="135">
        <v>0.27272727272727271</v>
      </c>
      <c r="CD44" s="135">
        <v>0.36363636363636365</v>
      </c>
      <c r="CE44" s="135">
        <v>0</v>
      </c>
      <c r="CF44" s="135">
        <v>0.18181818181818182</v>
      </c>
    </row>
    <row r="45" spans="1:84" x14ac:dyDescent="0.35">
      <c r="A45" s="135">
        <f t="shared" si="2"/>
        <v>0.12596153846153846</v>
      </c>
      <c r="B45" s="135">
        <f t="shared" si="1"/>
        <v>0.87403846153846154</v>
      </c>
      <c r="C45" s="63" t="s">
        <v>234</v>
      </c>
      <c r="D45" t="s">
        <v>266</v>
      </c>
      <c r="E45" s="135">
        <v>0</v>
      </c>
      <c r="F45" s="135">
        <v>7.6923076923076927E-2</v>
      </c>
      <c r="G45" s="135">
        <v>0</v>
      </c>
      <c r="H45" s="135">
        <v>7.6923076923076927E-2</v>
      </c>
      <c r="I45" s="135">
        <v>0</v>
      </c>
      <c r="J45" s="135">
        <v>7.6923076923076927E-2</v>
      </c>
      <c r="K45" s="135">
        <v>0</v>
      </c>
      <c r="L45" s="135">
        <v>0.15384615384615385</v>
      </c>
      <c r="M45" s="135">
        <v>0</v>
      </c>
      <c r="N45" s="135">
        <v>0</v>
      </c>
      <c r="O45" s="135">
        <v>7.6923076923076927E-2</v>
      </c>
      <c r="P45" s="135">
        <v>0.15384615384615385</v>
      </c>
      <c r="Q45" s="135">
        <v>0</v>
      </c>
      <c r="R45" s="135">
        <v>7.6923076923076927E-2</v>
      </c>
      <c r="S45" s="135">
        <v>7.6923076923076927E-2</v>
      </c>
      <c r="T45" s="135">
        <v>0.15384615384615385</v>
      </c>
      <c r="U45" s="135">
        <v>0</v>
      </c>
      <c r="V45" s="135">
        <v>0</v>
      </c>
      <c r="W45" s="135">
        <v>0</v>
      </c>
      <c r="X45" s="135">
        <v>7.6923076923076927E-2</v>
      </c>
      <c r="Y45" s="135">
        <v>7.6923076923076927E-2</v>
      </c>
      <c r="Z45" s="135">
        <v>7.6923076923076927E-2</v>
      </c>
      <c r="AA45" s="135">
        <v>7.6923076923076927E-2</v>
      </c>
      <c r="AB45" s="135">
        <v>0.23076923076923078</v>
      </c>
      <c r="AC45" s="135">
        <v>7.6923076923076927E-2</v>
      </c>
      <c r="AD45" s="135">
        <v>0.15384615384615385</v>
      </c>
      <c r="AE45" s="135">
        <v>0.15384615384615385</v>
      </c>
      <c r="AF45" s="135">
        <v>0</v>
      </c>
      <c r="AG45" s="135">
        <v>7.6923076923076927E-2</v>
      </c>
      <c r="AH45" s="135">
        <v>0</v>
      </c>
      <c r="AI45" s="135">
        <v>0</v>
      </c>
      <c r="AJ45" s="135">
        <v>7.6923076923076927E-2</v>
      </c>
      <c r="AK45" s="135">
        <v>7.6923076923076927E-2</v>
      </c>
      <c r="AL45" s="135">
        <v>0</v>
      </c>
      <c r="AM45" s="135">
        <v>7.6923076923076927E-2</v>
      </c>
      <c r="AN45" s="135">
        <v>7.6923076923076927E-2</v>
      </c>
      <c r="AO45" s="135">
        <v>7.6923076923076927E-2</v>
      </c>
      <c r="AP45" s="135">
        <v>7.6923076923076927E-2</v>
      </c>
      <c r="AQ45" s="135">
        <v>7.6923076923076927E-2</v>
      </c>
      <c r="AR45" s="135">
        <v>0.30769230769230771</v>
      </c>
      <c r="AS45" s="135">
        <v>0.30769230769230771</v>
      </c>
      <c r="AT45" s="135">
        <v>0</v>
      </c>
      <c r="AU45" s="135">
        <v>0</v>
      </c>
      <c r="AV45" s="135">
        <v>0</v>
      </c>
      <c r="AW45" s="135">
        <v>7.6923076923076927E-2</v>
      </c>
      <c r="AX45" s="135">
        <v>0</v>
      </c>
      <c r="AY45" s="135">
        <v>0</v>
      </c>
      <c r="AZ45" s="135">
        <v>7.6923076923076927E-2</v>
      </c>
      <c r="BA45" s="135">
        <v>0.15384615384615385</v>
      </c>
      <c r="BB45" s="135">
        <v>0.23076923076923078</v>
      </c>
      <c r="BC45" s="135">
        <v>0.30769230769230771</v>
      </c>
      <c r="BD45" s="135">
        <v>0.23076923076923078</v>
      </c>
      <c r="BE45" s="135">
        <v>0.30769230769230771</v>
      </c>
      <c r="BF45" s="135">
        <v>0.30769230769230771</v>
      </c>
      <c r="BG45" s="135">
        <v>0.30769230769230771</v>
      </c>
      <c r="BH45" s="135">
        <v>0.15384615384615385</v>
      </c>
      <c r="BI45" s="135">
        <v>0.15384615384615385</v>
      </c>
      <c r="BJ45" s="135">
        <v>0.15384615384615385</v>
      </c>
      <c r="BK45" s="135">
        <v>0.15384615384615385</v>
      </c>
      <c r="BL45" s="135">
        <v>0.15384615384615385</v>
      </c>
      <c r="BM45" s="135">
        <v>0.23076923076923078</v>
      </c>
      <c r="BN45" s="135">
        <v>0.15384615384615385</v>
      </c>
      <c r="BO45" s="135">
        <v>7.6923076923076927E-2</v>
      </c>
      <c r="BP45" s="135">
        <v>0.30769230769230771</v>
      </c>
      <c r="BQ45" s="135">
        <v>0.30769230769230771</v>
      </c>
      <c r="BR45" s="135">
        <v>7.6923076923076927E-2</v>
      </c>
      <c r="BS45" s="135">
        <v>0.15384615384615385</v>
      </c>
      <c r="BT45" s="135">
        <v>7.6923076923076927E-2</v>
      </c>
      <c r="BU45" s="135">
        <v>7.6923076923076927E-2</v>
      </c>
      <c r="BV45" s="135">
        <v>7.6923076923076927E-2</v>
      </c>
      <c r="BW45" s="135">
        <v>0.15384615384615385</v>
      </c>
      <c r="BX45" s="135">
        <v>0.30769230769230771</v>
      </c>
      <c r="BY45" s="135">
        <v>0.30769230769230771</v>
      </c>
      <c r="BZ45" s="135">
        <v>0.30769230769230771</v>
      </c>
      <c r="CA45" s="135">
        <v>0.53846153846153844</v>
      </c>
      <c r="CB45" s="135">
        <v>0.46153846153846156</v>
      </c>
      <c r="CC45" s="135">
        <v>0.15384615384615385</v>
      </c>
      <c r="CD45" s="135">
        <v>0.23076923076923078</v>
      </c>
      <c r="CE45" s="135">
        <v>7.6923076923076927E-2</v>
      </c>
      <c r="CF45" s="135">
        <v>0.15384615384615385</v>
      </c>
    </row>
    <row r="46" spans="1:84" x14ac:dyDescent="0.35">
      <c r="A46" s="135">
        <f t="shared" si="2"/>
        <v>0.10803571428571428</v>
      </c>
      <c r="B46" s="135">
        <f t="shared" si="1"/>
        <v>0.89196428571428577</v>
      </c>
      <c r="C46" s="63" t="s">
        <v>234</v>
      </c>
      <c r="D46" t="s">
        <v>267</v>
      </c>
      <c r="E46" s="135">
        <v>0</v>
      </c>
      <c r="F46" s="135">
        <v>0</v>
      </c>
      <c r="G46" s="135">
        <v>0</v>
      </c>
      <c r="H46" s="135">
        <v>0</v>
      </c>
      <c r="I46" s="135">
        <v>0</v>
      </c>
      <c r="J46" s="135">
        <v>0.21428571428571427</v>
      </c>
      <c r="K46" s="135">
        <v>0</v>
      </c>
      <c r="L46" s="135">
        <v>7.1428571428571425E-2</v>
      </c>
      <c r="M46" s="135">
        <v>0</v>
      </c>
      <c r="N46" s="135">
        <v>0</v>
      </c>
      <c r="O46" s="135">
        <v>0</v>
      </c>
      <c r="P46" s="135">
        <v>0.2857142857142857</v>
      </c>
      <c r="Q46" s="135">
        <v>7.1428571428571425E-2</v>
      </c>
      <c r="R46" s="135">
        <v>0.2857142857142857</v>
      </c>
      <c r="S46" s="135">
        <v>0</v>
      </c>
      <c r="T46" s="135">
        <v>0.14285714285714285</v>
      </c>
      <c r="U46" s="135">
        <v>7.1428571428571425E-2</v>
      </c>
      <c r="V46" s="135">
        <v>0.35714285714285715</v>
      </c>
      <c r="W46" s="135">
        <v>7.1428571428571425E-2</v>
      </c>
      <c r="X46" s="135">
        <v>0.35714285714285715</v>
      </c>
      <c r="Y46" s="135">
        <v>0</v>
      </c>
      <c r="Z46" s="135">
        <v>0.21428571428571427</v>
      </c>
      <c r="AA46" s="135">
        <v>0</v>
      </c>
      <c r="AB46" s="135">
        <v>0.21428571428571427</v>
      </c>
      <c r="AC46" s="135">
        <v>0</v>
      </c>
      <c r="AD46" s="135">
        <v>0.21428571428571427</v>
      </c>
      <c r="AE46" s="135">
        <v>7.1428571428571425E-2</v>
      </c>
      <c r="AF46" s="135">
        <v>0</v>
      </c>
      <c r="AG46" s="135">
        <v>0</v>
      </c>
      <c r="AH46" s="135">
        <v>0</v>
      </c>
      <c r="AI46" s="135">
        <v>0.14285714285714285</v>
      </c>
      <c r="AJ46" s="135">
        <v>0.21428571428571427</v>
      </c>
      <c r="AK46" s="135">
        <v>0.35714285714285715</v>
      </c>
      <c r="AL46" s="135">
        <v>7.1428571428571425E-2</v>
      </c>
      <c r="AM46" s="135">
        <v>0.14285714285714285</v>
      </c>
      <c r="AN46" s="135">
        <v>7.1428571428571425E-2</v>
      </c>
      <c r="AO46" s="135">
        <v>0.21428571428571427</v>
      </c>
      <c r="AP46" s="135">
        <v>7.1428571428571425E-2</v>
      </c>
      <c r="AQ46" s="135">
        <v>0.2857142857142857</v>
      </c>
      <c r="AR46" s="135">
        <v>7.1428571428571425E-2</v>
      </c>
      <c r="AS46" s="135">
        <v>0.2857142857142857</v>
      </c>
      <c r="AT46" s="135">
        <v>0</v>
      </c>
      <c r="AU46" s="135">
        <v>0</v>
      </c>
      <c r="AV46" s="135">
        <v>7.1428571428571425E-2</v>
      </c>
      <c r="AW46" s="135">
        <v>0.35714285714285715</v>
      </c>
      <c r="AX46" s="135">
        <v>0</v>
      </c>
      <c r="AY46" s="135">
        <v>0</v>
      </c>
      <c r="AZ46" s="135">
        <v>0</v>
      </c>
      <c r="BA46" s="135">
        <v>0.2857142857142857</v>
      </c>
      <c r="BB46" s="135">
        <v>0</v>
      </c>
      <c r="BC46" s="135">
        <v>0.2857142857142857</v>
      </c>
      <c r="BD46" s="135">
        <v>0</v>
      </c>
      <c r="BE46" s="135">
        <v>0.14285714285714285</v>
      </c>
      <c r="BF46" s="135">
        <v>0</v>
      </c>
      <c r="BG46" s="135">
        <v>0.2857142857142857</v>
      </c>
      <c r="BH46" s="135">
        <v>0</v>
      </c>
      <c r="BI46" s="135">
        <v>0.21428571428571427</v>
      </c>
      <c r="BJ46" s="135">
        <v>7.1428571428571425E-2</v>
      </c>
      <c r="BK46" s="135">
        <v>7.1428571428571425E-2</v>
      </c>
      <c r="BL46" s="135">
        <v>7.1428571428571425E-2</v>
      </c>
      <c r="BM46" s="135">
        <v>7.1428571428571425E-2</v>
      </c>
      <c r="BN46" s="135">
        <v>7.1428571428571425E-2</v>
      </c>
      <c r="BO46" s="135">
        <v>0</v>
      </c>
      <c r="BP46" s="135">
        <v>0.21428571428571427</v>
      </c>
      <c r="BQ46" s="135">
        <v>0.21428571428571427</v>
      </c>
      <c r="BR46" s="135">
        <v>0</v>
      </c>
      <c r="BS46" s="135">
        <v>0</v>
      </c>
      <c r="BT46" s="135">
        <v>0</v>
      </c>
      <c r="BU46" s="135">
        <v>0</v>
      </c>
      <c r="BV46" s="135">
        <v>0</v>
      </c>
      <c r="BW46" s="135">
        <v>0</v>
      </c>
      <c r="BX46" s="135">
        <v>0.21428571428571427</v>
      </c>
      <c r="BY46" s="135">
        <v>0</v>
      </c>
      <c r="BZ46" s="135">
        <v>0.2857142857142857</v>
      </c>
      <c r="CA46" s="135">
        <v>0.21428571428571427</v>
      </c>
      <c r="CB46" s="135">
        <v>0.42857142857142855</v>
      </c>
      <c r="CC46" s="135">
        <v>7.1428571428571425E-2</v>
      </c>
      <c r="CD46" s="135">
        <v>0.2857142857142857</v>
      </c>
      <c r="CE46" s="135">
        <v>0</v>
      </c>
      <c r="CF46" s="135">
        <v>0.14285714285714285</v>
      </c>
    </row>
    <row r="47" spans="1:84" x14ac:dyDescent="0.35">
      <c r="A47" s="135">
        <f t="shared" si="2"/>
        <v>0.13833333333333331</v>
      </c>
      <c r="B47" s="135">
        <f t="shared" si="1"/>
        <v>0.86166666666666669</v>
      </c>
      <c r="C47" s="63" t="s">
        <v>232</v>
      </c>
      <c r="D47" t="s">
        <v>312</v>
      </c>
      <c r="E47" s="135">
        <v>0</v>
      </c>
      <c r="F47" s="135">
        <v>0</v>
      </c>
      <c r="G47" s="135">
        <v>0</v>
      </c>
      <c r="H47" s="135">
        <v>0</v>
      </c>
      <c r="I47" s="135">
        <v>6.6666666666666666E-2</v>
      </c>
      <c r="J47" s="135">
        <v>0.2</v>
      </c>
      <c r="K47" s="135">
        <v>6.6666666666666666E-2</v>
      </c>
      <c r="L47" s="135">
        <v>0.26666666666666666</v>
      </c>
      <c r="M47" s="135">
        <v>6.6666666666666666E-2</v>
      </c>
      <c r="N47" s="135">
        <v>6.6666666666666666E-2</v>
      </c>
      <c r="O47" s="135">
        <v>0.2</v>
      </c>
      <c r="P47" s="135">
        <v>0.2</v>
      </c>
      <c r="Q47" s="135">
        <v>0.13333333333333333</v>
      </c>
      <c r="R47" s="135">
        <v>0.13333333333333333</v>
      </c>
      <c r="S47" s="135">
        <v>0.2</v>
      </c>
      <c r="T47" s="135">
        <v>0.33333333333333331</v>
      </c>
      <c r="U47" s="135">
        <v>0</v>
      </c>
      <c r="V47" s="135">
        <v>0</v>
      </c>
      <c r="W47" s="135">
        <v>6.6666666666666666E-2</v>
      </c>
      <c r="X47" s="135">
        <v>0.2</v>
      </c>
      <c r="Y47" s="135">
        <v>6.6666666666666666E-2</v>
      </c>
      <c r="Z47" s="135">
        <v>0.26666666666666666</v>
      </c>
      <c r="AA47" s="135">
        <v>6.6666666666666666E-2</v>
      </c>
      <c r="AB47" s="135">
        <v>0.26666666666666666</v>
      </c>
      <c r="AC47" s="135">
        <v>6.6666666666666666E-2</v>
      </c>
      <c r="AD47" s="135">
        <v>0.13333333333333333</v>
      </c>
      <c r="AE47" s="135">
        <v>0</v>
      </c>
      <c r="AF47" s="135">
        <v>0</v>
      </c>
      <c r="AG47" s="135">
        <v>6.6666666666666666E-2</v>
      </c>
      <c r="AH47" s="135">
        <v>6.6666666666666666E-2</v>
      </c>
      <c r="AI47" s="135">
        <v>6.6666666666666666E-2</v>
      </c>
      <c r="AJ47" s="135">
        <v>0.2</v>
      </c>
      <c r="AK47" s="135">
        <v>0.26666666666666666</v>
      </c>
      <c r="AL47" s="135">
        <v>0.13333333333333333</v>
      </c>
      <c r="AM47" s="135">
        <v>0.2</v>
      </c>
      <c r="AN47" s="135">
        <v>0.13333333333333333</v>
      </c>
      <c r="AO47" s="135">
        <v>0.46666666666666667</v>
      </c>
      <c r="AP47" s="135">
        <v>0.2</v>
      </c>
      <c r="AQ47" s="135">
        <v>0.33333333333333331</v>
      </c>
      <c r="AR47" s="135">
        <v>0.2</v>
      </c>
      <c r="AS47" s="135">
        <v>0.26666666666666666</v>
      </c>
      <c r="AT47" s="135">
        <v>6.6666666666666666E-2</v>
      </c>
      <c r="AU47" s="135">
        <v>0.13333333333333333</v>
      </c>
      <c r="AV47" s="135">
        <v>0.13333333333333333</v>
      </c>
      <c r="AW47" s="135">
        <v>6.6666666666666666E-2</v>
      </c>
      <c r="AX47" s="135">
        <v>6.6666666666666666E-2</v>
      </c>
      <c r="AY47" s="135">
        <v>0.2</v>
      </c>
      <c r="AZ47" s="135">
        <v>0</v>
      </c>
      <c r="BA47" s="135">
        <v>6.6666666666666666E-2</v>
      </c>
      <c r="BB47" s="135">
        <v>0.26666666666666666</v>
      </c>
      <c r="BC47" s="135">
        <v>0.2</v>
      </c>
      <c r="BD47" s="135">
        <v>6.6666666666666666E-2</v>
      </c>
      <c r="BE47" s="135">
        <v>0.2</v>
      </c>
      <c r="BF47" s="135">
        <v>0.13333333333333333</v>
      </c>
      <c r="BG47" s="135">
        <v>0.4</v>
      </c>
      <c r="BH47" s="135">
        <v>6.6666666666666666E-2</v>
      </c>
      <c r="BI47" s="135">
        <v>6.6666666666666666E-2</v>
      </c>
      <c r="BJ47" s="135">
        <v>0.13333333333333333</v>
      </c>
      <c r="BK47" s="135">
        <v>0.13333333333333333</v>
      </c>
      <c r="BL47" s="135">
        <v>0.2</v>
      </c>
      <c r="BM47" s="135">
        <v>0.13333333333333333</v>
      </c>
      <c r="BN47" s="135">
        <v>0.13333333333333333</v>
      </c>
      <c r="BO47" s="135">
        <v>0.13333333333333333</v>
      </c>
      <c r="BP47" s="135">
        <v>6.6666666666666666E-2</v>
      </c>
      <c r="BQ47" s="135">
        <v>0.13333333333333333</v>
      </c>
      <c r="BR47" s="135">
        <v>6.6666666666666666E-2</v>
      </c>
      <c r="BS47" s="135">
        <v>6.6666666666666666E-2</v>
      </c>
      <c r="BT47" s="135">
        <v>6.6666666666666666E-2</v>
      </c>
      <c r="BU47" s="135">
        <v>6.6666666666666666E-2</v>
      </c>
      <c r="BV47" s="135">
        <v>6.6666666666666666E-2</v>
      </c>
      <c r="BW47" s="135">
        <v>6.6666666666666666E-2</v>
      </c>
      <c r="BX47" s="135">
        <v>0.13333333333333333</v>
      </c>
      <c r="BY47" s="135">
        <v>6.6666666666666666E-2</v>
      </c>
      <c r="BZ47" s="135">
        <v>0.33333333333333331</v>
      </c>
      <c r="CA47" s="135">
        <v>6.6666666666666666E-2</v>
      </c>
      <c r="CB47" s="135">
        <v>0.33333333333333331</v>
      </c>
      <c r="CC47" s="135">
        <v>0.13333333333333333</v>
      </c>
      <c r="CD47" s="135">
        <v>0.26666666666666666</v>
      </c>
      <c r="CE47" s="135">
        <v>6.6666666666666666E-2</v>
      </c>
      <c r="CF47" s="135">
        <v>0.4</v>
      </c>
    </row>
    <row r="48" spans="1:84" x14ac:dyDescent="0.35">
      <c r="A48" s="135">
        <f t="shared" si="2"/>
        <v>0.24711538461538463</v>
      </c>
      <c r="B48" s="135">
        <f t="shared" si="1"/>
        <v>0.75288461538461537</v>
      </c>
      <c r="C48" s="63" t="s">
        <v>259</v>
      </c>
      <c r="D48" t="s">
        <v>313</v>
      </c>
      <c r="E48" s="135">
        <v>0</v>
      </c>
      <c r="F48" s="135">
        <v>0</v>
      </c>
      <c r="G48" s="135">
        <v>7.6923076923076927E-2</v>
      </c>
      <c r="H48" s="135">
        <v>0</v>
      </c>
      <c r="I48" s="135">
        <v>7.6923076923076927E-2</v>
      </c>
      <c r="J48" s="135">
        <v>0</v>
      </c>
      <c r="K48" s="135">
        <v>0</v>
      </c>
      <c r="L48" s="135">
        <v>0</v>
      </c>
      <c r="M48" s="135">
        <v>0</v>
      </c>
      <c r="N48" s="135">
        <v>0.69230769230769229</v>
      </c>
      <c r="O48" s="135">
        <v>0</v>
      </c>
      <c r="P48" s="135">
        <v>0.76923076923076927</v>
      </c>
      <c r="Q48" s="135">
        <v>0</v>
      </c>
      <c r="R48" s="135">
        <v>0.69230769230769229</v>
      </c>
      <c r="S48" s="135">
        <v>0</v>
      </c>
      <c r="T48" s="135">
        <v>0.61538461538461542</v>
      </c>
      <c r="U48" s="135">
        <v>0.84615384615384615</v>
      </c>
      <c r="V48" s="135">
        <v>0</v>
      </c>
      <c r="W48" s="135">
        <v>0.84615384615384615</v>
      </c>
      <c r="X48" s="135">
        <v>0</v>
      </c>
      <c r="Y48" s="135">
        <v>0.84615384615384615</v>
      </c>
      <c r="Z48" s="135">
        <v>0</v>
      </c>
      <c r="AA48" s="135">
        <v>0.84615384615384615</v>
      </c>
      <c r="AB48" s="135">
        <v>0</v>
      </c>
      <c r="AC48" s="135">
        <v>0.84615384615384615</v>
      </c>
      <c r="AD48" s="135">
        <v>0</v>
      </c>
      <c r="AE48" s="135">
        <v>0</v>
      </c>
      <c r="AF48" s="135">
        <v>0</v>
      </c>
      <c r="AG48" s="135">
        <v>0</v>
      </c>
      <c r="AH48" s="135">
        <v>0</v>
      </c>
      <c r="AI48" s="135">
        <v>7.6923076923076927E-2</v>
      </c>
      <c r="AJ48" s="135">
        <v>0</v>
      </c>
      <c r="AK48" s="135">
        <v>0.84615384615384615</v>
      </c>
      <c r="AL48" s="135">
        <v>0</v>
      </c>
      <c r="AM48" s="135">
        <v>0.84615384615384615</v>
      </c>
      <c r="AN48" s="135">
        <v>0</v>
      </c>
      <c r="AO48" s="135">
        <v>0.84615384615384615</v>
      </c>
      <c r="AP48" s="135">
        <v>0</v>
      </c>
      <c r="AQ48" s="135">
        <v>0.84615384615384615</v>
      </c>
      <c r="AR48" s="135">
        <v>0</v>
      </c>
      <c r="AS48" s="135">
        <v>0.92307692307692313</v>
      </c>
      <c r="AT48" s="135">
        <v>0</v>
      </c>
      <c r="AU48" s="135">
        <v>0</v>
      </c>
      <c r="AV48" s="135">
        <v>7.6923076923076927E-2</v>
      </c>
      <c r="AW48" s="135">
        <v>0</v>
      </c>
      <c r="AX48" s="135">
        <v>0</v>
      </c>
      <c r="AY48" s="135">
        <v>0</v>
      </c>
      <c r="AZ48" s="135">
        <v>0.84615384615384615</v>
      </c>
      <c r="BA48" s="135">
        <v>0</v>
      </c>
      <c r="BB48" s="135">
        <v>0.92307692307692313</v>
      </c>
      <c r="BC48" s="135">
        <v>7.6923076923076927E-2</v>
      </c>
      <c r="BD48" s="135">
        <v>0.84615384615384615</v>
      </c>
      <c r="BE48" s="135">
        <v>0</v>
      </c>
      <c r="BF48" s="135">
        <v>0.84615384615384615</v>
      </c>
      <c r="BG48" s="135">
        <v>0</v>
      </c>
      <c r="BH48" s="135">
        <v>0.84615384615384615</v>
      </c>
      <c r="BI48" s="135">
        <v>0</v>
      </c>
      <c r="BJ48" s="135">
        <v>0</v>
      </c>
      <c r="BK48" s="135">
        <v>0</v>
      </c>
      <c r="BL48" s="135">
        <v>0</v>
      </c>
      <c r="BM48" s="135">
        <v>0</v>
      </c>
      <c r="BN48" s="135">
        <v>0</v>
      </c>
      <c r="BO48" s="135">
        <v>0</v>
      </c>
      <c r="BP48" s="135">
        <v>0</v>
      </c>
      <c r="BQ48" s="135">
        <v>0</v>
      </c>
      <c r="BR48" s="135">
        <v>0</v>
      </c>
      <c r="BS48" s="135">
        <v>0</v>
      </c>
      <c r="BT48" s="135">
        <v>0</v>
      </c>
      <c r="BU48" s="135">
        <v>0</v>
      </c>
      <c r="BV48" s="135">
        <v>0</v>
      </c>
      <c r="BW48" s="135">
        <v>0</v>
      </c>
      <c r="BX48" s="135">
        <v>0.84615384615384615</v>
      </c>
      <c r="BY48" s="135">
        <v>0</v>
      </c>
      <c r="BZ48" s="135">
        <v>1</v>
      </c>
      <c r="CA48" s="135">
        <v>0</v>
      </c>
      <c r="CB48" s="135">
        <v>0.92307692307692313</v>
      </c>
      <c r="CC48" s="135">
        <v>0</v>
      </c>
      <c r="CD48" s="135">
        <v>7.6923076923076927E-2</v>
      </c>
      <c r="CE48" s="135">
        <v>0</v>
      </c>
      <c r="CF48" s="135">
        <v>0.92307692307692313</v>
      </c>
    </row>
    <row r="49" spans="1:84" x14ac:dyDescent="0.35">
      <c r="A49" s="135">
        <f t="shared" si="2"/>
        <v>5.5000000000000028E-2</v>
      </c>
      <c r="B49" s="135">
        <f t="shared" si="1"/>
        <v>0.94499999999999995</v>
      </c>
      <c r="C49" s="63" t="s">
        <v>228</v>
      </c>
      <c r="D49" t="s">
        <v>268</v>
      </c>
      <c r="E49" s="135">
        <v>0</v>
      </c>
      <c r="F49" s="135">
        <v>0</v>
      </c>
      <c r="G49" s="135">
        <v>0</v>
      </c>
      <c r="H49" s="135">
        <v>0</v>
      </c>
      <c r="I49" s="135">
        <v>0</v>
      </c>
      <c r="J49" s="135">
        <v>0</v>
      </c>
      <c r="K49" s="135">
        <v>0</v>
      </c>
      <c r="L49" s="135">
        <v>0</v>
      </c>
      <c r="M49" s="135">
        <v>0</v>
      </c>
      <c r="N49" s="135">
        <v>0</v>
      </c>
      <c r="O49" s="135">
        <v>6.6666666666666666E-2</v>
      </c>
      <c r="P49" s="135">
        <v>6.6666666666666666E-2</v>
      </c>
      <c r="Q49" s="135">
        <v>0</v>
      </c>
      <c r="R49" s="135">
        <v>0</v>
      </c>
      <c r="S49" s="135">
        <v>0</v>
      </c>
      <c r="T49" s="135">
        <v>0</v>
      </c>
      <c r="U49" s="135">
        <v>0</v>
      </c>
      <c r="V49" s="135">
        <v>6.6666666666666666E-2</v>
      </c>
      <c r="W49" s="135">
        <v>6.6666666666666666E-2</v>
      </c>
      <c r="X49" s="135">
        <v>6.6666666666666666E-2</v>
      </c>
      <c r="Y49" s="135">
        <v>6.6666666666666666E-2</v>
      </c>
      <c r="Z49" s="135">
        <v>6.6666666666666666E-2</v>
      </c>
      <c r="AA49" s="135">
        <v>6.6666666666666666E-2</v>
      </c>
      <c r="AB49" s="135">
        <v>0.13333333333333333</v>
      </c>
      <c r="AC49" s="135">
        <v>6.6666666666666666E-2</v>
      </c>
      <c r="AD49" s="135">
        <v>0.13333333333333333</v>
      </c>
      <c r="AE49" s="135">
        <v>0</v>
      </c>
      <c r="AF49" s="135">
        <v>0</v>
      </c>
      <c r="AG49" s="135">
        <v>0</v>
      </c>
      <c r="AH49" s="135">
        <v>0</v>
      </c>
      <c r="AI49" s="135">
        <v>6.6666666666666666E-2</v>
      </c>
      <c r="AJ49" s="135">
        <v>0</v>
      </c>
      <c r="AK49" s="135">
        <v>0</v>
      </c>
      <c r="AL49" s="135">
        <v>0</v>
      </c>
      <c r="AM49" s="135">
        <v>0</v>
      </c>
      <c r="AN49" s="135">
        <v>0</v>
      </c>
      <c r="AO49" s="135">
        <v>0.13333333333333333</v>
      </c>
      <c r="AP49" s="135">
        <v>6.6666666666666666E-2</v>
      </c>
      <c r="AQ49" s="135">
        <v>6.6666666666666666E-2</v>
      </c>
      <c r="AR49" s="135">
        <v>6.6666666666666666E-2</v>
      </c>
      <c r="AS49" s="135">
        <v>0.26666666666666666</v>
      </c>
      <c r="AT49" s="135">
        <v>0</v>
      </c>
      <c r="AU49" s="135">
        <v>0</v>
      </c>
      <c r="AV49" s="135">
        <v>0</v>
      </c>
      <c r="AW49" s="135">
        <v>0</v>
      </c>
      <c r="AX49" s="135">
        <v>0</v>
      </c>
      <c r="AY49" s="135">
        <v>0</v>
      </c>
      <c r="AZ49" s="135">
        <v>0</v>
      </c>
      <c r="BA49" s="135">
        <v>0.13333333333333333</v>
      </c>
      <c r="BB49" s="135">
        <v>0</v>
      </c>
      <c r="BC49" s="135">
        <v>0.13333333333333333</v>
      </c>
      <c r="BD49" s="135">
        <v>6.6666666666666666E-2</v>
      </c>
      <c r="BE49" s="135">
        <v>0.2</v>
      </c>
      <c r="BF49" s="135">
        <v>6.6666666666666666E-2</v>
      </c>
      <c r="BG49" s="135">
        <v>0.13333333333333333</v>
      </c>
      <c r="BH49" s="135">
        <v>6.6666666666666666E-2</v>
      </c>
      <c r="BI49" s="135">
        <v>0.13333333333333333</v>
      </c>
      <c r="BJ49" s="135">
        <v>0.13333333333333333</v>
      </c>
      <c r="BK49" s="135">
        <v>0.13333333333333333</v>
      </c>
      <c r="BL49" s="135">
        <v>0.13333333333333333</v>
      </c>
      <c r="BM49" s="135">
        <v>0.13333333333333333</v>
      </c>
      <c r="BN49" s="135">
        <v>0.13333333333333333</v>
      </c>
      <c r="BO49" s="135">
        <v>6.6666666666666666E-2</v>
      </c>
      <c r="BP49" s="135">
        <v>6.6666666666666666E-2</v>
      </c>
      <c r="BQ49" s="135">
        <v>6.6666666666666666E-2</v>
      </c>
      <c r="BR49" s="135">
        <v>6.6666666666666666E-2</v>
      </c>
      <c r="BS49" s="135">
        <v>6.6666666666666666E-2</v>
      </c>
      <c r="BT49" s="135">
        <v>6.6666666666666666E-2</v>
      </c>
      <c r="BU49" s="135">
        <v>6.6666666666666666E-2</v>
      </c>
      <c r="BV49" s="135">
        <v>6.6666666666666666E-2</v>
      </c>
      <c r="BW49" s="135">
        <v>0</v>
      </c>
      <c r="BX49" s="135">
        <v>6.6666666666666666E-2</v>
      </c>
      <c r="BY49" s="135">
        <v>6.6666666666666666E-2</v>
      </c>
      <c r="BZ49" s="135">
        <v>0.26666666666666666</v>
      </c>
      <c r="CA49" s="135">
        <v>6.6666666666666666E-2</v>
      </c>
      <c r="CB49" s="135">
        <v>0.2</v>
      </c>
      <c r="CC49" s="135">
        <v>0</v>
      </c>
      <c r="CD49" s="135">
        <v>6.6666666666666666E-2</v>
      </c>
      <c r="CE49" s="135">
        <v>0</v>
      </c>
      <c r="CF49" s="135">
        <v>0</v>
      </c>
    </row>
    <row r="50" spans="1:84" x14ac:dyDescent="0.35">
      <c r="A50" s="135">
        <f t="shared" si="2"/>
        <v>0.19326923076923061</v>
      </c>
      <c r="B50" s="135">
        <f t="shared" si="1"/>
        <v>0.80673076923076936</v>
      </c>
      <c r="C50" s="63" t="s">
        <v>246</v>
      </c>
      <c r="D50" t="s">
        <v>314</v>
      </c>
      <c r="E50" s="135">
        <v>0.26923076923076922</v>
      </c>
      <c r="F50" s="135">
        <v>0.11538461538461539</v>
      </c>
      <c r="G50" s="135">
        <v>0.19230769230769232</v>
      </c>
      <c r="H50" s="135">
        <v>7.6923076923076927E-2</v>
      </c>
      <c r="I50" s="135">
        <v>0.15384615384615385</v>
      </c>
      <c r="J50" s="135">
        <v>0.11538461538461539</v>
      </c>
      <c r="K50" s="135">
        <v>0.23076923076923078</v>
      </c>
      <c r="L50" s="135">
        <v>0.19230769230769232</v>
      </c>
      <c r="M50" s="135">
        <v>0.15384615384615385</v>
      </c>
      <c r="N50" s="135">
        <v>0.30769230769230771</v>
      </c>
      <c r="O50" s="135">
        <v>0.23076923076923078</v>
      </c>
      <c r="P50" s="135">
        <v>0.19230769230769232</v>
      </c>
      <c r="Q50" s="135">
        <v>0.15384615384615385</v>
      </c>
      <c r="R50" s="135">
        <v>3.8461538461538464E-2</v>
      </c>
      <c r="S50" s="135">
        <v>0.26923076923076922</v>
      </c>
      <c r="T50" s="135">
        <v>0.11538461538461539</v>
      </c>
      <c r="U50" s="135">
        <v>0.11538461538461539</v>
      </c>
      <c r="V50" s="135">
        <v>0.23076923076923078</v>
      </c>
      <c r="W50" s="135">
        <v>0.11538461538461539</v>
      </c>
      <c r="X50" s="135">
        <v>0.38461538461538464</v>
      </c>
      <c r="Y50" s="135">
        <v>0.15384615384615385</v>
      </c>
      <c r="Z50" s="135">
        <v>0.26923076923076922</v>
      </c>
      <c r="AA50" s="135">
        <v>0.15384615384615385</v>
      </c>
      <c r="AB50" s="135">
        <v>0.42307692307692307</v>
      </c>
      <c r="AC50" s="135">
        <v>0.15384615384615385</v>
      </c>
      <c r="AD50" s="135">
        <v>0.38461538461538464</v>
      </c>
      <c r="AE50" s="135">
        <v>0.15384615384615385</v>
      </c>
      <c r="AF50" s="135">
        <v>0.11538461538461539</v>
      </c>
      <c r="AG50" s="135">
        <v>0.11538461538461539</v>
      </c>
      <c r="AH50" s="135">
        <v>0.26923076923076922</v>
      </c>
      <c r="AI50" s="135">
        <v>0.19230769230769232</v>
      </c>
      <c r="AJ50" s="135">
        <v>0.23076923076923078</v>
      </c>
      <c r="AK50" s="135">
        <v>0.15384615384615385</v>
      </c>
      <c r="AL50" s="135">
        <v>0.30769230769230771</v>
      </c>
      <c r="AM50" s="135">
        <v>0.19230769230769232</v>
      </c>
      <c r="AN50" s="135">
        <v>0.34615384615384615</v>
      </c>
      <c r="AO50" s="135">
        <v>0.30769230769230771</v>
      </c>
      <c r="AP50" s="135">
        <v>0.23076923076923078</v>
      </c>
      <c r="AQ50" s="135">
        <v>0.15384615384615385</v>
      </c>
      <c r="AR50" s="135">
        <v>0.26923076923076922</v>
      </c>
      <c r="AS50" s="135">
        <v>0.23076923076923078</v>
      </c>
      <c r="AT50" s="135">
        <v>7.6923076923076927E-2</v>
      </c>
      <c r="AU50" s="135">
        <v>7.6923076923076927E-2</v>
      </c>
      <c r="AV50" s="135">
        <v>7.6923076923076927E-2</v>
      </c>
      <c r="AW50" s="135">
        <v>0.19230769230769232</v>
      </c>
      <c r="AX50" s="135">
        <v>7.6923076923076927E-2</v>
      </c>
      <c r="AY50" s="135">
        <v>0.23076923076923078</v>
      </c>
      <c r="AZ50" s="135">
        <v>0.23076923076923078</v>
      </c>
      <c r="BA50" s="135">
        <v>0.19230769230769232</v>
      </c>
      <c r="BB50" s="135">
        <v>0.23076923076923078</v>
      </c>
      <c r="BC50" s="135">
        <v>0.23076923076923078</v>
      </c>
      <c r="BD50" s="135">
        <v>0.30769230769230771</v>
      </c>
      <c r="BE50" s="135">
        <v>0.23076923076923078</v>
      </c>
      <c r="BF50" s="135">
        <v>0.23076923076923078</v>
      </c>
      <c r="BG50" s="135">
        <v>0.23076923076923078</v>
      </c>
      <c r="BH50" s="135">
        <v>0.26923076923076922</v>
      </c>
      <c r="BI50" s="135">
        <v>0.23076923076923078</v>
      </c>
      <c r="BJ50" s="135">
        <v>3.8461538461538464E-2</v>
      </c>
      <c r="BK50" s="135">
        <v>3.8461538461538464E-2</v>
      </c>
      <c r="BL50" s="135">
        <v>0.19230769230769232</v>
      </c>
      <c r="BM50" s="135">
        <v>0.11538461538461539</v>
      </c>
      <c r="BN50" s="135">
        <v>0.11538461538461539</v>
      </c>
      <c r="BO50" s="135">
        <v>0.15384615384615385</v>
      </c>
      <c r="BP50" s="135">
        <v>7.6923076923076927E-2</v>
      </c>
      <c r="BQ50" s="135">
        <v>0.15384615384615385</v>
      </c>
      <c r="BR50" s="135">
        <v>0</v>
      </c>
      <c r="BS50" s="135">
        <v>3.8461538461538464E-2</v>
      </c>
      <c r="BT50" s="135">
        <v>0</v>
      </c>
      <c r="BU50" s="135">
        <v>0</v>
      </c>
      <c r="BV50" s="135">
        <v>0</v>
      </c>
      <c r="BW50" s="135">
        <v>0.30769230769230771</v>
      </c>
      <c r="BX50" s="135">
        <v>0.23076923076923078</v>
      </c>
      <c r="BY50" s="135">
        <v>0.42307692307692307</v>
      </c>
      <c r="BZ50" s="135">
        <v>0.34615384615384615</v>
      </c>
      <c r="CA50" s="135">
        <v>0.42307692307692307</v>
      </c>
      <c r="CB50" s="135">
        <v>0.46153846153846156</v>
      </c>
      <c r="CC50" s="135">
        <v>0.23076923076923078</v>
      </c>
      <c r="CD50" s="135">
        <v>0.15384615384615385</v>
      </c>
      <c r="CE50" s="135">
        <v>0.19230769230769232</v>
      </c>
      <c r="CF50" s="135">
        <v>0.19230769230769232</v>
      </c>
    </row>
    <row r="51" spans="1:84" x14ac:dyDescent="0.35">
      <c r="A51" s="135">
        <f t="shared" si="2"/>
        <v>0.10673076923076923</v>
      </c>
      <c r="B51" s="135">
        <f t="shared" si="1"/>
        <v>0.89326923076923082</v>
      </c>
      <c r="C51" s="63" t="s">
        <v>234</v>
      </c>
      <c r="D51" t="s">
        <v>269</v>
      </c>
      <c r="E51" s="135">
        <v>7.6923076923076927E-2</v>
      </c>
      <c r="F51" s="135">
        <v>0.15384615384615385</v>
      </c>
      <c r="G51" s="135">
        <v>0</v>
      </c>
      <c r="H51" s="135">
        <v>0</v>
      </c>
      <c r="I51" s="135">
        <v>0</v>
      </c>
      <c r="J51" s="135">
        <v>0</v>
      </c>
      <c r="K51" s="135">
        <v>0.15384615384615385</v>
      </c>
      <c r="L51" s="135">
        <v>0.15384615384615385</v>
      </c>
      <c r="M51" s="135">
        <v>7.6923076923076927E-2</v>
      </c>
      <c r="N51" s="135">
        <v>7.6923076923076927E-2</v>
      </c>
      <c r="O51" s="135">
        <v>7.6923076923076927E-2</v>
      </c>
      <c r="P51" s="135">
        <v>0.15384615384615385</v>
      </c>
      <c r="Q51" s="135">
        <v>0</v>
      </c>
      <c r="R51" s="135">
        <v>0</v>
      </c>
      <c r="S51" s="135">
        <v>0</v>
      </c>
      <c r="T51" s="135">
        <v>7.6923076923076927E-2</v>
      </c>
      <c r="U51" s="135">
        <v>0</v>
      </c>
      <c r="V51" s="135">
        <v>7.6923076923076927E-2</v>
      </c>
      <c r="W51" s="135">
        <v>7.6923076923076927E-2</v>
      </c>
      <c r="X51" s="135">
        <v>0.30769230769230771</v>
      </c>
      <c r="Y51" s="135">
        <v>0</v>
      </c>
      <c r="Z51" s="135">
        <v>0.38461538461538464</v>
      </c>
      <c r="AA51" s="135">
        <v>0</v>
      </c>
      <c r="AB51" s="135">
        <v>7.6923076923076927E-2</v>
      </c>
      <c r="AC51" s="135">
        <v>7.6923076923076927E-2</v>
      </c>
      <c r="AD51" s="135">
        <v>7.6923076923076927E-2</v>
      </c>
      <c r="AE51" s="135">
        <v>7.6923076923076927E-2</v>
      </c>
      <c r="AF51" s="135">
        <v>7.6923076923076927E-2</v>
      </c>
      <c r="AG51" s="135">
        <v>7.6923076923076927E-2</v>
      </c>
      <c r="AH51" s="135">
        <v>7.6923076923076927E-2</v>
      </c>
      <c r="AI51" s="135">
        <v>7.6923076923076927E-2</v>
      </c>
      <c r="AJ51" s="135">
        <v>7.6923076923076927E-2</v>
      </c>
      <c r="AK51" s="135">
        <v>0.15384615384615385</v>
      </c>
      <c r="AL51" s="135">
        <v>0</v>
      </c>
      <c r="AM51" s="135">
        <v>7.6923076923076927E-2</v>
      </c>
      <c r="AN51" s="135">
        <v>0.15384615384615385</v>
      </c>
      <c r="AO51" s="135">
        <v>0.30769230769230771</v>
      </c>
      <c r="AP51" s="135">
        <v>7.6923076923076927E-2</v>
      </c>
      <c r="AQ51" s="135">
        <v>7.6923076923076927E-2</v>
      </c>
      <c r="AR51" s="135">
        <v>0.23076923076923078</v>
      </c>
      <c r="AS51" s="135">
        <v>0.53846153846153844</v>
      </c>
      <c r="AT51" s="135">
        <v>7.6923076923076927E-2</v>
      </c>
      <c r="AU51" s="135">
        <v>0</v>
      </c>
      <c r="AV51" s="135">
        <v>0</v>
      </c>
      <c r="AW51" s="135">
        <v>0.23076923076923078</v>
      </c>
      <c r="AX51" s="135">
        <v>0</v>
      </c>
      <c r="AY51" s="135">
        <v>7.6923076923076927E-2</v>
      </c>
      <c r="AZ51" s="135">
        <v>0.15384615384615385</v>
      </c>
      <c r="BA51" s="135">
        <v>0.23076923076923078</v>
      </c>
      <c r="BB51" s="135">
        <v>0.15384615384615385</v>
      </c>
      <c r="BC51" s="135">
        <v>0.23076923076923078</v>
      </c>
      <c r="BD51" s="135">
        <v>0.15384615384615385</v>
      </c>
      <c r="BE51" s="135">
        <v>0.30769230769230771</v>
      </c>
      <c r="BF51" s="135">
        <v>0.23076923076923078</v>
      </c>
      <c r="BG51" s="135">
        <v>0.30769230769230771</v>
      </c>
      <c r="BH51" s="135">
        <v>0.15384615384615385</v>
      </c>
      <c r="BI51" s="135">
        <v>0.23076923076923078</v>
      </c>
      <c r="BJ51" s="135">
        <v>7.6923076923076927E-2</v>
      </c>
      <c r="BK51" s="135">
        <v>7.6923076923076927E-2</v>
      </c>
      <c r="BL51" s="135">
        <v>0.15384615384615385</v>
      </c>
      <c r="BM51" s="135">
        <v>0.15384615384615385</v>
      </c>
      <c r="BN51" s="135">
        <v>7.6923076923076927E-2</v>
      </c>
      <c r="BO51" s="135">
        <v>0</v>
      </c>
      <c r="BP51" s="135">
        <v>7.6923076923076927E-2</v>
      </c>
      <c r="BQ51" s="135">
        <v>7.6923076923076927E-2</v>
      </c>
      <c r="BR51" s="135">
        <v>0</v>
      </c>
      <c r="BS51" s="135">
        <v>0</v>
      </c>
      <c r="BT51" s="135">
        <v>0</v>
      </c>
      <c r="BU51" s="135">
        <v>0</v>
      </c>
      <c r="BV51" s="135">
        <v>0</v>
      </c>
      <c r="BW51" s="135">
        <v>0.15384615384615385</v>
      </c>
      <c r="BX51" s="135">
        <v>0.23076923076923078</v>
      </c>
      <c r="BY51" s="135">
        <v>7.6923076923076927E-2</v>
      </c>
      <c r="BZ51" s="135">
        <v>0.23076923076923078</v>
      </c>
      <c r="CA51" s="135">
        <v>0</v>
      </c>
      <c r="CB51" s="135">
        <v>0.23076923076923078</v>
      </c>
      <c r="CC51" s="135">
        <v>7.6923076923076927E-2</v>
      </c>
      <c r="CD51" s="135">
        <v>7.6923076923076927E-2</v>
      </c>
      <c r="CE51" s="135">
        <v>0</v>
      </c>
      <c r="CF51" s="135">
        <v>7.6923076923076927E-2</v>
      </c>
    </row>
    <row r="52" spans="1:84" x14ac:dyDescent="0.35">
      <c r="A52" s="135">
        <f t="shared" si="2"/>
        <v>0.11562500000000001</v>
      </c>
      <c r="B52" s="135">
        <f t="shared" si="1"/>
        <v>0.88437500000000002</v>
      </c>
      <c r="C52" s="63" t="s">
        <v>228</v>
      </c>
      <c r="D52" t="s">
        <v>270</v>
      </c>
      <c r="E52" s="135">
        <v>0</v>
      </c>
      <c r="F52" s="135">
        <v>0</v>
      </c>
      <c r="G52" s="135">
        <v>0</v>
      </c>
      <c r="H52" s="135">
        <v>0</v>
      </c>
      <c r="I52" s="135">
        <v>0</v>
      </c>
      <c r="J52" s="135">
        <v>0</v>
      </c>
      <c r="K52" s="135">
        <v>0</v>
      </c>
      <c r="L52" s="135">
        <v>8.3333333333333329E-2</v>
      </c>
      <c r="M52" s="135">
        <v>0</v>
      </c>
      <c r="N52" s="135">
        <v>8.3333333333333329E-2</v>
      </c>
      <c r="O52" s="135">
        <v>0</v>
      </c>
      <c r="P52" s="135">
        <v>0.33333333333333331</v>
      </c>
      <c r="Q52" s="135">
        <v>0</v>
      </c>
      <c r="R52" s="135">
        <v>0.16666666666666666</v>
      </c>
      <c r="S52" s="135">
        <v>0</v>
      </c>
      <c r="T52" s="135">
        <v>0</v>
      </c>
      <c r="U52" s="135">
        <v>0</v>
      </c>
      <c r="V52" s="135">
        <v>0.16666666666666666</v>
      </c>
      <c r="W52" s="135">
        <v>0</v>
      </c>
      <c r="X52" s="135">
        <v>0.58333333333333337</v>
      </c>
      <c r="Y52" s="135">
        <v>8.3333333333333329E-2</v>
      </c>
      <c r="Z52" s="135">
        <v>0.5</v>
      </c>
      <c r="AA52" s="135">
        <v>0</v>
      </c>
      <c r="AB52" s="135">
        <v>0.16666666666666666</v>
      </c>
      <c r="AC52" s="135">
        <v>8.3333333333333329E-2</v>
      </c>
      <c r="AD52" s="135">
        <v>0.33333333333333331</v>
      </c>
      <c r="AE52" s="135">
        <v>0</v>
      </c>
      <c r="AF52" s="135">
        <v>0</v>
      </c>
      <c r="AG52" s="135">
        <v>0</v>
      </c>
      <c r="AH52" s="135">
        <v>0</v>
      </c>
      <c r="AI52" s="135">
        <v>8.3333333333333329E-2</v>
      </c>
      <c r="AJ52" s="135">
        <v>8.3333333333333329E-2</v>
      </c>
      <c r="AK52" s="135">
        <v>0.16666666666666666</v>
      </c>
      <c r="AL52" s="135">
        <v>8.3333333333333329E-2</v>
      </c>
      <c r="AM52" s="135">
        <v>8.3333333333333329E-2</v>
      </c>
      <c r="AN52" s="135">
        <v>8.3333333333333329E-2</v>
      </c>
      <c r="AO52" s="135">
        <v>0.5</v>
      </c>
      <c r="AP52" s="135">
        <v>8.3333333333333329E-2</v>
      </c>
      <c r="AQ52" s="135">
        <v>0.41666666666666669</v>
      </c>
      <c r="AR52" s="135">
        <v>0.16666666666666666</v>
      </c>
      <c r="AS52" s="135">
        <v>0.41666666666666669</v>
      </c>
      <c r="AT52" s="135">
        <v>0</v>
      </c>
      <c r="AU52" s="135">
        <v>0</v>
      </c>
      <c r="AV52" s="135">
        <v>0</v>
      </c>
      <c r="AW52" s="135">
        <v>0</v>
      </c>
      <c r="AX52" s="135">
        <v>8.3333333333333329E-2</v>
      </c>
      <c r="AY52" s="135">
        <v>8.3333333333333329E-2</v>
      </c>
      <c r="AZ52" s="135">
        <v>0.16666666666666666</v>
      </c>
      <c r="BA52" s="135">
        <v>0.16666666666666666</v>
      </c>
      <c r="BB52" s="135">
        <v>8.3333333333333329E-2</v>
      </c>
      <c r="BC52" s="135">
        <v>0.25</v>
      </c>
      <c r="BD52" s="135">
        <v>0.16666666666666666</v>
      </c>
      <c r="BE52" s="135">
        <v>0.33333333333333331</v>
      </c>
      <c r="BF52" s="135">
        <v>8.3333333333333329E-2</v>
      </c>
      <c r="BG52" s="135">
        <v>8.3333333333333329E-2</v>
      </c>
      <c r="BH52" s="135">
        <v>0.16666666666666666</v>
      </c>
      <c r="BI52" s="135">
        <v>0.16666666666666666</v>
      </c>
      <c r="BJ52" s="135">
        <v>0</v>
      </c>
      <c r="BK52" s="135">
        <v>0</v>
      </c>
      <c r="BL52" s="135">
        <v>8.3333333333333329E-2</v>
      </c>
      <c r="BM52" s="135">
        <v>0</v>
      </c>
      <c r="BN52" s="135">
        <v>8.3333333333333329E-2</v>
      </c>
      <c r="BO52" s="135">
        <v>8.3333333333333329E-2</v>
      </c>
      <c r="BP52" s="135">
        <v>0</v>
      </c>
      <c r="BQ52" s="135">
        <v>8.3333333333333329E-2</v>
      </c>
      <c r="BR52" s="135">
        <v>0</v>
      </c>
      <c r="BS52" s="135">
        <v>0</v>
      </c>
      <c r="BT52" s="135">
        <v>0</v>
      </c>
      <c r="BU52" s="135">
        <v>0</v>
      </c>
      <c r="BV52" s="135">
        <v>0</v>
      </c>
      <c r="BW52" s="135">
        <v>0</v>
      </c>
      <c r="BX52" s="135">
        <v>0.25</v>
      </c>
      <c r="BY52" s="135">
        <v>8.3333333333333329E-2</v>
      </c>
      <c r="BZ52" s="135">
        <v>0.66666666666666663</v>
      </c>
      <c r="CA52" s="135">
        <v>8.3333333333333329E-2</v>
      </c>
      <c r="CB52" s="135">
        <v>0.5</v>
      </c>
      <c r="CC52" s="135">
        <v>0</v>
      </c>
      <c r="CD52" s="135">
        <v>0.41666666666666669</v>
      </c>
      <c r="CE52" s="135">
        <v>8.3333333333333329E-2</v>
      </c>
      <c r="CF52" s="135">
        <v>0.25</v>
      </c>
    </row>
    <row r="53" spans="1:84" x14ac:dyDescent="0.35">
      <c r="A53" s="135">
        <f t="shared" si="2"/>
        <v>5.2500000000000047E-2</v>
      </c>
      <c r="B53" s="135">
        <f t="shared" si="1"/>
        <v>0.94750000000000001</v>
      </c>
      <c r="C53" s="63" t="s">
        <v>238</v>
      </c>
      <c r="D53" t="s">
        <v>315</v>
      </c>
      <c r="E53" s="135">
        <v>0</v>
      </c>
      <c r="F53" s="135">
        <v>0</v>
      </c>
      <c r="G53" s="135">
        <v>6.6666666666666666E-2</v>
      </c>
      <c r="H53" s="135">
        <v>6.6666666666666666E-2</v>
      </c>
      <c r="I53" s="135">
        <v>6.6666666666666666E-2</v>
      </c>
      <c r="J53" s="135">
        <v>6.6666666666666666E-2</v>
      </c>
      <c r="K53" s="135">
        <v>0.2</v>
      </c>
      <c r="L53" s="135">
        <v>0.13333333333333333</v>
      </c>
      <c r="M53" s="135">
        <v>6.6666666666666666E-2</v>
      </c>
      <c r="N53" s="135">
        <v>6.6666666666666666E-2</v>
      </c>
      <c r="O53" s="135">
        <v>6.6666666666666666E-2</v>
      </c>
      <c r="P53" s="135">
        <v>6.6666666666666666E-2</v>
      </c>
      <c r="Q53" s="135">
        <v>0</v>
      </c>
      <c r="R53" s="135">
        <v>0</v>
      </c>
      <c r="S53" s="135">
        <v>0</v>
      </c>
      <c r="T53" s="135">
        <v>0</v>
      </c>
      <c r="U53" s="135">
        <v>0</v>
      </c>
      <c r="V53" s="135">
        <v>0</v>
      </c>
      <c r="W53" s="135">
        <v>0.13333333333333333</v>
      </c>
      <c r="X53" s="135">
        <v>0.2</v>
      </c>
      <c r="Y53" s="135">
        <v>0.13333333333333333</v>
      </c>
      <c r="Z53" s="135">
        <v>0.2</v>
      </c>
      <c r="AA53" s="135">
        <v>0.13333333333333333</v>
      </c>
      <c r="AB53" s="135">
        <v>0.2</v>
      </c>
      <c r="AC53" s="135">
        <v>0</v>
      </c>
      <c r="AD53" s="135">
        <v>0</v>
      </c>
      <c r="AE53" s="135">
        <v>0</v>
      </c>
      <c r="AF53" s="135">
        <v>0</v>
      </c>
      <c r="AG53" s="135">
        <v>0</v>
      </c>
      <c r="AH53" s="135">
        <v>6.6666666666666666E-2</v>
      </c>
      <c r="AI53" s="135">
        <v>0</v>
      </c>
      <c r="AJ53" s="135">
        <v>0.13333333333333333</v>
      </c>
      <c r="AK53" s="135">
        <v>0.13333333333333333</v>
      </c>
      <c r="AL53" s="135">
        <v>0</v>
      </c>
      <c r="AM53" s="135">
        <v>0</v>
      </c>
      <c r="AN53" s="135">
        <v>0.2</v>
      </c>
      <c r="AO53" s="135">
        <v>0.2</v>
      </c>
      <c r="AP53" s="135">
        <v>0</v>
      </c>
      <c r="AQ53" s="135">
        <v>0</v>
      </c>
      <c r="AR53" s="135">
        <v>0.13333333333333333</v>
      </c>
      <c r="AS53" s="135">
        <v>0.13333333333333333</v>
      </c>
      <c r="AT53" s="135">
        <v>0</v>
      </c>
      <c r="AU53" s="135">
        <v>0</v>
      </c>
      <c r="AV53" s="135">
        <v>0</v>
      </c>
      <c r="AW53" s="135">
        <v>0</v>
      </c>
      <c r="AX53" s="135">
        <v>0</v>
      </c>
      <c r="AY53" s="135">
        <v>6.6666666666666666E-2</v>
      </c>
      <c r="AZ53" s="135">
        <v>0</v>
      </c>
      <c r="BA53" s="135">
        <v>0</v>
      </c>
      <c r="BB53" s="135">
        <v>6.6666666666666666E-2</v>
      </c>
      <c r="BC53" s="135">
        <v>6.6666666666666666E-2</v>
      </c>
      <c r="BD53" s="135">
        <v>6.6666666666666666E-2</v>
      </c>
      <c r="BE53" s="135">
        <v>6.6666666666666666E-2</v>
      </c>
      <c r="BF53" s="135">
        <v>6.6666666666666666E-2</v>
      </c>
      <c r="BG53" s="135">
        <v>6.6666666666666666E-2</v>
      </c>
      <c r="BH53" s="135">
        <v>0</v>
      </c>
      <c r="BI53" s="135">
        <v>0</v>
      </c>
      <c r="BJ53" s="135">
        <v>6.6666666666666666E-2</v>
      </c>
      <c r="BK53" s="135">
        <v>6.6666666666666666E-2</v>
      </c>
      <c r="BL53" s="135">
        <v>6.6666666666666666E-2</v>
      </c>
      <c r="BM53" s="135">
        <v>6.6666666666666666E-2</v>
      </c>
      <c r="BN53" s="135">
        <v>6.6666666666666666E-2</v>
      </c>
      <c r="BO53" s="135">
        <v>6.6666666666666666E-2</v>
      </c>
      <c r="BP53" s="135">
        <v>0</v>
      </c>
      <c r="BQ53" s="135">
        <v>0</v>
      </c>
      <c r="BR53" s="135">
        <v>0</v>
      </c>
      <c r="BS53" s="135">
        <v>0</v>
      </c>
      <c r="BT53" s="135">
        <v>0</v>
      </c>
      <c r="BU53" s="135">
        <v>0</v>
      </c>
      <c r="BV53" s="135">
        <v>0</v>
      </c>
      <c r="BW53" s="135">
        <v>0</v>
      </c>
      <c r="BX53" s="135">
        <v>6.6666666666666666E-2</v>
      </c>
      <c r="BY53" s="135">
        <v>6.6666666666666666E-2</v>
      </c>
      <c r="BZ53" s="135">
        <v>6.6666666666666666E-2</v>
      </c>
      <c r="CA53" s="135">
        <v>0.13333333333333333</v>
      </c>
      <c r="CB53" s="135">
        <v>0.13333333333333333</v>
      </c>
      <c r="CC53" s="135">
        <v>0</v>
      </c>
      <c r="CD53" s="135">
        <v>0</v>
      </c>
      <c r="CE53" s="135">
        <v>0</v>
      </c>
      <c r="CF53" s="135">
        <v>0</v>
      </c>
    </row>
    <row r="54" spans="1:84" x14ac:dyDescent="0.35">
      <c r="A54" s="135">
        <f t="shared" si="2"/>
        <v>3.5416666666666666E-2</v>
      </c>
      <c r="B54" s="135">
        <f t="shared" si="1"/>
        <v>0.96458333333333335</v>
      </c>
      <c r="C54" s="63" t="s">
        <v>228</v>
      </c>
      <c r="D54" t="s">
        <v>271</v>
      </c>
      <c r="E54" s="135">
        <v>0</v>
      </c>
      <c r="F54" s="135">
        <v>0</v>
      </c>
      <c r="G54" s="135">
        <v>0</v>
      </c>
      <c r="H54" s="135">
        <v>0</v>
      </c>
      <c r="I54" s="135">
        <v>0.1111111111111111</v>
      </c>
      <c r="J54" s="135">
        <v>0.1111111111111111</v>
      </c>
      <c r="K54" s="135">
        <v>0</v>
      </c>
      <c r="L54" s="135">
        <v>5.5555555555555552E-2</v>
      </c>
      <c r="M54" s="135">
        <v>0</v>
      </c>
      <c r="N54" s="135">
        <v>0</v>
      </c>
      <c r="O54" s="135">
        <v>5.5555555555555552E-2</v>
      </c>
      <c r="P54" s="135">
        <v>0</v>
      </c>
      <c r="Q54" s="135">
        <v>0</v>
      </c>
      <c r="R54" s="135">
        <v>0</v>
      </c>
      <c r="S54" s="135">
        <v>0</v>
      </c>
      <c r="T54" s="135">
        <v>0</v>
      </c>
      <c r="U54" s="135">
        <v>0</v>
      </c>
      <c r="V54" s="135">
        <v>0</v>
      </c>
      <c r="W54" s="135">
        <v>0</v>
      </c>
      <c r="X54" s="135">
        <v>5.5555555555555552E-2</v>
      </c>
      <c r="Y54" s="135">
        <v>0</v>
      </c>
      <c r="Z54" s="135">
        <v>0.22222222222222221</v>
      </c>
      <c r="AA54" s="135">
        <v>0</v>
      </c>
      <c r="AB54" s="135">
        <v>5.5555555555555552E-2</v>
      </c>
      <c r="AC54" s="135">
        <v>0</v>
      </c>
      <c r="AD54" s="135">
        <v>0</v>
      </c>
      <c r="AE54" s="135">
        <v>0</v>
      </c>
      <c r="AF54" s="135">
        <v>0</v>
      </c>
      <c r="AG54" s="135">
        <v>0</v>
      </c>
      <c r="AH54" s="135">
        <v>0</v>
      </c>
      <c r="AI54" s="135">
        <v>0</v>
      </c>
      <c r="AJ54" s="135">
        <v>0</v>
      </c>
      <c r="AK54" s="135">
        <v>0</v>
      </c>
      <c r="AL54" s="135">
        <v>0</v>
      </c>
      <c r="AM54" s="135">
        <v>5.5555555555555552E-2</v>
      </c>
      <c r="AN54" s="135">
        <v>5.5555555555555552E-2</v>
      </c>
      <c r="AO54" s="135">
        <v>0.22222222222222221</v>
      </c>
      <c r="AP54" s="135">
        <v>0</v>
      </c>
      <c r="AQ54" s="135">
        <v>5.5555555555555552E-2</v>
      </c>
      <c r="AR54" s="135">
        <v>5.5555555555555552E-2</v>
      </c>
      <c r="AS54" s="135">
        <v>0.1111111111111111</v>
      </c>
      <c r="AT54" s="135">
        <v>0</v>
      </c>
      <c r="AU54" s="135">
        <v>0</v>
      </c>
      <c r="AV54" s="135">
        <v>5.5555555555555552E-2</v>
      </c>
      <c r="AW54" s="135">
        <v>0</v>
      </c>
      <c r="AX54" s="135">
        <v>0</v>
      </c>
      <c r="AY54" s="135">
        <v>0</v>
      </c>
      <c r="AZ54" s="135">
        <v>0</v>
      </c>
      <c r="BA54" s="135">
        <v>0</v>
      </c>
      <c r="BB54" s="135">
        <v>0</v>
      </c>
      <c r="BC54" s="135">
        <v>0</v>
      </c>
      <c r="BD54" s="135">
        <v>0</v>
      </c>
      <c r="BE54" s="135">
        <v>0.22222222222222221</v>
      </c>
      <c r="BF54" s="135">
        <v>0</v>
      </c>
      <c r="BG54" s="135">
        <v>0</v>
      </c>
      <c r="BH54" s="135">
        <v>0</v>
      </c>
      <c r="BI54" s="135">
        <v>0.1111111111111111</v>
      </c>
      <c r="BJ54" s="135">
        <v>5.5555555555555552E-2</v>
      </c>
      <c r="BK54" s="135">
        <v>5.5555555555555552E-2</v>
      </c>
      <c r="BL54" s="135">
        <v>5.5555555555555552E-2</v>
      </c>
      <c r="BM54" s="135">
        <v>5.5555555555555552E-2</v>
      </c>
      <c r="BN54" s="135">
        <v>5.5555555555555552E-2</v>
      </c>
      <c r="BO54" s="135">
        <v>0</v>
      </c>
      <c r="BP54" s="135">
        <v>0</v>
      </c>
      <c r="BQ54" s="135">
        <v>0</v>
      </c>
      <c r="BR54" s="135">
        <v>0</v>
      </c>
      <c r="BS54" s="135">
        <v>0</v>
      </c>
      <c r="BT54" s="135">
        <v>0</v>
      </c>
      <c r="BU54" s="135">
        <v>0</v>
      </c>
      <c r="BV54" s="135">
        <v>0</v>
      </c>
      <c r="BW54" s="135">
        <v>0</v>
      </c>
      <c r="BX54" s="135">
        <v>0</v>
      </c>
      <c r="BY54" s="135">
        <v>0</v>
      </c>
      <c r="BZ54" s="135">
        <v>0.33333333333333331</v>
      </c>
      <c r="CA54" s="135">
        <v>5.5555555555555552E-2</v>
      </c>
      <c r="CB54" s="135">
        <v>0.33333333333333331</v>
      </c>
      <c r="CC54" s="135">
        <v>0</v>
      </c>
      <c r="CD54" s="135">
        <v>0.1111111111111111</v>
      </c>
      <c r="CE54" s="135">
        <v>0</v>
      </c>
      <c r="CF54" s="135">
        <v>0.1111111111111111</v>
      </c>
    </row>
    <row r="55" spans="1:84" x14ac:dyDescent="0.35">
      <c r="A55" s="135">
        <f t="shared" si="2"/>
        <v>0.17500000000000004</v>
      </c>
      <c r="B55" s="135">
        <f t="shared" si="1"/>
        <v>0.82499999999999996</v>
      </c>
      <c r="C55" s="63" t="s">
        <v>232</v>
      </c>
      <c r="D55" t="s">
        <v>272</v>
      </c>
      <c r="E55" s="135">
        <v>8.3333333333333329E-2</v>
      </c>
      <c r="F55" s="135">
        <v>8.3333333333333329E-2</v>
      </c>
      <c r="G55" s="135">
        <v>8.3333333333333329E-2</v>
      </c>
      <c r="H55" s="135">
        <v>8.3333333333333329E-2</v>
      </c>
      <c r="I55" s="135">
        <v>8.3333333333333329E-2</v>
      </c>
      <c r="J55" s="135">
        <v>8.3333333333333329E-2</v>
      </c>
      <c r="K55" s="135">
        <v>0.16666666666666666</v>
      </c>
      <c r="L55" s="135">
        <v>0.16666666666666666</v>
      </c>
      <c r="M55" s="135">
        <v>0.25</v>
      </c>
      <c r="N55" s="135">
        <v>0.16666666666666666</v>
      </c>
      <c r="O55" s="135">
        <v>0.25</v>
      </c>
      <c r="P55" s="135">
        <v>0.33333333333333331</v>
      </c>
      <c r="Q55" s="135">
        <v>0.25</v>
      </c>
      <c r="R55" s="135">
        <v>0.25</v>
      </c>
      <c r="S55" s="135">
        <v>8.3333333333333329E-2</v>
      </c>
      <c r="T55" s="135">
        <v>8.3333333333333329E-2</v>
      </c>
      <c r="U55" s="135">
        <v>0.16666666666666666</v>
      </c>
      <c r="V55" s="135">
        <v>8.3333333333333329E-2</v>
      </c>
      <c r="W55" s="135">
        <v>0.16666666666666666</v>
      </c>
      <c r="X55" s="135">
        <v>0.16666666666666666</v>
      </c>
      <c r="Y55" s="135">
        <v>8.3333333333333329E-2</v>
      </c>
      <c r="Z55" s="135">
        <v>0.25</v>
      </c>
      <c r="AA55" s="135">
        <v>0.16666666666666666</v>
      </c>
      <c r="AB55" s="135">
        <v>0.41666666666666669</v>
      </c>
      <c r="AC55" s="135">
        <v>0</v>
      </c>
      <c r="AD55" s="135">
        <v>0</v>
      </c>
      <c r="AE55" s="135">
        <v>0.16666666666666666</v>
      </c>
      <c r="AF55" s="135">
        <v>0.16666666666666666</v>
      </c>
      <c r="AG55" s="135">
        <v>0.33333333333333331</v>
      </c>
      <c r="AH55" s="135">
        <v>0</v>
      </c>
      <c r="AI55" s="135">
        <v>8.3333333333333329E-2</v>
      </c>
      <c r="AJ55" s="135">
        <v>0.41666666666666669</v>
      </c>
      <c r="AK55" s="135">
        <v>0.41666666666666669</v>
      </c>
      <c r="AL55" s="135">
        <v>0</v>
      </c>
      <c r="AM55" s="135">
        <v>0</v>
      </c>
      <c r="AN55" s="135">
        <v>0.16666666666666666</v>
      </c>
      <c r="AO55" s="135">
        <v>0.16666666666666666</v>
      </c>
      <c r="AP55" s="135">
        <v>8.3333333333333329E-2</v>
      </c>
      <c r="AQ55" s="135">
        <v>8.3333333333333329E-2</v>
      </c>
      <c r="AR55" s="135">
        <v>0.16666666666666666</v>
      </c>
      <c r="AS55" s="135">
        <v>0.16666666666666666</v>
      </c>
      <c r="AT55" s="135">
        <v>0</v>
      </c>
      <c r="AU55" s="135">
        <v>0.16666666666666666</v>
      </c>
      <c r="AV55" s="135">
        <v>8.3333333333333329E-2</v>
      </c>
      <c r="AW55" s="135">
        <v>0</v>
      </c>
      <c r="AX55" s="135">
        <v>0</v>
      </c>
      <c r="AY55" s="135">
        <v>0.33333333333333331</v>
      </c>
      <c r="AZ55" s="135">
        <v>8.3333333333333329E-2</v>
      </c>
      <c r="BA55" s="135">
        <v>8.3333333333333329E-2</v>
      </c>
      <c r="BB55" s="135">
        <v>0.16666666666666666</v>
      </c>
      <c r="BC55" s="135">
        <v>0.16666666666666666</v>
      </c>
      <c r="BD55" s="135">
        <v>0.16666666666666666</v>
      </c>
      <c r="BE55" s="135">
        <v>0.25</v>
      </c>
      <c r="BF55" s="135">
        <v>0.25</v>
      </c>
      <c r="BG55" s="135">
        <v>0.41666666666666669</v>
      </c>
      <c r="BH55" s="135">
        <v>8.3333333333333329E-2</v>
      </c>
      <c r="BI55" s="135">
        <v>8.3333333333333329E-2</v>
      </c>
      <c r="BJ55" s="135">
        <v>0.25</v>
      </c>
      <c r="BK55" s="135">
        <v>0.33333333333333331</v>
      </c>
      <c r="BL55" s="135">
        <v>0.41666666666666669</v>
      </c>
      <c r="BM55" s="135">
        <v>0.41666666666666669</v>
      </c>
      <c r="BN55" s="135">
        <v>0.25</v>
      </c>
      <c r="BO55" s="135">
        <v>0.25</v>
      </c>
      <c r="BP55" s="135">
        <v>0</v>
      </c>
      <c r="BQ55" s="135">
        <v>0</v>
      </c>
      <c r="BR55" s="135">
        <v>0</v>
      </c>
      <c r="BS55" s="135">
        <v>8.3333333333333329E-2</v>
      </c>
      <c r="BT55" s="135">
        <v>0</v>
      </c>
      <c r="BU55" s="135">
        <v>0</v>
      </c>
      <c r="BV55" s="135">
        <v>0</v>
      </c>
      <c r="BW55" s="135">
        <v>8.3333333333333329E-2</v>
      </c>
      <c r="BX55" s="135">
        <v>8.3333333333333329E-2</v>
      </c>
      <c r="BY55" s="135">
        <v>0.41666666666666669</v>
      </c>
      <c r="BZ55" s="135">
        <v>0.58333333333333337</v>
      </c>
      <c r="CA55" s="135">
        <v>0.41666666666666669</v>
      </c>
      <c r="CB55" s="135">
        <v>0.5</v>
      </c>
      <c r="CC55" s="135">
        <v>0.33333333333333331</v>
      </c>
      <c r="CD55" s="135">
        <v>0.33333333333333331</v>
      </c>
      <c r="CE55" s="135">
        <v>0.16666666666666666</v>
      </c>
      <c r="CF55" s="135">
        <v>0.33333333333333331</v>
      </c>
    </row>
    <row r="56" spans="1:84" x14ac:dyDescent="0.35">
      <c r="A56" s="135">
        <f t="shared" si="2"/>
        <v>7.8571428571428542E-2</v>
      </c>
      <c r="B56" s="135">
        <f t="shared" si="1"/>
        <v>0.92142857142857149</v>
      </c>
      <c r="C56" s="63" t="s">
        <v>234</v>
      </c>
      <c r="D56" t="s">
        <v>273</v>
      </c>
      <c r="E56" s="135">
        <v>0</v>
      </c>
      <c r="F56" s="135">
        <v>0</v>
      </c>
      <c r="G56" s="135">
        <v>0</v>
      </c>
      <c r="H56" s="135">
        <v>0</v>
      </c>
      <c r="I56" s="135">
        <v>0</v>
      </c>
      <c r="J56" s="135">
        <v>0</v>
      </c>
      <c r="K56" s="135">
        <v>0.14285714285714285</v>
      </c>
      <c r="L56" s="135">
        <v>0.14285714285714285</v>
      </c>
      <c r="M56" s="135">
        <v>0</v>
      </c>
      <c r="N56" s="135">
        <v>0</v>
      </c>
      <c r="O56" s="135">
        <v>0.14285714285714285</v>
      </c>
      <c r="P56" s="135">
        <v>0.21428571428571427</v>
      </c>
      <c r="Q56" s="135">
        <v>7.1428571428571425E-2</v>
      </c>
      <c r="R56" s="135">
        <v>7.1428571428571425E-2</v>
      </c>
      <c r="S56" s="135">
        <v>0</v>
      </c>
      <c r="T56" s="135">
        <v>0</v>
      </c>
      <c r="U56" s="135">
        <v>0</v>
      </c>
      <c r="V56" s="135">
        <v>7.1428571428571425E-2</v>
      </c>
      <c r="W56" s="135">
        <v>0.14285714285714285</v>
      </c>
      <c r="X56" s="135">
        <v>0.35714285714285715</v>
      </c>
      <c r="Y56" s="135">
        <v>0.21428571428571427</v>
      </c>
      <c r="Z56" s="135">
        <v>0.35714285714285715</v>
      </c>
      <c r="AA56" s="135">
        <v>7.1428571428571425E-2</v>
      </c>
      <c r="AB56" s="135">
        <v>7.1428571428571425E-2</v>
      </c>
      <c r="AC56" s="135">
        <v>0.14285714285714285</v>
      </c>
      <c r="AD56" s="135">
        <v>0.14285714285714285</v>
      </c>
      <c r="AE56" s="135">
        <v>7.1428571428571425E-2</v>
      </c>
      <c r="AF56" s="135">
        <v>7.1428571428571425E-2</v>
      </c>
      <c r="AG56" s="135">
        <v>0</v>
      </c>
      <c r="AH56" s="135">
        <v>0.14285714285714285</v>
      </c>
      <c r="AI56" s="135">
        <v>0.14285714285714285</v>
      </c>
      <c r="AJ56" s="135">
        <v>7.1428571428571425E-2</v>
      </c>
      <c r="AK56" s="135">
        <v>0.14285714285714285</v>
      </c>
      <c r="AL56" s="135">
        <v>0</v>
      </c>
      <c r="AM56" s="135">
        <v>0</v>
      </c>
      <c r="AN56" s="135">
        <v>0</v>
      </c>
      <c r="AO56" s="135">
        <v>0.2857142857142857</v>
      </c>
      <c r="AP56" s="135">
        <v>0</v>
      </c>
      <c r="AQ56" s="135">
        <v>0</v>
      </c>
      <c r="AR56" s="135">
        <v>0</v>
      </c>
      <c r="AS56" s="135">
        <v>0.35714285714285715</v>
      </c>
      <c r="AT56" s="135">
        <v>0</v>
      </c>
      <c r="AU56" s="135">
        <v>0</v>
      </c>
      <c r="AV56" s="135">
        <v>0</v>
      </c>
      <c r="AW56" s="135">
        <v>0.21428571428571427</v>
      </c>
      <c r="AX56" s="135">
        <v>0</v>
      </c>
      <c r="AY56" s="135">
        <v>0</v>
      </c>
      <c r="AZ56" s="135">
        <v>0</v>
      </c>
      <c r="BA56" s="135">
        <v>0</v>
      </c>
      <c r="BB56" s="135">
        <v>0</v>
      </c>
      <c r="BC56" s="135">
        <v>7.1428571428571425E-2</v>
      </c>
      <c r="BD56" s="135">
        <v>7.1428571428571425E-2</v>
      </c>
      <c r="BE56" s="135">
        <v>7.1428571428571425E-2</v>
      </c>
      <c r="BF56" s="135">
        <v>7.1428571428571425E-2</v>
      </c>
      <c r="BG56" s="135">
        <v>7.1428571428571425E-2</v>
      </c>
      <c r="BH56" s="135">
        <v>7.1428571428571425E-2</v>
      </c>
      <c r="BI56" s="135">
        <v>7.1428571428571425E-2</v>
      </c>
      <c r="BJ56" s="135">
        <v>0</v>
      </c>
      <c r="BK56" s="135">
        <v>0</v>
      </c>
      <c r="BL56" s="135">
        <v>7.1428571428571425E-2</v>
      </c>
      <c r="BM56" s="135">
        <v>7.1428571428571425E-2</v>
      </c>
      <c r="BN56" s="135">
        <v>7.1428571428571425E-2</v>
      </c>
      <c r="BO56" s="135">
        <v>0</v>
      </c>
      <c r="BP56" s="135">
        <v>0</v>
      </c>
      <c r="BQ56" s="135">
        <v>0</v>
      </c>
      <c r="BR56" s="135">
        <v>0</v>
      </c>
      <c r="BS56" s="135">
        <v>0</v>
      </c>
      <c r="BT56" s="135">
        <v>0</v>
      </c>
      <c r="BU56" s="135">
        <v>0</v>
      </c>
      <c r="BV56" s="135">
        <v>0</v>
      </c>
      <c r="BW56" s="135">
        <v>0</v>
      </c>
      <c r="BX56" s="135">
        <v>0</v>
      </c>
      <c r="BY56" s="135">
        <v>0</v>
      </c>
      <c r="BZ56" s="135">
        <v>0.42857142857142855</v>
      </c>
      <c r="CA56" s="135">
        <v>0.21428571428571427</v>
      </c>
      <c r="CB56" s="135">
        <v>0.5</v>
      </c>
      <c r="CC56" s="135">
        <v>7.1428571428571425E-2</v>
      </c>
      <c r="CD56" s="135">
        <v>0.35714285714285715</v>
      </c>
      <c r="CE56" s="135">
        <v>0</v>
      </c>
      <c r="CF56" s="135">
        <v>0.14285714285714285</v>
      </c>
    </row>
    <row r="57" spans="1:84" x14ac:dyDescent="0.35">
      <c r="A57" s="135">
        <f t="shared" si="2"/>
        <v>8.3088235294117602E-2</v>
      </c>
      <c r="B57" s="135">
        <f t="shared" si="1"/>
        <v>0.91691176470588243</v>
      </c>
      <c r="C57" s="63" t="s">
        <v>238</v>
      </c>
      <c r="D57" t="s">
        <v>341</v>
      </c>
      <c r="E57" s="135">
        <v>0.11764705882352941</v>
      </c>
      <c r="F57" s="135">
        <v>0</v>
      </c>
      <c r="G57" s="135">
        <v>5.8823529411764705E-2</v>
      </c>
      <c r="H57" s="135">
        <v>0</v>
      </c>
      <c r="I57" s="135">
        <v>5.8823529411764705E-2</v>
      </c>
      <c r="J57" s="135">
        <v>0</v>
      </c>
      <c r="K57" s="135">
        <v>5.8823529411764705E-2</v>
      </c>
      <c r="L57" s="135">
        <v>0</v>
      </c>
      <c r="M57" s="135">
        <v>0</v>
      </c>
      <c r="N57" s="135">
        <v>0.11764705882352941</v>
      </c>
      <c r="O57" s="135">
        <v>5.8823529411764705E-2</v>
      </c>
      <c r="P57" s="135">
        <v>0</v>
      </c>
      <c r="Q57" s="135">
        <v>0.17647058823529413</v>
      </c>
      <c r="R57" s="135">
        <v>5.8823529411764705E-2</v>
      </c>
      <c r="S57" s="135">
        <v>5.8823529411764705E-2</v>
      </c>
      <c r="T57" s="135">
        <v>0.11764705882352941</v>
      </c>
      <c r="U57" s="135">
        <v>0</v>
      </c>
      <c r="V57" s="135">
        <v>5.8823529411764705E-2</v>
      </c>
      <c r="W57" s="135">
        <v>0</v>
      </c>
      <c r="X57" s="135">
        <v>0.17647058823529413</v>
      </c>
      <c r="Y57" s="135">
        <v>0</v>
      </c>
      <c r="Z57" s="135">
        <v>0.17647058823529413</v>
      </c>
      <c r="AA57" s="135">
        <v>0</v>
      </c>
      <c r="AB57" s="135">
        <v>0.23529411764705882</v>
      </c>
      <c r="AC57" s="135">
        <v>0</v>
      </c>
      <c r="AD57" s="135">
        <v>0.11764705882352941</v>
      </c>
      <c r="AE57" s="135">
        <v>0</v>
      </c>
      <c r="AF57" s="135">
        <v>0</v>
      </c>
      <c r="AG57" s="135">
        <v>0</v>
      </c>
      <c r="AH57" s="135">
        <v>0</v>
      </c>
      <c r="AI57" s="135">
        <v>0</v>
      </c>
      <c r="AJ57" s="135">
        <v>0</v>
      </c>
      <c r="AK57" s="135">
        <v>0</v>
      </c>
      <c r="AL57" s="135">
        <v>5.8823529411764705E-2</v>
      </c>
      <c r="AM57" s="135">
        <v>0.17647058823529413</v>
      </c>
      <c r="AN57" s="135">
        <v>5.8823529411764705E-2</v>
      </c>
      <c r="AO57" s="135">
        <v>0.23529411764705882</v>
      </c>
      <c r="AP57" s="135">
        <v>0</v>
      </c>
      <c r="AQ57" s="135">
        <v>5.8823529411764705E-2</v>
      </c>
      <c r="AR57" s="135">
        <v>5.8823529411764705E-2</v>
      </c>
      <c r="AS57" s="135">
        <v>0.29411764705882354</v>
      </c>
      <c r="AT57" s="135">
        <v>0</v>
      </c>
      <c r="AU57" s="135">
        <v>0</v>
      </c>
      <c r="AV57" s="135">
        <v>0</v>
      </c>
      <c r="AW57" s="135">
        <v>0</v>
      </c>
      <c r="AX57" s="135">
        <v>5.8823529411764705E-2</v>
      </c>
      <c r="AY57" s="135">
        <v>0.11764705882352941</v>
      </c>
      <c r="AZ57" s="135">
        <v>5.8823529411764705E-2</v>
      </c>
      <c r="BA57" s="135">
        <v>0.17647058823529413</v>
      </c>
      <c r="BB57" s="135">
        <v>5.8823529411764705E-2</v>
      </c>
      <c r="BC57" s="135">
        <v>0.29411764705882354</v>
      </c>
      <c r="BD57" s="135">
        <v>5.8823529411764705E-2</v>
      </c>
      <c r="BE57" s="135">
        <v>0.35294117647058826</v>
      </c>
      <c r="BF57" s="135">
        <v>5.8823529411764705E-2</v>
      </c>
      <c r="BG57" s="135">
        <v>0.29411764705882354</v>
      </c>
      <c r="BH57" s="135">
        <v>0</v>
      </c>
      <c r="BI57" s="135">
        <v>0.17647058823529413</v>
      </c>
      <c r="BJ57" s="135">
        <v>0</v>
      </c>
      <c r="BK57" s="135">
        <v>0</v>
      </c>
      <c r="BL57" s="135">
        <v>5.8823529411764705E-2</v>
      </c>
      <c r="BM57" s="135">
        <v>0.11764705882352941</v>
      </c>
      <c r="BN57" s="135">
        <v>5.8823529411764705E-2</v>
      </c>
      <c r="BO57" s="135">
        <v>5.8823529411764705E-2</v>
      </c>
      <c r="BP57" s="135">
        <v>0</v>
      </c>
      <c r="BQ57" s="135">
        <v>0</v>
      </c>
      <c r="BR57" s="135">
        <v>0</v>
      </c>
      <c r="BS57" s="135">
        <v>0</v>
      </c>
      <c r="BT57" s="135">
        <v>0</v>
      </c>
      <c r="BU57" s="135">
        <v>0</v>
      </c>
      <c r="BV57" s="135">
        <v>0</v>
      </c>
      <c r="BW57" s="135">
        <v>5.8823529411764705E-2</v>
      </c>
      <c r="BX57" s="135">
        <v>0.23529411764705882</v>
      </c>
      <c r="BY57" s="135">
        <v>0.11764705882352941</v>
      </c>
      <c r="BZ57" s="135">
        <v>0.41176470588235292</v>
      </c>
      <c r="CA57" s="135">
        <v>0.11764705882352941</v>
      </c>
      <c r="CB57" s="135">
        <v>0.47058823529411764</v>
      </c>
      <c r="CC57" s="135">
        <v>5.8823529411764705E-2</v>
      </c>
      <c r="CD57" s="135">
        <v>0.23529411764705882</v>
      </c>
      <c r="CE57" s="135">
        <v>5.8823529411764705E-2</v>
      </c>
      <c r="CF57" s="135">
        <v>0.29411764705882354</v>
      </c>
    </row>
    <row r="58" spans="1:84" x14ac:dyDescent="0.35">
      <c r="A58" s="135">
        <f t="shared" si="2"/>
        <v>0.15916666666666668</v>
      </c>
      <c r="B58" s="135">
        <f t="shared" si="1"/>
        <v>0.84083333333333332</v>
      </c>
      <c r="C58" s="63" t="s">
        <v>228</v>
      </c>
      <c r="D58" t="s">
        <v>342</v>
      </c>
      <c r="E58" s="135">
        <v>6.6666666666666666E-2</v>
      </c>
      <c r="F58" s="135">
        <v>6.6666666666666666E-2</v>
      </c>
      <c r="G58" s="135">
        <v>6.6666666666666666E-2</v>
      </c>
      <c r="H58" s="135">
        <v>6.6666666666666666E-2</v>
      </c>
      <c r="I58" s="135">
        <v>6.6666666666666666E-2</v>
      </c>
      <c r="J58" s="135">
        <v>6.6666666666666666E-2</v>
      </c>
      <c r="K58" s="135">
        <v>6.6666666666666666E-2</v>
      </c>
      <c r="L58" s="135">
        <v>0.2</v>
      </c>
      <c r="M58" s="135">
        <v>6.6666666666666666E-2</v>
      </c>
      <c r="N58" s="135">
        <v>0.13333333333333333</v>
      </c>
      <c r="O58" s="135">
        <v>0</v>
      </c>
      <c r="P58" s="135">
        <v>0.33333333333333331</v>
      </c>
      <c r="Q58" s="135">
        <v>0</v>
      </c>
      <c r="R58" s="135">
        <v>6.6666666666666666E-2</v>
      </c>
      <c r="S58" s="135">
        <v>6.6666666666666666E-2</v>
      </c>
      <c r="T58" s="135">
        <v>0.13333333333333333</v>
      </c>
      <c r="U58" s="135">
        <v>6.6666666666666666E-2</v>
      </c>
      <c r="V58" s="135">
        <v>0.33333333333333331</v>
      </c>
      <c r="W58" s="135">
        <v>0</v>
      </c>
      <c r="X58" s="135">
        <v>0.4</v>
      </c>
      <c r="Y58" s="135">
        <v>0.13333333333333333</v>
      </c>
      <c r="Z58" s="135">
        <v>0.26666666666666666</v>
      </c>
      <c r="AA58" s="135">
        <v>6.6666666666666666E-2</v>
      </c>
      <c r="AB58" s="135">
        <v>0.26666666666666666</v>
      </c>
      <c r="AC58" s="135">
        <v>0.13333333333333333</v>
      </c>
      <c r="AD58" s="135">
        <v>0.33333333333333331</v>
      </c>
      <c r="AE58" s="135">
        <v>6.6666666666666666E-2</v>
      </c>
      <c r="AF58" s="135">
        <v>0</v>
      </c>
      <c r="AG58" s="135">
        <v>6.6666666666666666E-2</v>
      </c>
      <c r="AH58" s="135">
        <v>6.6666666666666666E-2</v>
      </c>
      <c r="AI58" s="135">
        <v>6.6666666666666666E-2</v>
      </c>
      <c r="AJ58" s="135">
        <v>0.2</v>
      </c>
      <c r="AK58" s="135">
        <v>0.26666666666666666</v>
      </c>
      <c r="AL58" s="135">
        <v>6.6666666666666666E-2</v>
      </c>
      <c r="AM58" s="135">
        <v>0.33333333333333331</v>
      </c>
      <c r="AN58" s="135">
        <v>6.6666666666666666E-2</v>
      </c>
      <c r="AO58" s="135">
        <v>0.26666666666666666</v>
      </c>
      <c r="AP58" s="135">
        <v>0.2</v>
      </c>
      <c r="AQ58" s="135">
        <v>0.33333333333333331</v>
      </c>
      <c r="AR58" s="135">
        <v>6.6666666666666666E-2</v>
      </c>
      <c r="AS58" s="135">
        <v>0.4</v>
      </c>
      <c r="AT58" s="135">
        <v>6.6666666666666666E-2</v>
      </c>
      <c r="AU58" s="135">
        <v>6.6666666666666666E-2</v>
      </c>
      <c r="AV58" s="135">
        <v>6.6666666666666666E-2</v>
      </c>
      <c r="AW58" s="135">
        <v>6.6666666666666666E-2</v>
      </c>
      <c r="AX58" s="135">
        <v>6.6666666666666666E-2</v>
      </c>
      <c r="AY58" s="135">
        <v>6.6666666666666666E-2</v>
      </c>
      <c r="AZ58" s="135">
        <v>6.6666666666666666E-2</v>
      </c>
      <c r="BA58" s="135">
        <v>0.33333333333333331</v>
      </c>
      <c r="BB58" s="135">
        <v>0.13333333333333333</v>
      </c>
      <c r="BC58" s="135">
        <v>0.46666666666666667</v>
      </c>
      <c r="BD58" s="135">
        <v>0.13333333333333333</v>
      </c>
      <c r="BE58" s="135">
        <v>0.4</v>
      </c>
      <c r="BF58" s="135">
        <v>0.2</v>
      </c>
      <c r="BG58" s="135">
        <v>0.4</v>
      </c>
      <c r="BH58" s="135">
        <v>0.13333333333333333</v>
      </c>
      <c r="BI58" s="135">
        <v>0.33333333333333331</v>
      </c>
      <c r="BJ58" s="135">
        <v>0.13333333333333333</v>
      </c>
      <c r="BK58" s="135">
        <v>0.13333333333333333</v>
      </c>
      <c r="BL58" s="135">
        <v>0.2</v>
      </c>
      <c r="BM58" s="135">
        <v>0.26666666666666666</v>
      </c>
      <c r="BN58" s="135">
        <v>0.26666666666666666</v>
      </c>
      <c r="BO58" s="135">
        <v>6.6666666666666666E-2</v>
      </c>
      <c r="BP58" s="135">
        <v>0</v>
      </c>
      <c r="BQ58" s="135">
        <v>0</v>
      </c>
      <c r="BR58" s="135">
        <v>0</v>
      </c>
      <c r="BS58" s="135">
        <v>0</v>
      </c>
      <c r="BT58" s="135">
        <v>0</v>
      </c>
      <c r="BU58" s="135">
        <v>0</v>
      </c>
      <c r="BV58" s="135">
        <v>0</v>
      </c>
      <c r="BW58" s="135">
        <v>0.13333333333333333</v>
      </c>
      <c r="BX58" s="135">
        <v>0.26666666666666666</v>
      </c>
      <c r="BY58" s="135">
        <v>0</v>
      </c>
      <c r="BZ58" s="135">
        <v>0.53333333333333333</v>
      </c>
      <c r="CA58" s="135">
        <v>0.26666666666666666</v>
      </c>
      <c r="CB58" s="135">
        <v>0.73333333333333328</v>
      </c>
      <c r="CC58" s="135">
        <v>0</v>
      </c>
      <c r="CD58" s="135">
        <v>0.53333333333333333</v>
      </c>
      <c r="CE58" s="135">
        <v>0</v>
      </c>
      <c r="CF58" s="135">
        <v>0.26666666666666666</v>
      </c>
    </row>
    <row r="59" spans="1:84" x14ac:dyDescent="0.35">
      <c r="A59" s="135">
        <f t="shared" si="2"/>
        <v>0.21470588235294102</v>
      </c>
      <c r="B59" s="135">
        <f t="shared" si="1"/>
        <v>0.78529411764705892</v>
      </c>
      <c r="C59" s="63" t="s">
        <v>246</v>
      </c>
      <c r="D59" t="s">
        <v>276</v>
      </c>
      <c r="E59" s="135">
        <v>5.8823529411764705E-2</v>
      </c>
      <c r="F59" s="135">
        <v>5.8823529411764705E-2</v>
      </c>
      <c r="G59" s="135">
        <v>0.17647058823529413</v>
      </c>
      <c r="H59" s="135">
        <v>0.17647058823529413</v>
      </c>
      <c r="I59" s="135">
        <v>0.17647058823529413</v>
      </c>
      <c r="J59" s="135">
        <v>0.17647058823529413</v>
      </c>
      <c r="K59" s="135">
        <v>5.8823529411764705E-2</v>
      </c>
      <c r="L59" s="135">
        <v>0</v>
      </c>
      <c r="M59" s="135">
        <v>0.17647058823529413</v>
      </c>
      <c r="N59" s="135">
        <v>0.17647058823529413</v>
      </c>
      <c r="O59" s="135">
        <v>0.47058823529411764</v>
      </c>
      <c r="P59" s="135">
        <v>0.52941176470588236</v>
      </c>
      <c r="Q59" s="135">
        <v>0.11764705882352941</v>
      </c>
      <c r="R59" s="135">
        <v>5.8823529411764705E-2</v>
      </c>
      <c r="S59" s="135">
        <v>0.11764705882352941</v>
      </c>
      <c r="T59" s="135">
        <v>0</v>
      </c>
      <c r="U59" s="135">
        <v>0.47058823529411764</v>
      </c>
      <c r="V59" s="135">
        <v>0.41176470588235292</v>
      </c>
      <c r="W59" s="135">
        <v>0.47058823529411764</v>
      </c>
      <c r="X59" s="135">
        <v>0.47058823529411764</v>
      </c>
      <c r="Y59" s="135">
        <v>0.41176470588235292</v>
      </c>
      <c r="Z59" s="135">
        <v>0.41176470588235292</v>
      </c>
      <c r="AA59" s="135">
        <v>0.41176470588235292</v>
      </c>
      <c r="AB59" s="135">
        <v>0.41176470588235292</v>
      </c>
      <c r="AC59" s="135">
        <v>0.23529411764705882</v>
      </c>
      <c r="AD59" s="135">
        <v>0.29411764705882354</v>
      </c>
      <c r="AE59" s="135">
        <v>0</v>
      </c>
      <c r="AF59" s="135">
        <v>5.8823529411764705E-2</v>
      </c>
      <c r="AG59" s="135">
        <v>0</v>
      </c>
      <c r="AH59" s="135">
        <v>5.8823529411764705E-2</v>
      </c>
      <c r="AI59" s="135">
        <v>0</v>
      </c>
      <c r="AJ59" s="135">
        <v>5.8823529411764705E-2</v>
      </c>
      <c r="AK59" s="135">
        <v>0</v>
      </c>
      <c r="AL59" s="135">
        <v>0.41176470588235292</v>
      </c>
      <c r="AM59" s="135">
        <v>0.41176470588235292</v>
      </c>
      <c r="AN59" s="135">
        <v>0.41176470588235292</v>
      </c>
      <c r="AO59" s="135">
        <v>0.41176470588235292</v>
      </c>
      <c r="AP59" s="135">
        <v>5.8823529411764705E-2</v>
      </c>
      <c r="AQ59" s="135">
        <v>0</v>
      </c>
      <c r="AR59" s="135">
        <v>0.41176470588235292</v>
      </c>
      <c r="AS59" s="135">
        <v>0.41176470588235292</v>
      </c>
      <c r="AT59" s="135">
        <v>0</v>
      </c>
      <c r="AU59" s="135">
        <v>0</v>
      </c>
      <c r="AV59" s="135">
        <v>0</v>
      </c>
      <c r="AW59" s="135">
        <v>0.23529411764705882</v>
      </c>
      <c r="AX59" s="135">
        <v>0</v>
      </c>
      <c r="AY59" s="135">
        <v>0.17647058823529413</v>
      </c>
      <c r="AZ59" s="135">
        <v>0.11764705882352941</v>
      </c>
      <c r="BA59" s="135">
        <v>0.17647058823529413</v>
      </c>
      <c r="BB59" s="135">
        <v>0.23529411764705882</v>
      </c>
      <c r="BC59" s="135">
        <v>0.17647058823529413</v>
      </c>
      <c r="BD59" s="135">
        <v>0.17647058823529413</v>
      </c>
      <c r="BE59" s="135">
        <v>0.17647058823529413</v>
      </c>
      <c r="BF59" s="135">
        <v>0.11764705882352941</v>
      </c>
      <c r="BG59" s="135">
        <v>0.17647058823529413</v>
      </c>
      <c r="BH59" s="135">
        <v>0.29411764705882354</v>
      </c>
      <c r="BI59" s="135">
        <v>0.29411764705882354</v>
      </c>
      <c r="BJ59" s="135">
        <v>0.11764705882352941</v>
      </c>
      <c r="BK59" s="135">
        <v>0.11764705882352941</v>
      </c>
      <c r="BL59" s="135">
        <v>0.17647058823529413</v>
      </c>
      <c r="BM59" s="135">
        <v>0.17647058823529413</v>
      </c>
      <c r="BN59" s="135">
        <v>0.35294117647058826</v>
      </c>
      <c r="BO59" s="135">
        <v>0.11764705882352941</v>
      </c>
      <c r="BP59" s="135">
        <v>0.23529411764705882</v>
      </c>
      <c r="BQ59" s="135">
        <v>0.23529411764705882</v>
      </c>
      <c r="BR59" s="135">
        <v>5.8823529411764705E-2</v>
      </c>
      <c r="BS59" s="135">
        <v>0.23529411764705882</v>
      </c>
      <c r="BT59" s="135">
        <v>5.8823529411764705E-2</v>
      </c>
      <c r="BU59" s="135">
        <v>5.8823529411764705E-2</v>
      </c>
      <c r="BV59" s="135">
        <v>0.17647058823529413</v>
      </c>
      <c r="BW59" s="135">
        <v>0.11764705882352941</v>
      </c>
      <c r="BX59" s="135">
        <v>0.11764705882352941</v>
      </c>
      <c r="BY59" s="135">
        <v>0.6470588235294118</v>
      </c>
      <c r="BZ59" s="135">
        <v>0.6470588235294118</v>
      </c>
      <c r="CA59" s="135">
        <v>0.76470588235294112</v>
      </c>
      <c r="CB59" s="135">
        <v>0.70588235294117652</v>
      </c>
      <c r="CC59" s="135">
        <v>0.11764705882352941</v>
      </c>
      <c r="CD59" s="135">
        <v>0.11764705882352941</v>
      </c>
      <c r="CE59" s="135">
        <v>5.8823529411764705E-2</v>
      </c>
      <c r="CF59" s="135">
        <v>0.17647058823529413</v>
      </c>
    </row>
    <row r="60" spans="1:84" x14ac:dyDescent="0.35">
      <c r="A60" s="135">
        <f t="shared" si="2"/>
        <v>0.13269230769230761</v>
      </c>
      <c r="B60" s="135">
        <f t="shared" si="1"/>
        <v>0.86730769230769234</v>
      </c>
      <c r="C60" s="63" t="s">
        <v>232</v>
      </c>
      <c r="D60" t="s">
        <v>316</v>
      </c>
      <c r="E60" s="135">
        <v>0.15384615384615385</v>
      </c>
      <c r="F60" s="135">
        <v>0.15384615384615385</v>
      </c>
      <c r="G60" s="135">
        <v>7.6923076923076927E-2</v>
      </c>
      <c r="H60" s="135">
        <v>0.15384615384615385</v>
      </c>
      <c r="I60" s="135">
        <v>7.6923076923076927E-2</v>
      </c>
      <c r="J60" s="135">
        <v>0.23076923076923078</v>
      </c>
      <c r="K60" s="135">
        <v>7.6923076923076927E-2</v>
      </c>
      <c r="L60" s="135">
        <v>0.23076923076923078</v>
      </c>
      <c r="M60" s="135">
        <v>7.6923076923076927E-2</v>
      </c>
      <c r="N60" s="135">
        <v>0.15384615384615385</v>
      </c>
      <c r="O60" s="135">
        <v>7.6923076923076927E-2</v>
      </c>
      <c r="P60" s="135">
        <v>0.30769230769230771</v>
      </c>
      <c r="Q60" s="135">
        <v>0.15384615384615385</v>
      </c>
      <c r="R60" s="135">
        <v>0.23076923076923078</v>
      </c>
      <c r="S60" s="135">
        <v>7.6923076923076927E-2</v>
      </c>
      <c r="T60" s="135">
        <v>0.15384615384615385</v>
      </c>
      <c r="U60" s="135">
        <v>0.15384615384615385</v>
      </c>
      <c r="V60" s="135">
        <v>0.15384615384615385</v>
      </c>
      <c r="W60" s="135">
        <v>7.6923076923076927E-2</v>
      </c>
      <c r="X60" s="135">
        <v>0.30769230769230771</v>
      </c>
      <c r="Y60" s="135">
        <v>7.6923076923076927E-2</v>
      </c>
      <c r="Z60" s="135">
        <v>0.30769230769230771</v>
      </c>
      <c r="AA60" s="135">
        <v>7.6923076923076927E-2</v>
      </c>
      <c r="AB60" s="135">
        <v>0.30769230769230771</v>
      </c>
      <c r="AC60" s="135">
        <v>0</v>
      </c>
      <c r="AD60" s="135">
        <v>0</v>
      </c>
      <c r="AE60" s="135">
        <v>7.6923076923076927E-2</v>
      </c>
      <c r="AF60" s="135">
        <v>7.6923076923076927E-2</v>
      </c>
      <c r="AG60" s="135">
        <v>7.6923076923076927E-2</v>
      </c>
      <c r="AH60" s="135">
        <v>7.6923076923076927E-2</v>
      </c>
      <c r="AI60" s="135">
        <v>7.6923076923076927E-2</v>
      </c>
      <c r="AJ60" s="135">
        <v>7.6923076923076927E-2</v>
      </c>
      <c r="AK60" s="135">
        <v>0.30769230769230771</v>
      </c>
      <c r="AL60" s="135">
        <v>7.6923076923076927E-2</v>
      </c>
      <c r="AM60" s="135">
        <v>0.15384615384615385</v>
      </c>
      <c r="AN60" s="135">
        <v>7.6923076923076927E-2</v>
      </c>
      <c r="AO60" s="135">
        <v>0.30769230769230771</v>
      </c>
      <c r="AP60" s="135">
        <v>7.6923076923076927E-2</v>
      </c>
      <c r="AQ60" s="135">
        <v>0.15384615384615385</v>
      </c>
      <c r="AR60" s="135">
        <v>0.15384615384615385</v>
      </c>
      <c r="AS60" s="135">
        <v>0.30769230769230771</v>
      </c>
      <c r="AT60" s="135">
        <v>7.6923076923076927E-2</v>
      </c>
      <c r="AU60" s="135">
        <v>7.6923076923076927E-2</v>
      </c>
      <c r="AV60" s="135">
        <v>7.6923076923076927E-2</v>
      </c>
      <c r="AW60" s="135">
        <v>0.15384615384615385</v>
      </c>
      <c r="AX60" s="135">
        <v>7.6923076923076927E-2</v>
      </c>
      <c r="AY60" s="135">
        <v>7.6923076923076927E-2</v>
      </c>
      <c r="AZ60" s="135">
        <v>7.6923076923076927E-2</v>
      </c>
      <c r="BA60" s="135">
        <v>7.6923076923076927E-2</v>
      </c>
      <c r="BB60" s="135">
        <v>7.6923076923076927E-2</v>
      </c>
      <c r="BC60" s="135">
        <v>0.38461538461538464</v>
      </c>
      <c r="BD60" s="135">
        <v>7.6923076923076927E-2</v>
      </c>
      <c r="BE60" s="135">
        <v>0.30769230769230771</v>
      </c>
      <c r="BF60" s="135">
        <v>7.6923076923076927E-2</v>
      </c>
      <c r="BG60" s="135">
        <v>0.23076923076923078</v>
      </c>
      <c r="BH60" s="135">
        <v>7.6923076923076927E-2</v>
      </c>
      <c r="BI60" s="135">
        <v>0</v>
      </c>
      <c r="BJ60" s="135">
        <v>7.6923076923076927E-2</v>
      </c>
      <c r="BK60" s="135">
        <v>7.6923076923076927E-2</v>
      </c>
      <c r="BL60" s="135">
        <v>7.6923076923076927E-2</v>
      </c>
      <c r="BM60" s="135">
        <v>7.6923076923076927E-2</v>
      </c>
      <c r="BN60" s="135">
        <v>0</v>
      </c>
      <c r="BO60" s="135">
        <v>7.6923076923076927E-2</v>
      </c>
      <c r="BP60" s="135">
        <v>7.6923076923076927E-2</v>
      </c>
      <c r="BQ60" s="135">
        <v>7.6923076923076927E-2</v>
      </c>
      <c r="BR60" s="135">
        <v>0.15384615384615385</v>
      </c>
      <c r="BS60" s="135">
        <v>7.6923076923076927E-2</v>
      </c>
      <c r="BT60" s="135">
        <v>7.6923076923076927E-2</v>
      </c>
      <c r="BU60" s="135">
        <v>7.6923076923076927E-2</v>
      </c>
      <c r="BV60" s="135">
        <v>7.6923076923076927E-2</v>
      </c>
      <c r="BW60" s="135">
        <v>7.6923076923076927E-2</v>
      </c>
      <c r="BX60" s="135">
        <v>0.30769230769230771</v>
      </c>
      <c r="BY60" s="135">
        <v>7.6923076923076927E-2</v>
      </c>
      <c r="BZ60" s="135">
        <v>0.30769230769230771</v>
      </c>
      <c r="CA60" s="135">
        <v>7.6923076923076927E-2</v>
      </c>
      <c r="CB60" s="135">
        <v>0.38461538461538464</v>
      </c>
      <c r="CC60" s="135">
        <v>7.6923076923076927E-2</v>
      </c>
      <c r="CD60" s="135">
        <v>0.23076923076923078</v>
      </c>
      <c r="CE60" s="135">
        <v>7.6923076923076927E-2</v>
      </c>
      <c r="CF60" s="135">
        <v>0.15384615384615385</v>
      </c>
    </row>
    <row r="61" spans="1:84" x14ac:dyDescent="0.35">
      <c r="A61" s="135">
        <f t="shared" si="2"/>
        <v>0.14916666666666661</v>
      </c>
      <c r="B61" s="135">
        <f t="shared" si="1"/>
        <v>0.85083333333333333</v>
      </c>
      <c r="C61" s="63" t="s">
        <v>228</v>
      </c>
      <c r="D61" t="s">
        <v>277</v>
      </c>
      <c r="E61" s="135">
        <v>0.13333333333333333</v>
      </c>
      <c r="F61" s="135">
        <v>0.33333333333333331</v>
      </c>
      <c r="G61" s="135">
        <v>0.13333333333333333</v>
      </c>
      <c r="H61" s="135">
        <v>0.33333333333333331</v>
      </c>
      <c r="I61" s="135">
        <v>0.13333333333333333</v>
      </c>
      <c r="J61" s="135">
        <v>0.4</v>
      </c>
      <c r="K61" s="135">
        <v>0.2</v>
      </c>
      <c r="L61" s="135">
        <v>0.13333333333333333</v>
      </c>
      <c r="M61" s="135">
        <v>0.26666666666666666</v>
      </c>
      <c r="N61" s="135">
        <v>0.2</v>
      </c>
      <c r="O61" s="135">
        <v>6.6666666666666666E-2</v>
      </c>
      <c r="P61" s="135">
        <v>0.2</v>
      </c>
      <c r="Q61" s="135">
        <v>0</v>
      </c>
      <c r="R61" s="135">
        <v>0.2</v>
      </c>
      <c r="S61" s="135">
        <v>0.13333333333333333</v>
      </c>
      <c r="T61" s="135">
        <v>0.33333333333333331</v>
      </c>
      <c r="U61" s="135">
        <v>0</v>
      </c>
      <c r="V61" s="135">
        <v>0.13333333333333333</v>
      </c>
      <c r="W61" s="135">
        <v>0</v>
      </c>
      <c r="X61" s="135">
        <v>0.2</v>
      </c>
      <c r="Y61" s="135">
        <v>6.6666666666666666E-2</v>
      </c>
      <c r="Z61" s="135">
        <v>0.26666666666666666</v>
      </c>
      <c r="AA61" s="135">
        <v>6.6666666666666666E-2</v>
      </c>
      <c r="AB61" s="135">
        <v>0.33333333333333331</v>
      </c>
      <c r="AC61" s="135">
        <v>0</v>
      </c>
      <c r="AD61" s="135">
        <v>6.6666666666666666E-2</v>
      </c>
      <c r="AE61" s="135">
        <v>0</v>
      </c>
      <c r="AF61" s="135">
        <v>6.6666666666666666E-2</v>
      </c>
      <c r="AG61" s="135">
        <v>6.6666666666666666E-2</v>
      </c>
      <c r="AH61" s="135">
        <v>0.2</v>
      </c>
      <c r="AI61" s="135">
        <v>0.2</v>
      </c>
      <c r="AJ61" s="135">
        <v>0.13333333333333333</v>
      </c>
      <c r="AK61" s="135">
        <v>0.13333333333333333</v>
      </c>
      <c r="AL61" s="135">
        <v>0.2</v>
      </c>
      <c r="AM61" s="135">
        <v>0.26666666666666666</v>
      </c>
      <c r="AN61" s="135">
        <v>0.2</v>
      </c>
      <c r="AO61" s="135">
        <v>0.4</v>
      </c>
      <c r="AP61" s="135">
        <v>0.13333333333333333</v>
      </c>
      <c r="AQ61" s="135">
        <v>0.2</v>
      </c>
      <c r="AR61" s="135">
        <v>0.2</v>
      </c>
      <c r="AS61" s="135">
        <v>0.26666666666666666</v>
      </c>
      <c r="AT61" s="135">
        <v>0.2</v>
      </c>
      <c r="AU61" s="135">
        <v>0.2</v>
      </c>
      <c r="AV61" s="135">
        <v>0.13333333333333333</v>
      </c>
      <c r="AW61" s="135">
        <v>0.26666666666666666</v>
      </c>
      <c r="AX61" s="135">
        <v>0.2</v>
      </c>
      <c r="AY61" s="135">
        <v>0.13333333333333333</v>
      </c>
      <c r="AZ61" s="135">
        <v>0</v>
      </c>
      <c r="BA61" s="135">
        <v>0</v>
      </c>
      <c r="BB61" s="135">
        <v>6.6666666666666666E-2</v>
      </c>
      <c r="BC61" s="135">
        <v>6.6666666666666666E-2</v>
      </c>
      <c r="BD61" s="135">
        <v>6.6666666666666666E-2</v>
      </c>
      <c r="BE61" s="135">
        <v>6.6666666666666666E-2</v>
      </c>
      <c r="BF61" s="135">
        <v>6.6666666666666666E-2</v>
      </c>
      <c r="BG61" s="135">
        <v>0.13333333333333333</v>
      </c>
      <c r="BH61" s="135">
        <v>0</v>
      </c>
      <c r="BI61" s="135">
        <v>6.6666666666666666E-2</v>
      </c>
      <c r="BJ61" s="135">
        <v>0</v>
      </c>
      <c r="BK61" s="135">
        <v>0</v>
      </c>
      <c r="BL61" s="135">
        <v>0</v>
      </c>
      <c r="BM61" s="135">
        <v>6.6666666666666666E-2</v>
      </c>
      <c r="BN61" s="135">
        <v>0</v>
      </c>
      <c r="BO61" s="135">
        <v>0.2</v>
      </c>
      <c r="BP61" s="135">
        <v>0.13333333333333333</v>
      </c>
      <c r="BQ61" s="135">
        <v>0.13333333333333333</v>
      </c>
      <c r="BR61" s="135">
        <v>0.13333333333333333</v>
      </c>
      <c r="BS61" s="135">
        <v>0.13333333333333333</v>
      </c>
      <c r="BT61" s="135">
        <v>0.13333333333333333</v>
      </c>
      <c r="BU61" s="135">
        <v>0.13333333333333333</v>
      </c>
      <c r="BV61" s="135">
        <v>0.13333333333333333</v>
      </c>
      <c r="BW61" s="135">
        <v>6.6666666666666666E-2</v>
      </c>
      <c r="BX61" s="135">
        <v>0.2</v>
      </c>
      <c r="BY61" s="135">
        <v>6.6666666666666666E-2</v>
      </c>
      <c r="BZ61" s="135">
        <v>0.26666666666666666</v>
      </c>
      <c r="CA61" s="135">
        <v>0.2</v>
      </c>
      <c r="CB61" s="135">
        <v>0.4</v>
      </c>
      <c r="CC61" s="135">
        <v>0.13333333333333333</v>
      </c>
      <c r="CD61" s="135">
        <v>0.33333333333333331</v>
      </c>
      <c r="CE61" s="135">
        <v>6.6666666666666666E-2</v>
      </c>
      <c r="CF61" s="135">
        <v>0.33333333333333331</v>
      </c>
    </row>
    <row r="62" spans="1:84" x14ac:dyDescent="0.35">
      <c r="A62" s="135">
        <f t="shared" si="2"/>
        <v>0.10583333333333329</v>
      </c>
      <c r="B62" s="135">
        <f t="shared" si="1"/>
        <v>0.89416666666666667</v>
      </c>
      <c r="C62" s="63" t="s">
        <v>232</v>
      </c>
      <c r="D62" t="s">
        <v>317</v>
      </c>
      <c r="E62" s="135">
        <v>6.6666666666666666E-2</v>
      </c>
      <c r="F62" s="135">
        <v>0.4</v>
      </c>
      <c r="G62" s="135">
        <v>0.13333333333333333</v>
      </c>
      <c r="H62" s="135">
        <v>0.4</v>
      </c>
      <c r="I62" s="135">
        <v>6.6666666666666666E-2</v>
      </c>
      <c r="J62" s="135">
        <v>0.33333333333333331</v>
      </c>
      <c r="K62" s="135">
        <v>0.13333333333333333</v>
      </c>
      <c r="L62" s="135">
        <v>0.4</v>
      </c>
      <c r="M62" s="135">
        <v>0</v>
      </c>
      <c r="N62" s="135">
        <v>6.6666666666666666E-2</v>
      </c>
      <c r="O62" s="135">
        <v>0.13333333333333333</v>
      </c>
      <c r="P62" s="135">
        <v>0.46666666666666667</v>
      </c>
      <c r="Q62" s="135">
        <v>0.13333333333333333</v>
      </c>
      <c r="R62" s="135">
        <v>0.2</v>
      </c>
      <c r="S62" s="135">
        <v>0</v>
      </c>
      <c r="T62" s="135">
        <v>0.13333333333333333</v>
      </c>
      <c r="U62" s="135">
        <v>0</v>
      </c>
      <c r="V62" s="135">
        <v>0</v>
      </c>
      <c r="W62" s="135">
        <v>0</v>
      </c>
      <c r="X62" s="135">
        <v>0.26666666666666666</v>
      </c>
      <c r="Y62" s="135">
        <v>0</v>
      </c>
      <c r="Z62" s="135">
        <v>6.6666666666666666E-2</v>
      </c>
      <c r="AA62" s="135">
        <v>0</v>
      </c>
      <c r="AB62" s="135">
        <v>0.2</v>
      </c>
      <c r="AC62" s="135">
        <v>0</v>
      </c>
      <c r="AD62" s="135">
        <v>0.2</v>
      </c>
      <c r="AE62" s="135">
        <v>0</v>
      </c>
      <c r="AF62" s="135">
        <v>0</v>
      </c>
      <c r="AG62" s="135">
        <v>0</v>
      </c>
      <c r="AH62" s="135">
        <v>6.6666666666666666E-2</v>
      </c>
      <c r="AI62" s="135">
        <v>6.6666666666666666E-2</v>
      </c>
      <c r="AJ62" s="135">
        <v>0.26666666666666666</v>
      </c>
      <c r="AK62" s="135">
        <v>0.26666666666666666</v>
      </c>
      <c r="AL62" s="135">
        <v>6.6666666666666666E-2</v>
      </c>
      <c r="AM62" s="135">
        <v>0.2</v>
      </c>
      <c r="AN62" s="135">
        <v>6.6666666666666666E-2</v>
      </c>
      <c r="AO62" s="135">
        <v>0.6</v>
      </c>
      <c r="AP62" s="135">
        <v>6.6666666666666666E-2</v>
      </c>
      <c r="AQ62" s="135">
        <v>6.6666666666666666E-2</v>
      </c>
      <c r="AR62" s="135">
        <v>6.6666666666666666E-2</v>
      </c>
      <c r="AS62" s="135">
        <v>0.2</v>
      </c>
      <c r="AT62" s="135">
        <v>6.6666666666666666E-2</v>
      </c>
      <c r="AU62" s="135">
        <v>0</v>
      </c>
      <c r="AV62" s="135">
        <v>0</v>
      </c>
      <c r="AW62" s="135">
        <v>0</v>
      </c>
      <c r="AX62" s="135">
        <v>0</v>
      </c>
      <c r="AY62" s="135">
        <v>0</v>
      </c>
      <c r="AZ62" s="135">
        <v>6.6666666666666666E-2</v>
      </c>
      <c r="BA62" s="135">
        <v>6.6666666666666666E-2</v>
      </c>
      <c r="BB62" s="135">
        <v>6.6666666666666666E-2</v>
      </c>
      <c r="BC62" s="135">
        <v>6.6666666666666666E-2</v>
      </c>
      <c r="BD62" s="135">
        <v>6.6666666666666666E-2</v>
      </c>
      <c r="BE62" s="135">
        <v>0</v>
      </c>
      <c r="BF62" s="135">
        <v>6.6666666666666666E-2</v>
      </c>
      <c r="BG62" s="135">
        <v>6.6666666666666666E-2</v>
      </c>
      <c r="BH62" s="135">
        <v>6.6666666666666666E-2</v>
      </c>
      <c r="BI62" s="135">
        <v>0.13333333333333333</v>
      </c>
      <c r="BJ62" s="135">
        <v>0.13333333333333333</v>
      </c>
      <c r="BK62" s="135">
        <v>6.6666666666666666E-2</v>
      </c>
      <c r="BL62" s="135">
        <v>0.13333333333333333</v>
      </c>
      <c r="BM62" s="135">
        <v>6.6666666666666666E-2</v>
      </c>
      <c r="BN62" s="135">
        <v>6.6666666666666666E-2</v>
      </c>
      <c r="BO62" s="135">
        <v>0.13333333333333333</v>
      </c>
      <c r="BP62" s="135">
        <v>0</v>
      </c>
      <c r="BQ62" s="135">
        <v>0</v>
      </c>
      <c r="BR62" s="135">
        <v>0</v>
      </c>
      <c r="BS62" s="135">
        <v>0</v>
      </c>
      <c r="BT62" s="135">
        <v>0</v>
      </c>
      <c r="BU62" s="135">
        <v>0</v>
      </c>
      <c r="BV62" s="135">
        <v>0</v>
      </c>
      <c r="BW62" s="135">
        <v>0</v>
      </c>
      <c r="BX62" s="135">
        <v>0.2</v>
      </c>
      <c r="BY62" s="135">
        <v>0</v>
      </c>
      <c r="BZ62" s="135">
        <v>0.33333333333333331</v>
      </c>
      <c r="CA62" s="135">
        <v>6.6666666666666666E-2</v>
      </c>
      <c r="CB62" s="135">
        <v>0.33333333333333331</v>
      </c>
      <c r="CC62" s="135">
        <v>0</v>
      </c>
      <c r="CD62" s="135">
        <v>0.2</v>
      </c>
      <c r="CE62" s="135">
        <v>0</v>
      </c>
      <c r="CF62" s="135">
        <v>0.2</v>
      </c>
    </row>
    <row r="63" spans="1:84" x14ac:dyDescent="0.35">
      <c r="A63" s="135">
        <f t="shared" si="2"/>
        <v>5.9374999999999997E-2</v>
      </c>
      <c r="B63" s="135">
        <f t="shared" si="1"/>
        <v>0.94062500000000004</v>
      </c>
      <c r="C63" s="63" t="s">
        <v>228</v>
      </c>
      <c r="D63" t="s">
        <v>278</v>
      </c>
      <c r="E63" s="135">
        <v>0</v>
      </c>
      <c r="F63" s="135">
        <v>8.3333333333333329E-2</v>
      </c>
      <c r="G63" s="135">
        <v>0</v>
      </c>
      <c r="H63" s="135">
        <v>0</v>
      </c>
      <c r="I63" s="135">
        <v>0</v>
      </c>
      <c r="J63" s="135">
        <v>8.3333333333333329E-2</v>
      </c>
      <c r="K63" s="135">
        <v>0</v>
      </c>
      <c r="L63" s="135">
        <v>8.3333333333333329E-2</v>
      </c>
      <c r="M63" s="135">
        <v>0</v>
      </c>
      <c r="N63" s="135">
        <v>0</v>
      </c>
      <c r="O63" s="135">
        <v>0</v>
      </c>
      <c r="P63" s="135">
        <v>8.3333333333333329E-2</v>
      </c>
      <c r="Q63" s="135">
        <v>0</v>
      </c>
      <c r="R63" s="135">
        <v>8.3333333333333329E-2</v>
      </c>
      <c r="S63" s="135">
        <v>0</v>
      </c>
      <c r="T63" s="135">
        <v>8.3333333333333329E-2</v>
      </c>
      <c r="U63" s="135">
        <v>0</v>
      </c>
      <c r="V63" s="135">
        <v>8.3333333333333329E-2</v>
      </c>
      <c r="W63" s="135">
        <v>0</v>
      </c>
      <c r="X63" s="135">
        <v>0.16666666666666666</v>
      </c>
      <c r="Y63" s="135">
        <v>0</v>
      </c>
      <c r="Z63" s="135">
        <v>0</v>
      </c>
      <c r="AA63" s="135">
        <v>0</v>
      </c>
      <c r="AB63" s="135">
        <v>0.25</v>
      </c>
      <c r="AC63" s="135">
        <v>0</v>
      </c>
      <c r="AD63" s="135">
        <v>8.3333333333333329E-2</v>
      </c>
      <c r="AE63" s="135">
        <v>0</v>
      </c>
      <c r="AF63" s="135">
        <v>0</v>
      </c>
      <c r="AG63" s="135">
        <v>0</v>
      </c>
      <c r="AH63" s="135">
        <v>0</v>
      </c>
      <c r="AI63" s="135">
        <v>0</v>
      </c>
      <c r="AJ63" s="135">
        <v>8.3333333333333329E-2</v>
      </c>
      <c r="AK63" s="135">
        <v>8.3333333333333329E-2</v>
      </c>
      <c r="AL63" s="135">
        <v>0</v>
      </c>
      <c r="AM63" s="135">
        <v>0.16666666666666666</v>
      </c>
      <c r="AN63" s="135">
        <v>0</v>
      </c>
      <c r="AO63" s="135">
        <v>0.33333333333333331</v>
      </c>
      <c r="AP63" s="135">
        <v>0</v>
      </c>
      <c r="AQ63" s="135">
        <v>8.3333333333333329E-2</v>
      </c>
      <c r="AR63" s="135">
        <v>8.3333333333333329E-2</v>
      </c>
      <c r="AS63" s="135">
        <v>0.25</v>
      </c>
      <c r="AT63" s="135">
        <v>0</v>
      </c>
      <c r="AU63" s="135">
        <v>0</v>
      </c>
      <c r="AV63" s="135">
        <v>0</v>
      </c>
      <c r="AW63" s="135">
        <v>0</v>
      </c>
      <c r="AX63" s="135">
        <v>0</v>
      </c>
      <c r="AY63" s="135">
        <v>0</v>
      </c>
      <c r="AZ63" s="135">
        <v>8.3333333333333329E-2</v>
      </c>
      <c r="BA63" s="135">
        <v>0.25</v>
      </c>
      <c r="BB63" s="135">
        <v>0.16666666666666666</v>
      </c>
      <c r="BC63" s="135">
        <v>0.16666666666666666</v>
      </c>
      <c r="BD63" s="135">
        <v>0.16666666666666666</v>
      </c>
      <c r="BE63" s="135">
        <v>0.16666666666666666</v>
      </c>
      <c r="BF63" s="135">
        <v>8.3333333333333329E-2</v>
      </c>
      <c r="BG63" s="135">
        <v>0.25</v>
      </c>
      <c r="BH63" s="135">
        <v>8.3333333333333329E-2</v>
      </c>
      <c r="BI63" s="135">
        <v>0.25</v>
      </c>
      <c r="BJ63" s="135">
        <v>0</v>
      </c>
      <c r="BK63" s="135">
        <v>0</v>
      </c>
      <c r="BL63" s="135">
        <v>0</v>
      </c>
      <c r="BM63" s="135">
        <v>0</v>
      </c>
      <c r="BN63" s="135">
        <v>0</v>
      </c>
      <c r="BO63" s="135">
        <v>8.3333333333333329E-2</v>
      </c>
      <c r="BP63" s="135">
        <v>0</v>
      </c>
      <c r="BQ63" s="135">
        <v>0</v>
      </c>
      <c r="BR63" s="135">
        <v>0</v>
      </c>
      <c r="BS63" s="135">
        <v>0</v>
      </c>
      <c r="BT63" s="135">
        <v>8.3333333333333329E-2</v>
      </c>
      <c r="BU63" s="135">
        <v>8.3333333333333329E-2</v>
      </c>
      <c r="BV63" s="135">
        <v>8.3333333333333329E-2</v>
      </c>
      <c r="BW63" s="135">
        <v>0</v>
      </c>
      <c r="BX63" s="135">
        <v>8.3333333333333329E-2</v>
      </c>
      <c r="BY63" s="135">
        <v>0</v>
      </c>
      <c r="BZ63" s="135">
        <v>0.16666666666666666</v>
      </c>
      <c r="CA63" s="135">
        <v>0</v>
      </c>
      <c r="CB63" s="135">
        <v>0.16666666666666666</v>
      </c>
      <c r="CC63" s="135">
        <v>0</v>
      </c>
      <c r="CD63" s="135">
        <v>0</v>
      </c>
      <c r="CE63" s="135">
        <v>0</v>
      </c>
      <c r="CF63" s="135">
        <v>0.16666666666666666</v>
      </c>
    </row>
    <row r="64" spans="1:84" x14ac:dyDescent="0.35">
      <c r="A64" s="135">
        <f t="shared" si="2"/>
        <v>0.30882352941176466</v>
      </c>
      <c r="B64" s="135">
        <f t="shared" si="1"/>
        <v>0.69117647058823528</v>
      </c>
      <c r="C64" s="63" t="s">
        <v>259</v>
      </c>
      <c r="D64" t="s">
        <v>318</v>
      </c>
      <c r="E64" s="135">
        <v>0</v>
      </c>
      <c r="F64" s="135">
        <v>0.6470588235294118</v>
      </c>
      <c r="G64" s="135">
        <v>5.8823529411764705E-2</v>
      </c>
      <c r="H64" s="135">
        <v>0.52941176470588236</v>
      </c>
      <c r="I64" s="135">
        <v>0</v>
      </c>
      <c r="J64" s="135">
        <v>0.58823529411764708</v>
      </c>
      <c r="K64" s="135">
        <v>0</v>
      </c>
      <c r="L64" s="135">
        <v>0.88235294117647056</v>
      </c>
      <c r="M64" s="135">
        <v>0.6470588235294118</v>
      </c>
      <c r="N64" s="135">
        <v>0.58823529411764708</v>
      </c>
      <c r="O64" s="135">
        <v>5.8823529411764705E-2</v>
      </c>
      <c r="P64" s="135">
        <v>0.82352941176470584</v>
      </c>
      <c r="Q64" s="135">
        <v>0</v>
      </c>
      <c r="R64" s="135">
        <v>0.6470588235294118</v>
      </c>
      <c r="S64" s="135">
        <v>0</v>
      </c>
      <c r="T64" s="135">
        <v>0.52941176470588236</v>
      </c>
      <c r="U64" s="135">
        <v>1</v>
      </c>
      <c r="V64" s="135">
        <v>0</v>
      </c>
      <c r="W64" s="135">
        <v>1</v>
      </c>
      <c r="X64" s="135">
        <v>0</v>
      </c>
      <c r="Y64" s="135">
        <v>1</v>
      </c>
      <c r="Z64" s="135">
        <v>0</v>
      </c>
      <c r="AA64" s="135">
        <v>1</v>
      </c>
      <c r="AB64" s="135">
        <v>0</v>
      </c>
      <c r="AC64" s="135">
        <v>1</v>
      </c>
      <c r="AD64" s="135">
        <v>0</v>
      </c>
      <c r="AE64" s="135">
        <v>0</v>
      </c>
      <c r="AF64" s="135">
        <v>0</v>
      </c>
      <c r="AG64" s="135">
        <v>0</v>
      </c>
      <c r="AH64" s="135">
        <v>0</v>
      </c>
      <c r="AI64" s="135">
        <v>0.58823529411764708</v>
      </c>
      <c r="AJ64" s="135">
        <v>0</v>
      </c>
      <c r="AK64" s="135">
        <v>0.58823529411764708</v>
      </c>
      <c r="AL64" s="135">
        <v>0</v>
      </c>
      <c r="AM64" s="135">
        <v>0.88235294117647056</v>
      </c>
      <c r="AN64" s="135">
        <v>5.8823529411764705E-2</v>
      </c>
      <c r="AO64" s="135">
        <v>0.94117647058823528</v>
      </c>
      <c r="AP64" s="135">
        <v>0</v>
      </c>
      <c r="AQ64" s="135">
        <v>0.82352941176470584</v>
      </c>
      <c r="AR64" s="135">
        <v>0</v>
      </c>
      <c r="AS64" s="135">
        <v>0.70588235294117652</v>
      </c>
      <c r="AT64" s="135">
        <v>0</v>
      </c>
      <c r="AU64" s="135">
        <v>0</v>
      </c>
      <c r="AV64" s="135">
        <v>0</v>
      </c>
      <c r="AW64" s="135">
        <v>0</v>
      </c>
      <c r="AX64" s="135">
        <v>0</v>
      </c>
      <c r="AY64" s="135">
        <v>0</v>
      </c>
      <c r="AZ64" s="135">
        <v>1</v>
      </c>
      <c r="BA64" s="135">
        <v>0</v>
      </c>
      <c r="BB64" s="135">
        <v>1</v>
      </c>
      <c r="BC64" s="135">
        <v>0</v>
      </c>
      <c r="BD64" s="135">
        <v>1</v>
      </c>
      <c r="BE64" s="135">
        <v>0</v>
      </c>
      <c r="BF64" s="135">
        <v>1</v>
      </c>
      <c r="BG64" s="135">
        <v>0</v>
      </c>
      <c r="BH64" s="135">
        <v>1</v>
      </c>
      <c r="BI64" s="135">
        <v>0</v>
      </c>
      <c r="BJ64" s="135">
        <v>5.8823529411764705E-2</v>
      </c>
      <c r="BK64" s="135">
        <v>5.8823529411764705E-2</v>
      </c>
      <c r="BL64" s="135">
        <v>5.8823529411764705E-2</v>
      </c>
      <c r="BM64" s="135">
        <v>5.8823529411764705E-2</v>
      </c>
      <c r="BN64" s="135">
        <v>5.8823529411764705E-2</v>
      </c>
      <c r="BO64" s="135">
        <v>0</v>
      </c>
      <c r="BP64" s="135">
        <v>0</v>
      </c>
      <c r="BQ64" s="135">
        <v>0</v>
      </c>
      <c r="BR64" s="135">
        <v>0</v>
      </c>
      <c r="BS64" s="135">
        <v>0</v>
      </c>
      <c r="BT64" s="135">
        <v>5.8823529411764705E-2</v>
      </c>
      <c r="BU64" s="135">
        <v>0</v>
      </c>
      <c r="BV64" s="135">
        <v>0</v>
      </c>
      <c r="BW64" s="135">
        <v>0</v>
      </c>
      <c r="BX64" s="135">
        <v>0.76470588235294112</v>
      </c>
      <c r="BY64" s="135">
        <v>0</v>
      </c>
      <c r="BZ64" s="135">
        <v>0.88235294117647056</v>
      </c>
      <c r="CA64" s="135">
        <v>0</v>
      </c>
      <c r="CB64" s="135">
        <v>0.88235294117647056</v>
      </c>
      <c r="CC64" s="135">
        <v>0</v>
      </c>
      <c r="CD64" s="135">
        <v>0.47058823529411764</v>
      </c>
      <c r="CE64" s="135">
        <v>0</v>
      </c>
      <c r="CF64" s="135">
        <v>0.76470588235294112</v>
      </c>
    </row>
    <row r="65" spans="1:84" x14ac:dyDescent="0.35">
      <c r="A65" s="135">
        <f t="shared" si="2"/>
        <v>0.25624999999999998</v>
      </c>
      <c r="B65" s="135">
        <f t="shared" si="1"/>
        <v>0.74375000000000002</v>
      </c>
      <c r="C65" s="63" t="s">
        <v>259</v>
      </c>
      <c r="D65" t="s">
        <v>319</v>
      </c>
      <c r="E65" s="135">
        <v>0</v>
      </c>
      <c r="F65" s="135">
        <v>0.25</v>
      </c>
      <c r="G65" s="135">
        <v>0</v>
      </c>
      <c r="H65" s="135">
        <v>0.25</v>
      </c>
      <c r="I65" s="135">
        <v>0</v>
      </c>
      <c r="J65" s="135">
        <v>0.33333333333333331</v>
      </c>
      <c r="K65" s="135">
        <v>0</v>
      </c>
      <c r="L65" s="135">
        <v>0.25</v>
      </c>
      <c r="M65" s="135">
        <v>8.3333333333333329E-2</v>
      </c>
      <c r="N65" s="135">
        <v>0</v>
      </c>
      <c r="O65" s="135">
        <v>8.3333333333333329E-2</v>
      </c>
      <c r="P65" s="135">
        <v>0.16666666666666666</v>
      </c>
      <c r="Q65" s="135">
        <v>0</v>
      </c>
      <c r="R65" s="135">
        <v>0.25</v>
      </c>
      <c r="S65" s="135">
        <v>0</v>
      </c>
      <c r="T65" s="135">
        <v>0.41666666666666669</v>
      </c>
      <c r="U65" s="135">
        <v>0</v>
      </c>
      <c r="V65" s="135">
        <v>0.33333333333333331</v>
      </c>
      <c r="W65" s="135">
        <v>0</v>
      </c>
      <c r="X65" s="135">
        <v>0.41666666666666669</v>
      </c>
      <c r="Y65" s="135">
        <v>0</v>
      </c>
      <c r="Z65" s="135">
        <v>0.5</v>
      </c>
      <c r="AA65" s="135">
        <v>0</v>
      </c>
      <c r="AB65" s="135">
        <v>0.5</v>
      </c>
      <c r="AC65" s="135">
        <v>8.3333333333333329E-2</v>
      </c>
      <c r="AD65" s="135">
        <v>0.16666666666666666</v>
      </c>
      <c r="AE65" s="135">
        <v>0</v>
      </c>
      <c r="AF65" s="135">
        <v>0</v>
      </c>
      <c r="AG65" s="135">
        <v>0</v>
      </c>
      <c r="AH65" s="135">
        <v>8.3333333333333329E-2</v>
      </c>
      <c r="AI65" s="135">
        <v>0.5</v>
      </c>
      <c r="AJ65" s="135">
        <v>0.33333333333333331</v>
      </c>
      <c r="AK65" s="135">
        <v>0.75</v>
      </c>
      <c r="AL65" s="135">
        <v>8.3333333333333329E-2</v>
      </c>
      <c r="AM65" s="135">
        <v>0.5</v>
      </c>
      <c r="AN65" s="135">
        <v>0.33333333333333331</v>
      </c>
      <c r="AO65" s="135">
        <v>0.66666666666666663</v>
      </c>
      <c r="AP65" s="135">
        <v>8.3333333333333329E-2</v>
      </c>
      <c r="AQ65" s="135">
        <v>0.41666666666666669</v>
      </c>
      <c r="AR65" s="135">
        <v>0.16666666666666666</v>
      </c>
      <c r="AS65" s="135">
        <v>0.58333333333333337</v>
      </c>
      <c r="AT65" s="135">
        <v>8.3333333333333329E-2</v>
      </c>
      <c r="AU65" s="135">
        <v>0.41666666666666669</v>
      </c>
      <c r="AV65" s="135">
        <v>0.33333333333333331</v>
      </c>
      <c r="AW65" s="135">
        <v>8.3333333333333329E-2</v>
      </c>
      <c r="AX65" s="135">
        <v>0</v>
      </c>
      <c r="AY65" s="135">
        <v>0.58333333333333337</v>
      </c>
      <c r="AZ65" s="135">
        <v>0.33333333333333331</v>
      </c>
      <c r="BA65" s="135">
        <v>0.66666666666666663</v>
      </c>
      <c r="BB65" s="135">
        <v>0.25</v>
      </c>
      <c r="BC65" s="135">
        <v>0.66666666666666663</v>
      </c>
      <c r="BD65" s="135">
        <v>0.33333333333333331</v>
      </c>
      <c r="BE65" s="135">
        <v>0.75</v>
      </c>
      <c r="BF65" s="135">
        <v>0.41666666666666669</v>
      </c>
      <c r="BG65" s="135">
        <v>0.75</v>
      </c>
      <c r="BH65" s="135">
        <v>0.25</v>
      </c>
      <c r="BI65" s="135">
        <v>0.41666666666666669</v>
      </c>
      <c r="BJ65" s="135">
        <v>0.58333333333333337</v>
      </c>
      <c r="BK65" s="135">
        <v>0.58333333333333337</v>
      </c>
      <c r="BL65" s="135">
        <v>0.58333333333333337</v>
      </c>
      <c r="BM65" s="135">
        <v>0.58333333333333337</v>
      </c>
      <c r="BN65" s="135">
        <v>0.5</v>
      </c>
      <c r="BO65" s="135">
        <v>0.16666666666666666</v>
      </c>
      <c r="BP65" s="135">
        <v>0.16666666666666666</v>
      </c>
      <c r="BQ65" s="135">
        <v>0.16666666666666666</v>
      </c>
      <c r="BR65" s="135">
        <v>0</v>
      </c>
      <c r="BS65" s="135">
        <v>0.16666666666666666</v>
      </c>
      <c r="BT65" s="135">
        <v>0</v>
      </c>
      <c r="BU65" s="135">
        <v>0</v>
      </c>
      <c r="BV65" s="135">
        <v>8.3333333333333329E-2</v>
      </c>
      <c r="BW65" s="135">
        <v>0</v>
      </c>
      <c r="BX65" s="135">
        <v>0.5</v>
      </c>
      <c r="BY65" s="135">
        <v>0</v>
      </c>
      <c r="BZ65" s="135">
        <v>0.25</v>
      </c>
      <c r="CA65" s="135">
        <v>8.3333333333333329E-2</v>
      </c>
      <c r="CB65" s="135">
        <v>0.5</v>
      </c>
      <c r="CC65" s="135">
        <v>0</v>
      </c>
      <c r="CD65" s="135">
        <v>0.25</v>
      </c>
      <c r="CE65" s="135">
        <v>8.3333333333333329E-2</v>
      </c>
      <c r="CF65" s="135">
        <v>0.33333333333333331</v>
      </c>
    </row>
    <row r="66" spans="1:84" x14ac:dyDescent="0.35">
      <c r="A66" s="135">
        <f t="shared" si="2"/>
        <v>4.5000000000000026E-2</v>
      </c>
      <c r="B66" s="135">
        <f t="shared" si="1"/>
        <v>0.95499999999999996</v>
      </c>
      <c r="C66" s="63" t="s">
        <v>238</v>
      </c>
      <c r="D66" t="s">
        <v>279</v>
      </c>
      <c r="E66" s="135">
        <v>0</v>
      </c>
      <c r="F66" s="135">
        <v>0</v>
      </c>
      <c r="G66" s="135">
        <v>0</v>
      </c>
      <c r="H66" s="135">
        <v>0</v>
      </c>
      <c r="I66" s="135">
        <v>0</v>
      </c>
      <c r="J66" s="135">
        <v>0</v>
      </c>
      <c r="K66" s="135">
        <v>0</v>
      </c>
      <c r="L66" s="135">
        <v>0</v>
      </c>
      <c r="M66" s="135">
        <v>0</v>
      </c>
      <c r="N66" s="135">
        <v>6.6666666666666666E-2</v>
      </c>
      <c r="O66" s="135">
        <v>6.6666666666666666E-2</v>
      </c>
      <c r="P66" s="135">
        <v>6.6666666666666666E-2</v>
      </c>
      <c r="Q66" s="135">
        <v>0</v>
      </c>
      <c r="R66" s="135">
        <v>0</v>
      </c>
      <c r="S66" s="135">
        <v>0</v>
      </c>
      <c r="T66" s="135">
        <v>0</v>
      </c>
      <c r="U66" s="135">
        <v>0.13333333333333333</v>
      </c>
      <c r="V66" s="135">
        <v>0.13333333333333333</v>
      </c>
      <c r="W66" s="135">
        <v>0</v>
      </c>
      <c r="X66" s="135">
        <v>0</v>
      </c>
      <c r="Y66" s="135">
        <v>0.13333333333333333</v>
      </c>
      <c r="Z66" s="135">
        <v>0.2</v>
      </c>
      <c r="AA66" s="135">
        <v>0.13333333333333333</v>
      </c>
      <c r="AB66" s="135">
        <v>0.13333333333333333</v>
      </c>
      <c r="AC66" s="135">
        <v>0.13333333333333333</v>
      </c>
      <c r="AD66" s="135">
        <v>0.2</v>
      </c>
      <c r="AE66" s="135">
        <v>0</v>
      </c>
      <c r="AF66" s="135">
        <v>0</v>
      </c>
      <c r="AG66" s="135">
        <v>0</v>
      </c>
      <c r="AH66" s="135">
        <v>6.6666666666666666E-2</v>
      </c>
      <c r="AI66" s="135">
        <v>6.6666666666666666E-2</v>
      </c>
      <c r="AJ66" s="135">
        <v>0.2</v>
      </c>
      <c r="AK66" s="135">
        <v>0.2</v>
      </c>
      <c r="AL66" s="135">
        <v>0</v>
      </c>
      <c r="AM66" s="135">
        <v>0</v>
      </c>
      <c r="AN66" s="135">
        <v>0</v>
      </c>
      <c r="AO66" s="135">
        <v>0</v>
      </c>
      <c r="AP66" s="135">
        <v>0</v>
      </c>
      <c r="AQ66" s="135">
        <v>0</v>
      </c>
      <c r="AR66" s="135">
        <v>0.2</v>
      </c>
      <c r="AS66" s="135">
        <v>0.2</v>
      </c>
      <c r="AT66" s="135">
        <v>0</v>
      </c>
      <c r="AU66" s="135">
        <v>0</v>
      </c>
      <c r="AV66" s="135">
        <v>6.6666666666666666E-2</v>
      </c>
      <c r="AW66" s="135">
        <v>0.13333333333333333</v>
      </c>
      <c r="AX66" s="135">
        <v>0</v>
      </c>
      <c r="AY66" s="135">
        <v>6.6666666666666666E-2</v>
      </c>
      <c r="AZ66" s="135">
        <v>0</v>
      </c>
      <c r="BA66" s="135">
        <v>0</v>
      </c>
      <c r="BB66" s="135">
        <v>0</v>
      </c>
      <c r="BC66" s="135">
        <v>0</v>
      </c>
      <c r="BD66" s="135">
        <v>0</v>
      </c>
      <c r="BE66" s="135">
        <v>0</v>
      </c>
      <c r="BF66" s="135">
        <v>0</v>
      </c>
      <c r="BG66" s="135">
        <v>0</v>
      </c>
      <c r="BH66" s="135">
        <v>0</v>
      </c>
      <c r="BI66" s="135">
        <v>0</v>
      </c>
      <c r="BJ66" s="135">
        <v>6.6666666666666666E-2</v>
      </c>
      <c r="BK66" s="135">
        <v>6.6666666666666666E-2</v>
      </c>
      <c r="BL66" s="135">
        <v>6.6666666666666666E-2</v>
      </c>
      <c r="BM66" s="135">
        <v>6.6666666666666666E-2</v>
      </c>
      <c r="BN66" s="135">
        <v>6.6666666666666666E-2</v>
      </c>
      <c r="BO66" s="135">
        <v>0</v>
      </c>
      <c r="BP66" s="135">
        <v>0</v>
      </c>
      <c r="BQ66" s="135">
        <v>0</v>
      </c>
      <c r="BR66" s="135">
        <v>0</v>
      </c>
      <c r="BS66" s="135">
        <v>0</v>
      </c>
      <c r="BT66" s="135">
        <v>0</v>
      </c>
      <c r="BU66" s="135">
        <v>0</v>
      </c>
      <c r="BV66" s="135">
        <v>0</v>
      </c>
      <c r="BW66" s="135">
        <v>0</v>
      </c>
      <c r="BX66" s="135">
        <v>0</v>
      </c>
      <c r="BY66" s="135">
        <v>0.13333333333333333</v>
      </c>
      <c r="BZ66" s="135">
        <v>0.13333333333333333</v>
      </c>
      <c r="CA66" s="135">
        <v>0.13333333333333333</v>
      </c>
      <c r="CB66" s="135">
        <v>0.13333333333333333</v>
      </c>
      <c r="CC66" s="135">
        <v>0</v>
      </c>
      <c r="CD66" s="135">
        <v>0</v>
      </c>
      <c r="CE66" s="135">
        <v>6.6666666666666666E-2</v>
      </c>
      <c r="CF66" s="135">
        <v>6.6666666666666666E-2</v>
      </c>
    </row>
    <row r="67" spans="1:84" x14ac:dyDescent="0.35">
      <c r="A67" s="135">
        <f t="shared" si="2"/>
        <v>6.8750000000000006E-2</v>
      </c>
      <c r="B67" s="135">
        <f t="shared" si="1"/>
        <v>0.93125000000000002</v>
      </c>
      <c r="C67" s="63" t="s">
        <v>234</v>
      </c>
      <c r="D67" t="s">
        <v>281</v>
      </c>
      <c r="E67" s="135">
        <v>0.21428571428571427</v>
      </c>
      <c r="F67" s="135">
        <v>0.2857142857142857</v>
      </c>
      <c r="G67" s="135">
        <v>7.1428571428571425E-2</v>
      </c>
      <c r="H67" s="135">
        <v>0.14285714285714285</v>
      </c>
      <c r="I67" s="135">
        <v>0.14285714285714285</v>
      </c>
      <c r="J67" s="135">
        <v>0.21428571428571427</v>
      </c>
      <c r="K67" s="135">
        <v>0.2857142857142857</v>
      </c>
      <c r="L67" s="135">
        <v>0.2857142857142857</v>
      </c>
      <c r="M67" s="135">
        <v>0</v>
      </c>
      <c r="N67" s="135">
        <v>0.2857142857142857</v>
      </c>
      <c r="O67" s="135">
        <v>0</v>
      </c>
      <c r="P67" s="135">
        <v>7.1428571428571425E-2</v>
      </c>
      <c r="Q67" s="135">
        <v>7.1428571428571425E-2</v>
      </c>
      <c r="R67" s="135">
        <v>0.14285714285714285</v>
      </c>
      <c r="S67" s="135">
        <v>0.14285714285714285</v>
      </c>
      <c r="T67" s="135">
        <v>0.14285714285714285</v>
      </c>
      <c r="U67" s="135">
        <v>0</v>
      </c>
      <c r="V67" s="135">
        <v>0</v>
      </c>
      <c r="W67" s="135">
        <v>0</v>
      </c>
      <c r="X67" s="135">
        <v>0.21428571428571427</v>
      </c>
      <c r="Y67" s="135">
        <v>0</v>
      </c>
      <c r="Z67" s="135">
        <v>0.21428571428571427</v>
      </c>
      <c r="AA67" s="135">
        <v>0</v>
      </c>
      <c r="AB67" s="135">
        <v>0</v>
      </c>
      <c r="AC67" s="135">
        <v>0</v>
      </c>
      <c r="AD67" s="135">
        <v>0</v>
      </c>
      <c r="AE67" s="135">
        <v>0</v>
      </c>
      <c r="AF67" s="135">
        <v>7.1428571428571425E-2</v>
      </c>
      <c r="AG67" s="135">
        <v>0</v>
      </c>
      <c r="AH67" s="135">
        <v>7.1428571428571425E-2</v>
      </c>
      <c r="AI67" s="135">
        <v>7.1428571428571425E-2</v>
      </c>
      <c r="AJ67" s="135">
        <v>0</v>
      </c>
      <c r="AK67" s="135">
        <v>0.21428571428571427</v>
      </c>
      <c r="AL67" s="135">
        <v>0.21428571428571427</v>
      </c>
      <c r="AM67" s="135">
        <v>0.2857142857142857</v>
      </c>
      <c r="AN67" s="135">
        <v>0</v>
      </c>
      <c r="AO67" s="135">
        <v>0</v>
      </c>
      <c r="AP67" s="135">
        <v>0</v>
      </c>
      <c r="AQ67" s="135">
        <v>0.21428571428571427</v>
      </c>
      <c r="AR67" s="135">
        <v>0</v>
      </c>
      <c r="AS67" s="135">
        <v>0.14285714285714285</v>
      </c>
      <c r="AT67" s="135">
        <v>0</v>
      </c>
      <c r="AU67" s="135">
        <v>0</v>
      </c>
      <c r="AV67" s="135">
        <v>0</v>
      </c>
      <c r="AW67" s="135">
        <v>0</v>
      </c>
      <c r="AX67" s="135">
        <v>0</v>
      </c>
      <c r="AY67" s="135">
        <v>7.1428571428571425E-2</v>
      </c>
      <c r="AZ67" s="135">
        <v>0</v>
      </c>
      <c r="BA67" s="135">
        <v>0</v>
      </c>
      <c r="BB67" s="135">
        <v>0</v>
      </c>
      <c r="BC67" s="135">
        <v>0</v>
      </c>
      <c r="BD67" s="135">
        <v>0</v>
      </c>
      <c r="BE67" s="135">
        <v>0</v>
      </c>
      <c r="BF67" s="135">
        <v>0</v>
      </c>
      <c r="BG67" s="135">
        <v>0</v>
      </c>
      <c r="BH67" s="135">
        <v>0</v>
      </c>
      <c r="BI67" s="135">
        <v>0</v>
      </c>
      <c r="BJ67" s="135">
        <v>0</v>
      </c>
      <c r="BK67" s="135">
        <v>0</v>
      </c>
      <c r="BL67" s="135">
        <v>0</v>
      </c>
      <c r="BM67" s="135">
        <v>0</v>
      </c>
      <c r="BN67" s="135">
        <v>0</v>
      </c>
      <c r="BO67" s="135">
        <v>7.1428571428571425E-2</v>
      </c>
      <c r="BP67" s="135">
        <v>0</v>
      </c>
      <c r="BQ67" s="135">
        <v>0</v>
      </c>
      <c r="BR67" s="135">
        <v>0</v>
      </c>
      <c r="BS67" s="135">
        <v>0</v>
      </c>
      <c r="BT67" s="135">
        <v>7.1428571428571425E-2</v>
      </c>
      <c r="BU67" s="135">
        <v>0</v>
      </c>
      <c r="BV67" s="135">
        <v>0</v>
      </c>
      <c r="BW67" s="135">
        <v>0</v>
      </c>
      <c r="BX67" s="135">
        <v>0.2857142857142857</v>
      </c>
      <c r="BY67" s="135">
        <v>0</v>
      </c>
      <c r="BZ67" s="135">
        <v>0.14285714285714285</v>
      </c>
      <c r="CA67" s="135">
        <v>0.14285714285714285</v>
      </c>
      <c r="CB67" s="135">
        <v>0.2857142857142857</v>
      </c>
      <c r="CC67" s="135">
        <v>0</v>
      </c>
      <c r="CD67" s="135">
        <v>0.21428571428571427</v>
      </c>
      <c r="CE67" s="135">
        <v>0</v>
      </c>
      <c r="CF67" s="135">
        <v>0</v>
      </c>
    </row>
    <row r="68" spans="1:84" x14ac:dyDescent="0.35">
      <c r="A68" s="135">
        <f t="shared" si="2"/>
        <v>9.6153846153846159E-4</v>
      </c>
      <c r="B68" s="135">
        <f t="shared" ref="B68:B82" si="3">1-A68</f>
        <v>0.99903846153846154</v>
      </c>
      <c r="C68" s="63" t="s">
        <v>228</v>
      </c>
      <c r="D68" t="s">
        <v>283</v>
      </c>
      <c r="E68" s="135">
        <v>0</v>
      </c>
      <c r="F68" s="135">
        <v>0</v>
      </c>
      <c r="G68" s="135">
        <v>0</v>
      </c>
      <c r="H68" s="135">
        <v>0</v>
      </c>
      <c r="I68" s="135">
        <v>0</v>
      </c>
      <c r="J68" s="135">
        <v>0</v>
      </c>
      <c r="K68" s="135">
        <v>0</v>
      </c>
      <c r="L68" s="135">
        <v>0</v>
      </c>
      <c r="M68" s="135">
        <v>0</v>
      </c>
      <c r="N68" s="135">
        <v>0</v>
      </c>
      <c r="O68" s="135">
        <v>0</v>
      </c>
      <c r="P68" s="135">
        <v>0</v>
      </c>
      <c r="Q68" s="135">
        <v>0</v>
      </c>
      <c r="R68" s="135">
        <v>0</v>
      </c>
      <c r="S68" s="135">
        <v>0</v>
      </c>
      <c r="T68" s="135">
        <v>0</v>
      </c>
      <c r="U68" s="135">
        <v>0</v>
      </c>
      <c r="V68" s="135">
        <v>0</v>
      </c>
      <c r="W68" s="135">
        <v>0</v>
      </c>
      <c r="X68" s="135">
        <v>0</v>
      </c>
      <c r="Y68" s="135">
        <v>0</v>
      </c>
      <c r="Z68" s="135">
        <v>0</v>
      </c>
      <c r="AA68" s="135">
        <v>0</v>
      </c>
      <c r="AB68" s="135">
        <v>0</v>
      </c>
      <c r="AC68" s="135">
        <v>0</v>
      </c>
      <c r="AD68" s="135">
        <v>0</v>
      </c>
      <c r="AE68" s="135">
        <v>0</v>
      </c>
      <c r="AF68" s="135">
        <v>0</v>
      </c>
      <c r="AG68" s="135">
        <v>0</v>
      </c>
      <c r="AH68" s="135">
        <v>0</v>
      </c>
      <c r="AI68" s="135">
        <v>0</v>
      </c>
      <c r="AJ68" s="135">
        <v>0</v>
      </c>
      <c r="AK68" s="135">
        <v>0</v>
      </c>
      <c r="AL68" s="135">
        <v>0</v>
      </c>
      <c r="AM68" s="135">
        <v>0</v>
      </c>
      <c r="AN68" s="135">
        <v>0</v>
      </c>
      <c r="AO68" s="135">
        <v>0</v>
      </c>
      <c r="AP68" s="135">
        <v>0</v>
      </c>
      <c r="AQ68" s="135">
        <v>0</v>
      </c>
      <c r="AR68" s="135">
        <v>0</v>
      </c>
      <c r="AS68" s="135">
        <v>0</v>
      </c>
      <c r="AT68" s="135">
        <v>0</v>
      </c>
      <c r="AU68" s="135">
        <v>0</v>
      </c>
      <c r="AV68" s="135">
        <v>0</v>
      </c>
      <c r="AW68" s="135">
        <v>0</v>
      </c>
      <c r="AX68" s="135">
        <v>0</v>
      </c>
      <c r="AY68" s="135">
        <v>0</v>
      </c>
      <c r="AZ68" s="135">
        <v>0</v>
      </c>
      <c r="BA68" s="135">
        <v>0</v>
      </c>
      <c r="BB68" s="135">
        <v>0</v>
      </c>
      <c r="BC68" s="135">
        <v>0</v>
      </c>
      <c r="BD68" s="135">
        <v>0</v>
      </c>
      <c r="BE68" s="135">
        <v>0</v>
      </c>
      <c r="BF68" s="135">
        <v>0</v>
      </c>
      <c r="BG68" s="135">
        <v>0</v>
      </c>
      <c r="BH68" s="135">
        <v>0</v>
      </c>
      <c r="BI68" s="135">
        <v>7.6923076923076927E-2</v>
      </c>
      <c r="BJ68" s="135">
        <v>0</v>
      </c>
      <c r="BK68" s="135">
        <v>0</v>
      </c>
      <c r="BL68" s="135">
        <v>0</v>
      </c>
      <c r="BM68" s="135">
        <v>0</v>
      </c>
      <c r="BN68" s="135">
        <v>0</v>
      </c>
      <c r="BO68" s="135">
        <v>0</v>
      </c>
      <c r="BP68" s="135">
        <v>0</v>
      </c>
      <c r="BQ68" s="135">
        <v>0</v>
      </c>
      <c r="BR68" s="135">
        <v>0</v>
      </c>
      <c r="BS68" s="135">
        <v>0</v>
      </c>
      <c r="BT68" s="135">
        <v>0</v>
      </c>
      <c r="BU68" s="135">
        <v>0</v>
      </c>
      <c r="BV68" s="135">
        <v>0</v>
      </c>
      <c r="BW68" s="135">
        <v>0</v>
      </c>
      <c r="BX68" s="135">
        <v>0</v>
      </c>
      <c r="BY68" s="135">
        <v>0</v>
      </c>
      <c r="BZ68" s="135">
        <v>0</v>
      </c>
      <c r="CA68" s="135">
        <v>0</v>
      </c>
      <c r="CB68" s="135">
        <v>0</v>
      </c>
      <c r="CC68" s="135">
        <v>0</v>
      </c>
      <c r="CD68" s="135">
        <v>0</v>
      </c>
      <c r="CE68" s="135">
        <v>0</v>
      </c>
      <c r="CF68" s="135">
        <v>0</v>
      </c>
    </row>
    <row r="69" spans="1:84" x14ac:dyDescent="0.35">
      <c r="A69" s="135">
        <f t="shared" si="2"/>
        <v>0.10961538461538464</v>
      </c>
      <c r="B69" s="135">
        <f t="shared" si="3"/>
        <v>0.89038461538461533</v>
      </c>
      <c r="C69" s="63" t="s">
        <v>238</v>
      </c>
      <c r="D69" t="s">
        <v>284</v>
      </c>
      <c r="E69" s="135">
        <v>7.6923076923076927E-2</v>
      </c>
      <c r="F69" s="135">
        <v>0.15384615384615385</v>
      </c>
      <c r="G69" s="135">
        <v>0.15384615384615385</v>
      </c>
      <c r="H69" s="135">
        <v>7.6923076923076927E-2</v>
      </c>
      <c r="I69" s="135">
        <v>7.6923076923076927E-2</v>
      </c>
      <c r="J69" s="135">
        <v>7.6923076923076927E-2</v>
      </c>
      <c r="K69" s="135">
        <v>7.6923076923076927E-2</v>
      </c>
      <c r="L69" s="135">
        <v>7.6923076923076927E-2</v>
      </c>
      <c r="M69" s="135">
        <v>0.15384615384615385</v>
      </c>
      <c r="N69" s="135">
        <v>0</v>
      </c>
      <c r="O69" s="135">
        <v>7.6923076923076927E-2</v>
      </c>
      <c r="P69" s="135">
        <v>7.6923076923076927E-2</v>
      </c>
      <c r="Q69" s="135">
        <v>0</v>
      </c>
      <c r="R69" s="135">
        <v>0.23076923076923078</v>
      </c>
      <c r="S69" s="135">
        <v>0</v>
      </c>
      <c r="T69" s="135">
        <v>7.6923076923076927E-2</v>
      </c>
      <c r="U69" s="135">
        <v>7.6923076923076927E-2</v>
      </c>
      <c r="V69" s="135">
        <v>0.15384615384615385</v>
      </c>
      <c r="W69" s="135">
        <v>7.6923076923076927E-2</v>
      </c>
      <c r="X69" s="135">
        <v>0.23076923076923078</v>
      </c>
      <c r="Y69" s="135">
        <v>7.6923076923076927E-2</v>
      </c>
      <c r="Z69" s="135">
        <v>0.15384615384615385</v>
      </c>
      <c r="AA69" s="135">
        <v>7.6923076923076927E-2</v>
      </c>
      <c r="AB69" s="135">
        <v>0.15384615384615385</v>
      </c>
      <c r="AC69" s="135">
        <v>7.6923076923076927E-2</v>
      </c>
      <c r="AD69" s="135">
        <v>0.23076923076923078</v>
      </c>
      <c r="AE69" s="135">
        <v>0</v>
      </c>
      <c r="AF69" s="135">
        <v>0</v>
      </c>
      <c r="AG69" s="135">
        <v>0</v>
      </c>
      <c r="AH69" s="135">
        <v>0</v>
      </c>
      <c r="AI69" s="135">
        <v>7.6923076923076927E-2</v>
      </c>
      <c r="AJ69" s="135">
        <v>7.6923076923076927E-2</v>
      </c>
      <c r="AK69" s="135">
        <v>7.6923076923076927E-2</v>
      </c>
      <c r="AL69" s="135">
        <v>0</v>
      </c>
      <c r="AM69" s="135">
        <v>0.15384615384615385</v>
      </c>
      <c r="AN69" s="135">
        <v>0.15384615384615385</v>
      </c>
      <c r="AO69" s="135">
        <v>0.23076923076923078</v>
      </c>
      <c r="AP69" s="135">
        <v>0</v>
      </c>
      <c r="AQ69" s="135">
        <v>0</v>
      </c>
      <c r="AR69" s="135">
        <v>7.6923076923076927E-2</v>
      </c>
      <c r="AS69" s="135">
        <v>0.15384615384615385</v>
      </c>
      <c r="AT69" s="135">
        <v>0</v>
      </c>
      <c r="AU69" s="135">
        <v>0</v>
      </c>
      <c r="AV69" s="135">
        <v>0</v>
      </c>
      <c r="AW69" s="135">
        <v>0.15384615384615385</v>
      </c>
      <c r="AX69" s="135">
        <v>7.6923076923076927E-2</v>
      </c>
      <c r="AY69" s="135">
        <v>0.15384615384615385</v>
      </c>
      <c r="AZ69" s="135">
        <v>0.15384615384615385</v>
      </c>
      <c r="BA69" s="135">
        <v>0.15384615384615385</v>
      </c>
      <c r="BB69" s="135">
        <v>0.15384615384615385</v>
      </c>
      <c r="BC69" s="135">
        <v>0.15384615384615385</v>
      </c>
      <c r="BD69" s="135">
        <v>0.23076923076923078</v>
      </c>
      <c r="BE69" s="135">
        <v>0.15384615384615385</v>
      </c>
      <c r="BF69" s="135">
        <v>0.15384615384615385</v>
      </c>
      <c r="BG69" s="135">
        <v>0.23076923076923078</v>
      </c>
      <c r="BH69" s="135">
        <v>0.15384615384615385</v>
      </c>
      <c r="BI69" s="135">
        <v>0.23076923076923078</v>
      </c>
      <c r="BJ69" s="135">
        <v>0.23076923076923078</v>
      </c>
      <c r="BK69" s="135">
        <v>0.23076923076923078</v>
      </c>
      <c r="BL69" s="135">
        <v>0.15384615384615385</v>
      </c>
      <c r="BM69" s="135">
        <v>0.15384615384615385</v>
      </c>
      <c r="BN69" s="135">
        <v>0.23076923076923078</v>
      </c>
      <c r="BO69" s="135">
        <v>0.15384615384615385</v>
      </c>
      <c r="BP69" s="135">
        <v>0.15384615384615385</v>
      </c>
      <c r="BQ69" s="135">
        <v>7.6923076923076927E-2</v>
      </c>
      <c r="BR69" s="135">
        <v>0.15384615384615385</v>
      </c>
      <c r="BS69" s="135">
        <v>0.15384615384615385</v>
      </c>
      <c r="BT69" s="135">
        <v>0.15384615384615385</v>
      </c>
      <c r="BU69" s="135">
        <v>0.15384615384615385</v>
      </c>
      <c r="BV69" s="135">
        <v>0.15384615384615385</v>
      </c>
      <c r="BW69" s="135">
        <v>0</v>
      </c>
      <c r="BX69" s="135">
        <v>7.6923076923076927E-2</v>
      </c>
      <c r="BY69" s="135">
        <v>0.15384615384615385</v>
      </c>
      <c r="BZ69" s="135">
        <v>0.23076923076923078</v>
      </c>
      <c r="CA69" s="135">
        <v>7.6923076923076927E-2</v>
      </c>
      <c r="CB69" s="135">
        <v>0.23076923076923078</v>
      </c>
      <c r="CC69" s="135">
        <v>0</v>
      </c>
      <c r="CD69" s="135">
        <v>0</v>
      </c>
      <c r="CE69" s="135">
        <v>0</v>
      </c>
      <c r="CF69" s="135">
        <v>0</v>
      </c>
    </row>
    <row r="70" spans="1:84" x14ac:dyDescent="0.35">
      <c r="A70" s="135">
        <f t="shared" ref="A70:A82" si="4">IFERROR(AVERAGE(E70:CF70),"")</f>
        <v>6.7708333333333287E-2</v>
      </c>
      <c r="B70" s="135">
        <f t="shared" si="3"/>
        <v>0.93229166666666674</v>
      </c>
      <c r="C70" s="63" t="s">
        <v>246</v>
      </c>
      <c r="D70" t="s">
        <v>285</v>
      </c>
      <c r="E70" s="135">
        <v>8.3333333333333329E-2</v>
      </c>
      <c r="F70" s="135">
        <v>0.16666666666666666</v>
      </c>
      <c r="G70" s="135">
        <v>0.16666666666666666</v>
      </c>
      <c r="H70" s="135">
        <v>0.16666666666666666</v>
      </c>
      <c r="I70" s="135">
        <v>8.3333333333333329E-2</v>
      </c>
      <c r="J70" s="135">
        <v>8.3333333333333329E-2</v>
      </c>
      <c r="K70" s="135">
        <v>8.3333333333333329E-2</v>
      </c>
      <c r="L70" s="135">
        <v>8.3333333333333329E-2</v>
      </c>
      <c r="M70" s="135">
        <v>0</v>
      </c>
      <c r="N70" s="135">
        <v>0</v>
      </c>
      <c r="O70" s="135">
        <v>8.3333333333333329E-2</v>
      </c>
      <c r="P70" s="135">
        <v>0.16666666666666666</v>
      </c>
      <c r="Q70" s="135">
        <v>0</v>
      </c>
      <c r="R70" s="135">
        <v>0</v>
      </c>
      <c r="S70" s="135">
        <v>0</v>
      </c>
      <c r="T70" s="135">
        <v>0</v>
      </c>
      <c r="U70" s="135">
        <v>0</v>
      </c>
      <c r="V70" s="135">
        <v>0</v>
      </c>
      <c r="W70" s="135">
        <v>8.3333333333333329E-2</v>
      </c>
      <c r="X70" s="135">
        <v>0.16666666666666666</v>
      </c>
      <c r="Y70" s="135">
        <v>8.3333333333333329E-2</v>
      </c>
      <c r="Z70" s="135">
        <v>8.3333333333333329E-2</v>
      </c>
      <c r="AA70" s="135">
        <v>0</v>
      </c>
      <c r="AB70" s="135">
        <v>0</v>
      </c>
      <c r="AC70" s="135">
        <v>0</v>
      </c>
      <c r="AD70" s="135">
        <v>8.3333333333333329E-2</v>
      </c>
      <c r="AE70" s="135">
        <v>0</v>
      </c>
      <c r="AF70" s="135">
        <v>0</v>
      </c>
      <c r="AG70" s="135">
        <v>0</v>
      </c>
      <c r="AH70" s="135">
        <v>8.3333333333333329E-2</v>
      </c>
      <c r="AI70" s="135">
        <v>8.3333333333333329E-2</v>
      </c>
      <c r="AJ70" s="135">
        <v>0.16666666666666666</v>
      </c>
      <c r="AK70" s="135">
        <v>0.16666666666666666</v>
      </c>
      <c r="AL70" s="135">
        <v>8.3333333333333329E-2</v>
      </c>
      <c r="AM70" s="135">
        <v>8.3333333333333329E-2</v>
      </c>
      <c r="AN70" s="135">
        <v>0</v>
      </c>
      <c r="AO70" s="135">
        <v>0.16666666666666666</v>
      </c>
      <c r="AP70" s="135">
        <v>8.3333333333333329E-2</v>
      </c>
      <c r="AQ70" s="135">
        <v>0.16666666666666666</v>
      </c>
      <c r="AR70" s="135">
        <v>0</v>
      </c>
      <c r="AS70" s="135">
        <v>0.16666666666666666</v>
      </c>
      <c r="AT70" s="135">
        <v>0</v>
      </c>
      <c r="AU70" s="135">
        <v>0</v>
      </c>
      <c r="AV70" s="135">
        <v>0</v>
      </c>
      <c r="AW70" s="135">
        <v>8.3333333333333329E-2</v>
      </c>
      <c r="AX70" s="135">
        <v>0</v>
      </c>
      <c r="AY70" s="135">
        <v>0</v>
      </c>
      <c r="AZ70" s="135">
        <v>8.3333333333333329E-2</v>
      </c>
      <c r="BA70" s="135">
        <v>8.3333333333333329E-2</v>
      </c>
      <c r="BB70" s="135">
        <v>8.3333333333333329E-2</v>
      </c>
      <c r="BC70" s="135">
        <v>0.16666666666666666</v>
      </c>
      <c r="BD70" s="135">
        <v>8.3333333333333329E-2</v>
      </c>
      <c r="BE70" s="135">
        <v>0.16666666666666666</v>
      </c>
      <c r="BF70" s="135">
        <v>0.16666666666666666</v>
      </c>
      <c r="BG70" s="135">
        <v>0.16666666666666666</v>
      </c>
      <c r="BH70" s="135">
        <v>8.3333333333333329E-2</v>
      </c>
      <c r="BI70" s="135">
        <v>8.3333333333333329E-2</v>
      </c>
      <c r="BJ70" s="135">
        <v>0</v>
      </c>
      <c r="BK70" s="135">
        <v>0</v>
      </c>
      <c r="BL70" s="135">
        <v>8.3333333333333329E-2</v>
      </c>
      <c r="BM70" s="135">
        <v>0</v>
      </c>
      <c r="BN70" s="135">
        <v>0</v>
      </c>
      <c r="BO70" s="135">
        <v>8.3333333333333329E-2</v>
      </c>
      <c r="BP70" s="135">
        <v>8.3333333333333329E-2</v>
      </c>
      <c r="BQ70" s="135">
        <v>8.3333333333333329E-2</v>
      </c>
      <c r="BR70" s="135">
        <v>0</v>
      </c>
      <c r="BS70" s="135">
        <v>0</v>
      </c>
      <c r="BT70" s="135">
        <v>8.3333333333333329E-2</v>
      </c>
      <c r="BU70" s="135">
        <v>8.3333333333333329E-2</v>
      </c>
      <c r="BV70" s="135">
        <v>8.3333333333333329E-2</v>
      </c>
      <c r="BW70" s="135">
        <v>8.3333333333333329E-2</v>
      </c>
      <c r="BX70" s="135">
        <v>0.16666666666666666</v>
      </c>
      <c r="BY70" s="135">
        <v>0</v>
      </c>
      <c r="BZ70" s="135">
        <v>0.16666666666666666</v>
      </c>
      <c r="CA70" s="135">
        <v>0</v>
      </c>
      <c r="CB70" s="135">
        <v>8.3333333333333329E-2</v>
      </c>
      <c r="CC70" s="135">
        <v>0</v>
      </c>
      <c r="CD70" s="135">
        <v>8.3333333333333329E-2</v>
      </c>
      <c r="CE70" s="135">
        <v>0</v>
      </c>
      <c r="CF70" s="135">
        <v>8.3333333333333329E-2</v>
      </c>
    </row>
    <row r="71" spans="1:84" x14ac:dyDescent="0.35">
      <c r="A71" s="135">
        <f t="shared" si="4"/>
        <v>9.8333333333333356E-2</v>
      </c>
      <c r="B71" s="135">
        <f t="shared" si="3"/>
        <v>0.90166666666666662</v>
      </c>
      <c r="C71" s="63" t="s">
        <v>228</v>
      </c>
      <c r="D71" t="s">
        <v>286</v>
      </c>
      <c r="E71" s="135">
        <v>0.2</v>
      </c>
      <c r="F71" s="135">
        <v>0.33333333333333331</v>
      </c>
      <c r="G71" s="135">
        <v>0.2</v>
      </c>
      <c r="H71" s="135">
        <v>0.26666666666666666</v>
      </c>
      <c r="I71" s="135">
        <v>0.2</v>
      </c>
      <c r="J71" s="135">
        <v>0.33333333333333331</v>
      </c>
      <c r="K71" s="135">
        <v>0.26666666666666666</v>
      </c>
      <c r="L71" s="135">
        <v>0.33333333333333331</v>
      </c>
      <c r="M71" s="135">
        <v>6.6666666666666666E-2</v>
      </c>
      <c r="N71" s="135">
        <v>0.13333333333333333</v>
      </c>
      <c r="O71" s="135">
        <v>0</v>
      </c>
      <c r="P71" s="135">
        <v>0.13333333333333333</v>
      </c>
      <c r="Q71" s="135">
        <v>0</v>
      </c>
      <c r="R71" s="135">
        <v>0</v>
      </c>
      <c r="S71" s="135">
        <v>0</v>
      </c>
      <c r="T71" s="135">
        <v>0</v>
      </c>
      <c r="U71" s="135">
        <v>0</v>
      </c>
      <c r="V71" s="135">
        <v>0.13333333333333333</v>
      </c>
      <c r="W71" s="135">
        <v>0</v>
      </c>
      <c r="X71" s="135">
        <v>0.26666666666666666</v>
      </c>
      <c r="Y71" s="135">
        <v>0</v>
      </c>
      <c r="Z71" s="135">
        <v>0.26666666666666666</v>
      </c>
      <c r="AA71" s="135">
        <v>0</v>
      </c>
      <c r="AB71" s="135">
        <v>0.2</v>
      </c>
      <c r="AC71" s="135">
        <v>0</v>
      </c>
      <c r="AD71" s="135">
        <v>0.2</v>
      </c>
      <c r="AE71" s="135">
        <v>0</v>
      </c>
      <c r="AF71" s="135">
        <v>0</v>
      </c>
      <c r="AG71" s="135">
        <v>0</v>
      </c>
      <c r="AH71" s="135">
        <v>0.2</v>
      </c>
      <c r="AI71" s="135">
        <v>0.13333333333333333</v>
      </c>
      <c r="AJ71" s="135">
        <v>0</v>
      </c>
      <c r="AK71" s="135">
        <v>6.6666666666666666E-2</v>
      </c>
      <c r="AL71" s="135">
        <v>0.13333333333333333</v>
      </c>
      <c r="AM71" s="135">
        <v>0.13333333333333333</v>
      </c>
      <c r="AN71" s="135">
        <v>6.6666666666666666E-2</v>
      </c>
      <c r="AO71" s="135">
        <v>0.26666666666666666</v>
      </c>
      <c r="AP71" s="135">
        <v>0</v>
      </c>
      <c r="AQ71" s="135">
        <v>0.13333333333333333</v>
      </c>
      <c r="AR71" s="135">
        <v>0</v>
      </c>
      <c r="AS71" s="135">
        <v>0.2</v>
      </c>
      <c r="AT71" s="135">
        <v>0</v>
      </c>
      <c r="AU71" s="135">
        <v>0</v>
      </c>
      <c r="AV71" s="135">
        <v>0</v>
      </c>
      <c r="AW71" s="135">
        <v>6.6666666666666666E-2</v>
      </c>
      <c r="AX71" s="135">
        <v>6.6666666666666666E-2</v>
      </c>
      <c r="AY71" s="135">
        <v>6.6666666666666666E-2</v>
      </c>
      <c r="AZ71" s="135">
        <v>6.6666666666666666E-2</v>
      </c>
      <c r="BA71" s="135">
        <v>0.13333333333333333</v>
      </c>
      <c r="BB71" s="135">
        <v>0.13333333333333333</v>
      </c>
      <c r="BC71" s="135">
        <v>0.2</v>
      </c>
      <c r="BD71" s="135">
        <v>6.6666666666666666E-2</v>
      </c>
      <c r="BE71" s="135">
        <v>0.13333333333333333</v>
      </c>
      <c r="BF71" s="135">
        <v>6.6666666666666666E-2</v>
      </c>
      <c r="BG71" s="135">
        <v>0.13333333333333333</v>
      </c>
      <c r="BH71" s="135">
        <v>6.6666666666666666E-2</v>
      </c>
      <c r="BI71" s="135">
        <v>0.13333333333333333</v>
      </c>
      <c r="BJ71" s="135">
        <v>6.6666666666666666E-2</v>
      </c>
      <c r="BK71" s="135">
        <v>6.6666666666666666E-2</v>
      </c>
      <c r="BL71" s="135">
        <v>6.6666666666666666E-2</v>
      </c>
      <c r="BM71" s="135">
        <v>6.6666666666666666E-2</v>
      </c>
      <c r="BN71" s="135">
        <v>6.6666666666666666E-2</v>
      </c>
      <c r="BO71" s="135">
        <v>6.6666666666666666E-2</v>
      </c>
      <c r="BP71" s="135">
        <v>0</v>
      </c>
      <c r="BQ71" s="135">
        <v>0</v>
      </c>
      <c r="BR71" s="135">
        <v>0</v>
      </c>
      <c r="BS71" s="135">
        <v>0</v>
      </c>
      <c r="BT71" s="135">
        <v>0</v>
      </c>
      <c r="BU71" s="135">
        <v>0</v>
      </c>
      <c r="BV71" s="135">
        <v>0</v>
      </c>
      <c r="BW71" s="135">
        <v>0</v>
      </c>
      <c r="BX71" s="135">
        <v>0.13333333333333333</v>
      </c>
      <c r="BY71" s="135">
        <v>6.6666666666666666E-2</v>
      </c>
      <c r="BZ71" s="135">
        <v>0.4</v>
      </c>
      <c r="CA71" s="135">
        <v>0</v>
      </c>
      <c r="CB71" s="135">
        <v>0.33333333333333331</v>
      </c>
      <c r="CC71" s="135">
        <v>0</v>
      </c>
      <c r="CD71" s="135">
        <v>0.13333333333333333</v>
      </c>
      <c r="CE71" s="135">
        <v>0</v>
      </c>
      <c r="CF71" s="135">
        <v>0.2</v>
      </c>
    </row>
    <row r="72" spans="1:84" x14ac:dyDescent="0.35">
      <c r="A72" s="135">
        <f t="shared" si="4"/>
        <v>0.16916666666666663</v>
      </c>
      <c r="B72" s="135">
        <f t="shared" si="3"/>
        <v>0.83083333333333331</v>
      </c>
      <c r="C72" s="63" t="s">
        <v>238</v>
      </c>
      <c r="D72" t="s">
        <v>395</v>
      </c>
      <c r="E72" s="135">
        <v>6.6666666666666666E-2</v>
      </c>
      <c r="F72" s="135">
        <v>6.6666666666666666E-2</v>
      </c>
      <c r="G72" s="135">
        <v>6.6666666666666666E-2</v>
      </c>
      <c r="H72" s="135">
        <v>0.13333333333333333</v>
      </c>
      <c r="I72" s="135">
        <v>0.13333333333333333</v>
      </c>
      <c r="J72" s="135">
        <v>0.13333333333333333</v>
      </c>
      <c r="K72" s="135">
        <v>6.6666666666666666E-2</v>
      </c>
      <c r="L72" s="135">
        <v>6.6666666666666666E-2</v>
      </c>
      <c r="M72" s="135">
        <v>0.13333333333333333</v>
      </c>
      <c r="N72" s="135">
        <v>0.33333333333333331</v>
      </c>
      <c r="O72" s="135">
        <v>0</v>
      </c>
      <c r="P72" s="135">
        <v>0</v>
      </c>
      <c r="Q72" s="135">
        <v>6.6666666666666666E-2</v>
      </c>
      <c r="R72" s="135">
        <v>6.6666666666666666E-2</v>
      </c>
      <c r="S72" s="135">
        <v>0</v>
      </c>
      <c r="T72" s="135">
        <v>0</v>
      </c>
      <c r="U72" s="135">
        <v>0</v>
      </c>
      <c r="V72" s="135">
        <v>0</v>
      </c>
      <c r="W72" s="135">
        <v>0</v>
      </c>
      <c r="X72" s="135">
        <v>0</v>
      </c>
      <c r="Y72" s="135">
        <v>0.13333333333333333</v>
      </c>
      <c r="Z72" s="135">
        <v>0.2</v>
      </c>
      <c r="AA72" s="135">
        <v>6.6666666666666666E-2</v>
      </c>
      <c r="AB72" s="135">
        <v>6.6666666666666666E-2</v>
      </c>
      <c r="AC72" s="135">
        <v>6.6666666666666666E-2</v>
      </c>
      <c r="AD72" s="135">
        <v>6.6666666666666666E-2</v>
      </c>
      <c r="AE72" s="135">
        <v>0</v>
      </c>
      <c r="AF72" s="135">
        <v>0</v>
      </c>
      <c r="AG72" s="135">
        <v>0</v>
      </c>
      <c r="AH72" s="135">
        <v>6.6666666666666666E-2</v>
      </c>
      <c r="AI72" s="135">
        <v>6.6666666666666666E-2</v>
      </c>
      <c r="AJ72" s="135">
        <v>0.53333333333333333</v>
      </c>
      <c r="AK72" s="135">
        <v>0.6</v>
      </c>
      <c r="AL72" s="135">
        <v>0.13333333333333333</v>
      </c>
      <c r="AM72" s="135">
        <v>0.13333333333333333</v>
      </c>
      <c r="AN72" s="135">
        <v>0.26666666666666666</v>
      </c>
      <c r="AO72" s="135">
        <v>0.33333333333333331</v>
      </c>
      <c r="AP72" s="135">
        <v>0.26666666666666666</v>
      </c>
      <c r="AQ72" s="135">
        <v>0.2</v>
      </c>
      <c r="AR72" s="135">
        <v>0.2</v>
      </c>
      <c r="AS72" s="135">
        <v>0.66666666666666663</v>
      </c>
      <c r="AT72" s="135">
        <v>6.6666666666666666E-2</v>
      </c>
      <c r="AU72" s="135">
        <v>6.6666666666666666E-2</v>
      </c>
      <c r="AV72" s="135">
        <v>6.6666666666666666E-2</v>
      </c>
      <c r="AW72" s="135">
        <v>0.26666666666666666</v>
      </c>
      <c r="AX72" s="135">
        <v>0.26666666666666666</v>
      </c>
      <c r="AY72" s="135">
        <v>0.33333333333333331</v>
      </c>
      <c r="AZ72" s="135">
        <v>6.6666666666666666E-2</v>
      </c>
      <c r="BA72" s="135">
        <v>6.6666666666666666E-2</v>
      </c>
      <c r="BB72" s="135">
        <v>0.13333333333333333</v>
      </c>
      <c r="BC72" s="135">
        <v>0.13333333333333333</v>
      </c>
      <c r="BD72" s="135">
        <v>0.4</v>
      </c>
      <c r="BE72" s="135">
        <v>0.46666666666666667</v>
      </c>
      <c r="BF72" s="135">
        <v>0.2</v>
      </c>
      <c r="BG72" s="135">
        <v>0.26666666666666666</v>
      </c>
      <c r="BH72" s="135">
        <v>6.6666666666666666E-2</v>
      </c>
      <c r="BI72" s="135">
        <v>6.6666666666666666E-2</v>
      </c>
      <c r="BJ72" s="135">
        <v>6.6666666666666666E-2</v>
      </c>
      <c r="BK72" s="135">
        <v>0.2</v>
      </c>
      <c r="BL72" s="135">
        <v>0.26666666666666666</v>
      </c>
      <c r="BM72" s="135">
        <v>0.13333333333333333</v>
      </c>
      <c r="BN72" s="135">
        <v>6.6666666666666666E-2</v>
      </c>
      <c r="BO72" s="135">
        <v>0.13333333333333333</v>
      </c>
      <c r="BP72" s="135">
        <v>0.2</v>
      </c>
      <c r="BQ72" s="135">
        <v>0.26666666666666666</v>
      </c>
      <c r="BR72" s="135">
        <v>0.2</v>
      </c>
      <c r="BS72" s="135">
        <v>0.13333333333333333</v>
      </c>
      <c r="BT72" s="135">
        <v>6.6666666666666666E-2</v>
      </c>
      <c r="BU72" s="135">
        <v>6.6666666666666666E-2</v>
      </c>
      <c r="BV72" s="135">
        <v>0</v>
      </c>
      <c r="BW72" s="135">
        <v>0.2</v>
      </c>
      <c r="BX72" s="135">
        <v>0.2</v>
      </c>
      <c r="BY72" s="135">
        <v>0.4</v>
      </c>
      <c r="BZ72" s="135">
        <v>0.53333333333333333</v>
      </c>
      <c r="CA72" s="135">
        <v>0.4</v>
      </c>
      <c r="CB72" s="135">
        <v>0.66666666666666663</v>
      </c>
      <c r="CC72" s="135">
        <v>0.2</v>
      </c>
      <c r="CD72" s="135">
        <v>0.26666666666666666</v>
      </c>
      <c r="CE72" s="135">
        <v>0.2</v>
      </c>
      <c r="CF72" s="135">
        <v>0.33333333333333331</v>
      </c>
    </row>
    <row r="73" spans="1:84" x14ac:dyDescent="0.35">
      <c r="A73" s="135">
        <f t="shared" si="4"/>
        <v>2.2499999999999999E-2</v>
      </c>
      <c r="B73" s="135">
        <f t="shared" si="3"/>
        <v>0.97750000000000004</v>
      </c>
      <c r="C73" s="63" t="s">
        <v>259</v>
      </c>
      <c r="D73" t="s">
        <v>287</v>
      </c>
      <c r="E73" s="135">
        <v>0</v>
      </c>
      <c r="F73" s="135">
        <v>6.6666666666666666E-2</v>
      </c>
      <c r="G73" s="135">
        <v>0</v>
      </c>
      <c r="H73" s="135">
        <v>6.6666666666666666E-2</v>
      </c>
      <c r="I73" s="135">
        <v>0</v>
      </c>
      <c r="J73" s="135">
        <v>6.6666666666666666E-2</v>
      </c>
      <c r="K73" s="135">
        <v>0</v>
      </c>
      <c r="L73" s="135">
        <v>0</v>
      </c>
      <c r="M73" s="135">
        <v>0</v>
      </c>
      <c r="N73" s="135">
        <v>0</v>
      </c>
      <c r="O73" s="135">
        <v>6.6666666666666666E-2</v>
      </c>
      <c r="P73" s="135">
        <v>0.2</v>
      </c>
      <c r="Q73" s="135">
        <v>0</v>
      </c>
      <c r="R73" s="135">
        <v>0</v>
      </c>
      <c r="S73" s="135">
        <v>0</v>
      </c>
      <c r="T73" s="135">
        <v>0</v>
      </c>
      <c r="U73" s="135">
        <v>0</v>
      </c>
      <c r="V73" s="135">
        <v>0</v>
      </c>
      <c r="W73" s="135">
        <v>0</v>
      </c>
      <c r="X73" s="135">
        <v>0</v>
      </c>
      <c r="Y73" s="135">
        <v>0</v>
      </c>
      <c r="Z73" s="135">
        <v>0</v>
      </c>
      <c r="AA73" s="135">
        <v>0</v>
      </c>
      <c r="AB73" s="135">
        <v>0</v>
      </c>
      <c r="AC73" s="135">
        <v>0</v>
      </c>
      <c r="AD73" s="135">
        <v>6.6666666666666666E-2</v>
      </c>
      <c r="AE73" s="135">
        <v>0</v>
      </c>
      <c r="AF73" s="135">
        <v>0</v>
      </c>
      <c r="AG73" s="135">
        <v>0</v>
      </c>
      <c r="AH73" s="135">
        <v>0</v>
      </c>
      <c r="AI73" s="135">
        <v>6.6666666666666666E-2</v>
      </c>
      <c r="AJ73" s="135">
        <v>0</v>
      </c>
      <c r="AK73" s="135">
        <v>0.2</v>
      </c>
      <c r="AL73" s="135">
        <v>0</v>
      </c>
      <c r="AM73" s="135">
        <v>6.6666666666666666E-2</v>
      </c>
      <c r="AN73" s="135">
        <v>0</v>
      </c>
      <c r="AO73" s="135">
        <v>0.13333333333333333</v>
      </c>
      <c r="AP73" s="135">
        <v>0</v>
      </c>
      <c r="AQ73" s="135">
        <v>6.6666666666666666E-2</v>
      </c>
      <c r="AR73" s="135">
        <v>0</v>
      </c>
      <c r="AS73" s="135">
        <v>0.2</v>
      </c>
      <c r="AT73" s="135">
        <v>6.6666666666666666E-2</v>
      </c>
      <c r="AU73" s="135">
        <v>0</v>
      </c>
      <c r="AV73" s="135">
        <v>0</v>
      </c>
      <c r="AW73" s="135">
        <v>0</v>
      </c>
      <c r="AX73" s="135">
        <v>0</v>
      </c>
      <c r="AY73" s="135">
        <v>0</v>
      </c>
      <c r="AZ73" s="135">
        <v>0</v>
      </c>
      <c r="BA73" s="135">
        <v>0</v>
      </c>
      <c r="BB73" s="135">
        <v>0</v>
      </c>
      <c r="BC73" s="135">
        <v>0</v>
      </c>
      <c r="BD73" s="135">
        <v>0</v>
      </c>
      <c r="BE73" s="135">
        <v>0</v>
      </c>
      <c r="BF73" s="135">
        <v>0</v>
      </c>
      <c r="BG73" s="135">
        <v>0</v>
      </c>
      <c r="BH73" s="135">
        <v>0</v>
      </c>
      <c r="BI73" s="135">
        <v>0.13333333333333333</v>
      </c>
      <c r="BJ73" s="135">
        <v>0</v>
      </c>
      <c r="BK73" s="135">
        <v>0</v>
      </c>
      <c r="BL73" s="135">
        <v>6.6666666666666666E-2</v>
      </c>
      <c r="BM73" s="135">
        <v>0</v>
      </c>
      <c r="BN73" s="135">
        <v>0</v>
      </c>
      <c r="BO73" s="135">
        <v>0.13333333333333333</v>
      </c>
      <c r="BP73" s="135">
        <v>0</v>
      </c>
      <c r="BQ73" s="135">
        <v>0</v>
      </c>
      <c r="BR73" s="135">
        <v>0</v>
      </c>
      <c r="BS73" s="135">
        <v>0</v>
      </c>
      <c r="BT73" s="135">
        <v>0</v>
      </c>
      <c r="BU73" s="135">
        <v>0</v>
      </c>
      <c r="BV73" s="135">
        <v>0</v>
      </c>
      <c r="BW73" s="135">
        <v>0</v>
      </c>
      <c r="BX73" s="135">
        <v>0</v>
      </c>
      <c r="BY73" s="135">
        <v>0</v>
      </c>
      <c r="BZ73" s="135">
        <v>0</v>
      </c>
      <c r="CA73" s="135">
        <v>0</v>
      </c>
      <c r="CB73" s="135">
        <v>0.13333333333333333</v>
      </c>
      <c r="CC73" s="135">
        <v>0</v>
      </c>
      <c r="CD73" s="135">
        <v>0</v>
      </c>
      <c r="CE73" s="135">
        <v>0</v>
      </c>
      <c r="CF73" s="135">
        <v>0</v>
      </c>
    </row>
    <row r="74" spans="1:84" x14ac:dyDescent="0.35">
      <c r="A74" s="135">
        <f t="shared" si="4"/>
        <v>8.8636363636363583E-2</v>
      </c>
      <c r="B74" s="135">
        <f t="shared" si="3"/>
        <v>0.91136363636363638</v>
      </c>
      <c r="C74" s="63" t="s">
        <v>238</v>
      </c>
      <c r="D74" t="s">
        <v>288</v>
      </c>
      <c r="E74" s="135">
        <v>0</v>
      </c>
      <c r="F74" s="135">
        <v>0</v>
      </c>
      <c r="G74" s="135">
        <v>0</v>
      </c>
      <c r="H74" s="135">
        <v>0</v>
      </c>
      <c r="I74" s="135">
        <v>0.18181818181818182</v>
      </c>
      <c r="J74" s="135">
        <v>0.18181818181818182</v>
      </c>
      <c r="K74" s="135">
        <v>9.0909090909090912E-2</v>
      </c>
      <c r="L74" s="135">
        <v>0.18181818181818182</v>
      </c>
      <c r="M74" s="135">
        <v>0</v>
      </c>
      <c r="N74" s="135">
        <v>9.0909090909090912E-2</v>
      </c>
      <c r="O74" s="135">
        <v>9.0909090909090912E-2</v>
      </c>
      <c r="P74" s="135">
        <v>0</v>
      </c>
      <c r="Q74" s="135">
        <v>9.0909090909090912E-2</v>
      </c>
      <c r="R74" s="135">
        <v>0</v>
      </c>
      <c r="S74" s="135">
        <v>0</v>
      </c>
      <c r="T74" s="135">
        <v>9.0909090909090912E-2</v>
      </c>
      <c r="U74" s="135">
        <v>0</v>
      </c>
      <c r="V74" s="135">
        <v>9.0909090909090912E-2</v>
      </c>
      <c r="W74" s="135">
        <v>0</v>
      </c>
      <c r="X74" s="135">
        <v>9.0909090909090912E-2</v>
      </c>
      <c r="Y74" s="135">
        <v>9.0909090909090912E-2</v>
      </c>
      <c r="Z74" s="135">
        <v>9.0909090909090912E-2</v>
      </c>
      <c r="AA74" s="135">
        <v>9.0909090909090912E-2</v>
      </c>
      <c r="AB74" s="135">
        <v>9.0909090909090912E-2</v>
      </c>
      <c r="AC74" s="135">
        <v>9.0909090909090912E-2</v>
      </c>
      <c r="AD74" s="135">
        <v>9.0909090909090912E-2</v>
      </c>
      <c r="AE74" s="135">
        <v>0</v>
      </c>
      <c r="AF74" s="135">
        <v>0</v>
      </c>
      <c r="AG74" s="135">
        <v>9.0909090909090912E-2</v>
      </c>
      <c r="AH74" s="135">
        <v>0</v>
      </c>
      <c r="AI74" s="135">
        <v>9.0909090909090912E-2</v>
      </c>
      <c r="AJ74" s="135">
        <v>9.0909090909090912E-2</v>
      </c>
      <c r="AK74" s="135">
        <v>9.0909090909090912E-2</v>
      </c>
      <c r="AL74" s="135">
        <v>9.0909090909090912E-2</v>
      </c>
      <c r="AM74" s="135">
        <v>9.0909090909090912E-2</v>
      </c>
      <c r="AN74" s="135">
        <v>0.18181818181818182</v>
      </c>
      <c r="AO74" s="135">
        <v>0.18181818181818182</v>
      </c>
      <c r="AP74" s="135">
        <v>9.0909090909090912E-2</v>
      </c>
      <c r="AQ74" s="135">
        <v>0.18181818181818182</v>
      </c>
      <c r="AR74" s="135">
        <v>0.18181818181818182</v>
      </c>
      <c r="AS74" s="135">
        <v>0.18181818181818182</v>
      </c>
      <c r="AT74" s="135">
        <v>0</v>
      </c>
      <c r="AU74" s="135">
        <v>0</v>
      </c>
      <c r="AV74" s="135">
        <v>0</v>
      </c>
      <c r="AW74" s="135">
        <v>0.18181818181818182</v>
      </c>
      <c r="AX74" s="135">
        <v>0</v>
      </c>
      <c r="AY74" s="135">
        <v>0</v>
      </c>
      <c r="AZ74" s="135">
        <v>0</v>
      </c>
      <c r="BA74" s="135">
        <v>9.0909090909090912E-2</v>
      </c>
      <c r="BB74" s="135">
        <v>9.0909090909090912E-2</v>
      </c>
      <c r="BC74" s="135">
        <v>9.0909090909090912E-2</v>
      </c>
      <c r="BD74" s="135">
        <v>9.0909090909090912E-2</v>
      </c>
      <c r="BE74" s="135">
        <v>0.18181818181818182</v>
      </c>
      <c r="BF74" s="135">
        <v>9.0909090909090912E-2</v>
      </c>
      <c r="BG74" s="135">
        <v>9.0909090909090912E-2</v>
      </c>
      <c r="BH74" s="135">
        <v>9.0909090909090912E-2</v>
      </c>
      <c r="BI74" s="135">
        <v>9.0909090909090912E-2</v>
      </c>
      <c r="BJ74" s="135">
        <v>9.0909090909090912E-2</v>
      </c>
      <c r="BK74" s="135">
        <v>0.18181818181818182</v>
      </c>
      <c r="BL74" s="135">
        <v>0.27272727272727271</v>
      </c>
      <c r="BM74" s="135">
        <v>0.18181818181818182</v>
      </c>
      <c r="BN74" s="135">
        <v>0.18181818181818182</v>
      </c>
      <c r="BO74" s="135">
        <v>9.0909090909090912E-2</v>
      </c>
      <c r="BP74" s="135">
        <v>9.0909090909090912E-2</v>
      </c>
      <c r="BQ74" s="135">
        <v>0.18181818181818182</v>
      </c>
      <c r="BR74" s="135">
        <v>0</v>
      </c>
      <c r="BS74" s="135">
        <v>0</v>
      </c>
      <c r="BT74" s="135">
        <v>0</v>
      </c>
      <c r="BU74" s="135">
        <v>0</v>
      </c>
      <c r="BV74" s="135">
        <v>0</v>
      </c>
      <c r="BW74" s="135">
        <v>9.0909090909090912E-2</v>
      </c>
      <c r="BX74" s="135">
        <v>9.0909090909090912E-2</v>
      </c>
      <c r="BY74" s="135">
        <v>0.18181818181818182</v>
      </c>
      <c r="BZ74" s="135">
        <v>0.18181818181818182</v>
      </c>
      <c r="CA74" s="135">
        <v>9.0909090909090912E-2</v>
      </c>
      <c r="CB74" s="135">
        <v>9.0909090909090912E-2</v>
      </c>
      <c r="CC74" s="135">
        <v>0.18181818181818182</v>
      </c>
      <c r="CD74" s="135">
        <v>0.18181818181818182</v>
      </c>
      <c r="CE74" s="135">
        <v>0.18181818181818182</v>
      </c>
      <c r="CF74" s="135">
        <v>0.18181818181818182</v>
      </c>
    </row>
    <row r="75" spans="1:84" x14ac:dyDescent="0.35">
      <c r="A75" s="135">
        <f t="shared" si="4"/>
        <v>9.3269230769230799E-2</v>
      </c>
      <c r="B75" s="135">
        <f t="shared" si="3"/>
        <v>0.90673076923076923</v>
      </c>
      <c r="C75" s="63" t="s">
        <v>234</v>
      </c>
      <c r="D75" t="s">
        <v>290</v>
      </c>
      <c r="E75" s="135">
        <v>0</v>
      </c>
      <c r="F75" s="135">
        <v>0</v>
      </c>
      <c r="G75" s="135">
        <v>0</v>
      </c>
      <c r="H75" s="135">
        <v>0</v>
      </c>
      <c r="I75" s="135">
        <v>7.6923076923076927E-2</v>
      </c>
      <c r="J75" s="135">
        <v>7.6923076923076927E-2</v>
      </c>
      <c r="K75" s="135">
        <v>7.6923076923076927E-2</v>
      </c>
      <c r="L75" s="135">
        <v>0.15384615384615385</v>
      </c>
      <c r="M75" s="135">
        <v>7.6923076923076927E-2</v>
      </c>
      <c r="N75" s="135">
        <v>0.15384615384615385</v>
      </c>
      <c r="O75" s="135">
        <v>0</v>
      </c>
      <c r="P75" s="135">
        <v>0</v>
      </c>
      <c r="Q75" s="135">
        <v>0.15384615384615385</v>
      </c>
      <c r="R75" s="135">
        <v>0.15384615384615385</v>
      </c>
      <c r="S75" s="135">
        <v>0</v>
      </c>
      <c r="T75" s="135">
        <v>0</v>
      </c>
      <c r="U75" s="135">
        <v>7.6923076923076927E-2</v>
      </c>
      <c r="V75" s="135">
        <v>7.6923076923076927E-2</v>
      </c>
      <c r="W75" s="135">
        <v>0.15384615384615385</v>
      </c>
      <c r="X75" s="135">
        <v>0.38461538461538464</v>
      </c>
      <c r="Y75" s="135">
        <v>0.23076923076923078</v>
      </c>
      <c r="Z75" s="135">
        <v>0.46153846153846156</v>
      </c>
      <c r="AA75" s="135">
        <v>0</v>
      </c>
      <c r="AB75" s="135">
        <v>0</v>
      </c>
      <c r="AC75" s="135">
        <v>0</v>
      </c>
      <c r="AD75" s="135">
        <v>0</v>
      </c>
      <c r="AE75" s="135">
        <v>0</v>
      </c>
      <c r="AF75" s="135">
        <v>0</v>
      </c>
      <c r="AG75" s="135">
        <v>7.6923076923076927E-2</v>
      </c>
      <c r="AH75" s="135">
        <v>0</v>
      </c>
      <c r="AI75" s="135">
        <v>0</v>
      </c>
      <c r="AJ75" s="135">
        <v>0</v>
      </c>
      <c r="AK75" s="135">
        <v>0</v>
      </c>
      <c r="AL75" s="135">
        <v>0</v>
      </c>
      <c r="AM75" s="135">
        <v>0</v>
      </c>
      <c r="AN75" s="135">
        <v>7.6923076923076927E-2</v>
      </c>
      <c r="AO75" s="135">
        <v>7.6923076923076927E-2</v>
      </c>
      <c r="AP75" s="135">
        <v>0</v>
      </c>
      <c r="AQ75" s="135">
        <v>0</v>
      </c>
      <c r="AR75" s="135">
        <v>0</v>
      </c>
      <c r="AS75" s="135">
        <v>7.6923076923076927E-2</v>
      </c>
      <c r="AT75" s="135">
        <v>0</v>
      </c>
      <c r="AU75" s="135">
        <v>0</v>
      </c>
      <c r="AV75" s="135">
        <v>0</v>
      </c>
      <c r="AW75" s="135">
        <v>7.6923076923076927E-2</v>
      </c>
      <c r="AX75" s="135">
        <v>0.23076923076923078</v>
      </c>
      <c r="AY75" s="135">
        <v>7.6923076923076927E-2</v>
      </c>
      <c r="AZ75" s="135">
        <v>0</v>
      </c>
      <c r="BA75" s="135">
        <v>7.6923076923076927E-2</v>
      </c>
      <c r="BB75" s="135">
        <v>0.15384615384615385</v>
      </c>
      <c r="BC75" s="135">
        <v>0.46153846153846156</v>
      </c>
      <c r="BD75" s="135">
        <v>0.15384615384615385</v>
      </c>
      <c r="BE75" s="135">
        <v>0.46153846153846156</v>
      </c>
      <c r="BF75" s="135">
        <v>7.6923076923076927E-2</v>
      </c>
      <c r="BG75" s="135">
        <v>0.15384615384615385</v>
      </c>
      <c r="BH75" s="135">
        <v>7.6923076923076927E-2</v>
      </c>
      <c r="BI75" s="135">
        <v>0.15384615384615385</v>
      </c>
      <c r="BJ75" s="135">
        <v>0.15384615384615385</v>
      </c>
      <c r="BK75" s="135">
        <v>0.53846153846153844</v>
      </c>
      <c r="BL75" s="135">
        <v>0.53846153846153844</v>
      </c>
      <c r="BM75" s="135">
        <v>0.15384615384615385</v>
      </c>
      <c r="BN75" s="135">
        <v>0.15384615384615385</v>
      </c>
      <c r="BO75" s="135">
        <v>7.6923076923076927E-2</v>
      </c>
      <c r="BP75" s="135">
        <v>0</v>
      </c>
      <c r="BQ75" s="135">
        <v>0</v>
      </c>
      <c r="BR75" s="135">
        <v>0</v>
      </c>
      <c r="BS75" s="135">
        <v>0</v>
      </c>
      <c r="BT75" s="135">
        <v>0</v>
      </c>
      <c r="BU75" s="135">
        <v>0</v>
      </c>
      <c r="BV75" s="135">
        <v>0</v>
      </c>
      <c r="BW75" s="135">
        <v>0</v>
      </c>
      <c r="BX75" s="135">
        <v>7.6923076923076927E-2</v>
      </c>
      <c r="BY75" s="135">
        <v>0</v>
      </c>
      <c r="BZ75" s="135">
        <v>0.15384615384615385</v>
      </c>
      <c r="CA75" s="135">
        <v>0.15384615384615385</v>
      </c>
      <c r="CB75" s="135">
        <v>0.38461538461538464</v>
      </c>
      <c r="CC75" s="135">
        <v>7.6923076923076927E-2</v>
      </c>
      <c r="CD75" s="135">
        <v>0.23076923076923078</v>
      </c>
      <c r="CE75" s="135">
        <v>0</v>
      </c>
      <c r="CF75" s="135">
        <v>0</v>
      </c>
    </row>
    <row r="76" spans="1:84" x14ac:dyDescent="0.35">
      <c r="A76" s="135">
        <f t="shared" si="4"/>
        <v>2.5000000000000001E-3</v>
      </c>
      <c r="B76" s="135">
        <f t="shared" si="3"/>
        <v>0.99750000000000005</v>
      </c>
      <c r="C76" s="63" t="s">
        <v>259</v>
      </c>
      <c r="D76" t="s">
        <v>321</v>
      </c>
      <c r="E76" s="135">
        <v>0</v>
      </c>
      <c r="F76" s="135">
        <v>0</v>
      </c>
      <c r="G76" s="135">
        <v>0</v>
      </c>
      <c r="H76" s="135">
        <v>0</v>
      </c>
      <c r="I76" s="135">
        <v>0</v>
      </c>
      <c r="J76" s="135">
        <v>0</v>
      </c>
      <c r="K76" s="135">
        <v>0</v>
      </c>
      <c r="L76" s="135">
        <v>0</v>
      </c>
      <c r="M76" s="135">
        <v>0</v>
      </c>
      <c r="N76" s="135">
        <v>0</v>
      </c>
      <c r="O76" s="135">
        <v>0</v>
      </c>
      <c r="P76" s="135">
        <v>0</v>
      </c>
      <c r="Q76" s="135">
        <v>0</v>
      </c>
      <c r="R76" s="135">
        <v>0</v>
      </c>
      <c r="S76" s="135">
        <v>0</v>
      </c>
      <c r="T76" s="135">
        <v>0</v>
      </c>
      <c r="U76" s="135">
        <v>0</v>
      </c>
      <c r="V76" s="135">
        <v>0</v>
      </c>
      <c r="W76" s="135">
        <v>0</v>
      </c>
      <c r="X76" s="135">
        <v>0</v>
      </c>
      <c r="Y76" s="135">
        <v>0</v>
      </c>
      <c r="Z76" s="135">
        <v>0</v>
      </c>
      <c r="AA76" s="135">
        <v>0</v>
      </c>
      <c r="AB76" s="135">
        <v>0</v>
      </c>
      <c r="AC76" s="135">
        <v>0</v>
      </c>
      <c r="AD76" s="135">
        <v>0</v>
      </c>
      <c r="AE76" s="135">
        <v>0</v>
      </c>
      <c r="AF76" s="135">
        <v>0</v>
      </c>
      <c r="AG76" s="135">
        <v>0</v>
      </c>
      <c r="AH76" s="135">
        <v>0</v>
      </c>
      <c r="AI76" s="135">
        <v>0</v>
      </c>
      <c r="AJ76" s="135">
        <v>0</v>
      </c>
      <c r="AK76" s="135">
        <v>0</v>
      </c>
      <c r="AL76" s="135">
        <v>0</v>
      </c>
      <c r="AM76" s="135">
        <v>0</v>
      </c>
      <c r="AN76" s="135">
        <v>0</v>
      </c>
      <c r="AO76" s="135">
        <v>0</v>
      </c>
      <c r="AP76" s="135">
        <v>6.6666666666666666E-2</v>
      </c>
      <c r="AQ76" s="135">
        <v>0</v>
      </c>
      <c r="AR76" s="135">
        <v>0</v>
      </c>
      <c r="AS76" s="135">
        <v>0</v>
      </c>
      <c r="AT76" s="135">
        <v>0</v>
      </c>
      <c r="AU76" s="135">
        <v>0</v>
      </c>
      <c r="AV76" s="135">
        <v>0</v>
      </c>
      <c r="AW76" s="135">
        <v>0</v>
      </c>
      <c r="AX76" s="135">
        <v>0</v>
      </c>
      <c r="AY76" s="135">
        <v>0</v>
      </c>
      <c r="AZ76" s="135">
        <v>0</v>
      </c>
      <c r="BA76" s="135">
        <v>0</v>
      </c>
      <c r="BB76" s="135">
        <v>0</v>
      </c>
      <c r="BC76" s="135">
        <v>0</v>
      </c>
      <c r="BD76" s="135">
        <v>0</v>
      </c>
      <c r="BE76" s="135">
        <v>0</v>
      </c>
      <c r="BF76" s="135">
        <v>0</v>
      </c>
      <c r="BG76" s="135">
        <v>0</v>
      </c>
      <c r="BH76" s="135">
        <v>0</v>
      </c>
      <c r="BI76" s="135">
        <v>6.6666666666666666E-2</v>
      </c>
      <c r="BJ76" s="135">
        <v>0</v>
      </c>
      <c r="BK76" s="135">
        <v>0</v>
      </c>
      <c r="BL76" s="135">
        <v>0</v>
      </c>
      <c r="BM76" s="135">
        <v>0</v>
      </c>
      <c r="BN76" s="135">
        <v>0</v>
      </c>
      <c r="BO76" s="135">
        <v>0</v>
      </c>
      <c r="BP76" s="135">
        <v>0</v>
      </c>
      <c r="BQ76" s="135">
        <v>0</v>
      </c>
      <c r="BR76" s="135">
        <v>0</v>
      </c>
      <c r="BS76" s="135">
        <v>0</v>
      </c>
      <c r="BT76" s="135">
        <v>0</v>
      </c>
      <c r="BU76" s="135">
        <v>0</v>
      </c>
      <c r="BV76" s="135">
        <v>0</v>
      </c>
      <c r="BW76" s="135">
        <v>0</v>
      </c>
      <c r="BX76" s="135">
        <v>0</v>
      </c>
      <c r="BY76" s="135">
        <v>0</v>
      </c>
      <c r="BZ76" s="135">
        <v>0</v>
      </c>
      <c r="CA76" s="135">
        <v>6.6666666666666666E-2</v>
      </c>
      <c r="CB76" s="135">
        <v>0</v>
      </c>
      <c r="CC76" s="135">
        <v>0</v>
      </c>
      <c r="CD76" s="135">
        <v>0</v>
      </c>
      <c r="CE76" s="135">
        <v>0</v>
      </c>
      <c r="CF76" s="135">
        <v>0</v>
      </c>
    </row>
    <row r="77" spans="1:84" x14ac:dyDescent="0.35">
      <c r="A77" s="135">
        <f t="shared" si="4"/>
        <v>0.10576923076923073</v>
      </c>
      <c r="B77" s="135">
        <f t="shared" si="3"/>
        <v>0.89423076923076927</v>
      </c>
      <c r="C77" s="63" t="s">
        <v>238</v>
      </c>
      <c r="D77" t="s">
        <v>291</v>
      </c>
      <c r="E77" s="135">
        <v>7.6923076923076927E-2</v>
      </c>
      <c r="F77" s="135">
        <v>7.6923076923076927E-2</v>
      </c>
      <c r="G77" s="135">
        <v>7.6923076923076927E-2</v>
      </c>
      <c r="H77" s="135">
        <v>7.6923076923076927E-2</v>
      </c>
      <c r="I77" s="135">
        <v>7.6923076923076927E-2</v>
      </c>
      <c r="J77" s="135">
        <v>7.6923076923076927E-2</v>
      </c>
      <c r="K77" s="135">
        <v>7.6923076923076927E-2</v>
      </c>
      <c r="L77" s="135">
        <v>7.6923076923076927E-2</v>
      </c>
      <c r="M77" s="135">
        <v>0</v>
      </c>
      <c r="N77" s="135">
        <v>7.6923076923076927E-2</v>
      </c>
      <c r="O77" s="135">
        <v>0</v>
      </c>
      <c r="P77" s="135">
        <v>0</v>
      </c>
      <c r="Q77" s="135">
        <v>0</v>
      </c>
      <c r="R77" s="135">
        <v>0</v>
      </c>
      <c r="S77" s="135">
        <v>7.6923076923076927E-2</v>
      </c>
      <c r="T77" s="135">
        <v>0</v>
      </c>
      <c r="U77" s="135">
        <v>0.15384615384615385</v>
      </c>
      <c r="V77" s="135">
        <v>0</v>
      </c>
      <c r="W77" s="135">
        <v>0.15384615384615385</v>
      </c>
      <c r="X77" s="135">
        <v>0.23076923076923078</v>
      </c>
      <c r="Y77" s="135">
        <v>0.23076923076923078</v>
      </c>
      <c r="Z77" s="135">
        <v>0.23076923076923078</v>
      </c>
      <c r="AA77" s="135">
        <v>0.15384615384615385</v>
      </c>
      <c r="AB77" s="135">
        <v>7.6923076923076927E-2</v>
      </c>
      <c r="AC77" s="135">
        <v>0.15384615384615385</v>
      </c>
      <c r="AD77" s="135">
        <v>0</v>
      </c>
      <c r="AE77" s="135">
        <v>0</v>
      </c>
      <c r="AF77" s="135">
        <v>0</v>
      </c>
      <c r="AG77" s="135">
        <v>0</v>
      </c>
      <c r="AH77" s="135">
        <v>7.6923076923076927E-2</v>
      </c>
      <c r="AI77" s="135">
        <v>0</v>
      </c>
      <c r="AJ77" s="135">
        <v>7.6923076923076927E-2</v>
      </c>
      <c r="AK77" s="135">
        <v>7.6923076923076927E-2</v>
      </c>
      <c r="AL77" s="135">
        <v>0.15384615384615385</v>
      </c>
      <c r="AM77" s="135">
        <v>0.15384615384615385</v>
      </c>
      <c r="AN77" s="135">
        <v>7.6923076923076927E-2</v>
      </c>
      <c r="AO77" s="135">
        <v>7.6923076923076927E-2</v>
      </c>
      <c r="AP77" s="135">
        <v>0.15384615384615385</v>
      </c>
      <c r="AQ77" s="135">
        <v>0</v>
      </c>
      <c r="AR77" s="135">
        <v>0.23076923076923078</v>
      </c>
      <c r="AS77" s="135">
        <v>0.30769230769230771</v>
      </c>
      <c r="AT77" s="135">
        <v>0</v>
      </c>
      <c r="AU77" s="135">
        <v>0</v>
      </c>
      <c r="AV77" s="135">
        <v>0</v>
      </c>
      <c r="AW77" s="135">
        <v>7.6923076923076927E-2</v>
      </c>
      <c r="AX77" s="135">
        <v>0.15384615384615385</v>
      </c>
      <c r="AY77" s="135">
        <v>0.15384615384615385</v>
      </c>
      <c r="AZ77" s="135">
        <v>7.6923076923076927E-2</v>
      </c>
      <c r="BA77" s="135">
        <v>0</v>
      </c>
      <c r="BB77" s="135">
        <v>0.23076923076923078</v>
      </c>
      <c r="BC77" s="135">
        <v>0.30769230769230771</v>
      </c>
      <c r="BD77" s="135">
        <v>0.15384615384615385</v>
      </c>
      <c r="BE77" s="135">
        <v>0.23076923076923078</v>
      </c>
      <c r="BF77" s="135">
        <v>0.15384615384615385</v>
      </c>
      <c r="BG77" s="135">
        <v>0.23076923076923078</v>
      </c>
      <c r="BH77" s="135">
        <v>7.6923076923076927E-2</v>
      </c>
      <c r="BI77" s="135">
        <v>0</v>
      </c>
      <c r="BJ77" s="135">
        <v>7.6923076923076927E-2</v>
      </c>
      <c r="BK77" s="135">
        <v>7.6923076923076927E-2</v>
      </c>
      <c r="BL77" s="135">
        <v>7.6923076923076927E-2</v>
      </c>
      <c r="BM77" s="135">
        <v>7.6923076923076927E-2</v>
      </c>
      <c r="BN77" s="135">
        <v>7.6923076923076927E-2</v>
      </c>
      <c r="BO77" s="135">
        <v>7.6923076923076927E-2</v>
      </c>
      <c r="BP77" s="135">
        <v>7.6923076923076927E-2</v>
      </c>
      <c r="BQ77" s="135">
        <v>7.6923076923076927E-2</v>
      </c>
      <c r="BR77" s="135">
        <v>7.6923076923076927E-2</v>
      </c>
      <c r="BS77" s="135">
        <v>7.6923076923076927E-2</v>
      </c>
      <c r="BT77" s="135">
        <v>0</v>
      </c>
      <c r="BU77" s="135">
        <v>7.6923076923076927E-2</v>
      </c>
      <c r="BV77" s="135">
        <v>0</v>
      </c>
      <c r="BW77" s="135">
        <v>0.30769230769230771</v>
      </c>
      <c r="BX77" s="135">
        <v>0.23076923076923078</v>
      </c>
      <c r="BY77" s="135">
        <v>0.23076923076923078</v>
      </c>
      <c r="BZ77" s="135">
        <v>0.30769230769230771</v>
      </c>
      <c r="CA77" s="135">
        <v>0.23076923076923078</v>
      </c>
      <c r="CB77" s="135">
        <v>0.46153846153846156</v>
      </c>
      <c r="CC77" s="135">
        <v>0.15384615384615385</v>
      </c>
      <c r="CD77" s="135">
        <v>0.15384615384615385</v>
      </c>
      <c r="CE77" s="135">
        <v>7.6923076923076927E-2</v>
      </c>
      <c r="CF77" s="135">
        <v>7.6923076923076927E-2</v>
      </c>
    </row>
    <row r="78" spans="1:84" x14ac:dyDescent="0.35">
      <c r="A78" s="135">
        <f t="shared" si="4"/>
        <v>3.9843749999999997E-2</v>
      </c>
      <c r="B78" s="135">
        <f t="shared" si="3"/>
        <v>0.96015625000000004</v>
      </c>
      <c r="C78" s="63" t="s">
        <v>259</v>
      </c>
      <c r="D78" t="s">
        <v>322</v>
      </c>
      <c r="E78" s="135">
        <v>0</v>
      </c>
      <c r="F78" s="135">
        <v>0</v>
      </c>
      <c r="G78" s="135">
        <v>0</v>
      </c>
      <c r="H78" s="135">
        <v>0</v>
      </c>
      <c r="I78" s="135">
        <v>0</v>
      </c>
      <c r="J78" s="135">
        <v>0</v>
      </c>
      <c r="K78" s="135">
        <v>0</v>
      </c>
      <c r="L78" s="135">
        <v>0</v>
      </c>
      <c r="M78" s="135">
        <v>0</v>
      </c>
      <c r="N78" s="135">
        <v>6.25E-2</v>
      </c>
      <c r="O78" s="135">
        <v>6.25E-2</v>
      </c>
      <c r="P78" s="135">
        <v>0.125</v>
      </c>
      <c r="Q78" s="135">
        <v>0</v>
      </c>
      <c r="R78" s="135">
        <v>0</v>
      </c>
      <c r="S78" s="135">
        <v>0</v>
      </c>
      <c r="T78" s="135">
        <v>6.25E-2</v>
      </c>
      <c r="U78" s="135">
        <v>0</v>
      </c>
      <c r="V78" s="135">
        <v>0</v>
      </c>
      <c r="W78" s="135">
        <v>6.25E-2</v>
      </c>
      <c r="X78" s="135">
        <v>6.25E-2</v>
      </c>
      <c r="Y78" s="135">
        <v>0</v>
      </c>
      <c r="Z78" s="135">
        <v>6.25E-2</v>
      </c>
      <c r="AA78" s="135">
        <v>6.25E-2</v>
      </c>
      <c r="AB78" s="135">
        <v>6.25E-2</v>
      </c>
      <c r="AC78" s="135">
        <v>6.25E-2</v>
      </c>
      <c r="AD78" s="135">
        <v>0</v>
      </c>
      <c r="AE78" s="135">
        <v>0</v>
      </c>
      <c r="AF78" s="135">
        <v>0</v>
      </c>
      <c r="AG78" s="135">
        <v>6.25E-2</v>
      </c>
      <c r="AH78" s="135">
        <v>0</v>
      </c>
      <c r="AI78" s="135">
        <v>0</v>
      </c>
      <c r="AJ78" s="135">
        <v>0</v>
      </c>
      <c r="AK78" s="135">
        <v>0</v>
      </c>
      <c r="AL78" s="135">
        <v>0</v>
      </c>
      <c r="AM78" s="135">
        <v>0</v>
      </c>
      <c r="AN78" s="135">
        <v>6.25E-2</v>
      </c>
      <c r="AO78" s="135">
        <v>0.125</v>
      </c>
      <c r="AP78" s="135">
        <v>0</v>
      </c>
      <c r="AQ78" s="135">
        <v>0</v>
      </c>
      <c r="AR78" s="135">
        <v>6.25E-2</v>
      </c>
      <c r="AS78" s="135">
        <v>0.125</v>
      </c>
      <c r="AT78" s="135">
        <v>0</v>
      </c>
      <c r="AU78" s="135">
        <v>6.25E-2</v>
      </c>
      <c r="AV78" s="135">
        <v>0</v>
      </c>
      <c r="AW78" s="135">
        <v>6.25E-2</v>
      </c>
      <c r="AX78" s="135">
        <v>6.25E-2</v>
      </c>
      <c r="AY78" s="135">
        <v>0.125</v>
      </c>
      <c r="AZ78" s="135">
        <v>0</v>
      </c>
      <c r="BA78" s="135">
        <v>0</v>
      </c>
      <c r="BB78" s="135">
        <v>0.125</v>
      </c>
      <c r="BC78" s="135">
        <v>6.25E-2</v>
      </c>
      <c r="BD78" s="135">
        <v>6.25E-2</v>
      </c>
      <c r="BE78" s="135">
        <v>0.125</v>
      </c>
      <c r="BF78" s="135">
        <v>6.25E-2</v>
      </c>
      <c r="BG78" s="135">
        <v>6.25E-2</v>
      </c>
      <c r="BH78" s="135">
        <v>0</v>
      </c>
      <c r="BI78" s="135">
        <v>0</v>
      </c>
      <c r="BJ78" s="135">
        <v>0</v>
      </c>
      <c r="BK78" s="135">
        <v>6.25E-2</v>
      </c>
      <c r="BL78" s="135">
        <v>6.25E-2</v>
      </c>
      <c r="BM78" s="135">
        <v>6.25E-2</v>
      </c>
      <c r="BN78" s="135">
        <v>0</v>
      </c>
      <c r="BO78" s="135">
        <v>0</v>
      </c>
      <c r="BP78" s="135">
        <v>6.25E-2</v>
      </c>
      <c r="BQ78" s="135">
        <v>6.25E-2</v>
      </c>
      <c r="BR78" s="135">
        <v>6.25E-2</v>
      </c>
      <c r="BS78" s="135">
        <v>6.25E-2</v>
      </c>
      <c r="BT78" s="135">
        <v>6.25E-2</v>
      </c>
      <c r="BU78" s="135">
        <v>6.25E-2</v>
      </c>
      <c r="BV78" s="135">
        <v>6.25E-2</v>
      </c>
      <c r="BW78" s="135">
        <v>0.125</v>
      </c>
      <c r="BX78" s="135">
        <v>0</v>
      </c>
      <c r="BY78" s="135">
        <v>6.25E-2</v>
      </c>
      <c r="BZ78" s="135">
        <v>0.125</v>
      </c>
      <c r="CA78" s="135">
        <v>6.25E-2</v>
      </c>
      <c r="CB78" s="135">
        <v>0.125</v>
      </c>
      <c r="CC78" s="135">
        <v>0</v>
      </c>
      <c r="CD78" s="135">
        <v>6.25E-2</v>
      </c>
      <c r="CE78" s="135">
        <v>0</v>
      </c>
      <c r="CF78" s="135">
        <v>6.25E-2</v>
      </c>
    </row>
    <row r="79" spans="1:84" x14ac:dyDescent="0.35">
      <c r="A79" s="135">
        <f t="shared" si="4"/>
        <v>1.4999999999999999E-2</v>
      </c>
      <c r="B79" s="135">
        <f t="shared" si="3"/>
        <v>0.98499999999999999</v>
      </c>
      <c r="C79" s="63" t="s">
        <v>259</v>
      </c>
      <c r="D79" t="s">
        <v>292</v>
      </c>
      <c r="E79" s="135">
        <v>0</v>
      </c>
      <c r="F79" s="135">
        <v>0</v>
      </c>
      <c r="G79" s="135">
        <v>0</v>
      </c>
      <c r="H79" s="135">
        <v>0</v>
      </c>
      <c r="I79" s="135">
        <v>0</v>
      </c>
      <c r="J79" s="135">
        <v>0</v>
      </c>
      <c r="K79" s="135">
        <v>0</v>
      </c>
      <c r="L79" s="135">
        <v>0</v>
      </c>
      <c r="M79" s="135">
        <v>0</v>
      </c>
      <c r="N79" s="135">
        <v>0</v>
      </c>
      <c r="O79" s="135">
        <v>0</v>
      </c>
      <c r="P79" s="135">
        <v>0</v>
      </c>
      <c r="Q79" s="135">
        <v>0</v>
      </c>
      <c r="R79" s="135">
        <v>0</v>
      </c>
      <c r="S79" s="135">
        <v>0</v>
      </c>
      <c r="T79" s="135">
        <v>0</v>
      </c>
      <c r="U79" s="135">
        <v>0</v>
      </c>
      <c r="V79" s="135">
        <v>0</v>
      </c>
      <c r="W79" s="135">
        <v>0</v>
      </c>
      <c r="X79" s="135">
        <v>0</v>
      </c>
      <c r="Y79" s="135">
        <v>0</v>
      </c>
      <c r="Z79" s="135">
        <v>0</v>
      </c>
      <c r="AA79" s="135">
        <v>0</v>
      </c>
      <c r="AB79" s="135">
        <v>0</v>
      </c>
      <c r="AC79" s="135">
        <v>0</v>
      </c>
      <c r="AD79" s="135">
        <v>0</v>
      </c>
      <c r="AE79" s="135">
        <v>0</v>
      </c>
      <c r="AF79" s="135">
        <v>0</v>
      </c>
      <c r="AG79" s="135">
        <v>0</v>
      </c>
      <c r="AH79" s="135">
        <v>0</v>
      </c>
      <c r="AI79" s="135">
        <v>0</v>
      </c>
      <c r="AJ79" s="135">
        <v>0.13333333333333333</v>
      </c>
      <c r="AK79" s="135">
        <v>0.13333333333333333</v>
      </c>
      <c r="AL79" s="135">
        <v>0</v>
      </c>
      <c r="AM79" s="135">
        <v>0</v>
      </c>
      <c r="AN79" s="135">
        <v>0</v>
      </c>
      <c r="AO79" s="135">
        <v>0</v>
      </c>
      <c r="AP79" s="135">
        <v>0</v>
      </c>
      <c r="AQ79" s="135">
        <v>0</v>
      </c>
      <c r="AR79" s="135">
        <v>0</v>
      </c>
      <c r="AS79" s="135">
        <v>0</v>
      </c>
      <c r="AT79" s="135">
        <v>0</v>
      </c>
      <c r="AU79" s="135">
        <v>0</v>
      </c>
      <c r="AV79" s="135">
        <v>0</v>
      </c>
      <c r="AW79" s="135">
        <v>0</v>
      </c>
      <c r="AX79" s="135">
        <v>0</v>
      </c>
      <c r="AY79" s="135">
        <v>0.53333333333333333</v>
      </c>
      <c r="AZ79" s="135">
        <v>6.6666666666666666E-2</v>
      </c>
      <c r="BA79" s="135">
        <v>0</v>
      </c>
      <c r="BB79" s="135">
        <v>6.6666666666666666E-2</v>
      </c>
      <c r="BC79" s="135">
        <v>0</v>
      </c>
      <c r="BD79" s="135">
        <v>0</v>
      </c>
      <c r="BE79" s="135">
        <v>0</v>
      </c>
      <c r="BF79" s="135">
        <v>0</v>
      </c>
      <c r="BG79" s="135">
        <v>0</v>
      </c>
      <c r="BH79" s="135">
        <v>0</v>
      </c>
      <c r="BI79" s="135">
        <v>0</v>
      </c>
      <c r="BJ79" s="135">
        <v>0</v>
      </c>
      <c r="BK79" s="135">
        <v>0</v>
      </c>
      <c r="BL79" s="135">
        <v>0</v>
      </c>
      <c r="BM79" s="135">
        <v>0</v>
      </c>
      <c r="BN79" s="135">
        <v>0</v>
      </c>
      <c r="BO79" s="135">
        <v>0</v>
      </c>
      <c r="BP79" s="135">
        <v>0</v>
      </c>
      <c r="BQ79" s="135">
        <v>6.6666666666666666E-2</v>
      </c>
      <c r="BR79" s="135">
        <v>0</v>
      </c>
      <c r="BS79" s="135">
        <v>0.2</v>
      </c>
      <c r="BT79" s="135">
        <v>0</v>
      </c>
      <c r="BU79" s="135">
        <v>0</v>
      </c>
      <c r="BV79" s="135">
        <v>0</v>
      </c>
      <c r="BW79" s="135">
        <v>0</v>
      </c>
      <c r="BX79" s="135">
        <v>0</v>
      </c>
      <c r="BY79" s="135">
        <v>0</v>
      </c>
      <c r="BZ79" s="135">
        <v>0</v>
      </c>
      <c r="CA79" s="135">
        <v>0</v>
      </c>
      <c r="CB79" s="135">
        <v>0</v>
      </c>
      <c r="CC79" s="135">
        <v>0</v>
      </c>
      <c r="CD79" s="135">
        <v>0</v>
      </c>
      <c r="CE79" s="135">
        <v>0</v>
      </c>
      <c r="CF79" s="135">
        <v>0</v>
      </c>
    </row>
    <row r="80" spans="1:84" x14ac:dyDescent="0.35">
      <c r="A80" s="135">
        <f t="shared" si="4"/>
        <v>5.8333333333333327E-3</v>
      </c>
      <c r="B80" s="135">
        <f t="shared" si="3"/>
        <v>0.99416666666666664</v>
      </c>
      <c r="C80" s="63" t="s">
        <v>228</v>
      </c>
      <c r="D80" t="s">
        <v>293</v>
      </c>
      <c r="E80" s="135">
        <v>0</v>
      </c>
      <c r="F80" s="135">
        <v>0</v>
      </c>
      <c r="G80" s="135">
        <v>0</v>
      </c>
      <c r="H80" s="135">
        <v>0</v>
      </c>
      <c r="I80" s="135">
        <v>0</v>
      </c>
      <c r="J80" s="135">
        <v>0</v>
      </c>
      <c r="K80" s="135">
        <v>0</v>
      </c>
      <c r="L80" s="135">
        <v>0</v>
      </c>
      <c r="M80" s="135">
        <v>6.6666666666666666E-2</v>
      </c>
      <c r="N80" s="135">
        <v>0</v>
      </c>
      <c r="O80" s="135">
        <v>0</v>
      </c>
      <c r="P80" s="135">
        <v>0</v>
      </c>
      <c r="Q80" s="135">
        <v>0</v>
      </c>
      <c r="R80" s="135">
        <v>0</v>
      </c>
      <c r="S80" s="135">
        <v>0</v>
      </c>
      <c r="T80" s="135">
        <v>0</v>
      </c>
      <c r="U80" s="135">
        <v>0</v>
      </c>
      <c r="V80" s="135">
        <v>0</v>
      </c>
      <c r="W80" s="135">
        <v>0</v>
      </c>
      <c r="X80" s="135">
        <v>0</v>
      </c>
      <c r="Y80" s="135">
        <v>0</v>
      </c>
      <c r="Z80" s="135">
        <v>0</v>
      </c>
      <c r="AA80" s="135">
        <v>0</v>
      </c>
      <c r="AB80" s="135">
        <v>0</v>
      </c>
      <c r="AC80" s="135">
        <v>0</v>
      </c>
      <c r="AD80" s="135">
        <v>0</v>
      </c>
      <c r="AE80" s="135">
        <v>6.6666666666666666E-2</v>
      </c>
      <c r="AF80" s="135">
        <v>0</v>
      </c>
      <c r="AG80" s="135">
        <v>0</v>
      </c>
      <c r="AH80" s="135">
        <v>0</v>
      </c>
      <c r="AI80" s="135">
        <v>0</v>
      </c>
      <c r="AJ80" s="135">
        <v>0</v>
      </c>
      <c r="AK80" s="135">
        <v>0</v>
      </c>
      <c r="AL80" s="135">
        <v>0</v>
      </c>
      <c r="AM80" s="135">
        <v>0</v>
      </c>
      <c r="AN80" s="135">
        <v>0</v>
      </c>
      <c r="AO80" s="135">
        <v>0</v>
      </c>
      <c r="AP80" s="135">
        <v>0</v>
      </c>
      <c r="AQ80" s="135">
        <v>0</v>
      </c>
      <c r="AR80" s="135">
        <v>0</v>
      </c>
      <c r="AS80" s="135">
        <v>0</v>
      </c>
      <c r="AT80" s="135">
        <v>0</v>
      </c>
      <c r="AU80" s="135">
        <v>6.6666666666666666E-2</v>
      </c>
      <c r="AV80" s="135">
        <v>0</v>
      </c>
      <c r="AW80" s="135">
        <v>0</v>
      </c>
      <c r="AX80" s="135">
        <v>0</v>
      </c>
      <c r="AY80" s="135">
        <v>0</v>
      </c>
      <c r="AZ80" s="135">
        <v>0</v>
      </c>
      <c r="BA80" s="135">
        <v>0</v>
      </c>
      <c r="BB80" s="135">
        <v>0</v>
      </c>
      <c r="BC80" s="135">
        <v>0</v>
      </c>
      <c r="BD80" s="135">
        <v>0</v>
      </c>
      <c r="BE80" s="135">
        <v>0</v>
      </c>
      <c r="BF80" s="135">
        <v>6.6666666666666666E-2</v>
      </c>
      <c r="BG80" s="135">
        <v>6.6666666666666666E-2</v>
      </c>
      <c r="BH80" s="135">
        <v>6.6666666666666666E-2</v>
      </c>
      <c r="BI80" s="135">
        <v>0</v>
      </c>
      <c r="BJ80" s="135">
        <v>0</v>
      </c>
      <c r="BK80" s="135">
        <v>0</v>
      </c>
      <c r="BL80" s="135">
        <v>0</v>
      </c>
      <c r="BM80" s="135">
        <v>0</v>
      </c>
      <c r="BN80" s="135">
        <v>0</v>
      </c>
      <c r="BO80" s="135">
        <v>6.6666666666666666E-2</v>
      </c>
      <c r="BP80" s="135">
        <v>0</v>
      </c>
      <c r="BQ80" s="135">
        <v>0</v>
      </c>
      <c r="BR80" s="135">
        <v>0</v>
      </c>
      <c r="BS80" s="135">
        <v>0</v>
      </c>
      <c r="BT80" s="135">
        <v>0</v>
      </c>
      <c r="BU80" s="135">
        <v>0</v>
      </c>
      <c r="BV80" s="135">
        <v>0</v>
      </c>
      <c r="BW80" s="135">
        <v>0</v>
      </c>
      <c r="BX80" s="135">
        <v>0</v>
      </c>
      <c r="BY80" s="135">
        <v>0</v>
      </c>
      <c r="BZ80" s="135">
        <v>0</v>
      </c>
      <c r="CA80" s="135">
        <v>0</v>
      </c>
      <c r="CB80" s="135">
        <v>0</v>
      </c>
      <c r="CC80" s="135">
        <v>0</v>
      </c>
      <c r="CD80" s="135">
        <v>0</v>
      </c>
      <c r="CE80" s="135">
        <v>0</v>
      </c>
      <c r="CF80" s="135">
        <v>0</v>
      </c>
    </row>
    <row r="81" spans="1:84" x14ac:dyDescent="0.35">
      <c r="A81" s="135">
        <f t="shared" si="4"/>
        <v>9.9038461538461547E-2</v>
      </c>
      <c r="B81" s="135">
        <f t="shared" si="3"/>
        <v>0.90096153846153848</v>
      </c>
      <c r="C81" s="63" t="s">
        <v>238</v>
      </c>
      <c r="D81" t="s">
        <v>294</v>
      </c>
      <c r="E81" s="135">
        <v>0.15384615384615385</v>
      </c>
      <c r="F81" s="135">
        <v>0.23076923076923078</v>
      </c>
      <c r="G81" s="135">
        <v>0.15384615384615385</v>
      </c>
      <c r="H81" s="135">
        <v>0.15384615384615385</v>
      </c>
      <c r="I81" s="135">
        <v>0.15384615384615385</v>
      </c>
      <c r="J81" s="135">
        <v>0.15384615384615385</v>
      </c>
      <c r="K81" s="135">
        <v>0.15384615384615385</v>
      </c>
      <c r="L81" s="135">
        <v>0.15384615384615385</v>
      </c>
      <c r="M81" s="135">
        <v>0.15384615384615385</v>
      </c>
      <c r="N81" s="135">
        <v>0.23076923076923078</v>
      </c>
      <c r="O81" s="135">
        <v>7.6923076923076927E-2</v>
      </c>
      <c r="P81" s="135">
        <v>7.6923076923076927E-2</v>
      </c>
      <c r="Q81" s="135">
        <v>7.6923076923076927E-2</v>
      </c>
      <c r="R81" s="135">
        <v>7.6923076923076927E-2</v>
      </c>
      <c r="S81" s="135">
        <v>0</v>
      </c>
      <c r="T81" s="135">
        <v>0</v>
      </c>
      <c r="U81" s="135">
        <v>7.6923076923076927E-2</v>
      </c>
      <c r="V81" s="135">
        <v>7.6923076923076927E-2</v>
      </c>
      <c r="W81" s="135">
        <v>7.6923076923076927E-2</v>
      </c>
      <c r="X81" s="135">
        <v>0.15384615384615385</v>
      </c>
      <c r="Y81" s="135">
        <v>7.6923076923076927E-2</v>
      </c>
      <c r="Z81" s="135">
        <v>0.23076923076923078</v>
      </c>
      <c r="AA81" s="135">
        <v>0.15384615384615385</v>
      </c>
      <c r="AB81" s="135">
        <v>0.15384615384615385</v>
      </c>
      <c r="AC81" s="135">
        <v>7.6923076923076927E-2</v>
      </c>
      <c r="AD81" s="135">
        <v>7.6923076923076927E-2</v>
      </c>
      <c r="AE81" s="135">
        <v>0</v>
      </c>
      <c r="AF81" s="135">
        <v>0</v>
      </c>
      <c r="AG81" s="135">
        <v>0</v>
      </c>
      <c r="AH81" s="135">
        <v>0</v>
      </c>
      <c r="AI81" s="135">
        <v>0</v>
      </c>
      <c r="AJ81" s="135">
        <v>0</v>
      </c>
      <c r="AK81" s="135">
        <v>0</v>
      </c>
      <c r="AL81" s="135">
        <v>0</v>
      </c>
      <c r="AM81" s="135">
        <v>0</v>
      </c>
      <c r="AN81" s="135">
        <v>7.6923076923076927E-2</v>
      </c>
      <c r="AO81" s="135">
        <v>0.15384615384615385</v>
      </c>
      <c r="AP81" s="135">
        <v>0.15384615384615385</v>
      </c>
      <c r="AQ81" s="135">
        <v>0.23076923076923078</v>
      </c>
      <c r="AR81" s="135">
        <v>0</v>
      </c>
      <c r="AS81" s="135">
        <v>7.6923076923076927E-2</v>
      </c>
      <c r="AT81" s="135">
        <v>0</v>
      </c>
      <c r="AU81" s="135">
        <v>0</v>
      </c>
      <c r="AV81" s="135">
        <v>0</v>
      </c>
      <c r="AW81" s="135">
        <v>0</v>
      </c>
      <c r="AX81" s="135">
        <v>0</v>
      </c>
      <c r="AY81" s="135">
        <v>0</v>
      </c>
      <c r="AZ81" s="135">
        <v>7.6923076923076927E-2</v>
      </c>
      <c r="BA81" s="135">
        <v>7.6923076923076927E-2</v>
      </c>
      <c r="BB81" s="135">
        <v>7.6923076923076927E-2</v>
      </c>
      <c r="BC81" s="135">
        <v>7.6923076923076927E-2</v>
      </c>
      <c r="BD81" s="135">
        <v>0.15384615384615385</v>
      </c>
      <c r="BE81" s="135">
        <v>0.23076923076923078</v>
      </c>
      <c r="BF81" s="135">
        <v>0.23076923076923078</v>
      </c>
      <c r="BG81" s="135">
        <v>0.30769230769230771</v>
      </c>
      <c r="BH81" s="135">
        <v>7.6923076923076927E-2</v>
      </c>
      <c r="BI81" s="135">
        <v>7.6923076923076927E-2</v>
      </c>
      <c r="BJ81" s="135">
        <v>7.6923076923076927E-2</v>
      </c>
      <c r="BK81" s="135">
        <v>0.15384615384615385</v>
      </c>
      <c r="BL81" s="135">
        <v>0.23076923076923078</v>
      </c>
      <c r="BM81" s="135">
        <v>0.23076923076923078</v>
      </c>
      <c r="BN81" s="135">
        <v>0.15384615384615385</v>
      </c>
      <c r="BO81" s="135">
        <v>0.15384615384615385</v>
      </c>
      <c r="BP81" s="135">
        <v>7.6923076923076927E-2</v>
      </c>
      <c r="BQ81" s="135">
        <v>0</v>
      </c>
      <c r="BR81" s="135">
        <v>0</v>
      </c>
      <c r="BS81" s="135">
        <v>0</v>
      </c>
      <c r="BT81" s="135">
        <v>7.6923076923076927E-2</v>
      </c>
      <c r="BU81" s="135">
        <v>7.6923076923076927E-2</v>
      </c>
      <c r="BV81" s="135">
        <v>7.6923076923076927E-2</v>
      </c>
      <c r="BW81" s="135">
        <v>0.15384615384615385</v>
      </c>
      <c r="BX81" s="135">
        <v>0.15384615384615385</v>
      </c>
      <c r="BY81" s="135">
        <v>0.15384615384615385</v>
      </c>
      <c r="BZ81" s="135">
        <v>0.23076923076923078</v>
      </c>
      <c r="CA81" s="135">
        <v>0.23076923076923078</v>
      </c>
      <c r="CB81" s="135">
        <v>0.46153846153846156</v>
      </c>
      <c r="CC81" s="135">
        <v>0</v>
      </c>
      <c r="CD81" s="135">
        <v>0</v>
      </c>
      <c r="CE81" s="135">
        <v>0</v>
      </c>
      <c r="CF81" s="135">
        <v>0</v>
      </c>
    </row>
    <row r="82" spans="1:84" x14ac:dyDescent="0.35">
      <c r="A82" s="135">
        <f t="shared" si="4"/>
        <v>0.15909090909090914</v>
      </c>
      <c r="B82" s="135">
        <f t="shared" si="3"/>
        <v>0.84090909090909083</v>
      </c>
      <c r="C82" s="63" t="s">
        <v>238</v>
      </c>
      <c r="D82" t="s">
        <v>295</v>
      </c>
      <c r="E82" s="135">
        <v>0</v>
      </c>
      <c r="F82" s="135">
        <v>0</v>
      </c>
      <c r="G82" s="135">
        <v>0</v>
      </c>
      <c r="H82" s="135">
        <v>0</v>
      </c>
      <c r="I82" s="135">
        <v>0</v>
      </c>
      <c r="J82" s="135">
        <v>0</v>
      </c>
      <c r="K82" s="135">
        <v>0</v>
      </c>
      <c r="L82" s="135">
        <v>9.0909090909090912E-2</v>
      </c>
      <c r="M82" s="135">
        <v>9.0909090909090912E-2</v>
      </c>
      <c r="N82" s="135">
        <v>0.36363636363636365</v>
      </c>
      <c r="O82" s="135">
        <v>9.0909090909090912E-2</v>
      </c>
      <c r="P82" s="135">
        <v>9.0909090909090912E-2</v>
      </c>
      <c r="Q82" s="135">
        <v>9.0909090909090912E-2</v>
      </c>
      <c r="R82" s="135">
        <v>9.0909090909090912E-2</v>
      </c>
      <c r="S82" s="135">
        <v>0</v>
      </c>
      <c r="T82" s="135">
        <v>0</v>
      </c>
      <c r="U82" s="135">
        <v>9.0909090909090912E-2</v>
      </c>
      <c r="V82" s="135">
        <v>9.0909090909090912E-2</v>
      </c>
      <c r="W82" s="135">
        <v>9.0909090909090912E-2</v>
      </c>
      <c r="X82" s="135">
        <v>0.27272727272727271</v>
      </c>
      <c r="Y82" s="135">
        <v>9.0909090909090912E-2</v>
      </c>
      <c r="Z82" s="135">
        <v>0.36363636363636365</v>
      </c>
      <c r="AA82" s="135">
        <v>0.18181818181818182</v>
      </c>
      <c r="AB82" s="135">
        <v>0.36363636363636365</v>
      </c>
      <c r="AC82" s="135">
        <v>0.18181818181818182</v>
      </c>
      <c r="AD82" s="135">
        <v>0.27272727272727271</v>
      </c>
      <c r="AE82" s="135">
        <v>9.0909090909090912E-2</v>
      </c>
      <c r="AF82" s="135">
        <v>9.0909090909090912E-2</v>
      </c>
      <c r="AG82" s="135">
        <v>0</v>
      </c>
      <c r="AH82" s="135">
        <v>9.0909090909090912E-2</v>
      </c>
      <c r="AI82" s="135">
        <v>9.0909090909090912E-2</v>
      </c>
      <c r="AJ82" s="135">
        <v>0.27272727272727271</v>
      </c>
      <c r="AK82" s="135">
        <v>0.36363636363636365</v>
      </c>
      <c r="AL82" s="135">
        <v>9.0909090909090912E-2</v>
      </c>
      <c r="AM82" s="135">
        <v>0.18181818181818182</v>
      </c>
      <c r="AN82" s="135">
        <v>0.27272727272727271</v>
      </c>
      <c r="AO82" s="135">
        <v>0.36363636363636365</v>
      </c>
      <c r="AP82" s="135">
        <v>0</v>
      </c>
      <c r="AQ82" s="135">
        <v>0</v>
      </c>
      <c r="AR82" s="135">
        <v>0.36363636363636365</v>
      </c>
      <c r="AS82" s="135">
        <v>0.45454545454545453</v>
      </c>
      <c r="AT82" s="135">
        <v>9.0909090909090912E-2</v>
      </c>
      <c r="AU82" s="135">
        <v>9.0909090909090912E-2</v>
      </c>
      <c r="AV82" s="135">
        <v>9.0909090909090912E-2</v>
      </c>
      <c r="AW82" s="135">
        <v>0.36363636363636365</v>
      </c>
      <c r="AX82" s="135">
        <v>9.0909090909090912E-2</v>
      </c>
      <c r="AY82" s="135">
        <v>9.0909090909090912E-2</v>
      </c>
      <c r="AZ82" s="135">
        <v>9.0909090909090912E-2</v>
      </c>
      <c r="BA82" s="135">
        <v>9.0909090909090912E-2</v>
      </c>
      <c r="BB82" s="135">
        <v>0.36363636363636365</v>
      </c>
      <c r="BC82" s="135">
        <v>0.36363636363636365</v>
      </c>
      <c r="BD82" s="135">
        <v>0.27272727272727271</v>
      </c>
      <c r="BE82" s="135">
        <v>0.36363636363636365</v>
      </c>
      <c r="BF82" s="135">
        <v>0.27272727272727271</v>
      </c>
      <c r="BG82" s="135">
        <v>0.27272727272727271</v>
      </c>
      <c r="BH82" s="135">
        <v>0.27272727272727271</v>
      </c>
      <c r="BI82" s="135">
        <v>0.27272727272727271</v>
      </c>
      <c r="BJ82" s="135">
        <v>9.0909090909090912E-2</v>
      </c>
      <c r="BK82" s="135">
        <v>0.18181818181818182</v>
      </c>
      <c r="BL82" s="135">
        <v>0.18181818181818182</v>
      </c>
      <c r="BM82" s="135">
        <v>0.18181818181818182</v>
      </c>
      <c r="BN82" s="135">
        <v>9.0909090909090912E-2</v>
      </c>
      <c r="BO82" s="135">
        <v>9.0909090909090912E-2</v>
      </c>
      <c r="BP82" s="135">
        <v>9.0909090909090912E-2</v>
      </c>
      <c r="BQ82" s="135">
        <v>9.0909090909090912E-2</v>
      </c>
      <c r="BR82" s="135">
        <v>9.0909090909090912E-2</v>
      </c>
      <c r="BS82" s="135">
        <v>0</v>
      </c>
      <c r="BT82" s="135">
        <v>0</v>
      </c>
      <c r="BU82" s="135">
        <v>0</v>
      </c>
      <c r="BV82" s="135">
        <v>0</v>
      </c>
      <c r="BW82" s="135">
        <v>0.27272727272727271</v>
      </c>
      <c r="BX82" s="135">
        <v>0.27272727272727271</v>
      </c>
      <c r="BY82" s="135">
        <v>0.18181818181818182</v>
      </c>
      <c r="BZ82" s="135">
        <v>0.27272727272727271</v>
      </c>
      <c r="CA82" s="135">
        <v>0.45454545454545453</v>
      </c>
      <c r="CB82" s="135">
        <v>0.54545454545454541</v>
      </c>
      <c r="CC82" s="135">
        <v>0.18181818181818182</v>
      </c>
      <c r="CD82" s="135">
        <v>0.18181818181818182</v>
      </c>
      <c r="CE82" s="135">
        <v>9.0909090909090912E-2</v>
      </c>
      <c r="CF82" s="135">
        <v>9.0909090909090912E-2</v>
      </c>
    </row>
    <row r="83" spans="1:84" x14ac:dyDescent="0.35">
      <c r="D83" t="s">
        <v>498</v>
      </c>
    </row>
    <row r="86" spans="1:84" ht="17" x14ac:dyDescent="0.4">
      <c r="C86" s="212" t="s">
        <v>339</v>
      </c>
      <c r="D86" s="212" t="s">
        <v>499</v>
      </c>
    </row>
    <row r="87" spans="1:84" ht="17" x14ac:dyDescent="0.4">
      <c r="C87" s="233" t="s">
        <v>238</v>
      </c>
      <c r="D87" s="234">
        <f t="shared" ref="D87:D92" si="5">AVERAGEIF($C$6:$C$82,C87,$B$6:$B$82)</f>
        <v>0.90858657908903007</v>
      </c>
    </row>
    <row r="88" spans="1:84" ht="17" x14ac:dyDescent="0.4">
      <c r="C88" s="233" t="s">
        <v>234</v>
      </c>
      <c r="D88" s="234">
        <f t="shared" si="5"/>
        <v>0.90242788461538459</v>
      </c>
    </row>
    <row r="89" spans="1:84" ht="17" x14ac:dyDescent="0.4">
      <c r="C89" s="233" t="s">
        <v>228</v>
      </c>
      <c r="D89" s="234">
        <f t="shared" si="5"/>
        <v>0.89480663153495987</v>
      </c>
    </row>
    <row r="90" spans="1:84" ht="17" x14ac:dyDescent="0.4">
      <c r="C90" s="233" t="s">
        <v>232</v>
      </c>
      <c r="D90" s="234">
        <f t="shared" si="5"/>
        <v>0.90278159340659336</v>
      </c>
    </row>
    <row r="91" spans="1:84" ht="17" x14ac:dyDescent="0.4">
      <c r="C91" s="233" t="s">
        <v>246</v>
      </c>
      <c r="D91" s="234">
        <f t="shared" si="5"/>
        <v>0.84302845336852705</v>
      </c>
    </row>
    <row r="92" spans="1:84" ht="17" x14ac:dyDescent="0.4">
      <c r="C92" s="233" t="s">
        <v>259</v>
      </c>
      <c r="D92" s="234">
        <f t="shared" si="5"/>
        <v>0.88504256176614926</v>
      </c>
    </row>
    <row r="93" spans="1:84" ht="17" x14ac:dyDescent="0.4">
      <c r="C93" s="233" t="s">
        <v>296</v>
      </c>
      <c r="D93" s="235">
        <f>AVERAGE(B6:B82)</f>
        <v>0.89532130490369377</v>
      </c>
    </row>
  </sheetData>
  <mergeCells count="29">
    <mergeCell ref="S3:T3"/>
    <mergeCell ref="BB3:BC3"/>
    <mergeCell ref="BD3:BE3"/>
    <mergeCell ref="AR3:AS3"/>
    <mergeCell ref="U3:V3"/>
    <mergeCell ref="W3:X3"/>
    <mergeCell ref="Y3:Z3"/>
    <mergeCell ref="AA3:AB3"/>
    <mergeCell ref="G3:H3"/>
    <mergeCell ref="I3:J3"/>
    <mergeCell ref="K3:L3"/>
    <mergeCell ref="O3:P3"/>
    <mergeCell ref="Q3:R3"/>
    <mergeCell ref="BF3:BG3"/>
    <mergeCell ref="BH3:BI3"/>
    <mergeCell ref="E2:CF2"/>
    <mergeCell ref="BW3:BX3"/>
    <mergeCell ref="BY3:BZ3"/>
    <mergeCell ref="CA3:CB3"/>
    <mergeCell ref="CC3:CD3"/>
    <mergeCell ref="CE3:CF3"/>
    <mergeCell ref="AZ3:BA3"/>
    <mergeCell ref="AC3:AD3"/>
    <mergeCell ref="AH3:AI3"/>
    <mergeCell ref="AJ3:AK3"/>
    <mergeCell ref="AL3:AM3"/>
    <mergeCell ref="AN3:AO3"/>
    <mergeCell ref="AP3:AQ3"/>
    <mergeCell ref="E3:F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03B2-1C60-40C1-AC5B-1604C1AE6591}">
  <dimension ref="A1:R1963"/>
  <sheetViews>
    <sheetView zoomScale="70" zoomScaleNormal="70" workbookViewId="0"/>
  </sheetViews>
  <sheetFormatPr defaultRowHeight="14.5" x14ac:dyDescent="0.35"/>
  <cols>
    <col min="2" max="2" width="18" bestFit="1" customWidth="1"/>
    <col min="3" max="7" width="27.08984375" style="241" customWidth="1"/>
    <col min="9" max="9" width="23.36328125" customWidth="1"/>
  </cols>
  <sheetData>
    <row r="1" spans="1:18" ht="28.5" x14ac:dyDescent="0.65">
      <c r="B1" s="71" t="s">
        <v>525</v>
      </c>
    </row>
    <row r="2" spans="1:18" ht="209" customHeight="1" x14ac:dyDescent="0.35">
      <c r="A2" t="s">
        <v>408</v>
      </c>
      <c r="B2" t="s">
        <v>340</v>
      </c>
      <c r="C2" s="239" t="s">
        <v>511</v>
      </c>
      <c r="D2" s="240" t="s">
        <v>55</v>
      </c>
      <c r="E2" s="239" t="s">
        <v>56</v>
      </c>
      <c r="F2" s="240" t="s">
        <v>57</v>
      </c>
      <c r="G2" s="239" t="s">
        <v>512</v>
      </c>
      <c r="J2" s="237" t="s">
        <v>385</v>
      </c>
      <c r="K2" s="238" t="s">
        <v>386</v>
      </c>
      <c r="L2" s="237" t="s">
        <v>387</v>
      </c>
      <c r="M2" s="238" t="s">
        <v>388</v>
      </c>
      <c r="N2" s="237" t="s">
        <v>389</v>
      </c>
    </row>
    <row r="3" spans="1:18" x14ac:dyDescent="0.35">
      <c r="A3">
        <v>2014</v>
      </c>
      <c r="B3" t="s">
        <v>229</v>
      </c>
      <c r="C3" s="241" t="s">
        <v>513</v>
      </c>
      <c r="D3" s="241" t="s">
        <v>513</v>
      </c>
      <c r="E3" s="241" t="s">
        <v>513</v>
      </c>
      <c r="F3" s="241" t="s">
        <v>513</v>
      </c>
      <c r="G3" s="241" t="s">
        <v>513</v>
      </c>
      <c r="I3">
        <v>2014</v>
      </c>
    </row>
    <row r="4" spans="1:18" x14ac:dyDescent="0.35">
      <c r="A4">
        <v>2014</v>
      </c>
      <c r="B4" t="s">
        <v>229</v>
      </c>
      <c r="C4" s="241" t="s">
        <v>513</v>
      </c>
      <c r="D4" s="241" t="s">
        <v>513</v>
      </c>
      <c r="E4" s="241" t="s">
        <v>513</v>
      </c>
      <c r="F4" s="241" t="s">
        <v>513</v>
      </c>
      <c r="G4" s="241" t="s">
        <v>514</v>
      </c>
      <c r="I4" t="s">
        <v>523</v>
      </c>
      <c r="J4">
        <f>COUNTIF(C3:C957,"yes")</f>
        <v>370</v>
      </c>
      <c r="K4">
        <f t="shared" ref="K4:M4" si="0">COUNTIF(D3:D957,"yes")</f>
        <v>195</v>
      </c>
      <c r="L4">
        <f t="shared" si="0"/>
        <v>179</v>
      </c>
      <c r="M4">
        <f t="shared" si="0"/>
        <v>306</v>
      </c>
      <c r="N4">
        <f>COUNTIF(G3:G957,"yes")</f>
        <v>377</v>
      </c>
      <c r="P4" s="122"/>
      <c r="Q4" s="106"/>
      <c r="R4" s="122"/>
    </row>
    <row r="5" spans="1:18" x14ac:dyDescent="0.35">
      <c r="A5">
        <v>2014</v>
      </c>
      <c r="B5" t="s">
        <v>229</v>
      </c>
      <c r="C5" s="241" t="s">
        <v>513</v>
      </c>
      <c r="D5" s="241" t="s">
        <v>513</v>
      </c>
      <c r="E5" s="241" t="s">
        <v>513</v>
      </c>
      <c r="F5" s="241" t="s">
        <v>513</v>
      </c>
      <c r="G5" s="241" t="s">
        <v>513</v>
      </c>
      <c r="I5" t="s">
        <v>524</v>
      </c>
      <c r="J5">
        <f>COUNTIF(C3:C957,"no")</f>
        <v>410</v>
      </c>
      <c r="K5">
        <f t="shared" ref="K5:N5" si="1">COUNTIF(D3:D957,"no")</f>
        <v>524</v>
      </c>
      <c r="L5">
        <f t="shared" si="1"/>
        <v>529</v>
      </c>
      <c r="M5">
        <f t="shared" si="1"/>
        <v>425</v>
      </c>
      <c r="N5">
        <f t="shared" si="1"/>
        <v>369</v>
      </c>
    </row>
    <row r="6" spans="1:18" x14ac:dyDescent="0.35">
      <c r="A6">
        <v>2014</v>
      </c>
      <c r="B6" t="s">
        <v>229</v>
      </c>
      <c r="C6" s="241" t="s">
        <v>514</v>
      </c>
      <c r="D6" s="241" t="s">
        <v>514</v>
      </c>
      <c r="E6" s="241" t="s">
        <v>514</v>
      </c>
      <c r="F6" s="241" t="s">
        <v>514</v>
      </c>
      <c r="G6" s="241" t="s">
        <v>515</v>
      </c>
      <c r="I6" t="s">
        <v>513</v>
      </c>
      <c r="J6">
        <f>COUNTIF(C3:C957,"NR")</f>
        <v>175</v>
      </c>
      <c r="K6">
        <f t="shared" ref="K6:N6" si="2">COUNTIF(D3:D957,"NR")</f>
        <v>236</v>
      </c>
      <c r="L6">
        <f t="shared" si="2"/>
        <v>247</v>
      </c>
      <c r="M6">
        <f t="shared" si="2"/>
        <v>224</v>
      </c>
      <c r="N6">
        <f t="shared" si="2"/>
        <v>209</v>
      </c>
    </row>
    <row r="7" spans="1:18" x14ac:dyDescent="0.35">
      <c r="A7">
        <v>2014</v>
      </c>
      <c r="B7" t="s">
        <v>229</v>
      </c>
      <c r="C7" s="241" t="s">
        <v>514</v>
      </c>
      <c r="D7" s="241" t="s">
        <v>514</v>
      </c>
      <c r="E7" s="241" t="s">
        <v>514</v>
      </c>
      <c r="F7" s="241" t="s">
        <v>514</v>
      </c>
      <c r="G7" s="241" t="s">
        <v>515</v>
      </c>
    </row>
    <row r="8" spans="1:18" x14ac:dyDescent="0.35">
      <c r="A8">
        <v>2014</v>
      </c>
      <c r="B8" t="s">
        <v>229</v>
      </c>
      <c r="C8" s="241" t="s">
        <v>514</v>
      </c>
      <c r="D8" s="241" t="s">
        <v>514</v>
      </c>
      <c r="E8" s="241" t="s">
        <v>514</v>
      </c>
      <c r="F8" s="241" t="s">
        <v>514</v>
      </c>
      <c r="G8" s="241" t="s">
        <v>513</v>
      </c>
      <c r="I8">
        <v>2017</v>
      </c>
    </row>
    <row r="9" spans="1:18" x14ac:dyDescent="0.35">
      <c r="A9">
        <v>2014</v>
      </c>
      <c r="B9" t="s">
        <v>229</v>
      </c>
      <c r="C9" s="241" t="s">
        <v>515</v>
      </c>
      <c r="D9" s="241" t="s">
        <v>514</v>
      </c>
      <c r="E9" s="241" t="s">
        <v>514</v>
      </c>
      <c r="F9" s="241" t="s">
        <v>514</v>
      </c>
      <c r="G9" s="241" t="s">
        <v>515</v>
      </c>
      <c r="I9" t="s">
        <v>523</v>
      </c>
      <c r="J9">
        <f>COUNTIF(C958:C1963,"yes")</f>
        <v>682</v>
      </c>
      <c r="K9">
        <f t="shared" ref="K9:N9" si="3">COUNTIF(D958:D1963,"yes")</f>
        <v>404</v>
      </c>
      <c r="L9">
        <f t="shared" si="3"/>
        <v>355</v>
      </c>
      <c r="M9">
        <f t="shared" si="3"/>
        <v>626</v>
      </c>
      <c r="N9">
        <f t="shared" si="3"/>
        <v>688</v>
      </c>
    </row>
    <row r="10" spans="1:18" x14ac:dyDescent="0.35">
      <c r="A10">
        <v>2014</v>
      </c>
      <c r="B10" t="s">
        <v>229</v>
      </c>
      <c r="C10" s="241" t="s">
        <v>514</v>
      </c>
      <c r="D10" s="241" t="s">
        <v>514</v>
      </c>
      <c r="E10" s="241" t="s">
        <v>515</v>
      </c>
      <c r="F10" s="241" t="s">
        <v>514</v>
      </c>
      <c r="G10" s="241" t="s">
        <v>513</v>
      </c>
      <c r="I10" t="s">
        <v>524</v>
      </c>
      <c r="J10">
        <f>COUNTIF(C958:C1963,"no")</f>
        <v>261</v>
      </c>
      <c r="K10">
        <f t="shared" ref="K10:N10" si="4">COUNTIF(D958:D1963,"no")</f>
        <v>505</v>
      </c>
      <c r="L10">
        <f t="shared" si="4"/>
        <v>510</v>
      </c>
      <c r="M10">
        <f t="shared" si="4"/>
        <v>321</v>
      </c>
      <c r="N10">
        <f t="shared" si="4"/>
        <v>274</v>
      </c>
    </row>
    <row r="11" spans="1:18" x14ac:dyDescent="0.35">
      <c r="A11">
        <v>2014</v>
      </c>
      <c r="B11" t="s">
        <v>229</v>
      </c>
      <c r="C11" s="241" t="s">
        <v>514</v>
      </c>
      <c r="D11" s="241" t="s">
        <v>514</v>
      </c>
      <c r="E11" s="241" t="s">
        <v>514</v>
      </c>
      <c r="F11" s="241" t="s">
        <v>514</v>
      </c>
      <c r="G11" s="241" t="s">
        <v>514</v>
      </c>
      <c r="I11" t="s">
        <v>513</v>
      </c>
      <c r="J11">
        <f>COUNTIF(C958:C1963,"NR")</f>
        <v>63</v>
      </c>
      <c r="K11">
        <f t="shared" ref="K11:N11" si="5">COUNTIF(D958:D1963,"NR")</f>
        <v>97</v>
      </c>
      <c r="L11">
        <f t="shared" si="5"/>
        <v>141</v>
      </c>
      <c r="M11">
        <f t="shared" si="5"/>
        <v>59</v>
      </c>
      <c r="N11">
        <f t="shared" si="5"/>
        <v>44</v>
      </c>
    </row>
    <row r="12" spans="1:18" x14ac:dyDescent="0.35">
      <c r="A12">
        <v>2014</v>
      </c>
      <c r="B12" t="s">
        <v>229</v>
      </c>
      <c r="C12" s="241" t="s">
        <v>514</v>
      </c>
      <c r="D12" s="241" t="s">
        <v>514</v>
      </c>
      <c r="E12" s="241" t="s">
        <v>514</v>
      </c>
      <c r="F12" s="241" t="s">
        <v>514</v>
      </c>
      <c r="G12" s="241" t="s">
        <v>515</v>
      </c>
    </row>
    <row r="13" spans="1:18" x14ac:dyDescent="0.35">
      <c r="A13">
        <v>2014</v>
      </c>
      <c r="B13" t="s">
        <v>229</v>
      </c>
      <c r="C13" s="241" t="s">
        <v>513</v>
      </c>
      <c r="D13" s="241" t="s">
        <v>513</v>
      </c>
      <c r="E13" s="241" t="s">
        <v>513</v>
      </c>
      <c r="F13" s="241" t="s">
        <v>513</v>
      </c>
      <c r="G13" s="241" t="s">
        <v>513</v>
      </c>
    </row>
    <row r="14" spans="1:18" ht="17" x14ac:dyDescent="0.4">
      <c r="A14">
        <v>2014</v>
      </c>
      <c r="B14" t="s">
        <v>229</v>
      </c>
      <c r="C14" s="241" t="s">
        <v>513</v>
      </c>
      <c r="D14" s="241" t="s">
        <v>513</v>
      </c>
      <c r="E14" s="241" t="s">
        <v>513</v>
      </c>
      <c r="F14" s="241" t="s">
        <v>513</v>
      </c>
      <c r="G14" s="241" t="s">
        <v>513</v>
      </c>
      <c r="I14" s="211"/>
      <c r="J14" s="269" t="s">
        <v>518</v>
      </c>
      <c r="K14" s="269"/>
      <c r="L14" s="269"/>
      <c r="M14" s="269" t="s">
        <v>522</v>
      </c>
      <c r="N14" s="269"/>
      <c r="O14" s="269"/>
    </row>
    <row r="15" spans="1:18" ht="17" x14ac:dyDescent="0.4">
      <c r="A15">
        <v>2014</v>
      </c>
      <c r="B15" t="s">
        <v>229</v>
      </c>
      <c r="C15" s="241" t="s">
        <v>514</v>
      </c>
      <c r="D15" s="241" t="s">
        <v>514</v>
      </c>
      <c r="E15" s="241" t="s">
        <v>514</v>
      </c>
      <c r="F15" s="241" t="s">
        <v>514</v>
      </c>
      <c r="G15" s="241" t="s">
        <v>514</v>
      </c>
      <c r="I15" s="211"/>
      <c r="J15" s="286" t="str">
        <f>"N="&amp;SUM(J4:J6)</f>
        <v>N=955</v>
      </c>
      <c r="K15" s="286"/>
      <c r="L15" s="286"/>
      <c r="M15" s="286" t="str">
        <f>"N="&amp;SUM(J9:J11)</f>
        <v>N=1006</v>
      </c>
      <c r="N15" s="286"/>
      <c r="O15" s="286"/>
    </row>
    <row r="16" spans="1:18" ht="17" x14ac:dyDescent="0.4">
      <c r="A16">
        <v>2014</v>
      </c>
      <c r="B16" t="s">
        <v>229</v>
      </c>
      <c r="C16" s="241" t="s">
        <v>514</v>
      </c>
      <c r="D16" s="241" t="s">
        <v>514</v>
      </c>
      <c r="E16" s="241" t="s">
        <v>514</v>
      </c>
      <c r="F16" s="241" t="s">
        <v>514</v>
      </c>
      <c r="G16" s="241" t="s">
        <v>514</v>
      </c>
      <c r="I16" s="211"/>
      <c r="J16" s="212" t="s">
        <v>519</v>
      </c>
      <c r="K16" s="212" t="s">
        <v>520</v>
      </c>
      <c r="L16" s="212" t="s">
        <v>521</v>
      </c>
      <c r="M16" s="212" t="s">
        <v>519</v>
      </c>
      <c r="N16" s="212" t="s">
        <v>520</v>
      </c>
      <c r="O16" s="212" t="s">
        <v>521</v>
      </c>
    </row>
    <row r="17" spans="1:15" ht="17" x14ac:dyDescent="0.4">
      <c r="A17">
        <v>2014</v>
      </c>
      <c r="B17" t="s">
        <v>229</v>
      </c>
      <c r="C17" s="241" t="s">
        <v>514</v>
      </c>
      <c r="D17" s="241" t="s">
        <v>514</v>
      </c>
      <c r="E17" s="241" t="s">
        <v>514</v>
      </c>
      <c r="F17" s="241" t="s">
        <v>514</v>
      </c>
      <c r="G17" s="241" t="s">
        <v>514</v>
      </c>
      <c r="I17" s="244" t="s">
        <v>385</v>
      </c>
      <c r="J17" s="245">
        <f>J4/SUM($J$4:$J$6)</f>
        <v>0.38743455497382201</v>
      </c>
      <c r="K17" s="245">
        <f>J5/SUM(J4:J6)</f>
        <v>0.4293193717277487</v>
      </c>
      <c r="L17" s="245">
        <f>J6/SUM(J4:J6)</f>
        <v>0.18324607329842932</v>
      </c>
      <c r="M17" s="245">
        <f>J9/SUM(J9:J11)</f>
        <v>0.67793240556660039</v>
      </c>
      <c r="N17" s="245">
        <f>J10/SUM(J9:J11)</f>
        <v>0.25944333996023855</v>
      </c>
      <c r="O17" s="245">
        <f>J11/SUM(J9:J11)</f>
        <v>6.2624254473161028E-2</v>
      </c>
    </row>
    <row r="18" spans="1:15" ht="34" x14ac:dyDescent="0.4">
      <c r="A18">
        <v>2014</v>
      </c>
      <c r="B18" t="s">
        <v>229</v>
      </c>
      <c r="C18" s="241" t="s">
        <v>514</v>
      </c>
      <c r="D18" s="241" t="s">
        <v>514</v>
      </c>
      <c r="E18" s="241" t="s">
        <v>514</v>
      </c>
      <c r="F18" s="241" t="s">
        <v>514</v>
      </c>
      <c r="G18" s="241" t="s">
        <v>515</v>
      </c>
      <c r="I18" s="246" t="s">
        <v>386</v>
      </c>
      <c r="J18" s="245">
        <f>K4/SUM($K$4:$K$6)</f>
        <v>0.20418848167539266</v>
      </c>
      <c r="K18" s="245">
        <f>K5/SUM(K4:K6)</f>
        <v>0.54869109947643979</v>
      </c>
      <c r="L18" s="245">
        <f>K6/SUM(K4:K6)</f>
        <v>0.24712041884816754</v>
      </c>
      <c r="M18" s="245">
        <f>K9/SUM(K9:K11)</f>
        <v>0.40159045725646125</v>
      </c>
      <c r="N18" s="245">
        <f>K10/SUM(K9:K11)</f>
        <v>0.50198807157057657</v>
      </c>
      <c r="O18" s="245">
        <f>K11/SUM(K9:K11)</f>
        <v>9.6421471172962223E-2</v>
      </c>
    </row>
    <row r="19" spans="1:15" ht="17" x14ac:dyDescent="0.4">
      <c r="A19">
        <v>2014</v>
      </c>
      <c r="B19" t="s">
        <v>229</v>
      </c>
      <c r="C19" s="241" t="s">
        <v>514</v>
      </c>
      <c r="D19" s="241" t="s">
        <v>514</v>
      </c>
      <c r="E19" s="241" t="s">
        <v>514</v>
      </c>
      <c r="F19" s="241" t="s">
        <v>514</v>
      </c>
      <c r="G19" s="241" t="s">
        <v>514</v>
      </c>
      <c r="I19" s="244" t="s">
        <v>387</v>
      </c>
      <c r="J19" s="245">
        <f>L4/SUM($L$4:$L$6)</f>
        <v>0.187434554973822</v>
      </c>
      <c r="K19" s="245">
        <f>L5/SUM(L4:L6)</f>
        <v>0.55392670157068058</v>
      </c>
      <c r="L19" s="245">
        <f>L6/SUM(L4:L6)</f>
        <v>0.25863874345549737</v>
      </c>
      <c r="M19" s="245">
        <f>L9/SUM(L9:L11)</f>
        <v>0.35288270377733599</v>
      </c>
      <c r="N19" s="245">
        <f>L10/SUM(L9:L11)</f>
        <v>0.50695825049701793</v>
      </c>
      <c r="O19" s="245">
        <f>L11/SUM(L9:L11)</f>
        <v>0.14015904572564614</v>
      </c>
    </row>
    <row r="20" spans="1:15" ht="17" x14ac:dyDescent="0.4">
      <c r="A20">
        <v>2014</v>
      </c>
      <c r="B20" t="s">
        <v>229</v>
      </c>
      <c r="C20" s="241" t="s">
        <v>513</v>
      </c>
      <c r="D20" s="241" t="s">
        <v>513</v>
      </c>
      <c r="E20" s="241" t="s">
        <v>513</v>
      </c>
      <c r="F20" s="241" t="s">
        <v>513</v>
      </c>
      <c r="G20" s="241" t="s">
        <v>514</v>
      </c>
      <c r="I20" s="246" t="s">
        <v>388</v>
      </c>
      <c r="J20" s="245">
        <f>M4/SUM($M$4:$M$6)</f>
        <v>0.32041884816753929</v>
      </c>
      <c r="K20" s="245">
        <f>M5/SUM(M4:M6)</f>
        <v>0.44502617801047123</v>
      </c>
      <c r="L20" s="245">
        <f>M6/SUM(M4:M6)</f>
        <v>0.23455497382198953</v>
      </c>
      <c r="M20" s="245">
        <f>M9/SUM(M9:M11)</f>
        <v>0.62226640159045721</v>
      </c>
      <c r="N20" s="245">
        <f>M10/SUM(M9:M11)</f>
        <v>0.31908548707753481</v>
      </c>
      <c r="O20" s="245">
        <f>M11/SUM(M9:M11)</f>
        <v>5.8648111332007952E-2</v>
      </c>
    </row>
    <row r="21" spans="1:15" ht="17" x14ac:dyDescent="0.4">
      <c r="A21">
        <v>2014</v>
      </c>
      <c r="B21" t="s">
        <v>229</v>
      </c>
      <c r="C21" s="241" t="s">
        <v>515</v>
      </c>
      <c r="D21" s="241" t="s">
        <v>514</v>
      </c>
      <c r="E21" s="241" t="s">
        <v>514</v>
      </c>
      <c r="F21" s="241" t="s">
        <v>514</v>
      </c>
      <c r="G21" s="241" t="s">
        <v>515</v>
      </c>
      <c r="I21" s="244" t="s">
        <v>389</v>
      </c>
      <c r="J21" s="245">
        <f>N4/SUM($N$4:$N$6)</f>
        <v>0.39476439790575918</v>
      </c>
      <c r="K21" s="245">
        <f>N5/SUM(N4:N6)</f>
        <v>0.38638743455497382</v>
      </c>
      <c r="L21" s="245">
        <f>N6/SUM(N4:N6)</f>
        <v>0.218848167539267</v>
      </c>
      <c r="M21" s="245">
        <f>N9/SUM(N9:N11)</f>
        <v>0.68389662027832998</v>
      </c>
      <c r="N21" s="245">
        <f>N10/SUM(N9:N11)</f>
        <v>0.27236580516898606</v>
      </c>
      <c r="O21" s="245">
        <f>N11/SUM(N9:N11)</f>
        <v>4.37375745526839E-2</v>
      </c>
    </row>
    <row r="22" spans="1:15" x14ac:dyDescent="0.35">
      <c r="A22">
        <v>2014</v>
      </c>
      <c r="B22" t="s">
        <v>302</v>
      </c>
      <c r="C22" s="241" t="s">
        <v>514</v>
      </c>
      <c r="D22" s="241" t="s">
        <v>515</v>
      </c>
      <c r="E22" s="241" t="s">
        <v>515</v>
      </c>
      <c r="F22" s="241" t="s">
        <v>514</v>
      </c>
      <c r="G22" s="241" t="s">
        <v>515</v>
      </c>
    </row>
    <row r="23" spans="1:15" x14ac:dyDescent="0.35">
      <c r="A23">
        <v>2014</v>
      </c>
      <c r="B23" t="s">
        <v>302</v>
      </c>
      <c r="C23" s="241" t="s">
        <v>514</v>
      </c>
      <c r="D23" s="241" t="s">
        <v>515</v>
      </c>
      <c r="E23" s="241" t="s">
        <v>515</v>
      </c>
      <c r="F23" s="241" t="s">
        <v>513</v>
      </c>
      <c r="G23" s="241" t="s">
        <v>514</v>
      </c>
    </row>
    <row r="24" spans="1:15" x14ac:dyDescent="0.35">
      <c r="A24">
        <v>2014</v>
      </c>
      <c r="B24" t="s">
        <v>302</v>
      </c>
      <c r="C24" s="241" t="s">
        <v>514</v>
      </c>
      <c r="D24" s="241" t="s">
        <v>513</v>
      </c>
      <c r="E24" s="241" t="s">
        <v>513</v>
      </c>
      <c r="F24" s="241" t="s">
        <v>513</v>
      </c>
      <c r="G24" s="241" t="s">
        <v>513</v>
      </c>
    </row>
    <row r="25" spans="1:15" x14ac:dyDescent="0.35">
      <c r="A25">
        <v>2014</v>
      </c>
      <c r="B25" t="s">
        <v>302</v>
      </c>
      <c r="C25" s="241" t="s">
        <v>513</v>
      </c>
      <c r="D25" s="241" t="s">
        <v>513</v>
      </c>
      <c r="E25" s="241" t="s">
        <v>513</v>
      </c>
      <c r="F25" s="241" t="s">
        <v>513</v>
      </c>
      <c r="G25" s="241" t="s">
        <v>513</v>
      </c>
    </row>
    <row r="26" spans="1:15" x14ac:dyDescent="0.35">
      <c r="A26">
        <v>2014</v>
      </c>
      <c r="B26" t="s">
        <v>302</v>
      </c>
      <c r="C26" s="241" t="s">
        <v>515</v>
      </c>
      <c r="D26" s="241" t="s">
        <v>515</v>
      </c>
      <c r="E26" s="241" t="s">
        <v>513</v>
      </c>
      <c r="F26" s="241" t="s">
        <v>513</v>
      </c>
      <c r="G26" s="241" t="s">
        <v>514</v>
      </c>
    </row>
    <row r="27" spans="1:15" x14ac:dyDescent="0.35">
      <c r="A27">
        <v>2014</v>
      </c>
      <c r="B27" t="s">
        <v>302</v>
      </c>
      <c r="C27" s="241" t="s">
        <v>515</v>
      </c>
      <c r="D27" s="241" t="s">
        <v>515</v>
      </c>
      <c r="E27" s="241" t="s">
        <v>514</v>
      </c>
      <c r="F27" s="241" t="s">
        <v>515</v>
      </c>
      <c r="G27" s="241" t="s">
        <v>515</v>
      </c>
    </row>
    <row r="28" spans="1:15" x14ac:dyDescent="0.35">
      <c r="A28">
        <v>2014</v>
      </c>
      <c r="B28" t="s">
        <v>302</v>
      </c>
      <c r="C28" s="241" t="s">
        <v>514</v>
      </c>
      <c r="D28" s="241" t="s">
        <v>514</v>
      </c>
      <c r="E28" s="241" t="s">
        <v>515</v>
      </c>
      <c r="F28" s="241" t="s">
        <v>513</v>
      </c>
      <c r="G28" s="241" t="s">
        <v>514</v>
      </c>
    </row>
    <row r="29" spans="1:15" x14ac:dyDescent="0.35">
      <c r="A29">
        <v>2014</v>
      </c>
      <c r="B29" t="s">
        <v>302</v>
      </c>
      <c r="C29" s="241" t="s">
        <v>514</v>
      </c>
      <c r="D29" s="241" t="s">
        <v>515</v>
      </c>
      <c r="E29" s="241" t="s">
        <v>515</v>
      </c>
      <c r="F29" s="241" t="s">
        <v>515</v>
      </c>
      <c r="G29" s="241" t="s">
        <v>515</v>
      </c>
    </row>
    <row r="30" spans="1:15" x14ac:dyDescent="0.35">
      <c r="A30">
        <v>2014</v>
      </c>
      <c r="B30" t="s">
        <v>302</v>
      </c>
      <c r="C30" s="241" t="s">
        <v>514</v>
      </c>
      <c r="D30" s="241" t="s">
        <v>514</v>
      </c>
      <c r="E30" s="241" t="s">
        <v>514</v>
      </c>
      <c r="F30" s="241" t="s">
        <v>514</v>
      </c>
      <c r="G30" s="241" t="s">
        <v>515</v>
      </c>
    </row>
    <row r="31" spans="1:15" x14ac:dyDescent="0.35">
      <c r="A31">
        <v>2014</v>
      </c>
      <c r="B31" t="s">
        <v>302</v>
      </c>
      <c r="C31" s="241" t="s">
        <v>515</v>
      </c>
      <c r="D31" s="241" t="s">
        <v>515</v>
      </c>
      <c r="E31" s="241" t="s">
        <v>513</v>
      </c>
      <c r="F31" s="241" t="s">
        <v>515</v>
      </c>
      <c r="G31" s="241" t="s">
        <v>514</v>
      </c>
    </row>
    <row r="32" spans="1:15" x14ac:dyDescent="0.35">
      <c r="A32">
        <v>2014</v>
      </c>
      <c r="B32" t="s">
        <v>230</v>
      </c>
      <c r="C32" s="241" t="s">
        <v>515</v>
      </c>
      <c r="D32" s="241" t="s">
        <v>513</v>
      </c>
      <c r="E32" s="241" t="s">
        <v>515</v>
      </c>
      <c r="F32" s="241" t="s">
        <v>515</v>
      </c>
      <c r="G32" s="241" t="s">
        <v>514</v>
      </c>
    </row>
    <row r="33" spans="1:7" x14ac:dyDescent="0.35">
      <c r="A33">
        <v>2014</v>
      </c>
      <c r="B33" t="s">
        <v>230</v>
      </c>
      <c r="C33" s="241" t="s">
        <v>515</v>
      </c>
      <c r="D33" s="241" t="s">
        <v>514</v>
      </c>
      <c r="E33" s="241" t="s">
        <v>514</v>
      </c>
      <c r="F33" s="241" t="s">
        <v>514</v>
      </c>
      <c r="G33" s="241" t="s">
        <v>514</v>
      </c>
    </row>
    <row r="34" spans="1:7" x14ac:dyDescent="0.35">
      <c r="A34">
        <v>2014</v>
      </c>
      <c r="B34" t="s">
        <v>230</v>
      </c>
      <c r="C34" s="241" t="s">
        <v>514</v>
      </c>
      <c r="D34" s="241" t="s">
        <v>514</v>
      </c>
      <c r="E34" s="241" t="s">
        <v>514</v>
      </c>
      <c r="F34" s="241" t="s">
        <v>514</v>
      </c>
      <c r="G34" s="241" t="s">
        <v>514</v>
      </c>
    </row>
    <row r="35" spans="1:7" x14ac:dyDescent="0.35">
      <c r="A35">
        <v>2014</v>
      </c>
      <c r="B35" t="s">
        <v>230</v>
      </c>
      <c r="C35" s="241" t="s">
        <v>515</v>
      </c>
      <c r="D35" s="241" t="s">
        <v>514</v>
      </c>
      <c r="E35" s="241" t="s">
        <v>514</v>
      </c>
      <c r="F35" s="241" t="s">
        <v>514</v>
      </c>
      <c r="G35" s="241" t="s">
        <v>515</v>
      </c>
    </row>
    <row r="36" spans="1:7" x14ac:dyDescent="0.35">
      <c r="A36">
        <v>2014</v>
      </c>
      <c r="B36" t="s">
        <v>230</v>
      </c>
      <c r="C36" s="241" t="s">
        <v>514</v>
      </c>
      <c r="D36" s="241" t="s">
        <v>514</v>
      </c>
      <c r="E36" s="241" t="s">
        <v>514</v>
      </c>
      <c r="F36" s="241" t="s">
        <v>515</v>
      </c>
      <c r="G36" s="241" t="s">
        <v>513</v>
      </c>
    </row>
    <row r="37" spans="1:7" x14ac:dyDescent="0.35">
      <c r="A37">
        <v>2014</v>
      </c>
      <c r="B37" t="s">
        <v>230</v>
      </c>
      <c r="C37" s="241" t="s">
        <v>515</v>
      </c>
      <c r="D37" s="241" t="s">
        <v>515</v>
      </c>
      <c r="E37" s="241" t="s">
        <v>514</v>
      </c>
      <c r="F37" s="241" t="s">
        <v>513</v>
      </c>
      <c r="G37" s="241" t="s">
        <v>515</v>
      </c>
    </row>
    <row r="38" spans="1:7" x14ac:dyDescent="0.35">
      <c r="A38">
        <v>2014</v>
      </c>
      <c r="B38" t="s">
        <v>230</v>
      </c>
      <c r="C38" s="241" t="s">
        <v>514</v>
      </c>
      <c r="D38" s="241" t="s">
        <v>514</v>
      </c>
      <c r="E38" s="241" t="s">
        <v>514</v>
      </c>
      <c r="F38" s="241" t="s">
        <v>514</v>
      </c>
      <c r="G38" s="241" t="s">
        <v>514</v>
      </c>
    </row>
    <row r="39" spans="1:7" x14ac:dyDescent="0.35">
      <c r="A39">
        <v>2014</v>
      </c>
      <c r="B39" t="s">
        <v>230</v>
      </c>
      <c r="C39" s="241" t="s">
        <v>515</v>
      </c>
      <c r="D39" s="241" t="s">
        <v>513</v>
      </c>
      <c r="E39" s="241" t="s">
        <v>514</v>
      </c>
      <c r="F39" s="241" t="s">
        <v>514</v>
      </c>
      <c r="G39" s="241" t="s">
        <v>515</v>
      </c>
    </row>
    <row r="40" spans="1:7" x14ac:dyDescent="0.35">
      <c r="A40">
        <v>2014</v>
      </c>
      <c r="B40" t="s">
        <v>230</v>
      </c>
      <c r="C40" s="241" t="s">
        <v>514</v>
      </c>
      <c r="D40" s="241" t="s">
        <v>514</v>
      </c>
      <c r="E40" s="241" t="s">
        <v>513</v>
      </c>
      <c r="F40" s="241" t="s">
        <v>513</v>
      </c>
      <c r="G40" s="241" t="s">
        <v>514</v>
      </c>
    </row>
    <row r="41" spans="1:7" x14ac:dyDescent="0.35">
      <c r="A41">
        <v>2014</v>
      </c>
      <c r="B41" t="s">
        <v>230</v>
      </c>
      <c r="C41" s="241" t="s">
        <v>514</v>
      </c>
      <c r="D41" s="241" t="s">
        <v>514</v>
      </c>
      <c r="E41" s="241" t="s">
        <v>514</v>
      </c>
      <c r="F41" s="241" t="s">
        <v>514</v>
      </c>
      <c r="G41" s="241" t="s">
        <v>514</v>
      </c>
    </row>
    <row r="42" spans="1:7" x14ac:dyDescent="0.35">
      <c r="A42">
        <v>2014</v>
      </c>
      <c r="B42" t="s">
        <v>230</v>
      </c>
      <c r="C42" s="241" t="s">
        <v>514</v>
      </c>
      <c r="D42" s="241" t="s">
        <v>514</v>
      </c>
      <c r="E42" s="241" t="s">
        <v>514</v>
      </c>
      <c r="F42" s="241" t="s">
        <v>514</v>
      </c>
      <c r="G42" s="241" t="s">
        <v>515</v>
      </c>
    </row>
    <row r="43" spans="1:7" x14ac:dyDescent="0.35">
      <c r="A43">
        <v>2014</v>
      </c>
      <c r="B43" t="s">
        <v>230</v>
      </c>
      <c r="C43" s="241" t="s">
        <v>514</v>
      </c>
      <c r="D43" s="241" t="s">
        <v>514</v>
      </c>
      <c r="E43" s="241" t="s">
        <v>514</v>
      </c>
      <c r="F43" s="241" t="s">
        <v>514</v>
      </c>
      <c r="G43" s="241" t="s">
        <v>513</v>
      </c>
    </row>
    <row r="44" spans="1:7" x14ac:dyDescent="0.35">
      <c r="A44">
        <v>2014</v>
      </c>
      <c r="B44" t="s">
        <v>230</v>
      </c>
      <c r="C44" s="241" t="s">
        <v>515</v>
      </c>
      <c r="D44" s="241" t="s">
        <v>514</v>
      </c>
      <c r="E44" s="241" t="s">
        <v>515</v>
      </c>
      <c r="F44" s="241" t="s">
        <v>514</v>
      </c>
      <c r="G44" s="241" t="s">
        <v>515</v>
      </c>
    </row>
    <row r="45" spans="1:7" x14ac:dyDescent="0.35">
      <c r="A45">
        <v>2014</v>
      </c>
      <c r="B45" t="s">
        <v>230</v>
      </c>
      <c r="C45" s="241" t="s">
        <v>513</v>
      </c>
      <c r="D45" s="241" t="s">
        <v>513</v>
      </c>
      <c r="E45" s="241" t="s">
        <v>513</v>
      </c>
      <c r="F45" s="241" t="s">
        <v>513</v>
      </c>
      <c r="G45" s="241" t="s">
        <v>513</v>
      </c>
    </row>
    <row r="46" spans="1:7" x14ac:dyDescent="0.35">
      <c r="A46">
        <v>2014</v>
      </c>
      <c r="B46" t="s">
        <v>233</v>
      </c>
      <c r="C46" s="241" t="s">
        <v>515</v>
      </c>
      <c r="D46" s="241" t="s">
        <v>513</v>
      </c>
      <c r="E46" s="241" t="s">
        <v>513</v>
      </c>
      <c r="F46" s="241" t="s">
        <v>513</v>
      </c>
      <c r="G46" s="241" t="s">
        <v>513</v>
      </c>
    </row>
    <row r="47" spans="1:7" x14ac:dyDescent="0.35">
      <c r="A47">
        <v>2014</v>
      </c>
      <c r="B47" t="s">
        <v>233</v>
      </c>
      <c r="C47" s="241" t="s">
        <v>514</v>
      </c>
      <c r="D47" s="241" t="s">
        <v>514</v>
      </c>
      <c r="E47" s="241" t="s">
        <v>514</v>
      </c>
      <c r="F47" s="241" t="s">
        <v>515</v>
      </c>
      <c r="G47" s="241" t="s">
        <v>515</v>
      </c>
    </row>
    <row r="48" spans="1:7" x14ac:dyDescent="0.35">
      <c r="A48">
        <v>2014</v>
      </c>
      <c r="B48" t="s">
        <v>233</v>
      </c>
      <c r="C48" s="241" t="s">
        <v>513</v>
      </c>
      <c r="D48" s="241" t="s">
        <v>513</v>
      </c>
      <c r="E48" s="241" t="s">
        <v>515</v>
      </c>
      <c r="F48" s="241" t="s">
        <v>513</v>
      </c>
      <c r="G48" s="241" t="s">
        <v>514</v>
      </c>
    </row>
    <row r="49" spans="1:7" x14ac:dyDescent="0.35">
      <c r="A49">
        <v>2014</v>
      </c>
      <c r="B49" t="s">
        <v>233</v>
      </c>
      <c r="C49" s="241" t="s">
        <v>514</v>
      </c>
      <c r="D49" s="241" t="s">
        <v>514</v>
      </c>
      <c r="E49" s="241" t="s">
        <v>515</v>
      </c>
      <c r="F49" s="241" t="s">
        <v>514</v>
      </c>
      <c r="G49" s="241" t="s">
        <v>513</v>
      </c>
    </row>
    <row r="50" spans="1:7" x14ac:dyDescent="0.35">
      <c r="A50">
        <v>2014</v>
      </c>
      <c r="B50" t="s">
        <v>233</v>
      </c>
      <c r="C50" s="241" t="s">
        <v>514</v>
      </c>
      <c r="D50" s="241" t="s">
        <v>514</v>
      </c>
      <c r="E50" s="241" t="s">
        <v>515</v>
      </c>
      <c r="F50" s="241" t="s">
        <v>514</v>
      </c>
      <c r="G50" s="241" t="s">
        <v>513</v>
      </c>
    </row>
    <row r="51" spans="1:7" x14ac:dyDescent="0.35">
      <c r="A51">
        <v>2014</v>
      </c>
      <c r="B51" t="s">
        <v>233</v>
      </c>
      <c r="C51" s="241" t="s">
        <v>513</v>
      </c>
      <c r="D51" s="241" t="s">
        <v>513</v>
      </c>
      <c r="E51" s="241" t="s">
        <v>513</v>
      </c>
      <c r="F51" s="241" t="s">
        <v>513</v>
      </c>
      <c r="G51" s="241" t="s">
        <v>513</v>
      </c>
    </row>
    <row r="52" spans="1:7" x14ac:dyDescent="0.35">
      <c r="A52">
        <v>2014</v>
      </c>
      <c r="B52" t="s">
        <v>233</v>
      </c>
      <c r="C52" s="241" t="s">
        <v>513</v>
      </c>
      <c r="D52" s="241" t="s">
        <v>513</v>
      </c>
      <c r="E52" s="241" t="s">
        <v>513</v>
      </c>
      <c r="F52" s="241" t="s">
        <v>513</v>
      </c>
      <c r="G52" s="241" t="s">
        <v>513</v>
      </c>
    </row>
    <row r="53" spans="1:7" x14ac:dyDescent="0.35">
      <c r="A53">
        <v>2014</v>
      </c>
      <c r="B53" t="s">
        <v>233</v>
      </c>
      <c r="C53" s="241" t="s">
        <v>513</v>
      </c>
      <c r="D53" s="241" t="s">
        <v>513</v>
      </c>
      <c r="E53" s="241" t="s">
        <v>513</v>
      </c>
      <c r="F53" s="241" t="s">
        <v>513</v>
      </c>
      <c r="G53" s="241" t="s">
        <v>513</v>
      </c>
    </row>
    <row r="54" spans="1:7" x14ac:dyDescent="0.35">
      <c r="A54">
        <v>2014</v>
      </c>
      <c r="B54" t="s">
        <v>233</v>
      </c>
      <c r="C54" s="241" t="s">
        <v>513</v>
      </c>
      <c r="D54" s="241" t="s">
        <v>513</v>
      </c>
      <c r="E54" s="241" t="s">
        <v>513</v>
      </c>
      <c r="F54" s="241" t="s">
        <v>513</v>
      </c>
      <c r="G54" s="241" t="s">
        <v>513</v>
      </c>
    </row>
    <row r="55" spans="1:7" x14ac:dyDescent="0.35">
      <c r="A55">
        <v>2014</v>
      </c>
      <c r="B55" t="s">
        <v>233</v>
      </c>
      <c r="C55" s="241" t="s">
        <v>513</v>
      </c>
      <c r="D55" s="241" t="s">
        <v>513</v>
      </c>
      <c r="E55" s="241" t="s">
        <v>513</v>
      </c>
      <c r="F55" s="241" t="s">
        <v>513</v>
      </c>
      <c r="G55" s="241" t="s">
        <v>513</v>
      </c>
    </row>
    <row r="56" spans="1:7" x14ac:dyDescent="0.35">
      <c r="A56">
        <v>2014</v>
      </c>
      <c r="B56" t="s">
        <v>233</v>
      </c>
      <c r="C56" s="241" t="s">
        <v>513</v>
      </c>
      <c r="D56" s="241" t="s">
        <v>513</v>
      </c>
      <c r="E56" s="241" t="s">
        <v>515</v>
      </c>
      <c r="F56" s="241" t="s">
        <v>513</v>
      </c>
      <c r="G56" s="241" t="s">
        <v>513</v>
      </c>
    </row>
    <row r="57" spans="1:7" x14ac:dyDescent="0.35">
      <c r="A57">
        <v>2014</v>
      </c>
      <c r="B57" t="s">
        <v>233</v>
      </c>
      <c r="C57" s="241" t="s">
        <v>513</v>
      </c>
      <c r="D57" s="241" t="s">
        <v>515</v>
      </c>
      <c r="E57" s="241" t="s">
        <v>515</v>
      </c>
      <c r="F57" s="241" t="s">
        <v>513</v>
      </c>
      <c r="G57" s="241" t="s">
        <v>513</v>
      </c>
    </row>
    <row r="58" spans="1:7" x14ac:dyDescent="0.35">
      <c r="A58">
        <v>2014</v>
      </c>
      <c r="B58" t="s">
        <v>233</v>
      </c>
      <c r="C58" s="241" t="s">
        <v>513</v>
      </c>
      <c r="D58" s="241" t="s">
        <v>513</v>
      </c>
      <c r="E58" s="241" t="s">
        <v>514</v>
      </c>
      <c r="F58" s="241" t="s">
        <v>515</v>
      </c>
      <c r="G58" s="241" t="s">
        <v>513</v>
      </c>
    </row>
    <row r="59" spans="1:7" x14ac:dyDescent="0.35">
      <c r="A59">
        <v>2014</v>
      </c>
      <c r="B59" t="s">
        <v>233</v>
      </c>
      <c r="C59" s="241" t="s">
        <v>515</v>
      </c>
      <c r="D59" s="241" t="s">
        <v>513</v>
      </c>
      <c r="E59" s="241" t="s">
        <v>513</v>
      </c>
      <c r="F59" s="241" t="s">
        <v>513</v>
      </c>
      <c r="G59" s="241" t="s">
        <v>513</v>
      </c>
    </row>
    <row r="60" spans="1:7" x14ac:dyDescent="0.35">
      <c r="A60">
        <v>2014</v>
      </c>
      <c r="B60" t="s">
        <v>233</v>
      </c>
      <c r="C60" s="241" t="s">
        <v>513</v>
      </c>
      <c r="D60" s="241" t="s">
        <v>513</v>
      </c>
      <c r="E60" s="241" t="s">
        <v>513</v>
      </c>
      <c r="F60" s="241" t="s">
        <v>513</v>
      </c>
      <c r="G60" s="241" t="s">
        <v>513</v>
      </c>
    </row>
    <row r="61" spans="1:7" x14ac:dyDescent="0.35">
      <c r="A61">
        <v>2014</v>
      </c>
      <c r="B61" t="s">
        <v>233</v>
      </c>
      <c r="C61" s="241" t="s">
        <v>513</v>
      </c>
      <c r="D61" s="241" t="s">
        <v>513</v>
      </c>
      <c r="E61" s="241" t="s">
        <v>513</v>
      </c>
      <c r="F61" s="241" t="s">
        <v>513</v>
      </c>
      <c r="G61" s="241" t="s">
        <v>513</v>
      </c>
    </row>
    <row r="62" spans="1:7" x14ac:dyDescent="0.35">
      <c r="A62">
        <v>2014</v>
      </c>
      <c r="B62" t="s">
        <v>236</v>
      </c>
      <c r="C62" s="241" t="s">
        <v>515</v>
      </c>
      <c r="D62" s="241" t="s">
        <v>514</v>
      </c>
      <c r="E62" s="241" t="s">
        <v>513</v>
      </c>
      <c r="F62" s="241" t="s">
        <v>515</v>
      </c>
      <c r="G62" s="241" t="s">
        <v>515</v>
      </c>
    </row>
    <row r="63" spans="1:7" x14ac:dyDescent="0.35">
      <c r="A63">
        <v>2014</v>
      </c>
      <c r="B63" t="s">
        <v>236</v>
      </c>
      <c r="C63" s="241" t="s">
        <v>514</v>
      </c>
      <c r="D63" s="241" t="s">
        <v>515</v>
      </c>
      <c r="E63" s="241" t="s">
        <v>514</v>
      </c>
      <c r="F63" s="241" t="s">
        <v>514</v>
      </c>
      <c r="G63" s="241" t="s">
        <v>513</v>
      </c>
    </row>
    <row r="64" spans="1:7" x14ac:dyDescent="0.35">
      <c r="A64">
        <v>2014</v>
      </c>
      <c r="B64" t="s">
        <v>236</v>
      </c>
      <c r="C64" s="241" t="s">
        <v>514</v>
      </c>
      <c r="D64" s="241" t="s">
        <v>514</v>
      </c>
      <c r="E64" s="241" t="s">
        <v>514</v>
      </c>
      <c r="F64" s="241" t="s">
        <v>514</v>
      </c>
      <c r="G64" s="241" t="s">
        <v>515</v>
      </c>
    </row>
    <row r="65" spans="1:7" x14ac:dyDescent="0.35">
      <c r="A65">
        <v>2014</v>
      </c>
      <c r="B65" t="s">
        <v>236</v>
      </c>
      <c r="C65" s="241" t="s">
        <v>513</v>
      </c>
      <c r="D65" s="241" t="s">
        <v>513</v>
      </c>
      <c r="E65" s="241" t="s">
        <v>513</v>
      </c>
      <c r="F65" s="241" t="s">
        <v>513</v>
      </c>
      <c r="G65" s="241" t="s">
        <v>513</v>
      </c>
    </row>
    <row r="66" spans="1:7" x14ac:dyDescent="0.35">
      <c r="A66">
        <v>2014</v>
      </c>
      <c r="B66" t="s">
        <v>236</v>
      </c>
      <c r="C66" s="241" t="s">
        <v>515</v>
      </c>
      <c r="D66" s="241" t="s">
        <v>514</v>
      </c>
      <c r="E66" s="241" t="s">
        <v>514</v>
      </c>
      <c r="F66" s="241" t="s">
        <v>514</v>
      </c>
      <c r="G66" s="241" t="s">
        <v>515</v>
      </c>
    </row>
    <row r="67" spans="1:7" x14ac:dyDescent="0.35">
      <c r="A67">
        <v>2014</v>
      </c>
      <c r="B67" t="s">
        <v>236</v>
      </c>
      <c r="C67" s="241" t="s">
        <v>515</v>
      </c>
      <c r="D67" s="241" t="s">
        <v>514</v>
      </c>
      <c r="E67" s="241" t="s">
        <v>514</v>
      </c>
      <c r="F67" s="241" t="s">
        <v>515</v>
      </c>
      <c r="G67" s="241" t="s">
        <v>515</v>
      </c>
    </row>
    <row r="68" spans="1:7" x14ac:dyDescent="0.35">
      <c r="A68">
        <v>2014</v>
      </c>
      <c r="B68" t="s">
        <v>236</v>
      </c>
      <c r="C68" s="241" t="s">
        <v>514</v>
      </c>
      <c r="D68" s="241" t="s">
        <v>514</v>
      </c>
      <c r="E68" s="241" t="s">
        <v>514</v>
      </c>
      <c r="F68" s="241" t="s">
        <v>513</v>
      </c>
      <c r="G68" s="241" t="s">
        <v>515</v>
      </c>
    </row>
    <row r="69" spans="1:7" x14ac:dyDescent="0.35">
      <c r="A69">
        <v>2014</v>
      </c>
      <c r="B69" t="s">
        <v>236</v>
      </c>
      <c r="C69" s="241" t="s">
        <v>513</v>
      </c>
      <c r="D69" s="241" t="s">
        <v>513</v>
      </c>
      <c r="E69" s="241" t="s">
        <v>513</v>
      </c>
      <c r="F69" s="241" t="s">
        <v>513</v>
      </c>
      <c r="G69" s="241" t="s">
        <v>513</v>
      </c>
    </row>
    <row r="70" spans="1:7" x14ac:dyDescent="0.35">
      <c r="A70">
        <v>2014</v>
      </c>
      <c r="B70" t="s">
        <v>236</v>
      </c>
      <c r="C70" s="241" t="s">
        <v>515</v>
      </c>
      <c r="D70" s="241" t="s">
        <v>514</v>
      </c>
      <c r="E70" s="241" t="s">
        <v>515</v>
      </c>
      <c r="F70" s="241" t="s">
        <v>515</v>
      </c>
      <c r="G70" s="241" t="s">
        <v>515</v>
      </c>
    </row>
    <row r="71" spans="1:7" x14ac:dyDescent="0.35">
      <c r="A71">
        <v>2014</v>
      </c>
      <c r="B71" t="s">
        <v>236</v>
      </c>
      <c r="C71" s="241" t="s">
        <v>514</v>
      </c>
      <c r="D71" s="241" t="s">
        <v>514</v>
      </c>
      <c r="E71" s="241" t="s">
        <v>514</v>
      </c>
      <c r="F71" s="241" t="s">
        <v>514</v>
      </c>
      <c r="G71" s="241" t="s">
        <v>514</v>
      </c>
    </row>
    <row r="72" spans="1:7" x14ac:dyDescent="0.35">
      <c r="A72">
        <v>2014</v>
      </c>
      <c r="B72" t="s">
        <v>236</v>
      </c>
      <c r="C72" s="241" t="s">
        <v>515</v>
      </c>
      <c r="D72" s="241" t="s">
        <v>515</v>
      </c>
      <c r="E72" s="241" t="s">
        <v>514</v>
      </c>
      <c r="F72" s="241" t="s">
        <v>514</v>
      </c>
      <c r="G72" s="241" t="s">
        <v>515</v>
      </c>
    </row>
    <row r="73" spans="1:7" x14ac:dyDescent="0.35">
      <c r="A73">
        <v>2014</v>
      </c>
      <c r="B73" t="s">
        <v>236</v>
      </c>
      <c r="C73" s="241" t="s">
        <v>513</v>
      </c>
      <c r="D73" s="241" t="s">
        <v>514</v>
      </c>
      <c r="E73" s="241" t="s">
        <v>513</v>
      </c>
      <c r="F73" s="241" t="s">
        <v>513</v>
      </c>
      <c r="G73" s="241" t="s">
        <v>513</v>
      </c>
    </row>
    <row r="74" spans="1:7" x14ac:dyDescent="0.35">
      <c r="A74">
        <v>2014</v>
      </c>
      <c r="B74" t="s">
        <v>236</v>
      </c>
      <c r="C74" s="241" t="s">
        <v>515</v>
      </c>
      <c r="D74" s="241" t="s">
        <v>515</v>
      </c>
      <c r="E74" s="241" t="s">
        <v>514</v>
      </c>
      <c r="F74" s="241" t="s">
        <v>515</v>
      </c>
      <c r="G74" s="241" t="s">
        <v>515</v>
      </c>
    </row>
    <row r="75" spans="1:7" x14ac:dyDescent="0.35">
      <c r="A75">
        <v>2014</v>
      </c>
      <c r="B75" t="s">
        <v>236</v>
      </c>
      <c r="C75" s="241" t="s">
        <v>514</v>
      </c>
      <c r="D75" s="241" t="s">
        <v>514</v>
      </c>
      <c r="E75" s="241" t="s">
        <v>514</v>
      </c>
      <c r="F75" s="241" t="s">
        <v>514</v>
      </c>
      <c r="G75" s="241" t="s">
        <v>514</v>
      </c>
    </row>
    <row r="76" spans="1:7" x14ac:dyDescent="0.35">
      <c r="A76">
        <v>2014</v>
      </c>
      <c r="B76" t="s">
        <v>237</v>
      </c>
      <c r="C76" s="241" t="s">
        <v>515</v>
      </c>
      <c r="D76" s="241" t="s">
        <v>514</v>
      </c>
      <c r="E76" s="241" t="s">
        <v>514</v>
      </c>
      <c r="F76" s="241" t="s">
        <v>514</v>
      </c>
      <c r="G76" s="241" t="s">
        <v>514</v>
      </c>
    </row>
    <row r="77" spans="1:7" x14ac:dyDescent="0.35">
      <c r="A77">
        <v>2014</v>
      </c>
      <c r="B77" t="s">
        <v>237</v>
      </c>
      <c r="C77" s="241" t="s">
        <v>515</v>
      </c>
      <c r="D77" s="241" t="s">
        <v>515</v>
      </c>
      <c r="E77" s="241" t="s">
        <v>515</v>
      </c>
      <c r="F77" s="241" t="s">
        <v>514</v>
      </c>
      <c r="G77" s="241" t="s">
        <v>513</v>
      </c>
    </row>
    <row r="78" spans="1:7" x14ac:dyDescent="0.35">
      <c r="A78">
        <v>2014</v>
      </c>
      <c r="B78" t="s">
        <v>237</v>
      </c>
      <c r="C78" s="241" t="s">
        <v>514</v>
      </c>
      <c r="D78" s="241" t="s">
        <v>514</v>
      </c>
      <c r="E78" s="241" t="s">
        <v>514</v>
      </c>
      <c r="F78" s="241" t="s">
        <v>514</v>
      </c>
      <c r="G78" s="241" t="s">
        <v>514</v>
      </c>
    </row>
    <row r="79" spans="1:7" x14ac:dyDescent="0.35">
      <c r="A79">
        <v>2014</v>
      </c>
      <c r="B79" t="s">
        <v>237</v>
      </c>
      <c r="C79" s="241" t="s">
        <v>515</v>
      </c>
      <c r="D79" s="241" t="s">
        <v>514</v>
      </c>
      <c r="E79" s="241" t="s">
        <v>514</v>
      </c>
      <c r="F79" s="241" t="s">
        <v>515</v>
      </c>
      <c r="G79" s="241" t="s">
        <v>514</v>
      </c>
    </row>
    <row r="80" spans="1:7" x14ac:dyDescent="0.35">
      <c r="A80">
        <v>2014</v>
      </c>
      <c r="B80" t="s">
        <v>237</v>
      </c>
      <c r="C80" s="241" t="s">
        <v>515</v>
      </c>
      <c r="D80" s="241" t="s">
        <v>514</v>
      </c>
      <c r="E80" s="241" t="s">
        <v>514</v>
      </c>
      <c r="F80" s="241" t="s">
        <v>514</v>
      </c>
      <c r="G80" s="241" t="s">
        <v>514</v>
      </c>
    </row>
    <row r="81" spans="1:7" x14ac:dyDescent="0.35">
      <c r="A81">
        <v>2014</v>
      </c>
      <c r="B81" t="s">
        <v>237</v>
      </c>
      <c r="C81" s="241" t="s">
        <v>514</v>
      </c>
      <c r="D81" s="241" t="s">
        <v>514</v>
      </c>
      <c r="E81" s="241" t="s">
        <v>514</v>
      </c>
      <c r="F81" s="241" t="s">
        <v>515</v>
      </c>
      <c r="G81" s="241" t="s">
        <v>515</v>
      </c>
    </row>
    <row r="82" spans="1:7" x14ac:dyDescent="0.35">
      <c r="A82">
        <v>2014</v>
      </c>
      <c r="B82" t="s">
        <v>237</v>
      </c>
      <c r="C82" s="241" t="s">
        <v>513</v>
      </c>
      <c r="D82" s="241" t="s">
        <v>513</v>
      </c>
      <c r="E82" s="241" t="s">
        <v>513</v>
      </c>
      <c r="F82" s="241" t="s">
        <v>513</v>
      </c>
      <c r="G82" s="241" t="s">
        <v>515</v>
      </c>
    </row>
    <row r="83" spans="1:7" x14ac:dyDescent="0.35">
      <c r="A83">
        <v>2014</v>
      </c>
      <c r="B83" t="s">
        <v>237</v>
      </c>
      <c r="C83" s="241" t="s">
        <v>514</v>
      </c>
      <c r="D83" s="241" t="s">
        <v>514</v>
      </c>
      <c r="E83" s="241" t="s">
        <v>514</v>
      </c>
      <c r="F83" s="241" t="s">
        <v>515</v>
      </c>
      <c r="G83" s="241" t="s">
        <v>514</v>
      </c>
    </row>
    <row r="84" spans="1:7" x14ac:dyDescent="0.35">
      <c r="A84">
        <v>2014</v>
      </c>
      <c r="B84" t="s">
        <v>237</v>
      </c>
      <c r="C84" s="241" t="s">
        <v>515</v>
      </c>
      <c r="D84" s="241" t="s">
        <v>515</v>
      </c>
      <c r="E84" s="241" t="s">
        <v>515</v>
      </c>
      <c r="F84" s="241" t="s">
        <v>513</v>
      </c>
      <c r="G84" s="241" t="s">
        <v>515</v>
      </c>
    </row>
    <row r="85" spans="1:7" x14ac:dyDescent="0.35">
      <c r="A85">
        <v>2014</v>
      </c>
      <c r="B85" t="s">
        <v>237</v>
      </c>
      <c r="C85" s="241" t="s">
        <v>515</v>
      </c>
      <c r="D85" s="241" t="s">
        <v>514</v>
      </c>
      <c r="E85" s="241" t="s">
        <v>514</v>
      </c>
      <c r="F85" s="241" t="s">
        <v>514</v>
      </c>
      <c r="G85" s="241" t="s">
        <v>514</v>
      </c>
    </row>
    <row r="86" spans="1:7" x14ac:dyDescent="0.35">
      <c r="A86">
        <v>2014</v>
      </c>
      <c r="B86" t="s">
        <v>239</v>
      </c>
      <c r="C86" s="241" t="s">
        <v>514</v>
      </c>
      <c r="D86" s="241" t="s">
        <v>515</v>
      </c>
      <c r="E86" s="241" t="s">
        <v>514</v>
      </c>
      <c r="F86" s="241" t="s">
        <v>515</v>
      </c>
      <c r="G86" s="241" t="s">
        <v>514</v>
      </c>
    </row>
    <row r="87" spans="1:7" x14ac:dyDescent="0.35">
      <c r="A87">
        <v>2014</v>
      </c>
      <c r="B87" t="s">
        <v>239</v>
      </c>
      <c r="C87" s="241" t="s">
        <v>513</v>
      </c>
      <c r="D87" s="241" t="s">
        <v>513</v>
      </c>
      <c r="E87" s="241" t="s">
        <v>513</v>
      </c>
      <c r="F87" s="241" t="s">
        <v>513</v>
      </c>
      <c r="G87" s="241" t="s">
        <v>513</v>
      </c>
    </row>
    <row r="88" spans="1:7" x14ac:dyDescent="0.35">
      <c r="A88">
        <v>2014</v>
      </c>
      <c r="B88" t="s">
        <v>239</v>
      </c>
      <c r="C88" s="241" t="s">
        <v>513</v>
      </c>
      <c r="D88" s="241" t="s">
        <v>513</v>
      </c>
      <c r="E88" s="241" t="s">
        <v>513</v>
      </c>
      <c r="F88" s="241" t="s">
        <v>513</v>
      </c>
      <c r="G88" s="241" t="s">
        <v>513</v>
      </c>
    </row>
    <row r="89" spans="1:7" x14ac:dyDescent="0.35">
      <c r="A89">
        <v>2014</v>
      </c>
      <c r="B89" t="s">
        <v>239</v>
      </c>
      <c r="C89" s="241" t="s">
        <v>514</v>
      </c>
      <c r="D89" s="241" t="s">
        <v>513</v>
      </c>
      <c r="E89" s="241" t="s">
        <v>514</v>
      </c>
      <c r="F89" s="241" t="s">
        <v>513</v>
      </c>
      <c r="G89" s="241" t="s">
        <v>513</v>
      </c>
    </row>
    <row r="90" spans="1:7" x14ac:dyDescent="0.35">
      <c r="A90">
        <v>2014</v>
      </c>
      <c r="B90" t="s">
        <v>239</v>
      </c>
      <c r="C90" s="241" t="s">
        <v>515</v>
      </c>
      <c r="D90" s="241" t="s">
        <v>514</v>
      </c>
      <c r="E90" s="241" t="s">
        <v>515</v>
      </c>
      <c r="F90" s="241" t="s">
        <v>513</v>
      </c>
      <c r="G90" s="241" t="s">
        <v>515</v>
      </c>
    </row>
    <row r="91" spans="1:7" x14ac:dyDescent="0.35">
      <c r="A91">
        <v>2014</v>
      </c>
      <c r="B91" t="s">
        <v>239</v>
      </c>
      <c r="C91" s="241" t="s">
        <v>513</v>
      </c>
      <c r="D91" s="241" t="s">
        <v>513</v>
      </c>
      <c r="E91" s="241" t="s">
        <v>513</v>
      </c>
      <c r="F91" s="241" t="s">
        <v>513</v>
      </c>
      <c r="G91" s="241" t="s">
        <v>513</v>
      </c>
    </row>
    <row r="92" spans="1:7" x14ac:dyDescent="0.35">
      <c r="A92">
        <v>2014</v>
      </c>
      <c r="B92" t="s">
        <v>239</v>
      </c>
      <c r="C92" s="241" t="s">
        <v>513</v>
      </c>
      <c r="D92" s="241" t="s">
        <v>513</v>
      </c>
      <c r="E92" s="241" t="s">
        <v>513</v>
      </c>
      <c r="F92" s="241" t="s">
        <v>513</v>
      </c>
      <c r="G92" s="241" t="s">
        <v>513</v>
      </c>
    </row>
    <row r="93" spans="1:7" x14ac:dyDescent="0.35">
      <c r="A93">
        <v>2014</v>
      </c>
      <c r="B93" t="s">
        <v>239</v>
      </c>
      <c r="C93" s="241" t="s">
        <v>513</v>
      </c>
      <c r="D93" s="241" t="s">
        <v>513</v>
      </c>
      <c r="E93" s="241" t="s">
        <v>515</v>
      </c>
      <c r="F93" s="241" t="s">
        <v>513</v>
      </c>
      <c r="G93" s="241" t="s">
        <v>513</v>
      </c>
    </row>
    <row r="94" spans="1:7" x14ac:dyDescent="0.35">
      <c r="A94">
        <v>2014</v>
      </c>
      <c r="B94" t="s">
        <v>239</v>
      </c>
      <c r="C94" s="241" t="s">
        <v>513</v>
      </c>
      <c r="D94" s="241" t="s">
        <v>513</v>
      </c>
      <c r="E94" s="241" t="s">
        <v>513</v>
      </c>
      <c r="F94" s="241" t="s">
        <v>513</v>
      </c>
      <c r="G94" s="241" t="s">
        <v>513</v>
      </c>
    </row>
    <row r="95" spans="1:7" x14ac:dyDescent="0.35">
      <c r="A95">
        <v>2014</v>
      </c>
      <c r="B95" t="s">
        <v>239</v>
      </c>
      <c r="C95" s="241" t="s">
        <v>514</v>
      </c>
      <c r="D95" s="241" t="s">
        <v>514</v>
      </c>
      <c r="E95" s="241" t="s">
        <v>514</v>
      </c>
      <c r="F95" s="241" t="s">
        <v>514</v>
      </c>
      <c r="G95" s="241" t="s">
        <v>515</v>
      </c>
    </row>
    <row r="96" spans="1:7" x14ac:dyDescent="0.35">
      <c r="A96">
        <v>2014</v>
      </c>
      <c r="B96" t="s">
        <v>239</v>
      </c>
      <c r="C96" s="241" t="s">
        <v>513</v>
      </c>
      <c r="D96" s="241" t="s">
        <v>514</v>
      </c>
      <c r="E96" s="241" t="s">
        <v>515</v>
      </c>
      <c r="F96" s="241" t="s">
        <v>513</v>
      </c>
      <c r="G96" s="241" t="s">
        <v>513</v>
      </c>
    </row>
    <row r="97" spans="1:7" x14ac:dyDescent="0.35">
      <c r="A97">
        <v>2014</v>
      </c>
      <c r="B97" t="s">
        <v>241</v>
      </c>
      <c r="C97" s="241" t="s">
        <v>514</v>
      </c>
      <c r="D97" s="241" t="s">
        <v>514</v>
      </c>
      <c r="E97" s="241" t="s">
        <v>514</v>
      </c>
      <c r="F97" s="241" t="s">
        <v>514</v>
      </c>
      <c r="G97" s="241" t="s">
        <v>514</v>
      </c>
    </row>
    <row r="98" spans="1:7" x14ac:dyDescent="0.35">
      <c r="A98">
        <v>2014</v>
      </c>
      <c r="B98" t="s">
        <v>241</v>
      </c>
      <c r="C98" s="241" t="s">
        <v>514</v>
      </c>
      <c r="D98" s="241" t="s">
        <v>514</v>
      </c>
      <c r="E98" s="241" t="s">
        <v>514</v>
      </c>
      <c r="F98" s="241" t="s">
        <v>515</v>
      </c>
      <c r="G98" s="241" t="s">
        <v>515</v>
      </c>
    </row>
    <row r="99" spans="1:7" x14ac:dyDescent="0.35">
      <c r="A99">
        <v>2014</v>
      </c>
      <c r="B99" t="s">
        <v>241</v>
      </c>
      <c r="C99" s="241" t="s">
        <v>515</v>
      </c>
      <c r="D99" s="241" t="s">
        <v>514</v>
      </c>
      <c r="E99" s="241" t="s">
        <v>513</v>
      </c>
      <c r="F99" s="241" t="s">
        <v>513</v>
      </c>
      <c r="G99" s="241" t="s">
        <v>515</v>
      </c>
    </row>
    <row r="100" spans="1:7" x14ac:dyDescent="0.35">
      <c r="A100">
        <v>2014</v>
      </c>
      <c r="B100" t="s">
        <v>241</v>
      </c>
      <c r="C100" s="241" t="s">
        <v>515</v>
      </c>
      <c r="D100" s="241" t="s">
        <v>514</v>
      </c>
      <c r="E100" s="241" t="s">
        <v>514</v>
      </c>
      <c r="F100" s="241" t="s">
        <v>514</v>
      </c>
      <c r="G100" s="241" t="s">
        <v>515</v>
      </c>
    </row>
    <row r="101" spans="1:7" x14ac:dyDescent="0.35">
      <c r="A101">
        <v>2014</v>
      </c>
      <c r="B101" t="s">
        <v>241</v>
      </c>
      <c r="C101" s="241" t="s">
        <v>514</v>
      </c>
      <c r="D101" s="241" t="s">
        <v>514</v>
      </c>
      <c r="E101" s="241" t="s">
        <v>514</v>
      </c>
      <c r="F101" s="241" t="s">
        <v>514</v>
      </c>
      <c r="G101" s="241" t="s">
        <v>514</v>
      </c>
    </row>
    <row r="102" spans="1:7" x14ac:dyDescent="0.35">
      <c r="A102">
        <v>2014</v>
      </c>
      <c r="B102" t="s">
        <v>241</v>
      </c>
      <c r="C102" s="241" t="s">
        <v>514</v>
      </c>
      <c r="D102" s="241" t="s">
        <v>514</v>
      </c>
      <c r="E102" s="241" t="s">
        <v>514</v>
      </c>
      <c r="F102" s="241" t="s">
        <v>514</v>
      </c>
      <c r="G102" s="241" t="s">
        <v>514</v>
      </c>
    </row>
    <row r="103" spans="1:7" x14ac:dyDescent="0.35">
      <c r="A103">
        <v>2014</v>
      </c>
      <c r="B103" t="s">
        <v>241</v>
      </c>
      <c r="C103" s="241" t="s">
        <v>513</v>
      </c>
      <c r="D103" s="241" t="s">
        <v>513</v>
      </c>
      <c r="E103" s="241" t="s">
        <v>513</v>
      </c>
      <c r="F103" s="241" t="s">
        <v>513</v>
      </c>
      <c r="G103" s="241" t="s">
        <v>513</v>
      </c>
    </row>
    <row r="104" spans="1:7" x14ac:dyDescent="0.35">
      <c r="A104">
        <v>2014</v>
      </c>
      <c r="B104" t="s">
        <v>241</v>
      </c>
      <c r="C104" s="241" t="s">
        <v>514</v>
      </c>
      <c r="D104" s="241" t="s">
        <v>514</v>
      </c>
      <c r="E104" s="241" t="s">
        <v>514</v>
      </c>
      <c r="F104" s="241" t="s">
        <v>514</v>
      </c>
      <c r="G104" s="241" t="s">
        <v>514</v>
      </c>
    </row>
    <row r="105" spans="1:7" x14ac:dyDescent="0.35">
      <c r="A105">
        <v>2014</v>
      </c>
      <c r="B105" t="s">
        <v>241</v>
      </c>
      <c r="C105" s="241" t="s">
        <v>514</v>
      </c>
      <c r="D105" s="241" t="s">
        <v>514</v>
      </c>
      <c r="E105" s="241" t="s">
        <v>514</v>
      </c>
      <c r="F105" s="241" t="s">
        <v>515</v>
      </c>
      <c r="G105" s="241" t="s">
        <v>514</v>
      </c>
    </row>
    <row r="106" spans="1:7" x14ac:dyDescent="0.35">
      <c r="A106">
        <v>2014</v>
      </c>
      <c r="B106" t="s">
        <v>241</v>
      </c>
      <c r="C106" s="241" t="s">
        <v>515</v>
      </c>
      <c r="D106" s="241" t="s">
        <v>515</v>
      </c>
      <c r="E106" s="241" t="s">
        <v>514</v>
      </c>
      <c r="F106" s="241" t="s">
        <v>514</v>
      </c>
      <c r="G106" s="241" t="s">
        <v>515</v>
      </c>
    </row>
    <row r="107" spans="1:7" x14ac:dyDescent="0.35">
      <c r="A107">
        <v>2014</v>
      </c>
      <c r="B107" t="s">
        <v>241</v>
      </c>
      <c r="C107" s="241" t="s">
        <v>513</v>
      </c>
      <c r="D107" s="241" t="s">
        <v>513</v>
      </c>
      <c r="E107" s="241" t="s">
        <v>513</v>
      </c>
      <c r="F107" s="241" t="s">
        <v>513</v>
      </c>
      <c r="G107" s="241" t="s">
        <v>513</v>
      </c>
    </row>
    <row r="108" spans="1:7" x14ac:dyDescent="0.35">
      <c r="A108">
        <v>2014</v>
      </c>
      <c r="B108" t="s">
        <v>241</v>
      </c>
      <c r="C108" s="241" t="s">
        <v>514</v>
      </c>
      <c r="D108" s="241" t="s">
        <v>514</v>
      </c>
      <c r="E108" s="241" t="s">
        <v>515</v>
      </c>
      <c r="F108" s="241" t="s">
        <v>515</v>
      </c>
      <c r="G108" s="241" t="s">
        <v>515</v>
      </c>
    </row>
    <row r="109" spans="1:7" x14ac:dyDescent="0.35">
      <c r="A109">
        <v>2014</v>
      </c>
      <c r="B109" t="s">
        <v>241</v>
      </c>
      <c r="C109" s="241" t="s">
        <v>514</v>
      </c>
      <c r="D109" s="241" t="s">
        <v>514</v>
      </c>
      <c r="E109" s="241" t="s">
        <v>514</v>
      </c>
      <c r="F109" s="241" t="s">
        <v>515</v>
      </c>
      <c r="G109" s="241" t="s">
        <v>514</v>
      </c>
    </row>
    <row r="110" spans="1:7" x14ac:dyDescent="0.35">
      <c r="A110">
        <v>2014</v>
      </c>
      <c r="B110" t="s">
        <v>241</v>
      </c>
      <c r="C110" s="241" t="s">
        <v>513</v>
      </c>
      <c r="D110" s="241" t="s">
        <v>513</v>
      </c>
      <c r="E110" s="241" t="s">
        <v>513</v>
      </c>
      <c r="F110" s="241" t="s">
        <v>513</v>
      </c>
      <c r="G110" s="241" t="s">
        <v>513</v>
      </c>
    </row>
    <row r="111" spans="1:7" x14ac:dyDescent="0.35">
      <c r="A111">
        <v>2014</v>
      </c>
      <c r="B111" t="s">
        <v>241</v>
      </c>
      <c r="C111" s="241" t="s">
        <v>515</v>
      </c>
      <c r="D111" s="241" t="s">
        <v>515</v>
      </c>
      <c r="E111" s="241" t="s">
        <v>515</v>
      </c>
      <c r="F111" s="241" t="s">
        <v>515</v>
      </c>
      <c r="G111" s="241" t="s">
        <v>515</v>
      </c>
    </row>
    <row r="112" spans="1:7" x14ac:dyDescent="0.35">
      <c r="A112">
        <v>2014</v>
      </c>
      <c r="B112" t="s">
        <v>391</v>
      </c>
      <c r="C112" s="241" t="s">
        <v>513</v>
      </c>
      <c r="D112" s="241" t="s">
        <v>513</v>
      </c>
      <c r="E112" s="241" t="s">
        <v>513</v>
      </c>
      <c r="F112" s="241" t="s">
        <v>513</v>
      </c>
      <c r="G112" s="241" t="s">
        <v>513</v>
      </c>
    </row>
    <row r="113" spans="1:7" x14ac:dyDescent="0.35">
      <c r="A113">
        <v>2014</v>
      </c>
      <c r="B113" t="s">
        <v>391</v>
      </c>
      <c r="C113" s="241" t="s">
        <v>513</v>
      </c>
      <c r="D113" s="241" t="s">
        <v>513</v>
      </c>
      <c r="E113" s="241" t="s">
        <v>513</v>
      </c>
      <c r="F113" s="241" t="s">
        <v>513</v>
      </c>
      <c r="G113" s="241" t="s">
        <v>513</v>
      </c>
    </row>
    <row r="114" spans="1:7" x14ac:dyDescent="0.35">
      <c r="A114">
        <v>2014</v>
      </c>
      <c r="B114" t="s">
        <v>391</v>
      </c>
      <c r="C114" s="241" t="s">
        <v>514</v>
      </c>
      <c r="D114" s="241" t="s">
        <v>514</v>
      </c>
      <c r="E114" s="241" t="s">
        <v>514</v>
      </c>
      <c r="F114" s="241" t="s">
        <v>515</v>
      </c>
      <c r="G114" s="241" t="s">
        <v>514</v>
      </c>
    </row>
    <row r="115" spans="1:7" x14ac:dyDescent="0.35">
      <c r="A115">
        <v>2014</v>
      </c>
      <c r="B115" t="s">
        <v>391</v>
      </c>
      <c r="C115" s="241" t="s">
        <v>515</v>
      </c>
      <c r="D115" s="241" t="s">
        <v>514</v>
      </c>
      <c r="E115" s="241" t="s">
        <v>514</v>
      </c>
      <c r="F115" s="241" t="s">
        <v>515</v>
      </c>
      <c r="G115" s="241" t="s">
        <v>515</v>
      </c>
    </row>
    <row r="116" spans="1:7" x14ac:dyDescent="0.35">
      <c r="A116">
        <v>2014</v>
      </c>
      <c r="B116" t="s">
        <v>391</v>
      </c>
      <c r="C116" s="241" t="s">
        <v>513</v>
      </c>
      <c r="D116" s="241" t="s">
        <v>513</v>
      </c>
      <c r="E116" s="241" t="s">
        <v>513</v>
      </c>
      <c r="F116" s="241" t="s">
        <v>513</v>
      </c>
      <c r="G116" s="241" t="s">
        <v>513</v>
      </c>
    </row>
    <row r="117" spans="1:7" x14ac:dyDescent="0.35">
      <c r="A117">
        <v>2014</v>
      </c>
      <c r="B117" t="s">
        <v>391</v>
      </c>
      <c r="C117" s="241" t="s">
        <v>513</v>
      </c>
      <c r="D117" s="241" t="s">
        <v>513</v>
      </c>
      <c r="E117" s="241" t="s">
        <v>513</v>
      </c>
      <c r="F117" s="241" t="s">
        <v>513</v>
      </c>
      <c r="G117" s="241" t="s">
        <v>513</v>
      </c>
    </row>
    <row r="118" spans="1:7" x14ac:dyDescent="0.35">
      <c r="A118">
        <v>2014</v>
      </c>
      <c r="B118" t="s">
        <v>391</v>
      </c>
      <c r="C118" s="241" t="s">
        <v>513</v>
      </c>
      <c r="D118" s="241" t="s">
        <v>513</v>
      </c>
      <c r="E118" s="241" t="s">
        <v>513</v>
      </c>
      <c r="F118" s="241" t="s">
        <v>513</v>
      </c>
      <c r="G118" s="241" t="s">
        <v>513</v>
      </c>
    </row>
    <row r="119" spans="1:7" x14ac:dyDescent="0.35">
      <c r="A119">
        <v>2014</v>
      </c>
      <c r="B119" t="s">
        <v>391</v>
      </c>
      <c r="C119" s="241" t="s">
        <v>513</v>
      </c>
      <c r="D119" s="241" t="s">
        <v>513</v>
      </c>
      <c r="E119" s="241" t="s">
        <v>513</v>
      </c>
      <c r="F119" s="241" t="s">
        <v>513</v>
      </c>
      <c r="G119" s="241" t="s">
        <v>513</v>
      </c>
    </row>
    <row r="120" spans="1:7" x14ac:dyDescent="0.35">
      <c r="A120">
        <v>2014</v>
      </c>
      <c r="B120" t="s">
        <v>391</v>
      </c>
      <c r="C120" s="241" t="s">
        <v>513</v>
      </c>
      <c r="D120" s="241" t="s">
        <v>513</v>
      </c>
      <c r="E120" s="241" t="s">
        <v>513</v>
      </c>
      <c r="F120" s="241" t="s">
        <v>513</v>
      </c>
      <c r="G120" s="241" t="s">
        <v>513</v>
      </c>
    </row>
    <row r="121" spans="1:7" x14ac:dyDescent="0.35">
      <c r="A121">
        <v>2014</v>
      </c>
      <c r="B121" t="s">
        <v>391</v>
      </c>
      <c r="C121" s="241" t="s">
        <v>514</v>
      </c>
      <c r="D121" s="241" t="s">
        <v>514</v>
      </c>
      <c r="E121" s="241" t="s">
        <v>514</v>
      </c>
      <c r="F121" s="241" t="s">
        <v>514</v>
      </c>
      <c r="G121" s="241" t="s">
        <v>514</v>
      </c>
    </row>
    <row r="122" spans="1:7" x14ac:dyDescent="0.35">
      <c r="A122">
        <v>2014</v>
      </c>
      <c r="B122" t="s">
        <v>391</v>
      </c>
      <c r="C122" s="241" t="s">
        <v>514</v>
      </c>
      <c r="D122" s="241" t="s">
        <v>514</v>
      </c>
      <c r="E122" s="241" t="s">
        <v>513</v>
      </c>
      <c r="F122" s="241" t="s">
        <v>513</v>
      </c>
      <c r="G122" s="241" t="s">
        <v>514</v>
      </c>
    </row>
    <row r="123" spans="1:7" x14ac:dyDescent="0.35">
      <c r="A123">
        <v>2014</v>
      </c>
      <c r="B123" t="s">
        <v>391</v>
      </c>
      <c r="C123" s="241" t="s">
        <v>514</v>
      </c>
      <c r="D123" s="241" t="s">
        <v>514</v>
      </c>
      <c r="E123" s="241" t="s">
        <v>515</v>
      </c>
      <c r="F123" s="241" t="s">
        <v>515</v>
      </c>
      <c r="G123" s="241" t="s">
        <v>515</v>
      </c>
    </row>
    <row r="124" spans="1:7" x14ac:dyDescent="0.35">
      <c r="A124">
        <v>2014</v>
      </c>
      <c r="B124" t="s">
        <v>391</v>
      </c>
      <c r="C124" s="241" t="s">
        <v>513</v>
      </c>
      <c r="D124" s="241" t="s">
        <v>513</v>
      </c>
      <c r="E124" s="241" t="s">
        <v>513</v>
      </c>
      <c r="F124" s="241" t="s">
        <v>513</v>
      </c>
      <c r="G124" s="241" t="s">
        <v>513</v>
      </c>
    </row>
    <row r="125" spans="1:7" x14ac:dyDescent="0.35">
      <c r="A125">
        <v>2014</v>
      </c>
      <c r="B125" t="s">
        <v>391</v>
      </c>
      <c r="C125" s="241" t="s">
        <v>514</v>
      </c>
      <c r="D125" s="241" t="s">
        <v>514</v>
      </c>
      <c r="E125" s="241" t="s">
        <v>514</v>
      </c>
      <c r="F125" s="241" t="s">
        <v>514</v>
      </c>
      <c r="G125" s="241" t="s">
        <v>514</v>
      </c>
    </row>
    <row r="126" spans="1:7" x14ac:dyDescent="0.35">
      <c r="A126">
        <v>2014</v>
      </c>
      <c r="B126" t="s">
        <v>243</v>
      </c>
      <c r="C126" s="241" t="s">
        <v>514</v>
      </c>
      <c r="D126" s="241" t="s">
        <v>514</v>
      </c>
      <c r="E126" s="241" t="s">
        <v>514</v>
      </c>
      <c r="F126" s="241" t="s">
        <v>514</v>
      </c>
      <c r="G126" s="241" t="s">
        <v>514</v>
      </c>
    </row>
    <row r="127" spans="1:7" x14ac:dyDescent="0.35">
      <c r="A127">
        <v>2014</v>
      </c>
      <c r="B127" t="s">
        <v>243</v>
      </c>
      <c r="C127" s="241" t="s">
        <v>513</v>
      </c>
      <c r="D127" s="241" t="s">
        <v>513</v>
      </c>
      <c r="E127" s="241" t="s">
        <v>513</v>
      </c>
      <c r="F127" s="241" t="s">
        <v>513</v>
      </c>
      <c r="G127" s="241" t="s">
        <v>513</v>
      </c>
    </row>
    <row r="128" spans="1:7" x14ac:dyDescent="0.35">
      <c r="A128">
        <v>2014</v>
      </c>
      <c r="B128" t="s">
        <v>243</v>
      </c>
      <c r="C128" s="241" t="s">
        <v>514</v>
      </c>
      <c r="D128" s="241" t="s">
        <v>514</v>
      </c>
      <c r="E128" s="241" t="s">
        <v>514</v>
      </c>
      <c r="F128" s="241" t="s">
        <v>514</v>
      </c>
      <c r="G128" s="241" t="s">
        <v>515</v>
      </c>
    </row>
    <row r="129" spans="1:7" x14ac:dyDescent="0.35">
      <c r="A129">
        <v>2014</v>
      </c>
      <c r="B129" t="s">
        <v>243</v>
      </c>
      <c r="C129" s="241" t="s">
        <v>513</v>
      </c>
      <c r="D129" s="241" t="s">
        <v>513</v>
      </c>
      <c r="E129" s="241" t="s">
        <v>513</v>
      </c>
      <c r="F129" s="241" t="s">
        <v>513</v>
      </c>
      <c r="G129" s="241" t="s">
        <v>515</v>
      </c>
    </row>
    <row r="130" spans="1:7" x14ac:dyDescent="0.35">
      <c r="A130">
        <v>2014</v>
      </c>
      <c r="B130" t="s">
        <v>243</v>
      </c>
      <c r="C130" s="241" t="s">
        <v>514</v>
      </c>
      <c r="D130" s="241" t="s">
        <v>514</v>
      </c>
      <c r="E130" s="241" t="s">
        <v>514</v>
      </c>
      <c r="F130" s="241" t="s">
        <v>515</v>
      </c>
      <c r="G130" s="241" t="s">
        <v>514</v>
      </c>
    </row>
    <row r="131" spans="1:7" x14ac:dyDescent="0.35">
      <c r="A131">
        <v>2014</v>
      </c>
      <c r="B131" t="s">
        <v>243</v>
      </c>
      <c r="C131" s="241" t="s">
        <v>514</v>
      </c>
      <c r="D131" s="241" t="s">
        <v>514</v>
      </c>
      <c r="E131" s="241" t="s">
        <v>514</v>
      </c>
      <c r="F131" s="241" t="s">
        <v>514</v>
      </c>
      <c r="G131" s="241" t="s">
        <v>514</v>
      </c>
    </row>
    <row r="132" spans="1:7" x14ac:dyDescent="0.35">
      <c r="A132">
        <v>2014</v>
      </c>
      <c r="B132" t="s">
        <v>243</v>
      </c>
      <c r="C132" s="241" t="s">
        <v>513</v>
      </c>
      <c r="D132" s="241" t="s">
        <v>513</v>
      </c>
      <c r="E132" s="241" t="s">
        <v>513</v>
      </c>
      <c r="F132" s="241" t="s">
        <v>513</v>
      </c>
      <c r="G132" s="241" t="s">
        <v>513</v>
      </c>
    </row>
    <row r="133" spans="1:7" x14ac:dyDescent="0.35">
      <c r="A133">
        <v>2014</v>
      </c>
      <c r="B133" t="s">
        <v>243</v>
      </c>
      <c r="C133" s="241" t="s">
        <v>514</v>
      </c>
      <c r="D133" s="241" t="s">
        <v>514</v>
      </c>
      <c r="E133" s="241" t="s">
        <v>514</v>
      </c>
      <c r="F133" s="241" t="s">
        <v>514</v>
      </c>
      <c r="G133" s="241" t="s">
        <v>514</v>
      </c>
    </row>
    <row r="134" spans="1:7" x14ac:dyDescent="0.35">
      <c r="A134">
        <v>2014</v>
      </c>
      <c r="B134" t="s">
        <v>243</v>
      </c>
      <c r="C134" s="241" t="s">
        <v>514</v>
      </c>
      <c r="D134" s="241" t="s">
        <v>514</v>
      </c>
      <c r="E134" s="241" t="s">
        <v>514</v>
      </c>
      <c r="F134" s="241" t="s">
        <v>514</v>
      </c>
      <c r="G134" s="241" t="s">
        <v>514</v>
      </c>
    </row>
    <row r="135" spans="1:7" x14ac:dyDescent="0.35">
      <c r="A135">
        <v>2014</v>
      </c>
      <c r="B135" t="s">
        <v>243</v>
      </c>
      <c r="C135" s="241" t="s">
        <v>513</v>
      </c>
      <c r="D135" s="241" t="s">
        <v>513</v>
      </c>
      <c r="E135" s="241" t="s">
        <v>513</v>
      </c>
      <c r="F135" s="241" t="s">
        <v>513</v>
      </c>
      <c r="G135" s="241" t="s">
        <v>514</v>
      </c>
    </row>
    <row r="136" spans="1:7" x14ac:dyDescent="0.35">
      <c r="A136">
        <v>2014</v>
      </c>
      <c r="B136" t="s">
        <v>304</v>
      </c>
      <c r="C136" s="241" t="s">
        <v>515</v>
      </c>
      <c r="D136" s="241" t="s">
        <v>515</v>
      </c>
      <c r="E136" s="241" t="s">
        <v>515</v>
      </c>
      <c r="F136" s="241" t="s">
        <v>515</v>
      </c>
      <c r="G136" s="241" t="s">
        <v>515</v>
      </c>
    </row>
    <row r="137" spans="1:7" x14ac:dyDescent="0.35">
      <c r="A137">
        <v>2014</v>
      </c>
      <c r="B137" t="s">
        <v>304</v>
      </c>
      <c r="C137" s="241" t="s">
        <v>514</v>
      </c>
      <c r="D137" s="241" t="s">
        <v>514</v>
      </c>
      <c r="E137" s="241" t="s">
        <v>515</v>
      </c>
      <c r="F137" s="241" t="s">
        <v>515</v>
      </c>
      <c r="G137" s="241" t="s">
        <v>514</v>
      </c>
    </row>
    <row r="138" spans="1:7" x14ac:dyDescent="0.35">
      <c r="A138">
        <v>2014</v>
      </c>
      <c r="B138" t="s">
        <v>304</v>
      </c>
      <c r="C138" s="241" t="s">
        <v>515</v>
      </c>
      <c r="D138" s="241" t="s">
        <v>515</v>
      </c>
      <c r="E138" s="241" t="s">
        <v>515</v>
      </c>
      <c r="F138" s="241" t="s">
        <v>514</v>
      </c>
      <c r="G138" s="241" t="s">
        <v>514</v>
      </c>
    </row>
    <row r="139" spans="1:7" x14ac:dyDescent="0.35">
      <c r="A139">
        <v>2014</v>
      </c>
      <c r="B139" t="s">
        <v>304</v>
      </c>
      <c r="C139" s="241" t="s">
        <v>515</v>
      </c>
      <c r="D139" s="241" t="s">
        <v>514</v>
      </c>
      <c r="E139" s="241" t="s">
        <v>515</v>
      </c>
      <c r="F139" s="241" t="s">
        <v>514</v>
      </c>
      <c r="G139" s="241" t="s">
        <v>514</v>
      </c>
    </row>
    <row r="140" spans="1:7" x14ac:dyDescent="0.35">
      <c r="A140">
        <v>2014</v>
      </c>
      <c r="B140" t="s">
        <v>304</v>
      </c>
      <c r="C140" s="241" t="s">
        <v>515</v>
      </c>
      <c r="D140" s="241" t="s">
        <v>514</v>
      </c>
      <c r="E140" s="241" t="s">
        <v>514</v>
      </c>
      <c r="F140" s="241" t="s">
        <v>515</v>
      </c>
      <c r="G140" s="241" t="s">
        <v>514</v>
      </c>
    </row>
    <row r="141" spans="1:7" x14ac:dyDescent="0.35">
      <c r="A141">
        <v>2014</v>
      </c>
      <c r="B141" t="s">
        <v>304</v>
      </c>
      <c r="C141" s="241" t="s">
        <v>515</v>
      </c>
      <c r="D141" s="241" t="s">
        <v>515</v>
      </c>
      <c r="E141" s="241" t="s">
        <v>515</v>
      </c>
      <c r="F141" s="241" t="s">
        <v>515</v>
      </c>
      <c r="G141" s="241" t="s">
        <v>515</v>
      </c>
    </row>
    <row r="142" spans="1:7" x14ac:dyDescent="0.35">
      <c r="A142">
        <v>2014</v>
      </c>
      <c r="B142" t="s">
        <v>304</v>
      </c>
      <c r="C142" s="241" t="s">
        <v>515</v>
      </c>
      <c r="D142" s="241" t="s">
        <v>514</v>
      </c>
      <c r="E142" s="241" t="s">
        <v>514</v>
      </c>
      <c r="F142" s="241" t="s">
        <v>514</v>
      </c>
      <c r="G142" s="241" t="s">
        <v>514</v>
      </c>
    </row>
    <row r="143" spans="1:7" x14ac:dyDescent="0.35">
      <c r="A143">
        <v>2014</v>
      </c>
      <c r="B143" t="s">
        <v>304</v>
      </c>
      <c r="C143" s="241" t="s">
        <v>515</v>
      </c>
      <c r="D143" s="241" t="s">
        <v>513</v>
      </c>
      <c r="E143" s="241" t="s">
        <v>514</v>
      </c>
      <c r="F143" s="241" t="s">
        <v>514</v>
      </c>
      <c r="G143" s="241" t="s">
        <v>514</v>
      </c>
    </row>
    <row r="144" spans="1:7" x14ac:dyDescent="0.35">
      <c r="A144">
        <v>2014</v>
      </c>
      <c r="B144" t="s">
        <v>304</v>
      </c>
      <c r="C144" s="241" t="s">
        <v>514</v>
      </c>
      <c r="D144" s="241" t="s">
        <v>514</v>
      </c>
      <c r="E144" s="241" t="s">
        <v>514</v>
      </c>
      <c r="F144" s="241" t="s">
        <v>514</v>
      </c>
      <c r="G144" s="241" t="s">
        <v>514</v>
      </c>
    </row>
    <row r="145" spans="1:7" x14ac:dyDescent="0.35">
      <c r="A145">
        <v>2014</v>
      </c>
      <c r="B145" t="s">
        <v>304</v>
      </c>
      <c r="C145" s="241" t="s">
        <v>514</v>
      </c>
      <c r="D145" s="241" t="s">
        <v>514</v>
      </c>
      <c r="E145" s="241" t="s">
        <v>514</v>
      </c>
      <c r="F145" s="241" t="s">
        <v>515</v>
      </c>
      <c r="G145" s="241" t="s">
        <v>514</v>
      </c>
    </row>
    <row r="146" spans="1:7" x14ac:dyDescent="0.35">
      <c r="A146">
        <v>2014</v>
      </c>
      <c r="B146" t="s">
        <v>304</v>
      </c>
      <c r="C146" s="241" t="s">
        <v>514</v>
      </c>
      <c r="D146" s="241" t="s">
        <v>514</v>
      </c>
      <c r="E146" s="241" t="s">
        <v>514</v>
      </c>
      <c r="F146" s="241" t="s">
        <v>514</v>
      </c>
      <c r="G146" s="241" t="s">
        <v>513</v>
      </c>
    </row>
    <row r="147" spans="1:7" x14ac:dyDescent="0.35">
      <c r="A147">
        <v>2014</v>
      </c>
      <c r="B147" t="s">
        <v>304</v>
      </c>
      <c r="C147" s="241" t="s">
        <v>514</v>
      </c>
      <c r="D147" s="241" t="s">
        <v>514</v>
      </c>
      <c r="E147" s="241" t="s">
        <v>515</v>
      </c>
      <c r="F147" s="241" t="s">
        <v>514</v>
      </c>
      <c r="G147" s="241" t="s">
        <v>514</v>
      </c>
    </row>
    <row r="148" spans="1:7" x14ac:dyDescent="0.35">
      <c r="A148">
        <v>2014</v>
      </c>
      <c r="B148" t="s">
        <v>304</v>
      </c>
      <c r="C148" s="241" t="s">
        <v>514</v>
      </c>
      <c r="D148" s="241" t="s">
        <v>514</v>
      </c>
      <c r="E148" s="241" t="s">
        <v>514</v>
      </c>
      <c r="F148" s="241" t="s">
        <v>515</v>
      </c>
      <c r="G148" s="241" t="s">
        <v>515</v>
      </c>
    </row>
    <row r="149" spans="1:7" x14ac:dyDescent="0.35">
      <c r="A149">
        <v>2014</v>
      </c>
      <c r="B149" t="s">
        <v>304</v>
      </c>
      <c r="C149" s="241" t="s">
        <v>514</v>
      </c>
      <c r="D149" s="241" t="s">
        <v>514</v>
      </c>
      <c r="E149" s="241" t="s">
        <v>514</v>
      </c>
      <c r="F149" s="241" t="s">
        <v>514</v>
      </c>
      <c r="G149" s="241" t="s">
        <v>514</v>
      </c>
    </row>
    <row r="150" spans="1:7" x14ac:dyDescent="0.35">
      <c r="A150">
        <v>2014</v>
      </c>
      <c r="B150" t="s">
        <v>392</v>
      </c>
      <c r="C150" s="241" t="s">
        <v>513</v>
      </c>
      <c r="D150" s="241" t="s">
        <v>513</v>
      </c>
      <c r="E150" s="241" t="s">
        <v>513</v>
      </c>
      <c r="F150" s="241" t="s">
        <v>513</v>
      </c>
      <c r="G150" s="241" t="s">
        <v>513</v>
      </c>
    </row>
    <row r="151" spans="1:7" x14ac:dyDescent="0.35">
      <c r="A151">
        <v>2014</v>
      </c>
      <c r="B151" t="s">
        <v>392</v>
      </c>
      <c r="C151" s="241" t="s">
        <v>513</v>
      </c>
      <c r="D151" s="241" t="s">
        <v>513</v>
      </c>
      <c r="E151" s="241" t="s">
        <v>513</v>
      </c>
      <c r="F151" s="241" t="s">
        <v>513</v>
      </c>
      <c r="G151" s="241" t="s">
        <v>513</v>
      </c>
    </row>
    <row r="152" spans="1:7" x14ac:dyDescent="0.35">
      <c r="A152">
        <v>2014</v>
      </c>
      <c r="B152" t="s">
        <v>392</v>
      </c>
      <c r="C152" s="241" t="s">
        <v>514</v>
      </c>
      <c r="D152" s="241" t="s">
        <v>514</v>
      </c>
      <c r="E152" s="241" t="s">
        <v>514</v>
      </c>
      <c r="F152" s="241" t="s">
        <v>514</v>
      </c>
      <c r="G152" s="241" t="s">
        <v>515</v>
      </c>
    </row>
    <row r="153" spans="1:7" x14ac:dyDescent="0.35">
      <c r="A153">
        <v>2014</v>
      </c>
      <c r="B153" t="s">
        <v>392</v>
      </c>
      <c r="C153" s="241" t="s">
        <v>514</v>
      </c>
      <c r="D153" s="241" t="s">
        <v>514</v>
      </c>
      <c r="E153" s="241" t="s">
        <v>514</v>
      </c>
      <c r="F153" s="241" t="s">
        <v>514</v>
      </c>
      <c r="G153" s="241" t="s">
        <v>515</v>
      </c>
    </row>
    <row r="154" spans="1:7" x14ac:dyDescent="0.35">
      <c r="A154">
        <v>2014</v>
      </c>
      <c r="B154" t="s">
        <v>392</v>
      </c>
      <c r="C154" s="241" t="s">
        <v>515</v>
      </c>
      <c r="D154" s="241" t="s">
        <v>514</v>
      </c>
      <c r="E154" s="241" t="s">
        <v>515</v>
      </c>
      <c r="F154" s="241" t="s">
        <v>514</v>
      </c>
      <c r="G154" s="241" t="s">
        <v>514</v>
      </c>
    </row>
    <row r="155" spans="1:7" x14ac:dyDescent="0.35">
      <c r="A155">
        <v>2014</v>
      </c>
      <c r="B155" t="s">
        <v>392</v>
      </c>
      <c r="C155" s="241" t="s">
        <v>514</v>
      </c>
      <c r="D155" s="241" t="s">
        <v>514</v>
      </c>
      <c r="E155" s="241" t="s">
        <v>514</v>
      </c>
      <c r="F155" s="241" t="s">
        <v>514</v>
      </c>
      <c r="G155" s="241" t="s">
        <v>514</v>
      </c>
    </row>
    <row r="156" spans="1:7" x14ac:dyDescent="0.35">
      <c r="A156">
        <v>2014</v>
      </c>
      <c r="B156" t="s">
        <v>392</v>
      </c>
      <c r="C156" s="241" t="s">
        <v>514</v>
      </c>
      <c r="D156" s="241" t="s">
        <v>514</v>
      </c>
      <c r="E156" s="241" t="s">
        <v>514</v>
      </c>
      <c r="F156" s="241" t="s">
        <v>514</v>
      </c>
      <c r="G156" s="241" t="s">
        <v>515</v>
      </c>
    </row>
    <row r="157" spans="1:7" x14ac:dyDescent="0.35">
      <c r="A157">
        <v>2014</v>
      </c>
      <c r="B157" t="s">
        <v>392</v>
      </c>
      <c r="C157" s="241" t="s">
        <v>514</v>
      </c>
      <c r="D157" s="241" t="s">
        <v>514</v>
      </c>
      <c r="E157" s="241" t="s">
        <v>514</v>
      </c>
      <c r="F157" s="241" t="s">
        <v>514</v>
      </c>
      <c r="G157" s="241" t="s">
        <v>515</v>
      </c>
    </row>
    <row r="158" spans="1:7" x14ac:dyDescent="0.35">
      <c r="A158">
        <v>2014</v>
      </c>
      <c r="B158" t="s">
        <v>392</v>
      </c>
      <c r="C158" s="241" t="s">
        <v>514</v>
      </c>
      <c r="D158" s="241" t="s">
        <v>514</v>
      </c>
      <c r="E158" s="241" t="s">
        <v>514</v>
      </c>
      <c r="F158" s="241" t="s">
        <v>514</v>
      </c>
      <c r="G158" s="241" t="s">
        <v>514</v>
      </c>
    </row>
    <row r="159" spans="1:7" x14ac:dyDescent="0.35">
      <c r="A159">
        <v>2014</v>
      </c>
      <c r="B159" t="s">
        <v>392</v>
      </c>
      <c r="C159" s="241" t="s">
        <v>514</v>
      </c>
      <c r="D159" s="241" t="s">
        <v>514</v>
      </c>
      <c r="E159" s="241" t="s">
        <v>513</v>
      </c>
      <c r="F159" s="241" t="s">
        <v>514</v>
      </c>
      <c r="G159" s="241" t="s">
        <v>515</v>
      </c>
    </row>
    <row r="160" spans="1:7" x14ac:dyDescent="0.35">
      <c r="A160">
        <v>2014</v>
      </c>
      <c r="B160" t="s">
        <v>392</v>
      </c>
      <c r="C160" s="241" t="s">
        <v>515</v>
      </c>
      <c r="D160" s="241" t="s">
        <v>514</v>
      </c>
      <c r="E160" s="241" t="s">
        <v>514</v>
      </c>
      <c r="F160" s="241" t="s">
        <v>515</v>
      </c>
      <c r="G160" s="241" t="s">
        <v>515</v>
      </c>
    </row>
    <row r="161" spans="1:7" x14ac:dyDescent="0.35">
      <c r="A161">
        <v>2014</v>
      </c>
      <c r="B161" t="s">
        <v>247</v>
      </c>
      <c r="C161" s="241" t="s">
        <v>514</v>
      </c>
      <c r="D161" s="241" t="s">
        <v>514</v>
      </c>
      <c r="E161" s="241" t="s">
        <v>514</v>
      </c>
      <c r="F161" s="241" t="s">
        <v>514</v>
      </c>
      <c r="G161" s="241" t="s">
        <v>514</v>
      </c>
    </row>
    <row r="162" spans="1:7" x14ac:dyDescent="0.35">
      <c r="A162">
        <v>2014</v>
      </c>
      <c r="B162" t="s">
        <v>247</v>
      </c>
      <c r="C162" s="241" t="s">
        <v>514</v>
      </c>
      <c r="D162" s="241" t="s">
        <v>514</v>
      </c>
      <c r="E162" s="241" t="s">
        <v>514</v>
      </c>
      <c r="F162" s="241" t="s">
        <v>514</v>
      </c>
      <c r="G162" s="241" t="s">
        <v>514</v>
      </c>
    </row>
    <row r="163" spans="1:7" x14ac:dyDescent="0.35">
      <c r="A163">
        <v>2014</v>
      </c>
      <c r="B163" t="s">
        <v>247</v>
      </c>
      <c r="C163" s="241" t="s">
        <v>514</v>
      </c>
      <c r="D163" s="241" t="s">
        <v>514</v>
      </c>
      <c r="E163" s="241" t="s">
        <v>514</v>
      </c>
      <c r="F163" s="241" t="s">
        <v>515</v>
      </c>
      <c r="G163" s="241" t="s">
        <v>515</v>
      </c>
    </row>
    <row r="164" spans="1:7" x14ac:dyDescent="0.35">
      <c r="A164">
        <v>2014</v>
      </c>
      <c r="B164" t="s">
        <v>247</v>
      </c>
      <c r="C164" s="241" t="s">
        <v>513</v>
      </c>
      <c r="D164" s="241" t="s">
        <v>513</v>
      </c>
      <c r="E164" s="241" t="s">
        <v>513</v>
      </c>
      <c r="F164" s="241" t="s">
        <v>515</v>
      </c>
      <c r="G164" s="241" t="s">
        <v>514</v>
      </c>
    </row>
    <row r="165" spans="1:7" x14ac:dyDescent="0.35">
      <c r="A165">
        <v>2014</v>
      </c>
      <c r="B165" t="s">
        <v>247</v>
      </c>
      <c r="C165" s="241" t="s">
        <v>514</v>
      </c>
      <c r="D165" s="241" t="s">
        <v>514</v>
      </c>
      <c r="E165" s="241" t="s">
        <v>514</v>
      </c>
      <c r="F165" s="241" t="s">
        <v>514</v>
      </c>
      <c r="G165" s="241" t="s">
        <v>514</v>
      </c>
    </row>
    <row r="166" spans="1:7" x14ac:dyDescent="0.35">
      <c r="A166">
        <v>2014</v>
      </c>
      <c r="B166" t="s">
        <v>247</v>
      </c>
      <c r="C166" s="241" t="s">
        <v>514</v>
      </c>
      <c r="D166" s="241" t="s">
        <v>514</v>
      </c>
      <c r="E166" s="241" t="s">
        <v>514</v>
      </c>
      <c r="F166" s="241" t="s">
        <v>514</v>
      </c>
      <c r="G166" s="241" t="s">
        <v>514</v>
      </c>
    </row>
    <row r="167" spans="1:7" x14ac:dyDescent="0.35">
      <c r="A167">
        <v>2014</v>
      </c>
      <c r="B167" t="s">
        <v>247</v>
      </c>
      <c r="C167" s="241" t="s">
        <v>514</v>
      </c>
      <c r="D167" s="241" t="s">
        <v>514</v>
      </c>
      <c r="E167" s="241" t="s">
        <v>514</v>
      </c>
      <c r="F167" s="241" t="s">
        <v>515</v>
      </c>
      <c r="G167" s="241" t="s">
        <v>515</v>
      </c>
    </row>
    <row r="168" spans="1:7" x14ac:dyDescent="0.35">
      <c r="A168">
        <v>2014</v>
      </c>
      <c r="B168" t="s">
        <v>247</v>
      </c>
      <c r="C168" s="241" t="s">
        <v>514</v>
      </c>
      <c r="D168" s="241" t="s">
        <v>514</v>
      </c>
      <c r="E168" s="241" t="s">
        <v>514</v>
      </c>
      <c r="F168" s="241" t="s">
        <v>514</v>
      </c>
      <c r="G168" s="241" t="s">
        <v>514</v>
      </c>
    </row>
    <row r="169" spans="1:7" x14ac:dyDescent="0.35">
      <c r="A169">
        <v>2014</v>
      </c>
      <c r="B169" t="s">
        <v>247</v>
      </c>
      <c r="C169" s="241" t="s">
        <v>514</v>
      </c>
      <c r="D169" s="241" t="s">
        <v>514</v>
      </c>
      <c r="E169" s="241" t="s">
        <v>514</v>
      </c>
      <c r="F169" s="241" t="s">
        <v>515</v>
      </c>
      <c r="G169" s="241" t="s">
        <v>514</v>
      </c>
    </row>
    <row r="170" spans="1:7" x14ac:dyDescent="0.35">
      <c r="A170">
        <v>2014</v>
      </c>
      <c r="B170" t="s">
        <v>247</v>
      </c>
      <c r="C170" s="241" t="s">
        <v>514</v>
      </c>
      <c r="D170" s="241" t="s">
        <v>514</v>
      </c>
      <c r="E170" s="241" t="s">
        <v>514</v>
      </c>
      <c r="F170" s="241" t="s">
        <v>515</v>
      </c>
      <c r="G170" s="241" t="s">
        <v>514</v>
      </c>
    </row>
    <row r="171" spans="1:7" x14ac:dyDescent="0.35">
      <c r="A171">
        <v>2014</v>
      </c>
      <c r="B171" t="s">
        <v>247</v>
      </c>
      <c r="C171" s="241" t="s">
        <v>514</v>
      </c>
      <c r="D171" s="241" t="s">
        <v>514</v>
      </c>
      <c r="E171" s="241" t="s">
        <v>514</v>
      </c>
      <c r="F171" s="241" t="s">
        <v>515</v>
      </c>
      <c r="G171" s="241" t="s">
        <v>514</v>
      </c>
    </row>
    <row r="172" spans="1:7" x14ac:dyDescent="0.35">
      <c r="A172">
        <v>2014</v>
      </c>
      <c r="B172" t="s">
        <v>247</v>
      </c>
      <c r="C172" s="241" t="s">
        <v>515</v>
      </c>
      <c r="D172" s="241" t="s">
        <v>515</v>
      </c>
      <c r="E172" s="241" t="s">
        <v>514</v>
      </c>
      <c r="F172" s="241" t="s">
        <v>515</v>
      </c>
      <c r="G172" s="241" t="s">
        <v>515</v>
      </c>
    </row>
    <row r="173" spans="1:7" x14ac:dyDescent="0.35">
      <c r="A173">
        <v>2014</v>
      </c>
      <c r="B173" t="s">
        <v>247</v>
      </c>
      <c r="C173" s="241" t="s">
        <v>515</v>
      </c>
      <c r="D173" s="241" t="s">
        <v>514</v>
      </c>
      <c r="E173" s="241" t="s">
        <v>515</v>
      </c>
      <c r="F173" s="241" t="s">
        <v>514</v>
      </c>
      <c r="G173" s="241" t="s">
        <v>515</v>
      </c>
    </row>
    <row r="174" spans="1:7" x14ac:dyDescent="0.35">
      <c r="A174">
        <v>2014</v>
      </c>
      <c r="B174" t="s">
        <v>247</v>
      </c>
      <c r="C174" s="241" t="s">
        <v>514</v>
      </c>
      <c r="D174" s="241" t="s">
        <v>514</v>
      </c>
      <c r="E174" s="241" t="s">
        <v>514</v>
      </c>
      <c r="F174" s="241" t="s">
        <v>514</v>
      </c>
      <c r="G174" s="241" t="s">
        <v>514</v>
      </c>
    </row>
    <row r="175" spans="1:7" x14ac:dyDescent="0.35">
      <c r="A175">
        <v>2014</v>
      </c>
      <c r="B175" t="s">
        <v>305</v>
      </c>
      <c r="C175" s="241" t="s">
        <v>514</v>
      </c>
      <c r="D175" s="241" t="s">
        <v>513</v>
      </c>
      <c r="E175" s="241" t="s">
        <v>514</v>
      </c>
      <c r="F175" s="241" t="s">
        <v>514</v>
      </c>
      <c r="G175" s="241" t="s">
        <v>514</v>
      </c>
    </row>
    <row r="176" spans="1:7" x14ac:dyDescent="0.35">
      <c r="A176">
        <v>2014</v>
      </c>
      <c r="B176" t="s">
        <v>305</v>
      </c>
      <c r="C176" s="241" t="s">
        <v>515</v>
      </c>
      <c r="D176" s="241" t="s">
        <v>514</v>
      </c>
      <c r="E176" s="241" t="s">
        <v>515</v>
      </c>
      <c r="F176" s="241" t="s">
        <v>513</v>
      </c>
      <c r="G176" s="241" t="s">
        <v>515</v>
      </c>
    </row>
    <row r="177" spans="1:7" x14ac:dyDescent="0.35">
      <c r="A177">
        <v>2014</v>
      </c>
      <c r="B177" t="s">
        <v>305</v>
      </c>
      <c r="C177" s="241" t="s">
        <v>515</v>
      </c>
      <c r="D177" s="241" t="s">
        <v>515</v>
      </c>
      <c r="E177" s="241" t="s">
        <v>513</v>
      </c>
      <c r="F177" s="241" t="s">
        <v>515</v>
      </c>
      <c r="G177" s="241" t="s">
        <v>514</v>
      </c>
    </row>
    <row r="178" spans="1:7" x14ac:dyDescent="0.35">
      <c r="A178">
        <v>2014</v>
      </c>
      <c r="B178" t="s">
        <v>305</v>
      </c>
      <c r="C178" s="241" t="s">
        <v>515</v>
      </c>
      <c r="D178" s="241" t="s">
        <v>515</v>
      </c>
      <c r="E178" s="241" t="s">
        <v>514</v>
      </c>
      <c r="F178" s="241" t="s">
        <v>514</v>
      </c>
      <c r="G178" s="241" t="s">
        <v>514</v>
      </c>
    </row>
    <row r="179" spans="1:7" x14ac:dyDescent="0.35">
      <c r="A179">
        <v>2014</v>
      </c>
      <c r="B179" t="s">
        <v>305</v>
      </c>
      <c r="C179" s="241" t="s">
        <v>515</v>
      </c>
      <c r="D179" s="241" t="s">
        <v>515</v>
      </c>
      <c r="E179" s="241" t="s">
        <v>514</v>
      </c>
      <c r="F179" s="241" t="s">
        <v>514</v>
      </c>
      <c r="G179" s="241" t="s">
        <v>514</v>
      </c>
    </row>
    <row r="180" spans="1:7" x14ac:dyDescent="0.35">
      <c r="A180">
        <v>2014</v>
      </c>
      <c r="B180" t="s">
        <v>305</v>
      </c>
      <c r="C180" s="241" t="s">
        <v>515</v>
      </c>
      <c r="D180" s="241" t="s">
        <v>514</v>
      </c>
      <c r="E180" s="241" t="s">
        <v>515</v>
      </c>
      <c r="F180" s="241" t="s">
        <v>515</v>
      </c>
      <c r="G180" s="241" t="s">
        <v>515</v>
      </c>
    </row>
    <row r="181" spans="1:7" x14ac:dyDescent="0.35">
      <c r="A181">
        <v>2014</v>
      </c>
      <c r="B181" t="s">
        <v>305</v>
      </c>
      <c r="C181" s="241" t="s">
        <v>514</v>
      </c>
      <c r="D181" s="241" t="s">
        <v>514</v>
      </c>
      <c r="E181" s="241" t="s">
        <v>514</v>
      </c>
      <c r="F181" s="241" t="s">
        <v>515</v>
      </c>
      <c r="G181" s="241" t="s">
        <v>514</v>
      </c>
    </row>
    <row r="182" spans="1:7" x14ac:dyDescent="0.35">
      <c r="A182">
        <v>2014</v>
      </c>
      <c r="B182" t="s">
        <v>305</v>
      </c>
      <c r="C182" s="241" t="s">
        <v>513</v>
      </c>
      <c r="D182" s="241" t="s">
        <v>513</v>
      </c>
      <c r="E182" s="241" t="s">
        <v>513</v>
      </c>
      <c r="F182" s="241" t="s">
        <v>514</v>
      </c>
      <c r="G182" s="241" t="s">
        <v>514</v>
      </c>
    </row>
    <row r="183" spans="1:7" x14ac:dyDescent="0.35">
      <c r="A183">
        <v>2014</v>
      </c>
      <c r="B183" t="s">
        <v>305</v>
      </c>
      <c r="C183" s="241" t="s">
        <v>514</v>
      </c>
      <c r="D183" s="241" t="s">
        <v>513</v>
      </c>
      <c r="E183" s="241" t="s">
        <v>514</v>
      </c>
      <c r="F183" s="241" t="s">
        <v>514</v>
      </c>
      <c r="G183" s="241" t="s">
        <v>514</v>
      </c>
    </row>
    <row r="184" spans="1:7" x14ac:dyDescent="0.35">
      <c r="A184">
        <v>2014</v>
      </c>
      <c r="B184" t="s">
        <v>305</v>
      </c>
      <c r="C184" s="241" t="s">
        <v>513</v>
      </c>
      <c r="D184" s="241" t="s">
        <v>513</v>
      </c>
      <c r="E184" s="241" t="s">
        <v>513</v>
      </c>
      <c r="F184" s="241" t="s">
        <v>515</v>
      </c>
      <c r="G184" s="241" t="s">
        <v>513</v>
      </c>
    </row>
    <row r="185" spans="1:7" x14ac:dyDescent="0.35">
      <c r="A185">
        <v>2014</v>
      </c>
      <c r="B185" t="s">
        <v>305</v>
      </c>
      <c r="C185" s="241" t="s">
        <v>514</v>
      </c>
      <c r="D185" s="241" t="s">
        <v>514</v>
      </c>
      <c r="E185" s="241" t="s">
        <v>514</v>
      </c>
      <c r="F185" s="241" t="s">
        <v>514</v>
      </c>
      <c r="G185" s="241" t="s">
        <v>514</v>
      </c>
    </row>
    <row r="186" spans="1:7" x14ac:dyDescent="0.35">
      <c r="A186">
        <v>2014</v>
      </c>
      <c r="B186" t="s">
        <v>305</v>
      </c>
      <c r="C186" s="241" t="s">
        <v>514</v>
      </c>
      <c r="D186" s="241" t="s">
        <v>514</v>
      </c>
      <c r="E186" s="241" t="s">
        <v>514</v>
      </c>
      <c r="F186" s="241" t="s">
        <v>514</v>
      </c>
      <c r="G186" s="241" t="s">
        <v>514</v>
      </c>
    </row>
    <row r="187" spans="1:7" x14ac:dyDescent="0.35">
      <c r="A187">
        <v>2014</v>
      </c>
      <c r="B187" t="s">
        <v>305</v>
      </c>
      <c r="C187" s="241" t="s">
        <v>515</v>
      </c>
      <c r="D187" s="241" t="s">
        <v>514</v>
      </c>
      <c r="E187" s="241" t="s">
        <v>514</v>
      </c>
      <c r="F187" s="241" t="s">
        <v>514</v>
      </c>
      <c r="G187" s="241" t="s">
        <v>515</v>
      </c>
    </row>
    <row r="188" spans="1:7" x14ac:dyDescent="0.35">
      <c r="A188">
        <v>2014</v>
      </c>
      <c r="B188" t="s">
        <v>305</v>
      </c>
      <c r="C188" s="241" t="s">
        <v>513</v>
      </c>
      <c r="D188" s="241" t="s">
        <v>513</v>
      </c>
      <c r="E188" s="241" t="s">
        <v>513</v>
      </c>
      <c r="F188" s="241" t="s">
        <v>513</v>
      </c>
      <c r="G188" s="241" t="s">
        <v>513</v>
      </c>
    </row>
    <row r="189" spans="1:7" x14ac:dyDescent="0.35">
      <c r="A189">
        <v>2014</v>
      </c>
      <c r="B189" t="s">
        <v>305</v>
      </c>
      <c r="C189" s="241" t="s">
        <v>514</v>
      </c>
      <c r="D189" s="241" t="s">
        <v>514</v>
      </c>
      <c r="E189" s="241" t="s">
        <v>514</v>
      </c>
      <c r="F189" s="241" t="s">
        <v>514</v>
      </c>
      <c r="G189" s="241" t="s">
        <v>514</v>
      </c>
    </row>
    <row r="190" spans="1:7" x14ac:dyDescent="0.35">
      <c r="A190">
        <v>2014</v>
      </c>
      <c r="B190" t="s">
        <v>305</v>
      </c>
      <c r="C190" s="241" t="s">
        <v>514</v>
      </c>
      <c r="D190" s="241" t="s">
        <v>514</v>
      </c>
      <c r="E190" s="241" t="s">
        <v>514</v>
      </c>
      <c r="F190" s="241" t="s">
        <v>514</v>
      </c>
      <c r="G190" s="241" t="s">
        <v>514</v>
      </c>
    </row>
    <row r="191" spans="1:7" x14ac:dyDescent="0.35">
      <c r="A191">
        <v>2014</v>
      </c>
      <c r="B191" t="s">
        <v>248</v>
      </c>
      <c r="C191" s="241" t="s">
        <v>514</v>
      </c>
      <c r="D191" s="241" t="s">
        <v>513</v>
      </c>
      <c r="E191" s="241" t="s">
        <v>514</v>
      </c>
      <c r="F191" s="241" t="s">
        <v>514</v>
      </c>
      <c r="G191" s="241" t="s">
        <v>515</v>
      </c>
    </row>
    <row r="192" spans="1:7" x14ac:dyDescent="0.35">
      <c r="A192">
        <v>2014</v>
      </c>
      <c r="B192" t="s">
        <v>248</v>
      </c>
      <c r="C192" s="241" t="s">
        <v>514</v>
      </c>
      <c r="D192" s="241" t="s">
        <v>513</v>
      </c>
      <c r="E192" s="241" t="s">
        <v>515</v>
      </c>
      <c r="F192" s="241" t="s">
        <v>515</v>
      </c>
      <c r="G192" s="241" t="s">
        <v>513</v>
      </c>
    </row>
    <row r="193" spans="1:7" x14ac:dyDescent="0.35">
      <c r="A193">
        <v>2014</v>
      </c>
      <c r="B193" t="s">
        <v>248</v>
      </c>
      <c r="C193" s="241" t="s">
        <v>515</v>
      </c>
      <c r="D193" s="241" t="s">
        <v>513</v>
      </c>
      <c r="E193" s="241" t="s">
        <v>513</v>
      </c>
      <c r="F193" s="241" t="s">
        <v>513</v>
      </c>
      <c r="G193" s="241" t="s">
        <v>513</v>
      </c>
    </row>
    <row r="194" spans="1:7" x14ac:dyDescent="0.35">
      <c r="A194">
        <v>2014</v>
      </c>
      <c r="B194" t="s">
        <v>248</v>
      </c>
      <c r="C194" s="241" t="s">
        <v>514</v>
      </c>
      <c r="D194" s="241" t="s">
        <v>513</v>
      </c>
      <c r="E194" s="241" t="s">
        <v>514</v>
      </c>
      <c r="F194" s="241" t="s">
        <v>514</v>
      </c>
      <c r="G194" s="241" t="s">
        <v>514</v>
      </c>
    </row>
    <row r="195" spans="1:7" x14ac:dyDescent="0.35">
      <c r="A195">
        <v>2014</v>
      </c>
      <c r="B195" t="s">
        <v>248</v>
      </c>
      <c r="C195" s="241" t="s">
        <v>515</v>
      </c>
      <c r="D195" s="241" t="s">
        <v>513</v>
      </c>
      <c r="E195" s="241" t="s">
        <v>513</v>
      </c>
      <c r="F195" s="241" t="s">
        <v>513</v>
      </c>
      <c r="G195" s="241" t="s">
        <v>513</v>
      </c>
    </row>
    <row r="196" spans="1:7" x14ac:dyDescent="0.35">
      <c r="A196">
        <v>2014</v>
      </c>
      <c r="B196" t="s">
        <v>248</v>
      </c>
      <c r="C196" s="241" t="s">
        <v>514</v>
      </c>
      <c r="D196" s="241" t="s">
        <v>513</v>
      </c>
      <c r="E196" s="241" t="s">
        <v>514</v>
      </c>
      <c r="F196" s="241" t="s">
        <v>514</v>
      </c>
      <c r="G196" s="241" t="s">
        <v>514</v>
      </c>
    </row>
    <row r="197" spans="1:7" x14ac:dyDescent="0.35">
      <c r="A197">
        <v>2014</v>
      </c>
      <c r="B197" t="s">
        <v>248</v>
      </c>
      <c r="C197" s="241" t="s">
        <v>514</v>
      </c>
      <c r="D197" s="241" t="s">
        <v>513</v>
      </c>
      <c r="E197" s="241" t="s">
        <v>514</v>
      </c>
      <c r="F197" s="241" t="s">
        <v>514</v>
      </c>
      <c r="G197" s="241" t="s">
        <v>514</v>
      </c>
    </row>
    <row r="198" spans="1:7" x14ac:dyDescent="0.35">
      <c r="A198">
        <v>2014</v>
      </c>
      <c r="B198" t="s">
        <v>248</v>
      </c>
      <c r="C198" s="241" t="s">
        <v>514</v>
      </c>
      <c r="D198" s="241" t="s">
        <v>513</v>
      </c>
      <c r="E198" s="241" t="s">
        <v>514</v>
      </c>
      <c r="F198" s="241" t="s">
        <v>514</v>
      </c>
      <c r="G198" s="241" t="s">
        <v>514</v>
      </c>
    </row>
    <row r="199" spans="1:7" x14ac:dyDescent="0.35">
      <c r="A199">
        <v>2014</v>
      </c>
      <c r="B199" t="s">
        <v>248</v>
      </c>
      <c r="C199" s="241" t="s">
        <v>514</v>
      </c>
      <c r="D199" s="241" t="s">
        <v>513</v>
      </c>
      <c r="E199" s="241" t="s">
        <v>515</v>
      </c>
      <c r="F199" s="241" t="s">
        <v>514</v>
      </c>
      <c r="G199" s="241" t="s">
        <v>515</v>
      </c>
    </row>
    <row r="200" spans="1:7" x14ac:dyDescent="0.35">
      <c r="A200">
        <v>2014</v>
      </c>
      <c r="B200" t="s">
        <v>248</v>
      </c>
      <c r="C200" s="241" t="s">
        <v>515</v>
      </c>
      <c r="D200" s="241" t="s">
        <v>514</v>
      </c>
      <c r="E200" s="241" t="s">
        <v>514</v>
      </c>
      <c r="F200" s="241" t="s">
        <v>515</v>
      </c>
      <c r="G200" s="241" t="s">
        <v>515</v>
      </c>
    </row>
    <row r="201" spans="1:7" x14ac:dyDescent="0.35">
      <c r="A201">
        <v>2014</v>
      </c>
      <c r="B201" t="s">
        <v>248</v>
      </c>
      <c r="C201" s="241" t="s">
        <v>515</v>
      </c>
      <c r="D201" s="241" t="s">
        <v>514</v>
      </c>
      <c r="E201" s="241" t="s">
        <v>514</v>
      </c>
      <c r="F201" s="241" t="s">
        <v>514</v>
      </c>
      <c r="G201" s="241" t="s">
        <v>514</v>
      </c>
    </row>
    <row r="202" spans="1:7" x14ac:dyDescent="0.35">
      <c r="A202">
        <v>2014</v>
      </c>
      <c r="B202" t="s">
        <v>249</v>
      </c>
      <c r="C202" s="241" t="s">
        <v>515</v>
      </c>
      <c r="D202" s="241" t="s">
        <v>514</v>
      </c>
      <c r="E202" s="241" t="s">
        <v>514</v>
      </c>
      <c r="F202" s="241" t="s">
        <v>515</v>
      </c>
      <c r="G202" s="241" t="s">
        <v>514</v>
      </c>
    </row>
    <row r="203" spans="1:7" x14ac:dyDescent="0.35">
      <c r="A203">
        <v>2014</v>
      </c>
      <c r="B203" t="s">
        <v>249</v>
      </c>
      <c r="C203" s="241" t="s">
        <v>514</v>
      </c>
      <c r="D203" s="241" t="s">
        <v>513</v>
      </c>
      <c r="E203" s="241" t="s">
        <v>514</v>
      </c>
      <c r="F203" s="241" t="s">
        <v>514</v>
      </c>
      <c r="G203" s="241" t="s">
        <v>514</v>
      </c>
    </row>
    <row r="204" spans="1:7" x14ac:dyDescent="0.35">
      <c r="A204">
        <v>2014</v>
      </c>
      <c r="B204" t="s">
        <v>249</v>
      </c>
      <c r="C204" s="241" t="s">
        <v>515</v>
      </c>
      <c r="D204" s="241" t="s">
        <v>514</v>
      </c>
      <c r="E204" s="241" t="s">
        <v>514</v>
      </c>
      <c r="F204" s="241" t="s">
        <v>514</v>
      </c>
      <c r="G204" s="241" t="s">
        <v>514</v>
      </c>
    </row>
    <row r="205" spans="1:7" x14ac:dyDescent="0.35">
      <c r="A205">
        <v>2014</v>
      </c>
      <c r="B205" t="s">
        <v>249</v>
      </c>
      <c r="C205" s="241" t="s">
        <v>513</v>
      </c>
      <c r="D205" s="241" t="s">
        <v>513</v>
      </c>
      <c r="E205" s="241" t="s">
        <v>513</v>
      </c>
      <c r="F205" s="241" t="s">
        <v>513</v>
      </c>
      <c r="G205" s="241" t="s">
        <v>513</v>
      </c>
    </row>
    <row r="206" spans="1:7" x14ac:dyDescent="0.35">
      <c r="A206">
        <v>2014</v>
      </c>
      <c r="B206" t="s">
        <v>249</v>
      </c>
      <c r="C206" s="241" t="s">
        <v>515</v>
      </c>
      <c r="D206" s="241" t="s">
        <v>514</v>
      </c>
      <c r="E206" s="241" t="s">
        <v>514</v>
      </c>
      <c r="F206" s="241" t="s">
        <v>515</v>
      </c>
      <c r="G206" s="241" t="s">
        <v>515</v>
      </c>
    </row>
    <row r="207" spans="1:7" x14ac:dyDescent="0.35">
      <c r="A207">
        <v>2014</v>
      </c>
      <c r="B207" t="s">
        <v>249</v>
      </c>
      <c r="C207" s="241" t="s">
        <v>514</v>
      </c>
      <c r="D207" s="241" t="s">
        <v>514</v>
      </c>
      <c r="E207" s="241" t="s">
        <v>514</v>
      </c>
      <c r="F207" s="241" t="s">
        <v>513</v>
      </c>
      <c r="G207" s="241" t="s">
        <v>513</v>
      </c>
    </row>
    <row r="208" spans="1:7" x14ac:dyDescent="0.35">
      <c r="A208">
        <v>2014</v>
      </c>
      <c r="B208" t="s">
        <v>249</v>
      </c>
      <c r="C208" s="241" t="s">
        <v>514</v>
      </c>
      <c r="D208" s="241" t="s">
        <v>514</v>
      </c>
      <c r="E208" s="241" t="s">
        <v>514</v>
      </c>
      <c r="F208" s="241" t="s">
        <v>515</v>
      </c>
      <c r="G208" s="241" t="s">
        <v>514</v>
      </c>
    </row>
    <row r="209" spans="1:7" x14ac:dyDescent="0.35">
      <c r="A209">
        <v>2014</v>
      </c>
      <c r="B209" t="s">
        <v>249</v>
      </c>
      <c r="C209" s="241" t="s">
        <v>515</v>
      </c>
      <c r="D209" s="241" t="s">
        <v>515</v>
      </c>
      <c r="E209" s="241" t="s">
        <v>513</v>
      </c>
      <c r="F209" s="241" t="s">
        <v>513</v>
      </c>
      <c r="G209" s="241" t="s">
        <v>513</v>
      </c>
    </row>
    <row r="210" spans="1:7" x14ac:dyDescent="0.35">
      <c r="A210">
        <v>2014</v>
      </c>
      <c r="B210" t="s">
        <v>249</v>
      </c>
      <c r="C210" s="241" t="s">
        <v>514</v>
      </c>
      <c r="D210" s="241" t="s">
        <v>514</v>
      </c>
      <c r="E210" s="241" t="s">
        <v>514</v>
      </c>
      <c r="F210" s="241" t="s">
        <v>514</v>
      </c>
      <c r="G210" s="241" t="s">
        <v>514</v>
      </c>
    </row>
    <row r="211" spans="1:7" x14ac:dyDescent="0.35">
      <c r="A211">
        <v>2014</v>
      </c>
      <c r="B211" t="s">
        <v>249</v>
      </c>
      <c r="C211" s="241" t="s">
        <v>515</v>
      </c>
      <c r="D211" s="241" t="s">
        <v>514</v>
      </c>
      <c r="E211" s="241" t="s">
        <v>514</v>
      </c>
      <c r="F211" s="241" t="s">
        <v>515</v>
      </c>
      <c r="G211" s="241" t="s">
        <v>514</v>
      </c>
    </row>
    <row r="212" spans="1:7" x14ac:dyDescent="0.35">
      <c r="A212">
        <v>2014</v>
      </c>
      <c r="B212" t="s">
        <v>249</v>
      </c>
      <c r="C212" s="241" t="s">
        <v>515</v>
      </c>
      <c r="D212" s="241" t="s">
        <v>514</v>
      </c>
      <c r="E212" s="241" t="s">
        <v>513</v>
      </c>
      <c r="F212" s="241" t="s">
        <v>515</v>
      </c>
      <c r="G212" s="241" t="s">
        <v>515</v>
      </c>
    </row>
    <row r="213" spans="1:7" x14ac:dyDescent="0.35">
      <c r="A213">
        <v>2014</v>
      </c>
      <c r="B213" t="s">
        <v>249</v>
      </c>
      <c r="C213" s="241" t="s">
        <v>515</v>
      </c>
      <c r="D213" s="241" t="s">
        <v>515</v>
      </c>
      <c r="E213" s="241" t="s">
        <v>514</v>
      </c>
      <c r="F213" s="241" t="s">
        <v>515</v>
      </c>
      <c r="G213" s="241" t="s">
        <v>515</v>
      </c>
    </row>
    <row r="214" spans="1:7" x14ac:dyDescent="0.35">
      <c r="A214">
        <v>2014</v>
      </c>
      <c r="B214" t="s">
        <v>249</v>
      </c>
      <c r="C214" s="241" t="s">
        <v>515</v>
      </c>
      <c r="D214" s="241" t="s">
        <v>514</v>
      </c>
      <c r="E214" s="241" t="s">
        <v>514</v>
      </c>
      <c r="F214" s="241" t="s">
        <v>514</v>
      </c>
      <c r="G214" s="241" t="s">
        <v>514</v>
      </c>
    </row>
    <row r="215" spans="1:7" x14ac:dyDescent="0.35">
      <c r="A215">
        <v>2014</v>
      </c>
      <c r="B215" t="s">
        <v>249</v>
      </c>
      <c r="C215" s="241" t="s">
        <v>514</v>
      </c>
      <c r="D215" s="241" t="s">
        <v>514</v>
      </c>
      <c r="E215" s="241" t="s">
        <v>514</v>
      </c>
      <c r="F215" s="241" t="s">
        <v>515</v>
      </c>
      <c r="G215" s="241" t="s">
        <v>515</v>
      </c>
    </row>
    <row r="216" spans="1:7" x14ac:dyDescent="0.35">
      <c r="A216">
        <v>2014</v>
      </c>
      <c r="B216" t="s">
        <v>249</v>
      </c>
      <c r="C216" s="241" t="s">
        <v>513</v>
      </c>
      <c r="D216" s="241" t="s">
        <v>513</v>
      </c>
      <c r="E216" s="241" t="s">
        <v>513</v>
      </c>
      <c r="F216" s="241" t="s">
        <v>513</v>
      </c>
      <c r="G216" s="241" t="s">
        <v>514</v>
      </c>
    </row>
    <row r="217" spans="1:7" x14ac:dyDescent="0.35">
      <c r="A217">
        <v>2014</v>
      </c>
      <c r="B217" t="s">
        <v>306</v>
      </c>
      <c r="C217" s="241" t="s">
        <v>514</v>
      </c>
      <c r="D217" s="241" t="s">
        <v>514</v>
      </c>
      <c r="E217" s="241" t="s">
        <v>515</v>
      </c>
      <c r="F217" s="241" t="s">
        <v>515</v>
      </c>
      <c r="G217" s="241" t="s">
        <v>514</v>
      </c>
    </row>
    <row r="218" spans="1:7" x14ac:dyDescent="0.35">
      <c r="A218">
        <v>2014</v>
      </c>
      <c r="B218" t="s">
        <v>306</v>
      </c>
      <c r="C218" s="241" t="s">
        <v>515</v>
      </c>
      <c r="D218" s="241" t="s">
        <v>514</v>
      </c>
      <c r="E218" s="241" t="s">
        <v>515</v>
      </c>
      <c r="F218" s="241" t="s">
        <v>515</v>
      </c>
      <c r="G218" s="241" t="s">
        <v>514</v>
      </c>
    </row>
    <row r="219" spans="1:7" x14ac:dyDescent="0.35">
      <c r="A219">
        <v>2014</v>
      </c>
      <c r="B219" t="s">
        <v>306</v>
      </c>
      <c r="C219" s="241" t="s">
        <v>514</v>
      </c>
      <c r="D219" s="241" t="s">
        <v>514</v>
      </c>
      <c r="E219" s="241" t="s">
        <v>514</v>
      </c>
      <c r="F219" s="241" t="s">
        <v>514</v>
      </c>
      <c r="G219" s="241" t="s">
        <v>514</v>
      </c>
    </row>
    <row r="220" spans="1:7" x14ac:dyDescent="0.35">
      <c r="A220">
        <v>2014</v>
      </c>
      <c r="B220" t="s">
        <v>306</v>
      </c>
      <c r="C220" s="241" t="s">
        <v>514</v>
      </c>
      <c r="D220" s="241" t="s">
        <v>514</v>
      </c>
      <c r="E220" s="241" t="s">
        <v>514</v>
      </c>
      <c r="F220" s="241" t="s">
        <v>514</v>
      </c>
      <c r="G220" s="241" t="s">
        <v>515</v>
      </c>
    </row>
    <row r="221" spans="1:7" x14ac:dyDescent="0.35">
      <c r="A221">
        <v>2014</v>
      </c>
      <c r="B221" t="s">
        <v>306</v>
      </c>
      <c r="C221" s="241" t="s">
        <v>515</v>
      </c>
      <c r="D221" s="241" t="s">
        <v>515</v>
      </c>
      <c r="E221" s="241" t="s">
        <v>515</v>
      </c>
      <c r="F221" s="241" t="s">
        <v>515</v>
      </c>
      <c r="G221" s="241" t="s">
        <v>515</v>
      </c>
    </row>
    <row r="222" spans="1:7" x14ac:dyDescent="0.35">
      <c r="A222">
        <v>2014</v>
      </c>
      <c r="B222" t="s">
        <v>306</v>
      </c>
      <c r="C222" s="241" t="s">
        <v>515</v>
      </c>
      <c r="D222" s="241" t="s">
        <v>514</v>
      </c>
      <c r="E222" s="241" t="s">
        <v>515</v>
      </c>
      <c r="F222" s="241" t="s">
        <v>514</v>
      </c>
      <c r="G222" s="241" t="s">
        <v>515</v>
      </c>
    </row>
    <row r="223" spans="1:7" x14ac:dyDescent="0.35">
      <c r="A223">
        <v>2014</v>
      </c>
      <c r="B223" t="s">
        <v>306</v>
      </c>
      <c r="C223" s="241" t="s">
        <v>514</v>
      </c>
      <c r="D223" s="241" t="s">
        <v>514</v>
      </c>
      <c r="E223" s="241" t="s">
        <v>515</v>
      </c>
      <c r="F223" s="241" t="s">
        <v>514</v>
      </c>
      <c r="G223" s="241" t="s">
        <v>514</v>
      </c>
    </row>
    <row r="224" spans="1:7" x14ac:dyDescent="0.35">
      <c r="A224">
        <v>2014</v>
      </c>
      <c r="B224" t="s">
        <v>306</v>
      </c>
      <c r="C224" s="241" t="s">
        <v>514</v>
      </c>
      <c r="D224" s="241" t="s">
        <v>514</v>
      </c>
      <c r="E224" s="241" t="s">
        <v>514</v>
      </c>
      <c r="F224" s="241" t="s">
        <v>514</v>
      </c>
      <c r="G224" s="241" t="s">
        <v>515</v>
      </c>
    </row>
    <row r="225" spans="1:7" x14ac:dyDescent="0.35">
      <c r="A225">
        <v>2014</v>
      </c>
      <c r="B225" t="s">
        <v>306</v>
      </c>
      <c r="C225" s="241" t="s">
        <v>515</v>
      </c>
      <c r="D225" s="241" t="s">
        <v>514</v>
      </c>
      <c r="E225" s="241" t="s">
        <v>515</v>
      </c>
      <c r="F225" s="241" t="s">
        <v>515</v>
      </c>
      <c r="G225" s="241" t="s">
        <v>515</v>
      </c>
    </row>
    <row r="226" spans="1:7" x14ac:dyDescent="0.35">
      <c r="A226">
        <v>2014</v>
      </c>
      <c r="B226" t="s">
        <v>306</v>
      </c>
      <c r="C226" s="241" t="s">
        <v>515</v>
      </c>
      <c r="D226" s="241" t="s">
        <v>515</v>
      </c>
      <c r="E226" s="241" t="s">
        <v>515</v>
      </c>
      <c r="F226" s="241" t="s">
        <v>515</v>
      </c>
      <c r="G226" s="241" t="s">
        <v>515</v>
      </c>
    </row>
    <row r="227" spans="1:7" x14ac:dyDescent="0.35">
      <c r="A227">
        <v>2014</v>
      </c>
      <c r="B227" t="s">
        <v>306</v>
      </c>
      <c r="C227" s="241" t="s">
        <v>514</v>
      </c>
      <c r="D227" s="241" t="s">
        <v>514</v>
      </c>
      <c r="E227" s="241" t="s">
        <v>514</v>
      </c>
      <c r="F227" s="241" t="s">
        <v>514</v>
      </c>
      <c r="G227" s="241" t="s">
        <v>515</v>
      </c>
    </row>
    <row r="228" spans="1:7" x14ac:dyDescent="0.35">
      <c r="A228">
        <v>2014</v>
      </c>
      <c r="B228" t="s">
        <v>251</v>
      </c>
      <c r="C228" s="241" t="s">
        <v>515</v>
      </c>
      <c r="D228" s="241" t="s">
        <v>515</v>
      </c>
      <c r="E228" s="241" t="s">
        <v>515</v>
      </c>
      <c r="F228" s="241" t="s">
        <v>515</v>
      </c>
      <c r="G228" s="241" t="s">
        <v>515</v>
      </c>
    </row>
    <row r="229" spans="1:7" x14ac:dyDescent="0.35">
      <c r="A229">
        <v>2014</v>
      </c>
      <c r="B229" t="s">
        <v>251</v>
      </c>
      <c r="C229" s="241" t="s">
        <v>515</v>
      </c>
      <c r="D229" s="241" t="s">
        <v>515</v>
      </c>
      <c r="E229" s="241" t="s">
        <v>515</v>
      </c>
      <c r="F229" s="241" t="s">
        <v>515</v>
      </c>
      <c r="G229" s="241" t="s">
        <v>515</v>
      </c>
    </row>
    <row r="230" spans="1:7" x14ac:dyDescent="0.35">
      <c r="A230">
        <v>2014</v>
      </c>
      <c r="B230" t="s">
        <v>251</v>
      </c>
      <c r="C230" s="241" t="s">
        <v>515</v>
      </c>
      <c r="D230" s="241" t="s">
        <v>515</v>
      </c>
      <c r="E230" s="241" t="s">
        <v>514</v>
      </c>
      <c r="F230" s="241" t="s">
        <v>515</v>
      </c>
      <c r="G230" s="241" t="s">
        <v>515</v>
      </c>
    </row>
    <row r="231" spans="1:7" x14ac:dyDescent="0.35">
      <c r="A231">
        <v>2014</v>
      </c>
      <c r="B231" t="s">
        <v>251</v>
      </c>
      <c r="C231" s="241" t="s">
        <v>515</v>
      </c>
      <c r="D231" s="241" t="s">
        <v>515</v>
      </c>
      <c r="E231" s="241" t="s">
        <v>515</v>
      </c>
      <c r="F231" s="241" t="s">
        <v>515</v>
      </c>
      <c r="G231" s="241" t="s">
        <v>515</v>
      </c>
    </row>
    <row r="232" spans="1:7" x14ac:dyDescent="0.35">
      <c r="A232">
        <v>2014</v>
      </c>
      <c r="B232" t="s">
        <v>251</v>
      </c>
      <c r="C232" s="241" t="s">
        <v>513</v>
      </c>
      <c r="D232" s="241" t="s">
        <v>513</v>
      </c>
      <c r="E232" s="241" t="s">
        <v>513</v>
      </c>
      <c r="F232" s="241" t="s">
        <v>515</v>
      </c>
      <c r="G232" s="241" t="s">
        <v>515</v>
      </c>
    </row>
    <row r="233" spans="1:7" x14ac:dyDescent="0.35">
      <c r="A233">
        <v>2014</v>
      </c>
      <c r="B233" t="s">
        <v>251</v>
      </c>
      <c r="C233" s="241" t="s">
        <v>515</v>
      </c>
      <c r="D233" s="241" t="s">
        <v>514</v>
      </c>
      <c r="E233" s="241" t="s">
        <v>514</v>
      </c>
      <c r="F233" s="241" t="s">
        <v>515</v>
      </c>
      <c r="G233" s="241" t="s">
        <v>513</v>
      </c>
    </row>
    <row r="234" spans="1:7" x14ac:dyDescent="0.35">
      <c r="A234">
        <v>2014</v>
      </c>
      <c r="B234" t="s">
        <v>251</v>
      </c>
      <c r="C234" s="241" t="s">
        <v>515</v>
      </c>
      <c r="D234" s="241" t="s">
        <v>515</v>
      </c>
      <c r="E234" s="241" t="s">
        <v>515</v>
      </c>
      <c r="F234" s="241" t="s">
        <v>515</v>
      </c>
      <c r="G234" s="241" t="s">
        <v>515</v>
      </c>
    </row>
    <row r="235" spans="1:7" x14ac:dyDescent="0.35">
      <c r="A235">
        <v>2014</v>
      </c>
      <c r="B235" t="s">
        <v>251</v>
      </c>
      <c r="C235" s="241" t="s">
        <v>515</v>
      </c>
      <c r="D235" s="241" t="s">
        <v>513</v>
      </c>
      <c r="E235" s="241" t="s">
        <v>513</v>
      </c>
      <c r="F235" s="241" t="s">
        <v>513</v>
      </c>
      <c r="G235" s="241" t="s">
        <v>515</v>
      </c>
    </row>
    <row r="236" spans="1:7" x14ac:dyDescent="0.35">
      <c r="A236">
        <v>2014</v>
      </c>
      <c r="B236" t="s">
        <v>251</v>
      </c>
      <c r="C236" s="241" t="s">
        <v>513</v>
      </c>
      <c r="D236" s="241" t="s">
        <v>513</v>
      </c>
      <c r="E236" s="241" t="s">
        <v>513</v>
      </c>
      <c r="F236" s="241" t="s">
        <v>513</v>
      </c>
      <c r="G236" s="241" t="s">
        <v>514</v>
      </c>
    </row>
    <row r="237" spans="1:7" x14ac:dyDescent="0.35">
      <c r="A237">
        <v>2014</v>
      </c>
      <c r="B237" t="s">
        <v>251</v>
      </c>
      <c r="C237" s="241" t="s">
        <v>513</v>
      </c>
      <c r="D237" s="241" t="s">
        <v>513</v>
      </c>
      <c r="E237" s="241" t="s">
        <v>513</v>
      </c>
      <c r="F237" s="241" t="s">
        <v>513</v>
      </c>
      <c r="G237" s="241" t="s">
        <v>513</v>
      </c>
    </row>
    <row r="238" spans="1:7" x14ac:dyDescent="0.35">
      <c r="A238">
        <v>2014</v>
      </c>
      <c r="B238" t="s">
        <v>251</v>
      </c>
      <c r="C238" s="241" t="s">
        <v>513</v>
      </c>
      <c r="D238" s="241" t="s">
        <v>513</v>
      </c>
      <c r="E238" s="241" t="s">
        <v>513</v>
      </c>
      <c r="F238" s="241" t="s">
        <v>513</v>
      </c>
      <c r="G238" s="241" t="s">
        <v>513</v>
      </c>
    </row>
    <row r="239" spans="1:7" x14ac:dyDescent="0.35">
      <c r="A239">
        <v>2014</v>
      </c>
      <c r="B239" t="s">
        <v>251</v>
      </c>
      <c r="C239" s="241" t="s">
        <v>515</v>
      </c>
      <c r="D239" s="241" t="s">
        <v>515</v>
      </c>
      <c r="E239" s="241" t="s">
        <v>514</v>
      </c>
      <c r="F239" s="241" t="s">
        <v>515</v>
      </c>
      <c r="G239" s="241" t="s">
        <v>515</v>
      </c>
    </row>
    <row r="240" spans="1:7" x14ac:dyDescent="0.35">
      <c r="A240">
        <v>2014</v>
      </c>
      <c r="B240" t="s">
        <v>251</v>
      </c>
      <c r="C240" s="241" t="s">
        <v>513</v>
      </c>
      <c r="D240" s="241" t="s">
        <v>513</v>
      </c>
      <c r="E240" s="241" t="s">
        <v>513</v>
      </c>
      <c r="F240" s="241" t="s">
        <v>513</v>
      </c>
      <c r="G240" s="241" t="s">
        <v>513</v>
      </c>
    </row>
    <row r="241" spans="1:7" x14ac:dyDescent="0.35">
      <c r="A241">
        <v>2014</v>
      </c>
      <c r="B241" t="s">
        <v>251</v>
      </c>
      <c r="C241" s="241" t="s">
        <v>514</v>
      </c>
      <c r="D241" s="241" t="s">
        <v>514</v>
      </c>
      <c r="E241" s="241" t="s">
        <v>514</v>
      </c>
      <c r="F241" s="241" t="s">
        <v>514</v>
      </c>
      <c r="G241" s="241" t="s">
        <v>515</v>
      </c>
    </row>
    <row r="242" spans="1:7" x14ac:dyDescent="0.35">
      <c r="A242">
        <v>2014</v>
      </c>
      <c r="B242" t="s">
        <v>307</v>
      </c>
      <c r="C242" s="241" t="s">
        <v>514</v>
      </c>
      <c r="D242" s="241" t="s">
        <v>514</v>
      </c>
      <c r="E242" s="241" t="s">
        <v>514</v>
      </c>
      <c r="F242" s="241" t="s">
        <v>514</v>
      </c>
      <c r="G242" s="241" t="s">
        <v>514</v>
      </c>
    </row>
    <row r="243" spans="1:7" x14ac:dyDescent="0.35">
      <c r="A243">
        <v>2014</v>
      </c>
      <c r="B243" t="s">
        <v>307</v>
      </c>
      <c r="C243" s="241" t="s">
        <v>514</v>
      </c>
      <c r="D243" s="241" t="s">
        <v>514</v>
      </c>
      <c r="E243" s="241" t="s">
        <v>514</v>
      </c>
      <c r="F243" s="241" t="s">
        <v>514</v>
      </c>
      <c r="G243" s="241" t="s">
        <v>514</v>
      </c>
    </row>
    <row r="244" spans="1:7" x14ac:dyDescent="0.35">
      <c r="A244">
        <v>2014</v>
      </c>
      <c r="B244" t="s">
        <v>307</v>
      </c>
      <c r="C244" s="241" t="s">
        <v>514</v>
      </c>
      <c r="D244" s="241" t="s">
        <v>515</v>
      </c>
      <c r="E244" s="241" t="s">
        <v>514</v>
      </c>
      <c r="F244" s="241" t="s">
        <v>514</v>
      </c>
      <c r="G244" s="241" t="s">
        <v>514</v>
      </c>
    </row>
    <row r="245" spans="1:7" x14ac:dyDescent="0.35">
      <c r="A245">
        <v>2014</v>
      </c>
      <c r="B245" t="s">
        <v>307</v>
      </c>
      <c r="C245" s="241" t="s">
        <v>515</v>
      </c>
      <c r="D245" s="241" t="s">
        <v>514</v>
      </c>
      <c r="E245" s="241" t="s">
        <v>513</v>
      </c>
      <c r="F245" s="241" t="s">
        <v>514</v>
      </c>
      <c r="G245" s="241" t="s">
        <v>514</v>
      </c>
    </row>
    <row r="246" spans="1:7" x14ac:dyDescent="0.35">
      <c r="A246">
        <v>2014</v>
      </c>
      <c r="B246" t="s">
        <v>307</v>
      </c>
      <c r="C246" s="241" t="s">
        <v>514</v>
      </c>
      <c r="D246" s="241" t="s">
        <v>514</v>
      </c>
      <c r="E246" s="241" t="s">
        <v>514</v>
      </c>
      <c r="F246" s="241" t="s">
        <v>514</v>
      </c>
      <c r="G246" s="241" t="s">
        <v>514</v>
      </c>
    </row>
    <row r="247" spans="1:7" x14ac:dyDescent="0.35">
      <c r="A247">
        <v>2014</v>
      </c>
      <c r="B247" t="s">
        <v>307</v>
      </c>
      <c r="C247" s="241" t="s">
        <v>514</v>
      </c>
      <c r="D247" s="241" t="s">
        <v>514</v>
      </c>
      <c r="E247" s="241" t="s">
        <v>514</v>
      </c>
      <c r="F247" s="241" t="s">
        <v>514</v>
      </c>
      <c r="G247" s="241" t="s">
        <v>514</v>
      </c>
    </row>
    <row r="248" spans="1:7" x14ac:dyDescent="0.35">
      <c r="A248">
        <v>2014</v>
      </c>
      <c r="B248" t="s">
        <v>307</v>
      </c>
      <c r="C248" s="241" t="s">
        <v>514</v>
      </c>
      <c r="D248" s="241" t="s">
        <v>514</v>
      </c>
      <c r="E248" s="241" t="s">
        <v>514</v>
      </c>
      <c r="F248" s="241" t="s">
        <v>514</v>
      </c>
      <c r="G248" s="241" t="s">
        <v>514</v>
      </c>
    </row>
    <row r="249" spans="1:7" x14ac:dyDescent="0.35">
      <c r="A249">
        <v>2014</v>
      </c>
      <c r="B249" t="s">
        <v>307</v>
      </c>
      <c r="C249" s="241" t="s">
        <v>514</v>
      </c>
      <c r="D249" s="241" t="s">
        <v>514</v>
      </c>
      <c r="E249" s="241" t="s">
        <v>514</v>
      </c>
      <c r="F249" s="241" t="s">
        <v>514</v>
      </c>
      <c r="G249" s="241" t="s">
        <v>514</v>
      </c>
    </row>
    <row r="250" spans="1:7" x14ac:dyDescent="0.35">
      <c r="A250">
        <v>2014</v>
      </c>
      <c r="B250" t="s">
        <v>307</v>
      </c>
      <c r="C250" s="241" t="s">
        <v>514</v>
      </c>
      <c r="D250" s="241" t="s">
        <v>514</v>
      </c>
      <c r="E250" s="241" t="s">
        <v>514</v>
      </c>
      <c r="F250" s="241" t="s">
        <v>514</v>
      </c>
      <c r="G250" s="241" t="s">
        <v>514</v>
      </c>
    </row>
    <row r="251" spans="1:7" x14ac:dyDescent="0.35">
      <c r="A251">
        <v>2014</v>
      </c>
      <c r="B251" t="s">
        <v>307</v>
      </c>
      <c r="C251" s="241" t="s">
        <v>514</v>
      </c>
      <c r="D251" s="241" t="s">
        <v>514</v>
      </c>
      <c r="E251" s="241" t="s">
        <v>514</v>
      </c>
      <c r="F251" s="241" t="s">
        <v>514</v>
      </c>
      <c r="G251" s="241" t="s">
        <v>514</v>
      </c>
    </row>
    <row r="252" spans="1:7" x14ac:dyDescent="0.35">
      <c r="A252">
        <v>2014</v>
      </c>
      <c r="B252" t="s">
        <v>307</v>
      </c>
      <c r="C252" s="241" t="s">
        <v>514</v>
      </c>
      <c r="D252" s="241" t="s">
        <v>514</v>
      </c>
      <c r="E252" s="241" t="s">
        <v>514</v>
      </c>
      <c r="F252" s="241" t="s">
        <v>514</v>
      </c>
      <c r="G252" s="241" t="s">
        <v>514</v>
      </c>
    </row>
    <row r="253" spans="1:7" x14ac:dyDescent="0.35">
      <c r="A253">
        <v>2014</v>
      </c>
      <c r="B253" t="s">
        <v>307</v>
      </c>
      <c r="C253" s="241" t="s">
        <v>514</v>
      </c>
      <c r="D253" s="241" t="s">
        <v>514</v>
      </c>
      <c r="E253" s="241" t="s">
        <v>514</v>
      </c>
      <c r="F253" s="241" t="s">
        <v>514</v>
      </c>
      <c r="G253" s="241" t="s">
        <v>514</v>
      </c>
    </row>
    <row r="254" spans="1:7" x14ac:dyDescent="0.35">
      <c r="A254">
        <v>2014</v>
      </c>
      <c r="B254" t="s">
        <v>394</v>
      </c>
      <c r="C254" s="241" t="s">
        <v>513</v>
      </c>
      <c r="D254" s="241" t="s">
        <v>513</v>
      </c>
      <c r="E254" s="241" t="s">
        <v>513</v>
      </c>
      <c r="F254" s="241" t="s">
        <v>513</v>
      </c>
      <c r="G254" s="241" t="s">
        <v>515</v>
      </c>
    </row>
    <row r="255" spans="1:7" x14ac:dyDescent="0.35">
      <c r="A255">
        <v>2014</v>
      </c>
      <c r="B255" t="s">
        <v>394</v>
      </c>
      <c r="C255" s="241" t="s">
        <v>513</v>
      </c>
      <c r="D255" s="241" t="s">
        <v>513</v>
      </c>
      <c r="E255" s="241" t="s">
        <v>513</v>
      </c>
      <c r="F255" s="241" t="s">
        <v>513</v>
      </c>
      <c r="G255" s="241" t="s">
        <v>515</v>
      </c>
    </row>
    <row r="256" spans="1:7" x14ac:dyDescent="0.35">
      <c r="A256">
        <v>2014</v>
      </c>
      <c r="B256" t="s">
        <v>394</v>
      </c>
      <c r="C256" s="241" t="s">
        <v>515</v>
      </c>
      <c r="D256" s="241" t="s">
        <v>515</v>
      </c>
      <c r="E256" s="241" t="s">
        <v>513</v>
      </c>
      <c r="F256" s="241" t="s">
        <v>515</v>
      </c>
      <c r="G256" s="241" t="s">
        <v>513</v>
      </c>
    </row>
    <row r="257" spans="1:7" x14ac:dyDescent="0.35">
      <c r="A257">
        <v>2014</v>
      </c>
      <c r="B257" t="s">
        <v>394</v>
      </c>
      <c r="C257" s="241" t="s">
        <v>513</v>
      </c>
      <c r="D257" s="241" t="s">
        <v>513</v>
      </c>
      <c r="E257" s="241" t="s">
        <v>513</v>
      </c>
      <c r="F257" s="241" t="s">
        <v>513</v>
      </c>
      <c r="G257" s="241" t="s">
        <v>513</v>
      </c>
    </row>
    <row r="258" spans="1:7" x14ac:dyDescent="0.35">
      <c r="A258">
        <v>2014</v>
      </c>
      <c r="B258" t="s">
        <v>394</v>
      </c>
      <c r="C258" s="241" t="s">
        <v>513</v>
      </c>
      <c r="D258" s="241" t="s">
        <v>513</v>
      </c>
      <c r="E258" s="241" t="s">
        <v>513</v>
      </c>
      <c r="F258" s="241" t="s">
        <v>513</v>
      </c>
      <c r="G258" s="241" t="s">
        <v>513</v>
      </c>
    </row>
    <row r="259" spans="1:7" x14ac:dyDescent="0.35">
      <c r="A259">
        <v>2014</v>
      </c>
      <c r="B259" t="s">
        <v>394</v>
      </c>
      <c r="C259" s="241" t="s">
        <v>515</v>
      </c>
      <c r="D259" s="241" t="s">
        <v>514</v>
      </c>
      <c r="E259" s="241" t="s">
        <v>514</v>
      </c>
      <c r="F259" s="241" t="s">
        <v>515</v>
      </c>
      <c r="G259" s="241" t="s">
        <v>515</v>
      </c>
    </row>
    <row r="260" spans="1:7" x14ac:dyDescent="0.35">
      <c r="A260">
        <v>2014</v>
      </c>
      <c r="B260" t="s">
        <v>394</v>
      </c>
      <c r="C260" s="241" t="s">
        <v>513</v>
      </c>
      <c r="D260" s="241" t="s">
        <v>513</v>
      </c>
      <c r="E260" s="241" t="s">
        <v>513</v>
      </c>
      <c r="F260" s="241" t="s">
        <v>513</v>
      </c>
      <c r="G260" s="241" t="s">
        <v>513</v>
      </c>
    </row>
    <row r="261" spans="1:7" x14ac:dyDescent="0.35">
      <c r="A261">
        <v>2014</v>
      </c>
      <c r="B261" t="s">
        <v>394</v>
      </c>
      <c r="C261" s="241" t="s">
        <v>514</v>
      </c>
      <c r="D261" s="241" t="s">
        <v>514</v>
      </c>
      <c r="E261" s="241" t="s">
        <v>514</v>
      </c>
      <c r="F261" s="241" t="s">
        <v>514</v>
      </c>
      <c r="G261" s="241" t="s">
        <v>514</v>
      </c>
    </row>
    <row r="262" spans="1:7" x14ac:dyDescent="0.35">
      <c r="A262">
        <v>2014</v>
      </c>
      <c r="B262" t="s">
        <v>394</v>
      </c>
      <c r="C262" s="241" t="s">
        <v>515</v>
      </c>
      <c r="D262" s="241" t="s">
        <v>515</v>
      </c>
      <c r="E262" s="241" t="s">
        <v>514</v>
      </c>
      <c r="F262" s="241" t="s">
        <v>514</v>
      </c>
      <c r="G262" s="241" t="s">
        <v>514</v>
      </c>
    </row>
    <row r="263" spans="1:7" x14ac:dyDescent="0.35">
      <c r="A263">
        <v>2014</v>
      </c>
      <c r="B263" t="s">
        <v>394</v>
      </c>
      <c r="C263" s="241" t="s">
        <v>514</v>
      </c>
      <c r="D263" s="241" t="s">
        <v>514</v>
      </c>
      <c r="E263" s="241" t="s">
        <v>514</v>
      </c>
      <c r="F263" s="241" t="s">
        <v>514</v>
      </c>
      <c r="G263" s="241" t="s">
        <v>514</v>
      </c>
    </row>
    <row r="264" spans="1:7" x14ac:dyDescent="0.35">
      <c r="A264">
        <v>2014</v>
      </c>
      <c r="B264" t="s">
        <v>394</v>
      </c>
      <c r="C264" s="241" t="s">
        <v>514</v>
      </c>
      <c r="D264" s="241" t="s">
        <v>514</v>
      </c>
      <c r="E264" s="241" t="s">
        <v>515</v>
      </c>
      <c r="F264" s="241" t="s">
        <v>515</v>
      </c>
      <c r="G264" s="241" t="s">
        <v>515</v>
      </c>
    </row>
    <row r="265" spans="1:7" x14ac:dyDescent="0.35">
      <c r="A265">
        <v>2014</v>
      </c>
      <c r="B265" t="s">
        <v>394</v>
      </c>
      <c r="C265" s="241" t="s">
        <v>513</v>
      </c>
      <c r="D265" s="241" t="s">
        <v>513</v>
      </c>
      <c r="E265" s="241" t="s">
        <v>513</v>
      </c>
      <c r="F265" s="241" t="s">
        <v>513</v>
      </c>
      <c r="G265" s="241" t="s">
        <v>513</v>
      </c>
    </row>
    <row r="266" spans="1:7" x14ac:dyDescent="0.35">
      <c r="A266">
        <v>2014</v>
      </c>
      <c r="B266" t="s">
        <v>394</v>
      </c>
      <c r="C266" s="241" t="s">
        <v>513</v>
      </c>
      <c r="D266" s="241" t="s">
        <v>513</v>
      </c>
      <c r="E266" s="241" t="s">
        <v>513</v>
      </c>
      <c r="F266" s="241" t="s">
        <v>513</v>
      </c>
      <c r="G266" s="241" t="s">
        <v>513</v>
      </c>
    </row>
    <row r="267" spans="1:7" x14ac:dyDescent="0.35">
      <c r="A267">
        <v>2014</v>
      </c>
      <c r="B267" t="s">
        <v>394</v>
      </c>
      <c r="C267" s="241" t="s">
        <v>514</v>
      </c>
      <c r="D267" s="241" t="s">
        <v>514</v>
      </c>
      <c r="E267" s="241" t="s">
        <v>514</v>
      </c>
      <c r="F267" s="241" t="s">
        <v>514</v>
      </c>
      <c r="G267" s="241" t="s">
        <v>514</v>
      </c>
    </row>
    <row r="268" spans="1:7" x14ac:dyDescent="0.35">
      <c r="A268">
        <v>2014</v>
      </c>
      <c r="B268" t="s">
        <v>394</v>
      </c>
      <c r="C268" s="241" t="s">
        <v>514</v>
      </c>
      <c r="D268" s="241" t="s">
        <v>515</v>
      </c>
      <c r="E268" s="241" t="s">
        <v>515</v>
      </c>
      <c r="F268" s="241" t="s">
        <v>514</v>
      </c>
      <c r="G268" s="241" t="s">
        <v>515</v>
      </c>
    </row>
    <row r="269" spans="1:7" x14ac:dyDescent="0.35">
      <c r="A269">
        <v>2014</v>
      </c>
      <c r="B269" t="s">
        <v>254</v>
      </c>
      <c r="C269" s="241" t="s">
        <v>514</v>
      </c>
      <c r="D269" s="241" t="s">
        <v>514</v>
      </c>
      <c r="E269" s="241" t="s">
        <v>514</v>
      </c>
      <c r="F269" s="241" t="s">
        <v>514</v>
      </c>
      <c r="G269" s="241" t="s">
        <v>515</v>
      </c>
    </row>
    <row r="270" spans="1:7" x14ac:dyDescent="0.35">
      <c r="A270">
        <v>2014</v>
      </c>
      <c r="B270" t="s">
        <v>254</v>
      </c>
      <c r="C270" s="241" t="s">
        <v>514</v>
      </c>
      <c r="D270" s="241" t="s">
        <v>514</v>
      </c>
      <c r="E270" s="241" t="s">
        <v>513</v>
      </c>
      <c r="F270" s="241" t="s">
        <v>513</v>
      </c>
      <c r="G270" s="241" t="s">
        <v>513</v>
      </c>
    </row>
    <row r="271" spans="1:7" x14ac:dyDescent="0.35">
      <c r="A271">
        <v>2014</v>
      </c>
      <c r="B271" t="s">
        <v>254</v>
      </c>
      <c r="C271" s="241" t="s">
        <v>513</v>
      </c>
      <c r="D271" s="241" t="s">
        <v>513</v>
      </c>
      <c r="E271" s="241" t="s">
        <v>513</v>
      </c>
      <c r="F271" s="241" t="s">
        <v>513</v>
      </c>
      <c r="G271" s="241" t="s">
        <v>513</v>
      </c>
    </row>
    <row r="272" spans="1:7" x14ac:dyDescent="0.35">
      <c r="A272">
        <v>2014</v>
      </c>
      <c r="B272" t="s">
        <v>254</v>
      </c>
      <c r="C272" s="241" t="s">
        <v>515</v>
      </c>
      <c r="D272" s="241" t="s">
        <v>514</v>
      </c>
      <c r="E272" s="241" t="s">
        <v>514</v>
      </c>
      <c r="F272" s="241" t="s">
        <v>515</v>
      </c>
      <c r="G272" s="241" t="s">
        <v>515</v>
      </c>
    </row>
    <row r="273" spans="1:7" x14ac:dyDescent="0.35">
      <c r="A273">
        <v>2014</v>
      </c>
      <c r="B273" t="s">
        <v>254</v>
      </c>
      <c r="C273" s="241" t="s">
        <v>513</v>
      </c>
      <c r="D273" s="241" t="s">
        <v>513</v>
      </c>
      <c r="E273" s="241" t="s">
        <v>513</v>
      </c>
      <c r="F273" s="241" t="s">
        <v>513</v>
      </c>
      <c r="G273" s="241" t="s">
        <v>513</v>
      </c>
    </row>
    <row r="274" spans="1:7" x14ac:dyDescent="0.35">
      <c r="A274">
        <v>2014</v>
      </c>
      <c r="B274" t="s">
        <v>254</v>
      </c>
      <c r="C274" s="241" t="s">
        <v>514</v>
      </c>
      <c r="D274" s="241" t="s">
        <v>514</v>
      </c>
      <c r="E274" s="241" t="s">
        <v>514</v>
      </c>
      <c r="F274" s="241" t="s">
        <v>514</v>
      </c>
      <c r="G274" s="241" t="s">
        <v>514</v>
      </c>
    </row>
    <row r="275" spans="1:7" x14ac:dyDescent="0.35">
      <c r="A275">
        <v>2014</v>
      </c>
      <c r="B275" t="s">
        <v>254</v>
      </c>
      <c r="C275" s="241" t="s">
        <v>515</v>
      </c>
      <c r="D275" s="241" t="s">
        <v>513</v>
      </c>
      <c r="E275" s="241" t="s">
        <v>514</v>
      </c>
      <c r="F275" s="241" t="s">
        <v>513</v>
      </c>
      <c r="G275" s="241" t="s">
        <v>515</v>
      </c>
    </row>
    <row r="276" spans="1:7" x14ac:dyDescent="0.35">
      <c r="A276">
        <v>2014</v>
      </c>
      <c r="B276" t="s">
        <v>254</v>
      </c>
      <c r="C276" s="241" t="s">
        <v>515</v>
      </c>
      <c r="D276" s="241" t="s">
        <v>515</v>
      </c>
      <c r="E276" s="241" t="s">
        <v>515</v>
      </c>
      <c r="F276" s="241" t="s">
        <v>515</v>
      </c>
      <c r="G276" s="241" t="s">
        <v>515</v>
      </c>
    </row>
    <row r="277" spans="1:7" x14ac:dyDescent="0.35">
      <c r="A277">
        <v>2014</v>
      </c>
      <c r="B277" t="s">
        <v>254</v>
      </c>
      <c r="C277" s="241" t="s">
        <v>513</v>
      </c>
      <c r="D277" s="241" t="s">
        <v>513</v>
      </c>
      <c r="E277" s="241" t="s">
        <v>514</v>
      </c>
      <c r="F277" s="241" t="s">
        <v>514</v>
      </c>
      <c r="G277" s="241" t="s">
        <v>513</v>
      </c>
    </row>
    <row r="278" spans="1:7" x14ac:dyDescent="0.35">
      <c r="A278">
        <v>2014</v>
      </c>
      <c r="B278" t="s">
        <v>254</v>
      </c>
      <c r="C278" s="241" t="s">
        <v>513</v>
      </c>
      <c r="D278" s="241" t="s">
        <v>513</v>
      </c>
      <c r="E278" s="241" t="s">
        <v>514</v>
      </c>
      <c r="F278" s="241" t="s">
        <v>514</v>
      </c>
      <c r="G278" s="241" t="s">
        <v>515</v>
      </c>
    </row>
    <row r="279" spans="1:7" x14ac:dyDescent="0.35">
      <c r="A279">
        <v>2014</v>
      </c>
      <c r="B279" t="s">
        <v>255</v>
      </c>
      <c r="C279" s="241" t="s">
        <v>515</v>
      </c>
      <c r="D279" s="241" t="s">
        <v>514</v>
      </c>
      <c r="E279" s="241" t="s">
        <v>514</v>
      </c>
      <c r="F279" s="241" t="s">
        <v>515</v>
      </c>
      <c r="G279" s="241" t="s">
        <v>513</v>
      </c>
    </row>
    <row r="280" spans="1:7" x14ac:dyDescent="0.35">
      <c r="A280">
        <v>2014</v>
      </c>
      <c r="B280" t="s">
        <v>255</v>
      </c>
      <c r="C280" s="241" t="s">
        <v>515</v>
      </c>
      <c r="D280" s="241" t="s">
        <v>514</v>
      </c>
      <c r="E280" s="241" t="s">
        <v>513</v>
      </c>
      <c r="F280" s="241" t="s">
        <v>513</v>
      </c>
      <c r="G280" s="241" t="s">
        <v>513</v>
      </c>
    </row>
    <row r="281" spans="1:7" x14ac:dyDescent="0.35">
      <c r="A281">
        <v>2014</v>
      </c>
      <c r="B281" t="s">
        <v>255</v>
      </c>
      <c r="C281" s="241" t="s">
        <v>515</v>
      </c>
      <c r="D281" s="241" t="s">
        <v>514</v>
      </c>
      <c r="E281" s="241" t="s">
        <v>515</v>
      </c>
      <c r="F281" s="241" t="s">
        <v>513</v>
      </c>
      <c r="G281" s="241" t="s">
        <v>515</v>
      </c>
    </row>
    <row r="282" spans="1:7" x14ac:dyDescent="0.35">
      <c r="A282">
        <v>2014</v>
      </c>
      <c r="B282" t="s">
        <v>255</v>
      </c>
      <c r="C282" s="241" t="s">
        <v>515</v>
      </c>
      <c r="D282" s="241" t="s">
        <v>514</v>
      </c>
      <c r="E282" s="241" t="s">
        <v>514</v>
      </c>
      <c r="F282" s="241" t="s">
        <v>514</v>
      </c>
      <c r="G282" s="241" t="s">
        <v>515</v>
      </c>
    </row>
    <row r="283" spans="1:7" x14ac:dyDescent="0.35">
      <c r="A283">
        <v>2014</v>
      </c>
      <c r="B283" t="s">
        <v>255</v>
      </c>
      <c r="C283" s="241" t="s">
        <v>515</v>
      </c>
      <c r="D283" s="241" t="s">
        <v>513</v>
      </c>
      <c r="E283" s="241" t="s">
        <v>513</v>
      </c>
      <c r="F283" s="241" t="s">
        <v>513</v>
      </c>
      <c r="G283" s="241" t="s">
        <v>513</v>
      </c>
    </row>
    <row r="284" spans="1:7" x14ac:dyDescent="0.35">
      <c r="A284">
        <v>2014</v>
      </c>
      <c r="B284" t="s">
        <v>255</v>
      </c>
      <c r="C284" s="241" t="s">
        <v>515</v>
      </c>
      <c r="D284" s="241" t="s">
        <v>514</v>
      </c>
      <c r="E284" s="241" t="s">
        <v>513</v>
      </c>
      <c r="F284" s="241" t="s">
        <v>513</v>
      </c>
      <c r="G284" s="241" t="s">
        <v>513</v>
      </c>
    </row>
    <row r="285" spans="1:7" x14ac:dyDescent="0.35">
      <c r="A285">
        <v>2014</v>
      </c>
      <c r="B285" t="s">
        <v>255</v>
      </c>
      <c r="C285" s="241" t="s">
        <v>514</v>
      </c>
      <c r="D285" s="241" t="s">
        <v>514</v>
      </c>
      <c r="E285" s="241" t="s">
        <v>513</v>
      </c>
      <c r="F285" s="241" t="s">
        <v>514</v>
      </c>
      <c r="G285" s="241" t="s">
        <v>514</v>
      </c>
    </row>
    <row r="286" spans="1:7" x14ac:dyDescent="0.35">
      <c r="A286">
        <v>2014</v>
      </c>
      <c r="B286" t="s">
        <v>255</v>
      </c>
      <c r="C286" s="241" t="s">
        <v>514</v>
      </c>
      <c r="D286" s="241" t="s">
        <v>514</v>
      </c>
      <c r="E286" s="241" t="s">
        <v>515</v>
      </c>
      <c r="F286" s="241" t="s">
        <v>514</v>
      </c>
      <c r="G286" s="241" t="s">
        <v>514</v>
      </c>
    </row>
    <row r="287" spans="1:7" x14ac:dyDescent="0.35">
      <c r="A287">
        <v>2014</v>
      </c>
      <c r="B287" t="s">
        <v>255</v>
      </c>
      <c r="C287" s="241" t="s">
        <v>515</v>
      </c>
      <c r="D287" s="241" t="s">
        <v>514</v>
      </c>
      <c r="E287" s="241" t="s">
        <v>513</v>
      </c>
      <c r="F287" s="241" t="s">
        <v>514</v>
      </c>
      <c r="G287" s="241" t="s">
        <v>514</v>
      </c>
    </row>
    <row r="288" spans="1:7" x14ac:dyDescent="0.35">
      <c r="A288">
        <v>2014</v>
      </c>
      <c r="B288" t="s">
        <v>255</v>
      </c>
      <c r="C288" s="241" t="s">
        <v>515</v>
      </c>
      <c r="D288" s="241" t="s">
        <v>515</v>
      </c>
      <c r="E288" s="241" t="s">
        <v>515</v>
      </c>
      <c r="F288" s="241" t="s">
        <v>515</v>
      </c>
      <c r="G288" s="241" t="s">
        <v>515</v>
      </c>
    </row>
    <row r="289" spans="1:7" x14ac:dyDescent="0.35">
      <c r="A289">
        <v>2014</v>
      </c>
      <c r="B289" t="s">
        <v>255</v>
      </c>
      <c r="C289" s="241" t="s">
        <v>514</v>
      </c>
      <c r="D289" s="241" t="s">
        <v>514</v>
      </c>
      <c r="E289" s="241" t="s">
        <v>513</v>
      </c>
      <c r="F289" s="241" t="s">
        <v>514</v>
      </c>
      <c r="G289" s="241" t="s">
        <v>514</v>
      </c>
    </row>
    <row r="290" spans="1:7" x14ac:dyDescent="0.35">
      <c r="A290">
        <v>2014</v>
      </c>
      <c r="B290" t="s">
        <v>255</v>
      </c>
      <c r="C290" s="241" t="s">
        <v>513</v>
      </c>
      <c r="D290" s="241" t="s">
        <v>514</v>
      </c>
      <c r="E290" s="241" t="s">
        <v>514</v>
      </c>
      <c r="F290" s="241" t="s">
        <v>514</v>
      </c>
      <c r="G290" s="241" t="s">
        <v>514</v>
      </c>
    </row>
    <row r="291" spans="1:7" x14ac:dyDescent="0.35">
      <c r="A291">
        <v>2014</v>
      </c>
      <c r="B291" t="s">
        <v>255</v>
      </c>
      <c r="C291" s="241" t="s">
        <v>514</v>
      </c>
      <c r="D291" s="241" t="s">
        <v>515</v>
      </c>
      <c r="E291" s="241" t="s">
        <v>513</v>
      </c>
      <c r="F291" s="241" t="s">
        <v>513</v>
      </c>
      <c r="G291" s="241" t="s">
        <v>515</v>
      </c>
    </row>
    <row r="292" spans="1:7" x14ac:dyDescent="0.35">
      <c r="A292">
        <v>2014</v>
      </c>
      <c r="B292" t="s">
        <v>256</v>
      </c>
      <c r="C292" s="241" t="s">
        <v>515</v>
      </c>
      <c r="D292" s="241" t="s">
        <v>515</v>
      </c>
      <c r="E292" s="241" t="s">
        <v>515</v>
      </c>
      <c r="F292" s="241" t="s">
        <v>515</v>
      </c>
      <c r="G292" s="241" t="s">
        <v>515</v>
      </c>
    </row>
    <row r="293" spans="1:7" x14ac:dyDescent="0.35">
      <c r="A293">
        <v>2014</v>
      </c>
      <c r="B293" t="s">
        <v>256</v>
      </c>
      <c r="C293" s="241" t="s">
        <v>515</v>
      </c>
      <c r="D293" s="241" t="s">
        <v>515</v>
      </c>
      <c r="E293" s="241" t="s">
        <v>515</v>
      </c>
      <c r="F293" s="241" t="s">
        <v>514</v>
      </c>
      <c r="G293" s="241" t="s">
        <v>515</v>
      </c>
    </row>
    <row r="294" spans="1:7" x14ac:dyDescent="0.35">
      <c r="A294">
        <v>2014</v>
      </c>
      <c r="B294" t="s">
        <v>256</v>
      </c>
      <c r="C294" s="241" t="s">
        <v>514</v>
      </c>
      <c r="D294" s="241" t="s">
        <v>514</v>
      </c>
      <c r="E294" s="241" t="s">
        <v>515</v>
      </c>
      <c r="F294" s="241" t="s">
        <v>514</v>
      </c>
      <c r="G294" s="241" t="s">
        <v>514</v>
      </c>
    </row>
    <row r="295" spans="1:7" x14ac:dyDescent="0.35">
      <c r="A295">
        <v>2014</v>
      </c>
      <c r="B295" t="s">
        <v>256</v>
      </c>
      <c r="C295" s="241" t="s">
        <v>514</v>
      </c>
      <c r="D295" s="241" t="s">
        <v>513</v>
      </c>
      <c r="E295" s="241" t="s">
        <v>514</v>
      </c>
      <c r="F295" s="241" t="s">
        <v>513</v>
      </c>
      <c r="G295" s="241" t="s">
        <v>513</v>
      </c>
    </row>
    <row r="296" spans="1:7" x14ac:dyDescent="0.35">
      <c r="A296">
        <v>2014</v>
      </c>
      <c r="B296" t="s">
        <v>256</v>
      </c>
      <c r="C296" s="241" t="s">
        <v>514</v>
      </c>
      <c r="D296" s="241" t="s">
        <v>513</v>
      </c>
      <c r="E296" s="241" t="s">
        <v>514</v>
      </c>
      <c r="F296" s="241" t="s">
        <v>513</v>
      </c>
      <c r="G296" s="241" t="s">
        <v>515</v>
      </c>
    </row>
    <row r="297" spans="1:7" x14ac:dyDescent="0.35">
      <c r="A297">
        <v>2014</v>
      </c>
      <c r="B297" t="s">
        <v>256</v>
      </c>
      <c r="C297" s="241" t="s">
        <v>515</v>
      </c>
      <c r="D297" s="241" t="s">
        <v>513</v>
      </c>
      <c r="E297" s="241" t="s">
        <v>515</v>
      </c>
      <c r="F297" s="241" t="s">
        <v>515</v>
      </c>
      <c r="G297" s="241" t="s">
        <v>515</v>
      </c>
    </row>
    <row r="298" spans="1:7" x14ac:dyDescent="0.35">
      <c r="A298">
        <v>2014</v>
      </c>
      <c r="B298" t="s">
        <v>256</v>
      </c>
      <c r="C298" s="241" t="s">
        <v>514</v>
      </c>
      <c r="D298" s="241" t="s">
        <v>513</v>
      </c>
      <c r="E298" s="241" t="s">
        <v>514</v>
      </c>
      <c r="F298" s="241" t="s">
        <v>514</v>
      </c>
      <c r="G298" s="241" t="s">
        <v>514</v>
      </c>
    </row>
    <row r="299" spans="1:7" x14ac:dyDescent="0.35">
      <c r="A299">
        <v>2014</v>
      </c>
      <c r="B299" t="s">
        <v>256</v>
      </c>
      <c r="C299" s="241" t="s">
        <v>514</v>
      </c>
      <c r="D299" s="241" t="s">
        <v>513</v>
      </c>
      <c r="E299" s="241" t="s">
        <v>515</v>
      </c>
      <c r="F299" s="241" t="s">
        <v>514</v>
      </c>
      <c r="G299" s="241" t="s">
        <v>514</v>
      </c>
    </row>
    <row r="300" spans="1:7" x14ac:dyDescent="0.35">
      <c r="A300">
        <v>2014</v>
      </c>
      <c r="B300" t="s">
        <v>256</v>
      </c>
      <c r="C300" s="241" t="s">
        <v>514</v>
      </c>
      <c r="D300" s="241" t="s">
        <v>513</v>
      </c>
      <c r="E300" s="241" t="s">
        <v>513</v>
      </c>
      <c r="F300" s="241" t="s">
        <v>513</v>
      </c>
      <c r="G300" s="241" t="s">
        <v>513</v>
      </c>
    </row>
    <row r="301" spans="1:7" x14ac:dyDescent="0.35">
      <c r="A301">
        <v>2014</v>
      </c>
      <c r="B301" t="s">
        <v>256</v>
      </c>
      <c r="C301" s="241" t="s">
        <v>515</v>
      </c>
      <c r="D301" s="241" t="s">
        <v>515</v>
      </c>
      <c r="E301" s="241" t="s">
        <v>514</v>
      </c>
      <c r="F301" s="241" t="s">
        <v>514</v>
      </c>
      <c r="G301" s="241" t="s">
        <v>515</v>
      </c>
    </row>
    <row r="302" spans="1:7" x14ac:dyDescent="0.35">
      <c r="A302">
        <v>2014</v>
      </c>
      <c r="B302" t="s">
        <v>257</v>
      </c>
      <c r="C302" s="241" t="s">
        <v>514</v>
      </c>
      <c r="D302" s="241" t="s">
        <v>514</v>
      </c>
      <c r="E302" s="241" t="s">
        <v>514</v>
      </c>
      <c r="F302" s="241" t="s">
        <v>514</v>
      </c>
      <c r="G302" s="241" t="s">
        <v>515</v>
      </c>
    </row>
    <row r="303" spans="1:7" x14ac:dyDescent="0.35">
      <c r="A303">
        <v>2014</v>
      </c>
      <c r="B303" t="s">
        <v>257</v>
      </c>
      <c r="C303" s="241" t="s">
        <v>513</v>
      </c>
      <c r="D303" s="241" t="s">
        <v>514</v>
      </c>
      <c r="E303" s="241" t="s">
        <v>514</v>
      </c>
      <c r="F303" s="241" t="s">
        <v>514</v>
      </c>
      <c r="G303" s="241" t="s">
        <v>515</v>
      </c>
    </row>
    <row r="304" spans="1:7" x14ac:dyDescent="0.35">
      <c r="A304">
        <v>2014</v>
      </c>
      <c r="B304" t="s">
        <v>257</v>
      </c>
      <c r="C304" s="241" t="s">
        <v>514</v>
      </c>
      <c r="D304" s="241" t="s">
        <v>515</v>
      </c>
      <c r="E304" s="241" t="s">
        <v>514</v>
      </c>
      <c r="F304" s="241" t="s">
        <v>514</v>
      </c>
      <c r="G304" s="241" t="s">
        <v>514</v>
      </c>
    </row>
    <row r="305" spans="1:7" x14ac:dyDescent="0.35">
      <c r="A305">
        <v>2014</v>
      </c>
      <c r="B305" t="s">
        <v>257</v>
      </c>
      <c r="C305" s="241" t="s">
        <v>514</v>
      </c>
      <c r="D305" s="241" t="s">
        <v>515</v>
      </c>
      <c r="E305" s="241" t="s">
        <v>514</v>
      </c>
      <c r="F305" s="241" t="s">
        <v>514</v>
      </c>
      <c r="G305" s="241" t="s">
        <v>514</v>
      </c>
    </row>
    <row r="306" spans="1:7" x14ac:dyDescent="0.35">
      <c r="A306">
        <v>2014</v>
      </c>
      <c r="B306" t="s">
        <v>257</v>
      </c>
      <c r="C306" s="241" t="s">
        <v>514</v>
      </c>
      <c r="D306" s="241" t="s">
        <v>514</v>
      </c>
      <c r="E306" s="241" t="s">
        <v>514</v>
      </c>
      <c r="F306" s="241" t="s">
        <v>514</v>
      </c>
      <c r="G306" s="241" t="s">
        <v>514</v>
      </c>
    </row>
    <row r="307" spans="1:7" x14ac:dyDescent="0.35">
      <c r="A307">
        <v>2014</v>
      </c>
      <c r="B307" t="s">
        <v>257</v>
      </c>
      <c r="C307" s="241" t="s">
        <v>514</v>
      </c>
      <c r="D307" s="241" t="s">
        <v>514</v>
      </c>
      <c r="E307" s="241" t="s">
        <v>514</v>
      </c>
      <c r="F307" s="241" t="s">
        <v>514</v>
      </c>
      <c r="G307" s="241" t="s">
        <v>514</v>
      </c>
    </row>
    <row r="308" spans="1:7" x14ac:dyDescent="0.35">
      <c r="A308">
        <v>2014</v>
      </c>
      <c r="B308" t="s">
        <v>257</v>
      </c>
      <c r="C308" s="241" t="s">
        <v>515</v>
      </c>
      <c r="D308" s="241" t="s">
        <v>513</v>
      </c>
      <c r="E308" s="241" t="s">
        <v>515</v>
      </c>
      <c r="F308" s="241" t="s">
        <v>514</v>
      </c>
      <c r="G308" s="241" t="s">
        <v>515</v>
      </c>
    </row>
    <row r="309" spans="1:7" x14ac:dyDescent="0.35">
      <c r="A309">
        <v>2014</v>
      </c>
      <c r="B309" t="s">
        <v>257</v>
      </c>
      <c r="C309" s="241" t="s">
        <v>515</v>
      </c>
      <c r="D309" s="241" t="s">
        <v>513</v>
      </c>
      <c r="E309" s="241" t="s">
        <v>514</v>
      </c>
      <c r="F309" s="241" t="s">
        <v>513</v>
      </c>
      <c r="G309" s="241" t="s">
        <v>514</v>
      </c>
    </row>
    <row r="310" spans="1:7" x14ac:dyDescent="0.35">
      <c r="A310">
        <v>2014</v>
      </c>
      <c r="B310" t="s">
        <v>257</v>
      </c>
      <c r="C310" s="241" t="s">
        <v>515</v>
      </c>
      <c r="D310" s="241" t="s">
        <v>515</v>
      </c>
      <c r="E310" s="241" t="s">
        <v>514</v>
      </c>
      <c r="F310" s="241" t="s">
        <v>515</v>
      </c>
      <c r="G310" s="241" t="s">
        <v>514</v>
      </c>
    </row>
    <row r="311" spans="1:7" x14ac:dyDescent="0.35">
      <c r="A311">
        <v>2014</v>
      </c>
      <c r="B311" t="s">
        <v>257</v>
      </c>
      <c r="C311" s="241" t="s">
        <v>513</v>
      </c>
      <c r="D311" s="241" t="s">
        <v>513</v>
      </c>
      <c r="E311" s="241" t="s">
        <v>513</v>
      </c>
      <c r="F311" s="241" t="s">
        <v>513</v>
      </c>
      <c r="G311" s="241" t="s">
        <v>513</v>
      </c>
    </row>
    <row r="312" spans="1:7" x14ac:dyDescent="0.35">
      <c r="A312">
        <v>2014</v>
      </c>
      <c r="B312" t="s">
        <v>308</v>
      </c>
      <c r="C312" s="241" t="s">
        <v>514</v>
      </c>
      <c r="D312" s="241" t="s">
        <v>514</v>
      </c>
      <c r="E312" s="241" t="s">
        <v>514</v>
      </c>
      <c r="F312" s="241" t="s">
        <v>514</v>
      </c>
      <c r="G312" s="241" t="s">
        <v>514</v>
      </c>
    </row>
    <row r="313" spans="1:7" x14ac:dyDescent="0.35">
      <c r="A313">
        <v>2014</v>
      </c>
      <c r="B313" t="s">
        <v>308</v>
      </c>
      <c r="C313" s="241" t="s">
        <v>514</v>
      </c>
      <c r="D313" s="241" t="s">
        <v>515</v>
      </c>
      <c r="E313" s="241" t="s">
        <v>513</v>
      </c>
      <c r="F313" s="241" t="s">
        <v>514</v>
      </c>
      <c r="G313" s="241" t="s">
        <v>514</v>
      </c>
    </row>
    <row r="314" spans="1:7" x14ac:dyDescent="0.35">
      <c r="A314">
        <v>2014</v>
      </c>
      <c r="B314" t="s">
        <v>308</v>
      </c>
      <c r="C314" s="241" t="s">
        <v>515</v>
      </c>
      <c r="D314" s="241" t="s">
        <v>515</v>
      </c>
      <c r="E314" s="241" t="s">
        <v>514</v>
      </c>
      <c r="F314" s="241" t="s">
        <v>515</v>
      </c>
      <c r="G314" s="241" t="s">
        <v>515</v>
      </c>
    </row>
    <row r="315" spans="1:7" x14ac:dyDescent="0.35">
      <c r="A315">
        <v>2014</v>
      </c>
      <c r="B315" t="s">
        <v>308</v>
      </c>
      <c r="C315" s="241" t="s">
        <v>513</v>
      </c>
      <c r="D315" s="241" t="s">
        <v>513</v>
      </c>
      <c r="E315" s="241" t="s">
        <v>513</v>
      </c>
      <c r="F315" s="241" t="s">
        <v>513</v>
      </c>
      <c r="G315" s="241" t="s">
        <v>513</v>
      </c>
    </row>
    <row r="316" spans="1:7" x14ac:dyDescent="0.35">
      <c r="A316">
        <v>2014</v>
      </c>
      <c r="B316" t="s">
        <v>308</v>
      </c>
      <c r="C316" s="241" t="s">
        <v>513</v>
      </c>
      <c r="D316" s="241" t="s">
        <v>513</v>
      </c>
      <c r="E316" s="241" t="s">
        <v>513</v>
      </c>
      <c r="F316" s="241" t="s">
        <v>513</v>
      </c>
      <c r="G316" s="241" t="s">
        <v>513</v>
      </c>
    </row>
    <row r="317" spans="1:7" x14ac:dyDescent="0.35">
      <c r="A317">
        <v>2014</v>
      </c>
      <c r="B317" t="s">
        <v>308</v>
      </c>
      <c r="C317" s="241" t="s">
        <v>515</v>
      </c>
      <c r="D317" s="241" t="s">
        <v>514</v>
      </c>
      <c r="E317" s="241" t="s">
        <v>513</v>
      </c>
      <c r="F317" s="241" t="s">
        <v>513</v>
      </c>
      <c r="G317" s="241" t="s">
        <v>513</v>
      </c>
    </row>
    <row r="318" spans="1:7" x14ac:dyDescent="0.35">
      <c r="A318">
        <v>2014</v>
      </c>
      <c r="B318" t="s">
        <v>308</v>
      </c>
      <c r="C318" s="241" t="s">
        <v>515</v>
      </c>
      <c r="D318" s="241" t="s">
        <v>515</v>
      </c>
      <c r="E318" s="241" t="s">
        <v>513</v>
      </c>
      <c r="F318" s="241" t="s">
        <v>515</v>
      </c>
      <c r="G318" s="241" t="s">
        <v>513</v>
      </c>
    </row>
    <row r="319" spans="1:7" x14ac:dyDescent="0.35">
      <c r="A319">
        <v>2014</v>
      </c>
      <c r="B319" t="s">
        <v>308</v>
      </c>
      <c r="C319" s="241" t="s">
        <v>513</v>
      </c>
      <c r="D319" s="241" t="s">
        <v>513</v>
      </c>
      <c r="E319" s="241" t="s">
        <v>513</v>
      </c>
      <c r="F319" s="241" t="s">
        <v>513</v>
      </c>
      <c r="G319" s="241" t="s">
        <v>513</v>
      </c>
    </row>
    <row r="320" spans="1:7" x14ac:dyDescent="0.35">
      <c r="A320">
        <v>2014</v>
      </c>
      <c r="B320" t="s">
        <v>308</v>
      </c>
      <c r="C320" s="241" t="s">
        <v>514</v>
      </c>
      <c r="D320" s="241" t="s">
        <v>514</v>
      </c>
      <c r="E320" s="241" t="s">
        <v>514</v>
      </c>
      <c r="F320" s="241" t="s">
        <v>514</v>
      </c>
      <c r="G320" s="241" t="s">
        <v>514</v>
      </c>
    </row>
    <row r="321" spans="1:7" x14ac:dyDescent="0.35">
      <c r="A321">
        <v>2014</v>
      </c>
      <c r="B321" t="s">
        <v>308</v>
      </c>
      <c r="C321" s="241" t="s">
        <v>514</v>
      </c>
      <c r="D321" s="241" t="s">
        <v>515</v>
      </c>
      <c r="E321" s="241" t="s">
        <v>515</v>
      </c>
      <c r="F321" s="241" t="s">
        <v>514</v>
      </c>
      <c r="G321" s="241" t="s">
        <v>514</v>
      </c>
    </row>
    <row r="322" spans="1:7" x14ac:dyDescent="0.35">
      <c r="A322">
        <v>2014</v>
      </c>
      <c r="B322" t="s">
        <v>308</v>
      </c>
      <c r="C322" s="241" t="s">
        <v>515</v>
      </c>
      <c r="D322" s="241" t="s">
        <v>515</v>
      </c>
      <c r="E322" s="241" t="s">
        <v>515</v>
      </c>
      <c r="F322" s="241" t="s">
        <v>515</v>
      </c>
      <c r="G322" s="241" t="s">
        <v>514</v>
      </c>
    </row>
    <row r="323" spans="1:7" x14ac:dyDescent="0.35">
      <c r="A323">
        <v>2014</v>
      </c>
      <c r="B323" t="s">
        <v>308</v>
      </c>
      <c r="C323" s="241" t="s">
        <v>513</v>
      </c>
      <c r="D323" s="241" t="s">
        <v>513</v>
      </c>
      <c r="E323" s="241" t="s">
        <v>513</v>
      </c>
      <c r="F323" s="241" t="s">
        <v>513</v>
      </c>
      <c r="G323" s="241" t="s">
        <v>513</v>
      </c>
    </row>
    <row r="324" spans="1:7" x14ac:dyDescent="0.35">
      <c r="A324">
        <v>2014</v>
      </c>
      <c r="B324" t="s">
        <v>308</v>
      </c>
      <c r="C324" s="241" t="s">
        <v>513</v>
      </c>
      <c r="D324" s="241" t="s">
        <v>513</v>
      </c>
      <c r="E324" s="241" t="s">
        <v>513</v>
      </c>
      <c r="F324" s="241" t="s">
        <v>513</v>
      </c>
      <c r="G324" s="241" t="s">
        <v>513</v>
      </c>
    </row>
    <row r="325" spans="1:7" x14ac:dyDescent="0.35">
      <c r="A325">
        <v>2014</v>
      </c>
      <c r="B325" t="s">
        <v>308</v>
      </c>
      <c r="C325" s="241" t="s">
        <v>515</v>
      </c>
      <c r="D325" s="241" t="s">
        <v>515</v>
      </c>
      <c r="E325" s="241" t="s">
        <v>515</v>
      </c>
      <c r="F325" s="241" t="s">
        <v>515</v>
      </c>
      <c r="G325" s="241" t="s">
        <v>515</v>
      </c>
    </row>
    <row r="326" spans="1:7" x14ac:dyDescent="0.35">
      <c r="A326">
        <v>2014</v>
      </c>
      <c r="B326" t="s">
        <v>308</v>
      </c>
      <c r="C326" s="241" t="s">
        <v>515</v>
      </c>
      <c r="D326" s="241" t="s">
        <v>513</v>
      </c>
      <c r="E326" s="241" t="s">
        <v>513</v>
      </c>
      <c r="F326" s="241" t="s">
        <v>514</v>
      </c>
      <c r="G326" s="241" t="s">
        <v>513</v>
      </c>
    </row>
    <row r="327" spans="1:7" x14ac:dyDescent="0.35">
      <c r="A327">
        <v>2014</v>
      </c>
      <c r="B327" t="s">
        <v>309</v>
      </c>
      <c r="C327" s="241" t="s">
        <v>515</v>
      </c>
      <c r="D327" s="241" t="s">
        <v>515</v>
      </c>
      <c r="E327" s="241" t="s">
        <v>515</v>
      </c>
      <c r="F327" s="241" t="s">
        <v>515</v>
      </c>
      <c r="G327" s="241" t="s">
        <v>515</v>
      </c>
    </row>
    <row r="328" spans="1:7" x14ac:dyDescent="0.35">
      <c r="A328">
        <v>2014</v>
      </c>
      <c r="B328" t="s">
        <v>309</v>
      </c>
      <c r="C328" s="241" t="s">
        <v>515</v>
      </c>
      <c r="D328" s="241" t="s">
        <v>513</v>
      </c>
      <c r="E328" s="241" t="s">
        <v>513</v>
      </c>
      <c r="F328" s="241" t="s">
        <v>513</v>
      </c>
      <c r="G328" s="241" t="s">
        <v>515</v>
      </c>
    </row>
    <row r="329" spans="1:7" x14ac:dyDescent="0.35">
      <c r="A329">
        <v>2014</v>
      </c>
      <c r="B329" t="s">
        <v>309</v>
      </c>
      <c r="C329" s="241" t="s">
        <v>514</v>
      </c>
      <c r="D329" s="241" t="s">
        <v>514</v>
      </c>
      <c r="E329" s="241" t="s">
        <v>514</v>
      </c>
      <c r="F329" s="241" t="s">
        <v>514</v>
      </c>
      <c r="G329" s="241" t="s">
        <v>514</v>
      </c>
    </row>
    <row r="330" spans="1:7" x14ac:dyDescent="0.35">
      <c r="A330">
        <v>2014</v>
      </c>
      <c r="B330" t="s">
        <v>309</v>
      </c>
      <c r="C330" s="241" t="s">
        <v>514</v>
      </c>
      <c r="D330" s="241" t="s">
        <v>515</v>
      </c>
      <c r="E330" s="241" t="s">
        <v>514</v>
      </c>
      <c r="F330" s="241" t="s">
        <v>514</v>
      </c>
      <c r="G330" s="241" t="s">
        <v>515</v>
      </c>
    </row>
    <row r="331" spans="1:7" x14ac:dyDescent="0.35">
      <c r="A331">
        <v>2014</v>
      </c>
      <c r="B331" t="s">
        <v>309</v>
      </c>
      <c r="C331" s="241" t="s">
        <v>515</v>
      </c>
      <c r="D331" s="241" t="s">
        <v>513</v>
      </c>
      <c r="E331" s="241" t="s">
        <v>513</v>
      </c>
      <c r="F331" s="241" t="s">
        <v>513</v>
      </c>
      <c r="G331" s="241" t="s">
        <v>515</v>
      </c>
    </row>
    <row r="332" spans="1:7" x14ac:dyDescent="0.35">
      <c r="A332">
        <v>2014</v>
      </c>
      <c r="B332" t="s">
        <v>309</v>
      </c>
      <c r="C332" s="241" t="s">
        <v>514</v>
      </c>
      <c r="D332" s="241" t="s">
        <v>514</v>
      </c>
      <c r="E332" s="241" t="s">
        <v>514</v>
      </c>
      <c r="F332" s="241" t="s">
        <v>514</v>
      </c>
      <c r="G332" s="241" t="s">
        <v>514</v>
      </c>
    </row>
    <row r="333" spans="1:7" x14ac:dyDescent="0.35">
      <c r="A333">
        <v>2014</v>
      </c>
      <c r="B333" t="s">
        <v>309</v>
      </c>
      <c r="C333" s="241" t="s">
        <v>514</v>
      </c>
      <c r="D333" s="241" t="s">
        <v>514</v>
      </c>
      <c r="E333" s="241" t="s">
        <v>515</v>
      </c>
      <c r="F333" s="241" t="s">
        <v>514</v>
      </c>
      <c r="G333" s="241" t="s">
        <v>515</v>
      </c>
    </row>
    <row r="334" spans="1:7" x14ac:dyDescent="0.35">
      <c r="A334">
        <v>2014</v>
      </c>
      <c r="B334" t="s">
        <v>309</v>
      </c>
      <c r="C334" s="241" t="s">
        <v>513</v>
      </c>
      <c r="D334" s="241" t="s">
        <v>513</v>
      </c>
      <c r="E334" s="241" t="s">
        <v>513</v>
      </c>
      <c r="F334" s="241" t="s">
        <v>513</v>
      </c>
      <c r="G334" s="241" t="s">
        <v>513</v>
      </c>
    </row>
    <row r="335" spans="1:7" x14ac:dyDescent="0.35">
      <c r="A335">
        <v>2014</v>
      </c>
      <c r="B335" t="s">
        <v>309</v>
      </c>
      <c r="C335" s="241" t="s">
        <v>513</v>
      </c>
      <c r="D335" s="241" t="s">
        <v>513</v>
      </c>
      <c r="E335" s="241" t="s">
        <v>513</v>
      </c>
      <c r="F335" s="241" t="s">
        <v>513</v>
      </c>
      <c r="G335" s="241" t="s">
        <v>513</v>
      </c>
    </row>
    <row r="336" spans="1:7" x14ac:dyDescent="0.35">
      <c r="A336">
        <v>2014</v>
      </c>
      <c r="B336" t="s">
        <v>309</v>
      </c>
      <c r="C336" s="241" t="s">
        <v>513</v>
      </c>
      <c r="D336" s="241" t="s">
        <v>513</v>
      </c>
      <c r="E336" s="241" t="s">
        <v>513</v>
      </c>
      <c r="F336" s="241" t="s">
        <v>513</v>
      </c>
      <c r="G336" s="241" t="s">
        <v>513</v>
      </c>
    </row>
    <row r="337" spans="1:7" x14ac:dyDescent="0.35">
      <c r="A337">
        <v>2014</v>
      </c>
      <c r="B337" t="s">
        <v>309</v>
      </c>
      <c r="C337" s="241" t="s">
        <v>513</v>
      </c>
      <c r="D337" s="241" t="s">
        <v>513</v>
      </c>
      <c r="E337" s="241" t="s">
        <v>513</v>
      </c>
      <c r="F337" s="241" t="s">
        <v>513</v>
      </c>
      <c r="G337" s="241" t="s">
        <v>513</v>
      </c>
    </row>
    <row r="338" spans="1:7" x14ac:dyDescent="0.35">
      <c r="A338">
        <v>2014</v>
      </c>
      <c r="B338" t="s">
        <v>309</v>
      </c>
      <c r="C338" s="241" t="s">
        <v>515</v>
      </c>
      <c r="D338" s="241" t="s">
        <v>515</v>
      </c>
      <c r="E338" s="241" t="s">
        <v>515</v>
      </c>
      <c r="F338" s="241" t="s">
        <v>514</v>
      </c>
      <c r="G338" s="241" t="s">
        <v>515</v>
      </c>
    </row>
    <row r="339" spans="1:7" x14ac:dyDescent="0.35">
      <c r="A339">
        <v>2014</v>
      </c>
      <c r="B339" t="s">
        <v>309</v>
      </c>
      <c r="C339" s="241" t="s">
        <v>515</v>
      </c>
      <c r="D339" s="241" t="s">
        <v>513</v>
      </c>
      <c r="E339" s="241" t="s">
        <v>514</v>
      </c>
      <c r="F339" s="241" t="s">
        <v>514</v>
      </c>
      <c r="G339" s="241" t="s">
        <v>515</v>
      </c>
    </row>
    <row r="340" spans="1:7" x14ac:dyDescent="0.35">
      <c r="A340">
        <v>2014</v>
      </c>
      <c r="B340" t="s">
        <v>309</v>
      </c>
      <c r="C340" s="241" t="s">
        <v>514</v>
      </c>
      <c r="D340" s="241" t="s">
        <v>514</v>
      </c>
      <c r="E340" s="241" t="s">
        <v>514</v>
      </c>
      <c r="F340" s="241" t="s">
        <v>514</v>
      </c>
      <c r="G340" s="241" t="s">
        <v>514</v>
      </c>
    </row>
    <row r="341" spans="1:7" x14ac:dyDescent="0.35">
      <c r="A341">
        <v>2014</v>
      </c>
      <c r="B341" t="s">
        <v>310</v>
      </c>
      <c r="C341" s="241" t="s">
        <v>515</v>
      </c>
      <c r="D341" s="241" t="s">
        <v>514</v>
      </c>
      <c r="E341" s="241" t="s">
        <v>514</v>
      </c>
      <c r="F341" s="241" t="s">
        <v>515</v>
      </c>
      <c r="G341" s="241" t="s">
        <v>515</v>
      </c>
    </row>
    <row r="342" spans="1:7" x14ac:dyDescent="0.35">
      <c r="A342">
        <v>2014</v>
      </c>
      <c r="B342" t="s">
        <v>310</v>
      </c>
      <c r="C342" s="241" t="s">
        <v>514</v>
      </c>
      <c r="D342" s="241" t="s">
        <v>514</v>
      </c>
      <c r="E342" s="241" t="s">
        <v>514</v>
      </c>
      <c r="F342" s="241" t="s">
        <v>514</v>
      </c>
      <c r="G342" s="241" t="s">
        <v>514</v>
      </c>
    </row>
    <row r="343" spans="1:7" x14ac:dyDescent="0.35">
      <c r="A343">
        <v>2014</v>
      </c>
      <c r="B343" t="s">
        <v>310</v>
      </c>
      <c r="C343" s="241" t="s">
        <v>515</v>
      </c>
      <c r="D343" s="241" t="s">
        <v>514</v>
      </c>
      <c r="E343" s="241" t="s">
        <v>514</v>
      </c>
      <c r="F343" s="241" t="s">
        <v>515</v>
      </c>
      <c r="G343" s="241" t="s">
        <v>514</v>
      </c>
    </row>
    <row r="344" spans="1:7" x14ac:dyDescent="0.35">
      <c r="A344">
        <v>2014</v>
      </c>
      <c r="B344" t="s">
        <v>310</v>
      </c>
      <c r="C344" s="241" t="s">
        <v>514</v>
      </c>
      <c r="D344" s="241" t="s">
        <v>514</v>
      </c>
      <c r="E344" s="241" t="s">
        <v>514</v>
      </c>
      <c r="F344" s="241" t="s">
        <v>514</v>
      </c>
      <c r="G344" s="241" t="s">
        <v>514</v>
      </c>
    </row>
    <row r="345" spans="1:7" x14ac:dyDescent="0.35">
      <c r="A345">
        <v>2014</v>
      </c>
      <c r="B345" t="s">
        <v>310</v>
      </c>
      <c r="C345" s="241" t="s">
        <v>514</v>
      </c>
      <c r="D345" s="241" t="s">
        <v>514</v>
      </c>
      <c r="E345" s="241" t="s">
        <v>514</v>
      </c>
      <c r="F345" s="241" t="s">
        <v>514</v>
      </c>
      <c r="G345" s="241" t="s">
        <v>514</v>
      </c>
    </row>
    <row r="346" spans="1:7" x14ac:dyDescent="0.35">
      <c r="A346">
        <v>2014</v>
      </c>
      <c r="B346" t="s">
        <v>310</v>
      </c>
      <c r="C346" s="241" t="s">
        <v>514</v>
      </c>
      <c r="D346" s="241" t="s">
        <v>514</v>
      </c>
      <c r="E346" s="241" t="s">
        <v>514</v>
      </c>
      <c r="F346" s="241" t="s">
        <v>515</v>
      </c>
      <c r="G346" s="241" t="s">
        <v>514</v>
      </c>
    </row>
    <row r="347" spans="1:7" x14ac:dyDescent="0.35">
      <c r="A347">
        <v>2014</v>
      </c>
      <c r="B347" t="s">
        <v>310</v>
      </c>
      <c r="C347" s="241" t="s">
        <v>515</v>
      </c>
      <c r="D347" s="241" t="s">
        <v>515</v>
      </c>
      <c r="E347" s="241" t="s">
        <v>515</v>
      </c>
      <c r="F347" s="241" t="s">
        <v>515</v>
      </c>
      <c r="G347" s="241" t="s">
        <v>515</v>
      </c>
    </row>
    <row r="348" spans="1:7" x14ac:dyDescent="0.35">
      <c r="A348">
        <v>2014</v>
      </c>
      <c r="B348" t="s">
        <v>310</v>
      </c>
      <c r="C348" s="241" t="s">
        <v>514</v>
      </c>
      <c r="D348" s="241" t="s">
        <v>514</v>
      </c>
      <c r="E348" s="241" t="s">
        <v>514</v>
      </c>
      <c r="F348" s="241" t="s">
        <v>515</v>
      </c>
      <c r="G348" s="241" t="s">
        <v>514</v>
      </c>
    </row>
    <row r="349" spans="1:7" x14ac:dyDescent="0.35">
      <c r="A349">
        <v>2014</v>
      </c>
      <c r="B349" t="s">
        <v>310</v>
      </c>
      <c r="C349" s="241" t="s">
        <v>514</v>
      </c>
      <c r="D349" s="241" t="s">
        <v>514</v>
      </c>
      <c r="E349" s="241" t="s">
        <v>515</v>
      </c>
      <c r="F349" s="241" t="s">
        <v>515</v>
      </c>
      <c r="G349" s="241" t="s">
        <v>514</v>
      </c>
    </row>
    <row r="350" spans="1:7" x14ac:dyDescent="0.35">
      <c r="A350">
        <v>2014</v>
      </c>
      <c r="B350" t="s">
        <v>310</v>
      </c>
      <c r="C350" s="241" t="s">
        <v>515</v>
      </c>
      <c r="D350" s="241" t="s">
        <v>514</v>
      </c>
      <c r="E350" s="241" t="s">
        <v>514</v>
      </c>
      <c r="F350" s="241" t="s">
        <v>514</v>
      </c>
      <c r="G350" s="241" t="s">
        <v>515</v>
      </c>
    </row>
    <row r="351" spans="1:7" x14ac:dyDescent="0.35">
      <c r="A351">
        <v>2014</v>
      </c>
      <c r="B351" t="s">
        <v>310</v>
      </c>
      <c r="C351" s="241" t="s">
        <v>515</v>
      </c>
      <c r="D351" s="241" t="s">
        <v>514</v>
      </c>
      <c r="E351" s="241" t="s">
        <v>515</v>
      </c>
      <c r="F351" s="241" t="s">
        <v>515</v>
      </c>
      <c r="G351" s="241" t="s">
        <v>514</v>
      </c>
    </row>
    <row r="352" spans="1:7" x14ac:dyDescent="0.35">
      <c r="A352">
        <v>2014</v>
      </c>
      <c r="B352" t="s">
        <v>310</v>
      </c>
      <c r="C352" s="241" t="s">
        <v>514</v>
      </c>
      <c r="D352" s="241" t="s">
        <v>514</v>
      </c>
      <c r="E352" s="241" t="s">
        <v>514</v>
      </c>
      <c r="F352" s="241" t="s">
        <v>514</v>
      </c>
      <c r="G352" s="241" t="s">
        <v>515</v>
      </c>
    </row>
    <row r="353" spans="1:7" x14ac:dyDescent="0.35">
      <c r="A353">
        <v>2014</v>
      </c>
      <c r="B353" t="s">
        <v>310</v>
      </c>
      <c r="C353" s="241" t="s">
        <v>514</v>
      </c>
      <c r="D353" s="241" t="s">
        <v>514</v>
      </c>
      <c r="E353" s="241" t="s">
        <v>514</v>
      </c>
      <c r="F353" s="241" t="s">
        <v>514</v>
      </c>
      <c r="G353" s="241" t="s">
        <v>514</v>
      </c>
    </row>
    <row r="354" spans="1:7" x14ac:dyDescent="0.35">
      <c r="A354">
        <v>2014</v>
      </c>
      <c r="B354" t="s">
        <v>310</v>
      </c>
      <c r="C354" s="241" t="s">
        <v>515</v>
      </c>
      <c r="D354" s="241" t="s">
        <v>514</v>
      </c>
      <c r="E354" s="241" t="s">
        <v>514</v>
      </c>
      <c r="F354" s="241" t="s">
        <v>514</v>
      </c>
      <c r="G354" s="241" t="s">
        <v>514</v>
      </c>
    </row>
    <row r="355" spans="1:7" x14ac:dyDescent="0.35">
      <c r="A355">
        <v>2014</v>
      </c>
      <c r="B355" t="s">
        <v>310</v>
      </c>
      <c r="C355" s="241" t="s">
        <v>515</v>
      </c>
      <c r="D355" s="241" t="s">
        <v>514</v>
      </c>
      <c r="E355" s="241" t="s">
        <v>515</v>
      </c>
      <c r="F355" s="241" t="s">
        <v>515</v>
      </c>
      <c r="G355" s="241" t="s">
        <v>515</v>
      </c>
    </row>
    <row r="356" spans="1:7" x14ac:dyDescent="0.35">
      <c r="A356">
        <v>2014</v>
      </c>
      <c r="B356" t="s">
        <v>258</v>
      </c>
      <c r="C356" s="241" t="s">
        <v>514</v>
      </c>
      <c r="D356" s="241" t="s">
        <v>514</v>
      </c>
      <c r="E356" s="241" t="s">
        <v>513</v>
      </c>
      <c r="F356" s="241" t="s">
        <v>515</v>
      </c>
      <c r="G356" s="241" t="s">
        <v>515</v>
      </c>
    </row>
    <row r="357" spans="1:7" x14ac:dyDescent="0.35">
      <c r="A357">
        <v>2014</v>
      </c>
      <c r="B357" t="s">
        <v>258</v>
      </c>
      <c r="C357" s="241" t="s">
        <v>515</v>
      </c>
      <c r="D357" s="241" t="s">
        <v>514</v>
      </c>
      <c r="E357" s="241" t="s">
        <v>513</v>
      </c>
      <c r="F357" s="241" t="s">
        <v>515</v>
      </c>
      <c r="G357" s="241" t="s">
        <v>515</v>
      </c>
    </row>
    <row r="358" spans="1:7" x14ac:dyDescent="0.35">
      <c r="A358">
        <v>2014</v>
      </c>
      <c r="B358" t="s">
        <v>258</v>
      </c>
      <c r="C358" s="241" t="s">
        <v>513</v>
      </c>
      <c r="D358" s="241" t="s">
        <v>513</v>
      </c>
      <c r="E358" s="241" t="s">
        <v>513</v>
      </c>
      <c r="F358" s="241" t="s">
        <v>515</v>
      </c>
      <c r="G358" s="241" t="s">
        <v>515</v>
      </c>
    </row>
    <row r="359" spans="1:7" x14ac:dyDescent="0.35">
      <c r="A359">
        <v>2014</v>
      </c>
      <c r="B359" t="s">
        <v>258</v>
      </c>
      <c r="C359" s="241" t="s">
        <v>515</v>
      </c>
      <c r="D359" s="241" t="s">
        <v>514</v>
      </c>
      <c r="E359" s="241" t="s">
        <v>514</v>
      </c>
      <c r="F359" s="241" t="s">
        <v>515</v>
      </c>
      <c r="G359" s="241" t="s">
        <v>515</v>
      </c>
    </row>
    <row r="360" spans="1:7" x14ac:dyDescent="0.35">
      <c r="A360">
        <v>2014</v>
      </c>
      <c r="B360" t="s">
        <v>258</v>
      </c>
      <c r="C360" s="241" t="s">
        <v>515</v>
      </c>
      <c r="D360" s="241" t="s">
        <v>514</v>
      </c>
      <c r="E360" s="241" t="s">
        <v>514</v>
      </c>
      <c r="F360" s="241" t="s">
        <v>515</v>
      </c>
      <c r="G360" s="241" t="s">
        <v>515</v>
      </c>
    </row>
    <row r="361" spans="1:7" x14ac:dyDescent="0.35">
      <c r="A361">
        <v>2014</v>
      </c>
      <c r="B361" t="s">
        <v>258</v>
      </c>
      <c r="C361" s="241" t="s">
        <v>515</v>
      </c>
      <c r="D361" s="241" t="s">
        <v>515</v>
      </c>
      <c r="E361" s="241" t="s">
        <v>514</v>
      </c>
      <c r="F361" s="241" t="s">
        <v>515</v>
      </c>
      <c r="G361" s="241" t="s">
        <v>514</v>
      </c>
    </row>
    <row r="362" spans="1:7" x14ac:dyDescent="0.35">
      <c r="A362">
        <v>2014</v>
      </c>
      <c r="B362" t="s">
        <v>258</v>
      </c>
      <c r="C362" s="241" t="s">
        <v>515</v>
      </c>
      <c r="D362" s="241" t="s">
        <v>514</v>
      </c>
      <c r="E362" s="241" t="s">
        <v>514</v>
      </c>
      <c r="F362" s="241" t="s">
        <v>515</v>
      </c>
      <c r="G362" s="241" t="s">
        <v>515</v>
      </c>
    </row>
    <row r="363" spans="1:7" x14ac:dyDescent="0.35">
      <c r="A363">
        <v>2014</v>
      </c>
      <c r="B363" t="s">
        <v>258</v>
      </c>
      <c r="C363" s="241" t="s">
        <v>515</v>
      </c>
      <c r="D363" s="241" t="s">
        <v>514</v>
      </c>
      <c r="E363" s="241" t="s">
        <v>514</v>
      </c>
      <c r="F363" s="241" t="s">
        <v>515</v>
      </c>
      <c r="G363" s="241" t="s">
        <v>514</v>
      </c>
    </row>
    <row r="364" spans="1:7" x14ac:dyDescent="0.35">
      <c r="A364">
        <v>2014</v>
      </c>
      <c r="B364" t="s">
        <v>258</v>
      </c>
      <c r="C364" s="241" t="s">
        <v>515</v>
      </c>
      <c r="D364" s="241" t="s">
        <v>515</v>
      </c>
      <c r="E364" s="241" t="s">
        <v>514</v>
      </c>
      <c r="F364" s="241" t="s">
        <v>515</v>
      </c>
      <c r="G364" s="241" t="s">
        <v>515</v>
      </c>
    </row>
    <row r="365" spans="1:7" x14ac:dyDescent="0.35">
      <c r="A365">
        <v>2014</v>
      </c>
      <c r="B365" t="s">
        <v>258</v>
      </c>
      <c r="C365" s="241" t="s">
        <v>514</v>
      </c>
      <c r="D365" s="241" t="s">
        <v>515</v>
      </c>
      <c r="E365" s="241" t="s">
        <v>514</v>
      </c>
      <c r="F365" s="241" t="s">
        <v>515</v>
      </c>
      <c r="G365" s="241" t="s">
        <v>514</v>
      </c>
    </row>
    <row r="366" spans="1:7" x14ac:dyDescent="0.35">
      <c r="A366">
        <v>2014</v>
      </c>
      <c r="B366" t="s">
        <v>258</v>
      </c>
      <c r="C366" s="241" t="s">
        <v>515</v>
      </c>
      <c r="D366" s="241" t="s">
        <v>514</v>
      </c>
      <c r="E366" s="241" t="s">
        <v>514</v>
      </c>
      <c r="F366" s="241" t="s">
        <v>515</v>
      </c>
      <c r="G366" s="241" t="s">
        <v>515</v>
      </c>
    </row>
    <row r="367" spans="1:7" x14ac:dyDescent="0.35">
      <c r="A367">
        <v>2014</v>
      </c>
      <c r="B367" t="s">
        <v>258</v>
      </c>
      <c r="C367" s="241" t="s">
        <v>515</v>
      </c>
      <c r="D367" s="241" t="s">
        <v>515</v>
      </c>
      <c r="E367" s="241" t="s">
        <v>514</v>
      </c>
      <c r="F367" s="241" t="s">
        <v>515</v>
      </c>
      <c r="G367" s="241" t="s">
        <v>514</v>
      </c>
    </row>
    <row r="368" spans="1:7" x14ac:dyDescent="0.35">
      <c r="A368">
        <v>2014</v>
      </c>
      <c r="B368" t="s">
        <v>258</v>
      </c>
      <c r="C368" s="241" t="s">
        <v>515</v>
      </c>
      <c r="D368" s="241" t="s">
        <v>514</v>
      </c>
      <c r="E368" s="241" t="s">
        <v>514</v>
      </c>
      <c r="F368" s="241" t="s">
        <v>515</v>
      </c>
      <c r="G368" s="241" t="s">
        <v>515</v>
      </c>
    </row>
    <row r="369" spans="1:7" x14ac:dyDescent="0.35">
      <c r="A369">
        <v>2014</v>
      </c>
      <c r="B369" t="s">
        <v>258</v>
      </c>
      <c r="C369" s="241" t="s">
        <v>514</v>
      </c>
      <c r="D369" s="241" t="s">
        <v>514</v>
      </c>
      <c r="E369" s="241" t="s">
        <v>514</v>
      </c>
      <c r="F369" s="241" t="s">
        <v>514</v>
      </c>
      <c r="G369" s="241" t="s">
        <v>514</v>
      </c>
    </row>
    <row r="370" spans="1:7" x14ac:dyDescent="0.35">
      <c r="A370">
        <v>2014</v>
      </c>
      <c r="B370" t="s">
        <v>258</v>
      </c>
      <c r="C370" s="241" t="s">
        <v>513</v>
      </c>
      <c r="D370" s="241" t="s">
        <v>513</v>
      </c>
      <c r="E370" s="241" t="s">
        <v>513</v>
      </c>
      <c r="F370" s="241" t="s">
        <v>513</v>
      </c>
      <c r="G370" s="241" t="s">
        <v>513</v>
      </c>
    </row>
    <row r="371" spans="1:7" x14ac:dyDescent="0.35">
      <c r="A371">
        <v>2014</v>
      </c>
      <c r="B371" t="s">
        <v>258</v>
      </c>
      <c r="C371" s="241" t="s">
        <v>514</v>
      </c>
      <c r="D371" s="241" t="s">
        <v>514</v>
      </c>
      <c r="E371" s="241" t="s">
        <v>514</v>
      </c>
      <c r="F371" s="241" t="s">
        <v>514</v>
      </c>
      <c r="G371" s="241" t="s">
        <v>515</v>
      </c>
    </row>
    <row r="372" spans="1:7" x14ac:dyDescent="0.35">
      <c r="A372">
        <v>2014</v>
      </c>
      <c r="B372" t="s">
        <v>457</v>
      </c>
      <c r="C372" s="241" t="s">
        <v>515</v>
      </c>
      <c r="D372" s="241" t="s">
        <v>514</v>
      </c>
      <c r="E372" s="241" t="s">
        <v>515</v>
      </c>
      <c r="F372" s="241" t="s">
        <v>515</v>
      </c>
      <c r="G372" s="241" t="s">
        <v>515</v>
      </c>
    </row>
    <row r="373" spans="1:7" x14ac:dyDescent="0.35">
      <c r="A373">
        <v>2014</v>
      </c>
      <c r="B373" t="s">
        <v>457</v>
      </c>
      <c r="C373" s="241" t="s">
        <v>515</v>
      </c>
      <c r="D373" s="241" t="s">
        <v>514</v>
      </c>
      <c r="E373" s="241" t="s">
        <v>515</v>
      </c>
      <c r="F373" s="241" t="s">
        <v>515</v>
      </c>
      <c r="G373" s="241" t="s">
        <v>515</v>
      </c>
    </row>
    <row r="374" spans="1:7" x14ac:dyDescent="0.35">
      <c r="A374">
        <v>2014</v>
      </c>
      <c r="B374" t="s">
        <v>457</v>
      </c>
      <c r="C374" s="241" t="s">
        <v>514</v>
      </c>
      <c r="D374" s="241" t="s">
        <v>515</v>
      </c>
      <c r="E374" s="241" t="s">
        <v>515</v>
      </c>
      <c r="F374" s="241" t="s">
        <v>514</v>
      </c>
      <c r="G374" s="241" t="s">
        <v>514</v>
      </c>
    </row>
    <row r="375" spans="1:7" x14ac:dyDescent="0.35">
      <c r="A375">
        <v>2014</v>
      </c>
      <c r="B375" t="s">
        <v>457</v>
      </c>
      <c r="C375" s="241" t="s">
        <v>515</v>
      </c>
      <c r="D375" s="241" t="s">
        <v>514</v>
      </c>
      <c r="E375" s="241" t="s">
        <v>514</v>
      </c>
      <c r="F375" s="241" t="s">
        <v>515</v>
      </c>
      <c r="G375" s="241" t="s">
        <v>515</v>
      </c>
    </row>
    <row r="376" spans="1:7" x14ac:dyDescent="0.35">
      <c r="A376">
        <v>2014</v>
      </c>
      <c r="B376" t="s">
        <v>457</v>
      </c>
      <c r="C376" s="241" t="s">
        <v>515</v>
      </c>
      <c r="D376" s="241" t="s">
        <v>515</v>
      </c>
      <c r="E376" s="241" t="s">
        <v>515</v>
      </c>
      <c r="F376" s="241" t="s">
        <v>515</v>
      </c>
      <c r="G376" s="241" t="s">
        <v>515</v>
      </c>
    </row>
    <row r="377" spans="1:7" x14ac:dyDescent="0.35">
      <c r="A377">
        <v>2014</v>
      </c>
      <c r="B377" t="s">
        <v>457</v>
      </c>
      <c r="C377" s="241" t="s">
        <v>514</v>
      </c>
      <c r="D377" s="241" t="s">
        <v>514</v>
      </c>
      <c r="E377" s="241" t="s">
        <v>514</v>
      </c>
      <c r="F377" s="241" t="s">
        <v>514</v>
      </c>
      <c r="G377" s="241" t="s">
        <v>514</v>
      </c>
    </row>
    <row r="378" spans="1:7" x14ac:dyDescent="0.35">
      <c r="A378">
        <v>2014</v>
      </c>
      <c r="B378" t="s">
        <v>457</v>
      </c>
      <c r="C378" s="241" t="s">
        <v>514</v>
      </c>
      <c r="D378" s="241" t="s">
        <v>514</v>
      </c>
      <c r="E378" s="241" t="s">
        <v>514</v>
      </c>
      <c r="F378" s="241" t="s">
        <v>515</v>
      </c>
      <c r="G378" s="241" t="s">
        <v>515</v>
      </c>
    </row>
    <row r="379" spans="1:7" x14ac:dyDescent="0.35">
      <c r="A379">
        <v>2014</v>
      </c>
      <c r="B379" t="s">
        <v>457</v>
      </c>
      <c r="C379" s="241" t="s">
        <v>515</v>
      </c>
      <c r="D379" s="241" t="s">
        <v>515</v>
      </c>
      <c r="E379" s="241" t="s">
        <v>514</v>
      </c>
      <c r="F379" s="241" t="s">
        <v>515</v>
      </c>
      <c r="G379" s="241" t="s">
        <v>515</v>
      </c>
    </row>
    <row r="380" spans="1:7" x14ac:dyDescent="0.35">
      <c r="A380">
        <v>2014</v>
      </c>
      <c r="B380" t="s">
        <v>457</v>
      </c>
      <c r="C380" s="241" t="s">
        <v>514</v>
      </c>
      <c r="D380" s="241" t="s">
        <v>514</v>
      </c>
      <c r="E380" s="241" t="s">
        <v>514</v>
      </c>
      <c r="F380" s="241" t="s">
        <v>514</v>
      </c>
      <c r="G380" s="241" t="s">
        <v>514</v>
      </c>
    </row>
    <row r="381" spans="1:7" x14ac:dyDescent="0.35">
      <c r="A381">
        <v>2014</v>
      </c>
      <c r="B381" t="s">
        <v>457</v>
      </c>
      <c r="C381" s="241" t="s">
        <v>515</v>
      </c>
      <c r="D381" s="241" t="s">
        <v>514</v>
      </c>
      <c r="E381" s="241" t="s">
        <v>514</v>
      </c>
      <c r="F381" s="241" t="s">
        <v>515</v>
      </c>
      <c r="G381" s="241" t="s">
        <v>515</v>
      </c>
    </row>
    <row r="382" spans="1:7" x14ac:dyDescent="0.35">
      <c r="A382">
        <v>2014</v>
      </c>
      <c r="B382" t="s">
        <v>457</v>
      </c>
      <c r="C382" s="241" t="s">
        <v>515</v>
      </c>
      <c r="D382" s="241" t="s">
        <v>514</v>
      </c>
      <c r="E382" s="241" t="s">
        <v>513</v>
      </c>
      <c r="F382" s="241" t="s">
        <v>514</v>
      </c>
      <c r="G382" s="241" t="s">
        <v>515</v>
      </c>
    </row>
    <row r="383" spans="1:7" x14ac:dyDescent="0.35">
      <c r="A383">
        <v>2014</v>
      </c>
      <c r="B383" t="s">
        <v>457</v>
      </c>
      <c r="C383" s="241" t="s">
        <v>513</v>
      </c>
      <c r="D383" s="241" t="s">
        <v>514</v>
      </c>
      <c r="E383" s="241" t="s">
        <v>515</v>
      </c>
      <c r="F383" s="241" t="s">
        <v>514</v>
      </c>
      <c r="G383" s="241" t="s">
        <v>514</v>
      </c>
    </row>
    <row r="384" spans="1:7" x14ac:dyDescent="0.35">
      <c r="A384">
        <v>2014</v>
      </c>
      <c r="B384" t="s">
        <v>457</v>
      </c>
      <c r="C384" s="241" t="s">
        <v>515</v>
      </c>
      <c r="D384" s="241" t="s">
        <v>514</v>
      </c>
      <c r="E384" s="241" t="s">
        <v>515</v>
      </c>
      <c r="F384" s="241" t="s">
        <v>515</v>
      </c>
      <c r="G384" s="241" t="s">
        <v>515</v>
      </c>
    </row>
    <row r="385" spans="1:7" x14ac:dyDescent="0.35">
      <c r="A385">
        <v>2014</v>
      </c>
      <c r="B385" t="s">
        <v>457</v>
      </c>
      <c r="C385" s="241" t="s">
        <v>514</v>
      </c>
      <c r="D385" s="241" t="s">
        <v>514</v>
      </c>
      <c r="E385" s="241" t="s">
        <v>514</v>
      </c>
      <c r="F385" s="241" t="s">
        <v>515</v>
      </c>
      <c r="G385" s="241" t="s">
        <v>514</v>
      </c>
    </row>
    <row r="386" spans="1:7" x14ac:dyDescent="0.35">
      <c r="A386">
        <v>2014</v>
      </c>
      <c r="B386" t="s">
        <v>262</v>
      </c>
      <c r="C386" s="241" t="s">
        <v>514</v>
      </c>
      <c r="D386" s="241" t="s">
        <v>514</v>
      </c>
      <c r="E386" s="241" t="s">
        <v>514</v>
      </c>
      <c r="F386" s="241" t="s">
        <v>514</v>
      </c>
      <c r="G386" s="241" t="s">
        <v>514</v>
      </c>
    </row>
    <row r="387" spans="1:7" x14ac:dyDescent="0.35">
      <c r="A387">
        <v>2014</v>
      </c>
      <c r="B387" t="s">
        <v>262</v>
      </c>
      <c r="C387" s="241" t="s">
        <v>515</v>
      </c>
      <c r="D387" s="241" t="s">
        <v>514</v>
      </c>
      <c r="E387" s="241" t="s">
        <v>514</v>
      </c>
      <c r="F387" s="241" t="s">
        <v>515</v>
      </c>
      <c r="G387" s="241" t="s">
        <v>515</v>
      </c>
    </row>
    <row r="388" spans="1:7" x14ac:dyDescent="0.35">
      <c r="A388">
        <v>2014</v>
      </c>
      <c r="B388" t="s">
        <v>262</v>
      </c>
      <c r="C388" s="241" t="s">
        <v>514</v>
      </c>
      <c r="D388" s="241" t="s">
        <v>514</v>
      </c>
      <c r="E388" s="241" t="s">
        <v>515</v>
      </c>
      <c r="F388" s="241" t="s">
        <v>514</v>
      </c>
      <c r="G388" s="241" t="s">
        <v>515</v>
      </c>
    </row>
    <row r="389" spans="1:7" x14ac:dyDescent="0.35">
      <c r="A389">
        <v>2014</v>
      </c>
      <c r="B389" t="s">
        <v>262</v>
      </c>
      <c r="C389" s="241" t="s">
        <v>514</v>
      </c>
      <c r="D389" s="241" t="s">
        <v>514</v>
      </c>
      <c r="E389" s="241" t="s">
        <v>514</v>
      </c>
      <c r="F389" s="241" t="s">
        <v>514</v>
      </c>
      <c r="G389" s="241" t="s">
        <v>514</v>
      </c>
    </row>
    <row r="390" spans="1:7" x14ac:dyDescent="0.35">
      <c r="A390">
        <v>2014</v>
      </c>
      <c r="B390" t="s">
        <v>262</v>
      </c>
      <c r="C390" s="241" t="s">
        <v>513</v>
      </c>
      <c r="D390" s="241" t="s">
        <v>513</v>
      </c>
      <c r="E390" s="241" t="s">
        <v>513</v>
      </c>
      <c r="F390" s="241" t="s">
        <v>513</v>
      </c>
      <c r="G390" s="241" t="s">
        <v>513</v>
      </c>
    </row>
    <row r="391" spans="1:7" x14ac:dyDescent="0.35">
      <c r="A391">
        <v>2014</v>
      </c>
      <c r="B391" t="s">
        <v>262</v>
      </c>
      <c r="C391" s="241" t="s">
        <v>514</v>
      </c>
      <c r="D391" s="241" t="s">
        <v>514</v>
      </c>
      <c r="E391" s="241" t="s">
        <v>514</v>
      </c>
      <c r="F391" s="241" t="s">
        <v>514</v>
      </c>
      <c r="G391" s="241" t="s">
        <v>514</v>
      </c>
    </row>
    <row r="392" spans="1:7" x14ac:dyDescent="0.35">
      <c r="A392">
        <v>2014</v>
      </c>
      <c r="B392" t="s">
        <v>262</v>
      </c>
      <c r="C392" s="241" t="s">
        <v>514</v>
      </c>
      <c r="D392" s="241" t="s">
        <v>514</v>
      </c>
      <c r="E392" s="241" t="s">
        <v>514</v>
      </c>
      <c r="F392" s="241" t="s">
        <v>514</v>
      </c>
      <c r="G392" s="241" t="s">
        <v>514</v>
      </c>
    </row>
    <row r="393" spans="1:7" x14ac:dyDescent="0.35">
      <c r="A393">
        <v>2014</v>
      </c>
      <c r="B393" t="s">
        <v>262</v>
      </c>
      <c r="C393" s="241" t="s">
        <v>514</v>
      </c>
      <c r="D393" s="241" t="s">
        <v>514</v>
      </c>
      <c r="E393" s="241" t="s">
        <v>514</v>
      </c>
      <c r="F393" s="241" t="s">
        <v>514</v>
      </c>
      <c r="G393" s="241" t="s">
        <v>513</v>
      </c>
    </row>
    <row r="394" spans="1:7" x14ac:dyDescent="0.35">
      <c r="A394">
        <v>2014</v>
      </c>
      <c r="B394" t="s">
        <v>262</v>
      </c>
      <c r="C394" s="241" t="s">
        <v>515</v>
      </c>
      <c r="D394" s="241" t="s">
        <v>514</v>
      </c>
      <c r="E394" s="241" t="s">
        <v>514</v>
      </c>
      <c r="F394" s="241" t="s">
        <v>515</v>
      </c>
      <c r="G394" s="241" t="s">
        <v>514</v>
      </c>
    </row>
    <row r="395" spans="1:7" x14ac:dyDescent="0.35">
      <c r="A395">
        <v>2014</v>
      </c>
      <c r="B395" t="s">
        <v>262</v>
      </c>
      <c r="C395" s="241" t="s">
        <v>514</v>
      </c>
      <c r="D395" s="241" t="s">
        <v>514</v>
      </c>
      <c r="E395" s="241" t="s">
        <v>514</v>
      </c>
      <c r="F395" s="241" t="s">
        <v>514</v>
      </c>
      <c r="G395" s="241" t="s">
        <v>514</v>
      </c>
    </row>
    <row r="396" spans="1:7" x14ac:dyDescent="0.35">
      <c r="A396">
        <v>2014</v>
      </c>
      <c r="B396" t="s">
        <v>262</v>
      </c>
      <c r="C396" s="241" t="s">
        <v>515</v>
      </c>
      <c r="D396" s="241" t="s">
        <v>514</v>
      </c>
      <c r="E396" s="241" t="s">
        <v>514</v>
      </c>
      <c r="F396" s="241" t="s">
        <v>514</v>
      </c>
      <c r="G396" s="241" t="s">
        <v>514</v>
      </c>
    </row>
    <row r="397" spans="1:7" x14ac:dyDescent="0.35">
      <c r="A397">
        <v>2014</v>
      </c>
      <c r="B397" t="s">
        <v>263</v>
      </c>
      <c r="C397" s="241" t="s">
        <v>513</v>
      </c>
      <c r="D397" s="241" t="s">
        <v>513</v>
      </c>
      <c r="E397" s="241" t="s">
        <v>513</v>
      </c>
      <c r="F397" s="241" t="s">
        <v>513</v>
      </c>
      <c r="G397" s="241" t="s">
        <v>513</v>
      </c>
    </row>
    <row r="398" spans="1:7" x14ac:dyDescent="0.35">
      <c r="A398">
        <v>2014</v>
      </c>
      <c r="B398" t="s">
        <v>263</v>
      </c>
      <c r="C398" s="241" t="s">
        <v>515</v>
      </c>
      <c r="D398" s="241" t="s">
        <v>514</v>
      </c>
      <c r="E398" s="241" t="s">
        <v>514</v>
      </c>
      <c r="F398" s="241" t="s">
        <v>514</v>
      </c>
      <c r="G398" s="241" t="s">
        <v>515</v>
      </c>
    </row>
    <row r="399" spans="1:7" x14ac:dyDescent="0.35">
      <c r="A399">
        <v>2014</v>
      </c>
      <c r="B399" t="s">
        <v>263</v>
      </c>
      <c r="C399" s="241" t="s">
        <v>515</v>
      </c>
      <c r="D399" s="241" t="s">
        <v>513</v>
      </c>
      <c r="E399" s="241" t="s">
        <v>513</v>
      </c>
      <c r="F399" s="241" t="s">
        <v>513</v>
      </c>
      <c r="G399" s="241" t="s">
        <v>515</v>
      </c>
    </row>
    <row r="400" spans="1:7" x14ac:dyDescent="0.35">
      <c r="A400">
        <v>2014</v>
      </c>
      <c r="B400" t="s">
        <v>263</v>
      </c>
      <c r="C400" s="241" t="s">
        <v>515</v>
      </c>
      <c r="D400" s="241" t="s">
        <v>515</v>
      </c>
      <c r="E400" s="241" t="s">
        <v>515</v>
      </c>
      <c r="F400" s="241" t="s">
        <v>515</v>
      </c>
      <c r="G400" s="241" t="s">
        <v>515</v>
      </c>
    </row>
    <row r="401" spans="1:7" x14ac:dyDescent="0.35">
      <c r="A401">
        <v>2014</v>
      </c>
      <c r="B401" t="s">
        <v>263</v>
      </c>
      <c r="C401" s="241" t="s">
        <v>515</v>
      </c>
      <c r="D401" s="241" t="s">
        <v>515</v>
      </c>
      <c r="E401" s="241" t="s">
        <v>514</v>
      </c>
      <c r="F401" s="241" t="s">
        <v>514</v>
      </c>
      <c r="G401" s="241" t="s">
        <v>514</v>
      </c>
    </row>
    <row r="402" spans="1:7" x14ac:dyDescent="0.35">
      <c r="A402">
        <v>2014</v>
      </c>
      <c r="B402" t="s">
        <v>263</v>
      </c>
      <c r="C402" s="241" t="s">
        <v>515</v>
      </c>
      <c r="D402" s="241" t="s">
        <v>515</v>
      </c>
      <c r="E402" s="241" t="s">
        <v>514</v>
      </c>
      <c r="F402" s="241" t="s">
        <v>515</v>
      </c>
      <c r="G402" s="241" t="s">
        <v>515</v>
      </c>
    </row>
    <row r="403" spans="1:7" x14ac:dyDescent="0.35">
      <c r="A403">
        <v>2014</v>
      </c>
      <c r="B403" t="s">
        <v>263</v>
      </c>
      <c r="C403" s="241" t="s">
        <v>515</v>
      </c>
      <c r="D403" s="241" t="s">
        <v>514</v>
      </c>
      <c r="E403" s="241" t="s">
        <v>515</v>
      </c>
      <c r="F403" s="241" t="s">
        <v>514</v>
      </c>
      <c r="G403" s="241" t="s">
        <v>515</v>
      </c>
    </row>
    <row r="404" spans="1:7" x14ac:dyDescent="0.35">
      <c r="A404">
        <v>2014</v>
      </c>
      <c r="B404" t="s">
        <v>263</v>
      </c>
      <c r="C404" s="241" t="s">
        <v>514</v>
      </c>
      <c r="D404" s="241" t="s">
        <v>514</v>
      </c>
      <c r="E404" s="241" t="s">
        <v>514</v>
      </c>
      <c r="F404" s="241" t="s">
        <v>514</v>
      </c>
      <c r="G404" s="241" t="s">
        <v>513</v>
      </c>
    </row>
    <row r="405" spans="1:7" x14ac:dyDescent="0.35">
      <c r="A405">
        <v>2014</v>
      </c>
      <c r="B405" t="s">
        <v>263</v>
      </c>
      <c r="C405" s="241" t="s">
        <v>515</v>
      </c>
      <c r="D405" s="241" t="s">
        <v>514</v>
      </c>
      <c r="E405" s="241" t="s">
        <v>515</v>
      </c>
      <c r="F405" s="241" t="s">
        <v>515</v>
      </c>
      <c r="G405" s="241" t="s">
        <v>515</v>
      </c>
    </row>
    <row r="406" spans="1:7" x14ac:dyDescent="0.35">
      <c r="A406">
        <v>2014</v>
      </c>
      <c r="B406" t="s">
        <v>263</v>
      </c>
      <c r="C406" s="241" t="s">
        <v>513</v>
      </c>
      <c r="D406" s="241" t="s">
        <v>513</v>
      </c>
      <c r="E406" s="241" t="s">
        <v>513</v>
      </c>
      <c r="F406" s="241" t="s">
        <v>513</v>
      </c>
      <c r="G406" s="241" t="s">
        <v>513</v>
      </c>
    </row>
    <row r="407" spans="1:7" x14ac:dyDescent="0.35">
      <c r="A407">
        <v>2014</v>
      </c>
      <c r="B407" t="s">
        <v>263</v>
      </c>
      <c r="C407" s="241" t="s">
        <v>514</v>
      </c>
      <c r="D407" s="241" t="s">
        <v>514</v>
      </c>
      <c r="E407" s="241" t="s">
        <v>514</v>
      </c>
      <c r="F407" s="241" t="s">
        <v>514</v>
      </c>
      <c r="G407" s="241" t="s">
        <v>515</v>
      </c>
    </row>
    <row r="408" spans="1:7" x14ac:dyDescent="0.35">
      <c r="A408">
        <v>2014</v>
      </c>
      <c r="B408" t="s">
        <v>264</v>
      </c>
      <c r="C408" s="241" t="s">
        <v>513</v>
      </c>
      <c r="D408" s="241" t="s">
        <v>515</v>
      </c>
      <c r="E408" s="241" t="s">
        <v>514</v>
      </c>
      <c r="F408" s="241" t="s">
        <v>513</v>
      </c>
      <c r="G408" s="241" t="s">
        <v>515</v>
      </c>
    </row>
    <row r="409" spans="1:7" x14ac:dyDescent="0.35">
      <c r="A409">
        <v>2014</v>
      </c>
      <c r="B409" t="s">
        <v>264</v>
      </c>
      <c r="C409" s="241" t="s">
        <v>514</v>
      </c>
      <c r="D409" s="241" t="s">
        <v>514</v>
      </c>
      <c r="E409" s="241" t="s">
        <v>514</v>
      </c>
      <c r="F409" s="241" t="s">
        <v>514</v>
      </c>
      <c r="G409" s="241" t="s">
        <v>514</v>
      </c>
    </row>
    <row r="410" spans="1:7" x14ac:dyDescent="0.35">
      <c r="A410">
        <v>2014</v>
      </c>
      <c r="B410" t="s">
        <v>264</v>
      </c>
      <c r="C410" s="241" t="s">
        <v>513</v>
      </c>
      <c r="D410" s="241" t="s">
        <v>514</v>
      </c>
      <c r="E410" s="241" t="s">
        <v>513</v>
      </c>
      <c r="F410" s="241" t="s">
        <v>513</v>
      </c>
      <c r="G410" s="241" t="s">
        <v>513</v>
      </c>
    </row>
    <row r="411" spans="1:7" x14ac:dyDescent="0.35">
      <c r="A411">
        <v>2014</v>
      </c>
      <c r="B411" t="s">
        <v>264</v>
      </c>
      <c r="C411" s="241" t="s">
        <v>513</v>
      </c>
      <c r="D411" s="241" t="s">
        <v>514</v>
      </c>
      <c r="E411" s="241" t="s">
        <v>513</v>
      </c>
      <c r="F411" s="241" t="s">
        <v>513</v>
      </c>
      <c r="G411" s="241" t="s">
        <v>513</v>
      </c>
    </row>
    <row r="412" spans="1:7" x14ac:dyDescent="0.35">
      <c r="A412">
        <v>2014</v>
      </c>
      <c r="B412" t="s">
        <v>264</v>
      </c>
      <c r="C412" s="241" t="s">
        <v>514</v>
      </c>
      <c r="D412" s="241" t="s">
        <v>514</v>
      </c>
      <c r="E412" s="241" t="s">
        <v>514</v>
      </c>
      <c r="F412" s="241" t="s">
        <v>514</v>
      </c>
      <c r="G412" s="241" t="s">
        <v>514</v>
      </c>
    </row>
    <row r="413" spans="1:7" x14ac:dyDescent="0.35">
      <c r="A413">
        <v>2014</v>
      </c>
      <c r="B413" t="s">
        <v>264</v>
      </c>
      <c r="C413" s="241" t="s">
        <v>513</v>
      </c>
      <c r="D413" s="241" t="s">
        <v>513</v>
      </c>
      <c r="E413" s="241" t="s">
        <v>513</v>
      </c>
      <c r="F413" s="241" t="s">
        <v>513</v>
      </c>
      <c r="G413" s="241" t="s">
        <v>513</v>
      </c>
    </row>
    <row r="414" spans="1:7" x14ac:dyDescent="0.35">
      <c r="A414">
        <v>2014</v>
      </c>
      <c r="B414" t="s">
        <v>264</v>
      </c>
      <c r="C414" s="241" t="s">
        <v>515</v>
      </c>
      <c r="D414" s="241" t="s">
        <v>514</v>
      </c>
      <c r="E414" s="241" t="s">
        <v>515</v>
      </c>
      <c r="F414" s="241" t="s">
        <v>514</v>
      </c>
      <c r="G414" s="241" t="s">
        <v>514</v>
      </c>
    </row>
    <row r="415" spans="1:7" x14ac:dyDescent="0.35">
      <c r="A415">
        <v>2014</v>
      </c>
      <c r="B415" t="s">
        <v>264</v>
      </c>
      <c r="C415" s="241" t="s">
        <v>514</v>
      </c>
      <c r="D415" s="241" t="s">
        <v>514</v>
      </c>
      <c r="E415" s="241" t="s">
        <v>514</v>
      </c>
      <c r="F415" s="241" t="s">
        <v>514</v>
      </c>
      <c r="G415" s="241" t="s">
        <v>514</v>
      </c>
    </row>
    <row r="416" spans="1:7" x14ac:dyDescent="0.35">
      <c r="A416">
        <v>2014</v>
      </c>
      <c r="B416" t="s">
        <v>264</v>
      </c>
      <c r="C416" s="241" t="s">
        <v>513</v>
      </c>
      <c r="D416" s="241" t="s">
        <v>513</v>
      </c>
      <c r="E416" s="241" t="s">
        <v>513</v>
      </c>
      <c r="F416" s="241" t="s">
        <v>513</v>
      </c>
      <c r="G416" s="241" t="s">
        <v>513</v>
      </c>
    </row>
    <row r="417" spans="1:7" x14ac:dyDescent="0.35">
      <c r="A417">
        <v>2014</v>
      </c>
      <c r="B417" t="s">
        <v>264</v>
      </c>
      <c r="C417" s="241" t="s">
        <v>514</v>
      </c>
      <c r="D417" s="241" t="s">
        <v>514</v>
      </c>
      <c r="E417" s="241" t="s">
        <v>514</v>
      </c>
      <c r="F417" s="241" t="s">
        <v>514</v>
      </c>
      <c r="G417" s="241" t="s">
        <v>514</v>
      </c>
    </row>
    <row r="418" spans="1:7" x14ac:dyDescent="0.35">
      <c r="A418">
        <v>2014</v>
      </c>
      <c r="B418" t="s">
        <v>264</v>
      </c>
      <c r="C418" s="241" t="s">
        <v>515</v>
      </c>
      <c r="D418" s="241" t="s">
        <v>515</v>
      </c>
      <c r="E418" s="241" t="s">
        <v>515</v>
      </c>
      <c r="F418" s="241" t="s">
        <v>515</v>
      </c>
      <c r="G418" s="241" t="s">
        <v>515</v>
      </c>
    </row>
    <row r="419" spans="1:7" x14ac:dyDescent="0.35">
      <c r="A419">
        <v>2014</v>
      </c>
      <c r="B419" t="s">
        <v>264</v>
      </c>
      <c r="C419" s="241" t="s">
        <v>514</v>
      </c>
      <c r="D419" s="241" t="s">
        <v>514</v>
      </c>
      <c r="E419" s="241" t="s">
        <v>514</v>
      </c>
      <c r="F419" s="241" t="s">
        <v>514</v>
      </c>
      <c r="G419" s="241" t="s">
        <v>514</v>
      </c>
    </row>
    <row r="420" spans="1:7" x14ac:dyDescent="0.35">
      <c r="A420">
        <v>2014</v>
      </c>
      <c r="B420" t="s">
        <v>264</v>
      </c>
      <c r="C420" s="241" t="s">
        <v>513</v>
      </c>
      <c r="D420" s="241" t="s">
        <v>513</v>
      </c>
      <c r="E420" s="241" t="s">
        <v>513</v>
      </c>
      <c r="F420" s="241" t="s">
        <v>513</v>
      </c>
      <c r="G420" s="241" t="s">
        <v>513</v>
      </c>
    </row>
    <row r="421" spans="1:7" x14ac:dyDescent="0.35">
      <c r="A421">
        <v>2014</v>
      </c>
      <c r="B421" t="s">
        <v>264</v>
      </c>
      <c r="C421" s="241" t="s">
        <v>514</v>
      </c>
      <c r="D421" s="241" t="s">
        <v>514</v>
      </c>
      <c r="E421" s="241" t="s">
        <v>514</v>
      </c>
      <c r="F421" s="241" t="s">
        <v>514</v>
      </c>
      <c r="G421" s="241" t="s">
        <v>514</v>
      </c>
    </row>
    <row r="422" spans="1:7" x14ac:dyDescent="0.35">
      <c r="A422">
        <v>2014</v>
      </c>
      <c r="B422" t="s">
        <v>265</v>
      </c>
      <c r="C422" s="241" t="s">
        <v>515</v>
      </c>
      <c r="D422" s="241" t="s">
        <v>515</v>
      </c>
      <c r="E422" s="241" t="s">
        <v>514</v>
      </c>
      <c r="F422" s="241" t="s">
        <v>515</v>
      </c>
      <c r="G422" s="241" t="s">
        <v>514</v>
      </c>
    </row>
    <row r="423" spans="1:7" x14ac:dyDescent="0.35">
      <c r="A423">
        <v>2014</v>
      </c>
      <c r="B423" t="s">
        <v>265</v>
      </c>
      <c r="C423" s="241" t="s">
        <v>515</v>
      </c>
      <c r="D423" s="241" t="s">
        <v>514</v>
      </c>
      <c r="E423" s="241" t="s">
        <v>515</v>
      </c>
      <c r="F423" s="241" t="s">
        <v>515</v>
      </c>
      <c r="G423" s="241" t="s">
        <v>515</v>
      </c>
    </row>
    <row r="424" spans="1:7" x14ac:dyDescent="0.35">
      <c r="A424">
        <v>2014</v>
      </c>
      <c r="B424" t="s">
        <v>265</v>
      </c>
      <c r="C424" s="241" t="s">
        <v>513</v>
      </c>
      <c r="D424" s="241" t="s">
        <v>514</v>
      </c>
      <c r="E424" s="241" t="s">
        <v>514</v>
      </c>
      <c r="F424" s="241" t="s">
        <v>514</v>
      </c>
      <c r="G424" s="241" t="s">
        <v>514</v>
      </c>
    </row>
    <row r="425" spans="1:7" x14ac:dyDescent="0.35">
      <c r="A425">
        <v>2014</v>
      </c>
      <c r="B425" t="s">
        <v>265</v>
      </c>
      <c r="C425" s="241" t="s">
        <v>515</v>
      </c>
      <c r="D425" s="241" t="s">
        <v>514</v>
      </c>
      <c r="E425" s="241" t="s">
        <v>514</v>
      </c>
      <c r="F425" s="241" t="s">
        <v>514</v>
      </c>
      <c r="G425" s="241" t="s">
        <v>514</v>
      </c>
    </row>
    <row r="426" spans="1:7" x14ac:dyDescent="0.35">
      <c r="A426">
        <v>2014</v>
      </c>
      <c r="B426" t="s">
        <v>265</v>
      </c>
      <c r="C426" s="241" t="s">
        <v>515</v>
      </c>
      <c r="D426" s="241" t="s">
        <v>515</v>
      </c>
      <c r="E426" s="241" t="s">
        <v>514</v>
      </c>
      <c r="F426" s="241" t="s">
        <v>513</v>
      </c>
      <c r="G426" s="241" t="s">
        <v>515</v>
      </c>
    </row>
    <row r="427" spans="1:7" x14ac:dyDescent="0.35">
      <c r="A427">
        <v>2014</v>
      </c>
      <c r="B427" t="s">
        <v>265</v>
      </c>
      <c r="C427" s="241" t="s">
        <v>515</v>
      </c>
      <c r="D427" s="241" t="s">
        <v>515</v>
      </c>
      <c r="E427" s="241" t="s">
        <v>515</v>
      </c>
      <c r="F427" s="241" t="s">
        <v>515</v>
      </c>
      <c r="G427" s="241" t="s">
        <v>515</v>
      </c>
    </row>
    <row r="428" spans="1:7" x14ac:dyDescent="0.35">
      <c r="A428">
        <v>2014</v>
      </c>
      <c r="B428" t="s">
        <v>265</v>
      </c>
      <c r="C428" s="241" t="s">
        <v>515</v>
      </c>
      <c r="D428" s="241" t="s">
        <v>514</v>
      </c>
      <c r="E428" s="241" t="s">
        <v>514</v>
      </c>
      <c r="F428" s="241" t="s">
        <v>514</v>
      </c>
      <c r="G428" s="241" t="s">
        <v>514</v>
      </c>
    </row>
    <row r="429" spans="1:7" x14ac:dyDescent="0.35">
      <c r="A429">
        <v>2014</v>
      </c>
      <c r="B429" t="s">
        <v>265</v>
      </c>
      <c r="C429" s="241" t="s">
        <v>514</v>
      </c>
      <c r="D429" s="241" t="s">
        <v>514</v>
      </c>
      <c r="E429" s="241" t="s">
        <v>513</v>
      </c>
      <c r="F429" s="241" t="s">
        <v>514</v>
      </c>
      <c r="G429" s="241" t="s">
        <v>513</v>
      </c>
    </row>
    <row r="430" spans="1:7" x14ac:dyDescent="0.35">
      <c r="A430">
        <v>2014</v>
      </c>
      <c r="B430" t="s">
        <v>265</v>
      </c>
      <c r="C430" s="241" t="s">
        <v>513</v>
      </c>
      <c r="D430" s="241" t="s">
        <v>513</v>
      </c>
      <c r="E430" s="241" t="s">
        <v>513</v>
      </c>
      <c r="F430" s="241" t="s">
        <v>515</v>
      </c>
      <c r="G430" s="241" t="s">
        <v>515</v>
      </c>
    </row>
    <row r="431" spans="1:7" x14ac:dyDescent="0.35">
      <c r="A431">
        <v>2014</v>
      </c>
      <c r="B431" t="s">
        <v>265</v>
      </c>
      <c r="C431" s="241" t="s">
        <v>514</v>
      </c>
      <c r="D431" s="241" t="s">
        <v>514</v>
      </c>
      <c r="E431" s="241" t="s">
        <v>514</v>
      </c>
      <c r="F431" s="241" t="s">
        <v>514</v>
      </c>
      <c r="G431" s="241" t="s">
        <v>514</v>
      </c>
    </row>
    <row r="432" spans="1:7" x14ac:dyDescent="0.35">
      <c r="A432">
        <v>2014</v>
      </c>
      <c r="B432" t="s">
        <v>265</v>
      </c>
      <c r="C432" s="241" t="s">
        <v>513</v>
      </c>
      <c r="D432" s="241" t="s">
        <v>513</v>
      </c>
      <c r="E432" s="241" t="s">
        <v>513</v>
      </c>
      <c r="F432" s="241" t="s">
        <v>513</v>
      </c>
      <c r="G432" s="241" t="s">
        <v>513</v>
      </c>
    </row>
    <row r="433" spans="1:7" x14ac:dyDescent="0.35">
      <c r="A433">
        <v>2014</v>
      </c>
      <c r="B433" t="s">
        <v>265</v>
      </c>
      <c r="C433" s="241" t="s">
        <v>514</v>
      </c>
      <c r="D433" s="241" t="s">
        <v>513</v>
      </c>
      <c r="E433" s="241" t="s">
        <v>513</v>
      </c>
      <c r="F433" s="241" t="s">
        <v>513</v>
      </c>
      <c r="G433" s="241" t="s">
        <v>513</v>
      </c>
    </row>
    <row r="434" spans="1:7" x14ac:dyDescent="0.35">
      <c r="A434">
        <v>2014</v>
      </c>
      <c r="B434" t="s">
        <v>311</v>
      </c>
      <c r="C434" s="241" t="s">
        <v>513</v>
      </c>
      <c r="D434" s="241" t="s">
        <v>513</v>
      </c>
      <c r="E434" s="241" t="s">
        <v>514</v>
      </c>
      <c r="F434" s="241" t="s">
        <v>514</v>
      </c>
      <c r="G434" s="241" t="s">
        <v>514</v>
      </c>
    </row>
    <row r="435" spans="1:7" x14ac:dyDescent="0.35">
      <c r="A435">
        <v>2014</v>
      </c>
      <c r="B435" t="s">
        <v>311</v>
      </c>
      <c r="C435" s="241" t="s">
        <v>513</v>
      </c>
      <c r="D435" s="241" t="s">
        <v>513</v>
      </c>
      <c r="E435" s="241" t="s">
        <v>513</v>
      </c>
      <c r="F435" s="241" t="s">
        <v>513</v>
      </c>
      <c r="G435" s="241" t="s">
        <v>513</v>
      </c>
    </row>
    <row r="436" spans="1:7" x14ac:dyDescent="0.35">
      <c r="A436">
        <v>2014</v>
      </c>
      <c r="B436" t="s">
        <v>311</v>
      </c>
      <c r="C436" s="241" t="s">
        <v>515</v>
      </c>
      <c r="D436" s="241" t="s">
        <v>514</v>
      </c>
      <c r="E436" s="241" t="s">
        <v>514</v>
      </c>
      <c r="F436" s="241" t="s">
        <v>514</v>
      </c>
      <c r="G436" s="241" t="s">
        <v>514</v>
      </c>
    </row>
    <row r="437" spans="1:7" x14ac:dyDescent="0.35">
      <c r="A437">
        <v>2014</v>
      </c>
      <c r="B437" t="s">
        <v>311</v>
      </c>
      <c r="C437" s="241" t="s">
        <v>514</v>
      </c>
      <c r="D437" s="241" t="s">
        <v>514</v>
      </c>
      <c r="E437" s="241" t="s">
        <v>513</v>
      </c>
      <c r="F437" s="241" t="s">
        <v>513</v>
      </c>
      <c r="G437" s="241" t="s">
        <v>515</v>
      </c>
    </row>
    <row r="438" spans="1:7" x14ac:dyDescent="0.35">
      <c r="A438">
        <v>2014</v>
      </c>
      <c r="B438" t="s">
        <v>311</v>
      </c>
      <c r="C438" s="241" t="s">
        <v>513</v>
      </c>
      <c r="D438" s="241" t="s">
        <v>513</v>
      </c>
      <c r="E438" s="241" t="s">
        <v>513</v>
      </c>
      <c r="F438" s="241" t="s">
        <v>513</v>
      </c>
      <c r="G438" s="241" t="s">
        <v>513</v>
      </c>
    </row>
    <row r="439" spans="1:7" x14ac:dyDescent="0.35">
      <c r="A439">
        <v>2014</v>
      </c>
      <c r="B439" t="s">
        <v>311</v>
      </c>
      <c r="C439" s="241" t="s">
        <v>515</v>
      </c>
      <c r="D439" s="241" t="s">
        <v>513</v>
      </c>
      <c r="E439" s="241" t="s">
        <v>515</v>
      </c>
      <c r="F439" s="241" t="s">
        <v>515</v>
      </c>
      <c r="G439" s="241" t="s">
        <v>515</v>
      </c>
    </row>
    <row r="440" spans="1:7" x14ac:dyDescent="0.35">
      <c r="A440">
        <v>2014</v>
      </c>
      <c r="B440" t="s">
        <v>311</v>
      </c>
      <c r="C440" s="241" t="s">
        <v>514</v>
      </c>
      <c r="D440" s="241" t="s">
        <v>513</v>
      </c>
      <c r="E440" s="241" t="s">
        <v>515</v>
      </c>
      <c r="F440" s="241" t="s">
        <v>515</v>
      </c>
      <c r="G440" s="241" t="s">
        <v>513</v>
      </c>
    </row>
    <row r="441" spans="1:7" x14ac:dyDescent="0.35">
      <c r="A441">
        <v>2014</v>
      </c>
      <c r="B441" t="s">
        <v>311</v>
      </c>
      <c r="C441" s="241" t="s">
        <v>515</v>
      </c>
      <c r="D441" s="241" t="s">
        <v>513</v>
      </c>
      <c r="E441" s="241" t="s">
        <v>514</v>
      </c>
      <c r="F441" s="241" t="s">
        <v>515</v>
      </c>
      <c r="G441" s="241" t="s">
        <v>515</v>
      </c>
    </row>
    <row r="442" spans="1:7" x14ac:dyDescent="0.35">
      <c r="A442">
        <v>2014</v>
      </c>
      <c r="B442" t="s">
        <v>311</v>
      </c>
      <c r="C442" s="241" t="s">
        <v>514</v>
      </c>
      <c r="D442" s="241" t="s">
        <v>513</v>
      </c>
      <c r="E442" s="241" t="s">
        <v>514</v>
      </c>
      <c r="F442" s="241" t="s">
        <v>515</v>
      </c>
      <c r="G442" s="241" t="s">
        <v>515</v>
      </c>
    </row>
    <row r="443" spans="1:7" x14ac:dyDescent="0.35">
      <c r="A443">
        <v>2014</v>
      </c>
      <c r="B443" t="s">
        <v>311</v>
      </c>
      <c r="C443" s="241" t="s">
        <v>515</v>
      </c>
      <c r="D443" s="241" t="s">
        <v>515</v>
      </c>
      <c r="E443" s="241" t="s">
        <v>514</v>
      </c>
      <c r="F443" s="241" t="s">
        <v>515</v>
      </c>
      <c r="G443" s="241" t="s">
        <v>515</v>
      </c>
    </row>
    <row r="444" spans="1:7" x14ac:dyDescent="0.35">
      <c r="A444">
        <v>2014</v>
      </c>
      <c r="B444" t="s">
        <v>311</v>
      </c>
      <c r="C444" s="241" t="s">
        <v>515</v>
      </c>
      <c r="D444" s="241" t="s">
        <v>515</v>
      </c>
      <c r="E444" s="241" t="s">
        <v>515</v>
      </c>
      <c r="F444" s="241" t="s">
        <v>515</v>
      </c>
      <c r="G444" s="241" t="s">
        <v>515</v>
      </c>
    </row>
    <row r="445" spans="1:7" x14ac:dyDescent="0.35">
      <c r="A445">
        <v>2014</v>
      </c>
      <c r="B445" t="s">
        <v>311</v>
      </c>
      <c r="C445" s="241" t="s">
        <v>513</v>
      </c>
      <c r="D445" s="241" t="s">
        <v>513</v>
      </c>
      <c r="E445" s="241" t="s">
        <v>513</v>
      </c>
      <c r="F445" s="241" t="s">
        <v>513</v>
      </c>
      <c r="G445" s="241" t="s">
        <v>513</v>
      </c>
    </row>
    <row r="446" spans="1:7" x14ac:dyDescent="0.35">
      <c r="A446">
        <v>2014</v>
      </c>
      <c r="B446" t="s">
        <v>311</v>
      </c>
      <c r="C446" s="241" t="s">
        <v>515</v>
      </c>
      <c r="D446" s="241" t="s">
        <v>514</v>
      </c>
      <c r="E446" s="241" t="s">
        <v>514</v>
      </c>
      <c r="F446" s="241" t="s">
        <v>515</v>
      </c>
      <c r="G446" s="241" t="s">
        <v>515</v>
      </c>
    </row>
    <row r="447" spans="1:7" x14ac:dyDescent="0.35">
      <c r="A447">
        <v>2014</v>
      </c>
      <c r="B447" t="s">
        <v>311</v>
      </c>
      <c r="C447" s="241" t="s">
        <v>515</v>
      </c>
      <c r="D447" s="241" t="s">
        <v>513</v>
      </c>
      <c r="E447" s="241" t="s">
        <v>513</v>
      </c>
      <c r="F447" s="241" t="s">
        <v>513</v>
      </c>
      <c r="G447" s="241" t="s">
        <v>513</v>
      </c>
    </row>
    <row r="448" spans="1:7" x14ac:dyDescent="0.35">
      <c r="A448">
        <v>2014</v>
      </c>
      <c r="B448" t="s">
        <v>311</v>
      </c>
      <c r="C448" s="241" t="s">
        <v>515</v>
      </c>
      <c r="D448" s="241" t="s">
        <v>515</v>
      </c>
      <c r="E448" s="241" t="s">
        <v>515</v>
      </c>
      <c r="F448" s="241" t="s">
        <v>515</v>
      </c>
      <c r="G448" s="241" t="s">
        <v>515</v>
      </c>
    </row>
    <row r="449" spans="1:7" x14ac:dyDescent="0.35">
      <c r="A449">
        <v>2014</v>
      </c>
      <c r="B449" t="s">
        <v>311</v>
      </c>
      <c r="C449" s="241" t="s">
        <v>515</v>
      </c>
      <c r="D449" s="241" t="s">
        <v>515</v>
      </c>
      <c r="E449" s="241" t="s">
        <v>515</v>
      </c>
      <c r="F449" s="241" t="s">
        <v>515</v>
      </c>
      <c r="G449" s="241" t="s">
        <v>515</v>
      </c>
    </row>
    <row r="450" spans="1:7" x14ac:dyDescent="0.35">
      <c r="A450">
        <v>2014</v>
      </c>
      <c r="B450" t="s">
        <v>311</v>
      </c>
      <c r="C450" s="241" t="s">
        <v>513</v>
      </c>
      <c r="D450" s="241" t="s">
        <v>513</v>
      </c>
      <c r="E450" s="241" t="s">
        <v>513</v>
      </c>
      <c r="F450" s="241" t="s">
        <v>513</v>
      </c>
      <c r="G450" s="241" t="s">
        <v>513</v>
      </c>
    </row>
    <row r="451" spans="1:7" x14ac:dyDescent="0.35">
      <c r="A451">
        <v>2014</v>
      </c>
      <c r="B451" t="s">
        <v>311</v>
      </c>
      <c r="C451" s="241" t="s">
        <v>515</v>
      </c>
      <c r="D451" s="241" t="s">
        <v>513</v>
      </c>
      <c r="E451" s="241" t="s">
        <v>513</v>
      </c>
      <c r="F451" s="241" t="s">
        <v>513</v>
      </c>
      <c r="G451" s="241" t="s">
        <v>515</v>
      </c>
    </row>
    <row r="452" spans="1:7" x14ac:dyDescent="0.35">
      <c r="A452">
        <v>2014</v>
      </c>
      <c r="B452" t="s">
        <v>311</v>
      </c>
      <c r="C452" s="241" t="s">
        <v>515</v>
      </c>
      <c r="D452" s="241" t="s">
        <v>515</v>
      </c>
      <c r="E452" s="241" t="s">
        <v>513</v>
      </c>
      <c r="F452" s="241" t="s">
        <v>515</v>
      </c>
      <c r="G452" s="241" t="s">
        <v>513</v>
      </c>
    </row>
    <row r="453" spans="1:7" x14ac:dyDescent="0.35">
      <c r="A453">
        <v>2014</v>
      </c>
      <c r="B453" t="s">
        <v>266</v>
      </c>
      <c r="C453" s="241" t="s">
        <v>513</v>
      </c>
      <c r="D453" s="241" t="s">
        <v>515</v>
      </c>
      <c r="E453" s="241" t="s">
        <v>513</v>
      </c>
      <c r="F453" s="241" t="s">
        <v>515</v>
      </c>
      <c r="G453" s="241" t="s">
        <v>513</v>
      </c>
    </row>
    <row r="454" spans="1:7" x14ac:dyDescent="0.35">
      <c r="A454">
        <v>2014</v>
      </c>
      <c r="B454" t="s">
        <v>266</v>
      </c>
      <c r="C454" s="241" t="s">
        <v>514</v>
      </c>
      <c r="D454" s="241" t="s">
        <v>514</v>
      </c>
      <c r="E454" s="241" t="s">
        <v>513</v>
      </c>
      <c r="F454" s="241" t="s">
        <v>514</v>
      </c>
      <c r="G454" s="241" t="s">
        <v>515</v>
      </c>
    </row>
    <row r="455" spans="1:7" x14ac:dyDescent="0.35">
      <c r="A455">
        <v>2014</v>
      </c>
      <c r="B455" t="s">
        <v>266</v>
      </c>
      <c r="C455" s="241" t="s">
        <v>514</v>
      </c>
      <c r="D455" s="241" t="s">
        <v>514</v>
      </c>
      <c r="E455" s="241" t="s">
        <v>514</v>
      </c>
      <c r="F455" s="241" t="s">
        <v>514</v>
      </c>
      <c r="G455" s="241" t="s">
        <v>515</v>
      </c>
    </row>
    <row r="456" spans="1:7" x14ac:dyDescent="0.35">
      <c r="A456">
        <v>2014</v>
      </c>
      <c r="B456" t="s">
        <v>266</v>
      </c>
      <c r="C456" s="241" t="s">
        <v>515</v>
      </c>
      <c r="D456" s="241" t="s">
        <v>513</v>
      </c>
      <c r="E456" s="241" t="s">
        <v>513</v>
      </c>
      <c r="F456" s="241" t="s">
        <v>515</v>
      </c>
      <c r="G456" s="241" t="s">
        <v>515</v>
      </c>
    </row>
    <row r="457" spans="1:7" x14ac:dyDescent="0.35">
      <c r="A457">
        <v>2014</v>
      </c>
      <c r="B457" t="s">
        <v>266</v>
      </c>
      <c r="C457" s="241" t="s">
        <v>514</v>
      </c>
      <c r="D457" s="241" t="s">
        <v>514</v>
      </c>
      <c r="E457" s="241" t="s">
        <v>514</v>
      </c>
      <c r="F457" s="241" t="s">
        <v>514</v>
      </c>
      <c r="G457" s="241" t="s">
        <v>515</v>
      </c>
    </row>
    <row r="458" spans="1:7" x14ac:dyDescent="0.35">
      <c r="A458">
        <v>2014</v>
      </c>
      <c r="B458" t="s">
        <v>266</v>
      </c>
      <c r="C458" s="241" t="s">
        <v>515</v>
      </c>
      <c r="D458" s="241" t="s">
        <v>514</v>
      </c>
      <c r="E458" s="241" t="s">
        <v>514</v>
      </c>
      <c r="F458" s="241" t="s">
        <v>515</v>
      </c>
      <c r="G458" s="241" t="s">
        <v>515</v>
      </c>
    </row>
    <row r="459" spans="1:7" x14ac:dyDescent="0.35">
      <c r="A459">
        <v>2014</v>
      </c>
      <c r="B459" t="s">
        <v>266</v>
      </c>
      <c r="C459" s="241" t="s">
        <v>513</v>
      </c>
      <c r="D459" s="241" t="s">
        <v>514</v>
      </c>
      <c r="E459" s="241" t="s">
        <v>514</v>
      </c>
      <c r="F459" s="241" t="s">
        <v>513</v>
      </c>
      <c r="G459" s="241" t="s">
        <v>513</v>
      </c>
    </row>
    <row r="460" spans="1:7" x14ac:dyDescent="0.35">
      <c r="A460">
        <v>2014</v>
      </c>
      <c r="B460" t="s">
        <v>266</v>
      </c>
      <c r="C460" s="241" t="s">
        <v>514</v>
      </c>
      <c r="D460" s="241" t="s">
        <v>514</v>
      </c>
      <c r="E460" s="241" t="s">
        <v>514</v>
      </c>
      <c r="F460" s="241" t="s">
        <v>514</v>
      </c>
      <c r="G460" s="241" t="s">
        <v>515</v>
      </c>
    </row>
    <row r="461" spans="1:7" x14ac:dyDescent="0.35">
      <c r="A461">
        <v>2014</v>
      </c>
      <c r="B461" t="s">
        <v>266</v>
      </c>
      <c r="C461" s="241" t="s">
        <v>515</v>
      </c>
      <c r="D461" s="241" t="s">
        <v>514</v>
      </c>
      <c r="E461" s="241" t="s">
        <v>514</v>
      </c>
      <c r="F461" s="241" t="s">
        <v>514</v>
      </c>
      <c r="G461" s="241" t="s">
        <v>514</v>
      </c>
    </row>
    <row r="462" spans="1:7" x14ac:dyDescent="0.35">
      <c r="A462">
        <v>2014</v>
      </c>
      <c r="B462" t="s">
        <v>266</v>
      </c>
      <c r="C462" s="241" t="s">
        <v>515</v>
      </c>
      <c r="D462" s="241" t="s">
        <v>514</v>
      </c>
      <c r="E462" s="241" t="s">
        <v>515</v>
      </c>
      <c r="F462" s="241" t="s">
        <v>515</v>
      </c>
      <c r="G462" s="241" t="s">
        <v>515</v>
      </c>
    </row>
    <row r="463" spans="1:7" x14ac:dyDescent="0.35">
      <c r="A463">
        <v>2014</v>
      </c>
      <c r="B463" t="s">
        <v>266</v>
      </c>
      <c r="C463" s="241" t="s">
        <v>514</v>
      </c>
      <c r="D463" s="241" t="s">
        <v>514</v>
      </c>
      <c r="E463" s="241" t="s">
        <v>514</v>
      </c>
      <c r="F463" s="241" t="s">
        <v>514</v>
      </c>
      <c r="G463" s="241" t="s">
        <v>515</v>
      </c>
    </row>
    <row r="464" spans="1:7" x14ac:dyDescent="0.35">
      <c r="A464">
        <v>2014</v>
      </c>
      <c r="B464" t="s">
        <v>266</v>
      </c>
      <c r="C464" s="241" t="s">
        <v>514</v>
      </c>
      <c r="D464" s="241" t="s">
        <v>513</v>
      </c>
      <c r="E464" s="241" t="s">
        <v>513</v>
      </c>
      <c r="F464" s="241" t="s">
        <v>513</v>
      </c>
      <c r="G464" s="241" t="s">
        <v>514</v>
      </c>
    </row>
    <row r="465" spans="1:7" x14ac:dyDescent="0.35">
      <c r="A465">
        <v>2014</v>
      </c>
      <c r="B465" t="s">
        <v>266</v>
      </c>
      <c r="C465" s="241" t="s">
        <v>515</v>
      </c>
      <c r="D465" s="241" t="s">
        <v>514</v>
      </c>
      <c r="E465" s="241" t="s">
        <v>514</v>
      </c>
      <c r="F465" s="241" t="s">
        <v>515</v>
      </c>
      <c r="G465" s="241" t="s">
        <v>514</v>
      </c>
    </row>
    <row r="466" spans="1:7" x14ac:dyDescent="0.35">
      <c r="A466">
        <v>2014</v>
      </c>
      <c r="B466" t="s">
        <v>266</v>
      </c>
      <c r="C466" s="241" t="s">
        <v>513</v>
      </c>
      <c r="D466" s="241" t="s">
        <v>513</v>
      </c>
      <c r="E466" s="241" t="s">
        <v>513</v>
      </c>
      <c r="F466" s="241" t="s">
        <v>513</v>
      </c>
      <c r="G466" s="241" t="s">
        <v>513</v>
      </c>
    </row>
    <row r="467" spans="1:7" x14ac:dyDescent="0.35">
      <c r="A467">
        <v>2014</v>
      </c>
      <c r="B467" t="s">
        <v>266</v>
      </c>
      <c r="C467" s="241" t="s">
        <v>513</v>
      </c>
      <c r="D467" s="241" t="s">
        <v>513</v>
      </c>
      <c r="E467" s="241" t="s">
        <v>513</v>
      </c>
      <c r="F467" s="241" t="s">
        <v>513</v>
      </c>
      <c r="G467" s="241" t="s">
        <v>513</v>
      </c>
    </row>
    <row r="468" spans="1:7" x14ac:dyDescent="0.35">
      <c r="A468">
        <v>2014</v>
      </c>
      <c r="B468" t="s">
        <v>266</v>
      </c>
      <c r="C468" s="241" t="s">
        <v>515</v>
      </c>
      <c r="D468" s="241" t="s">
        <v>513</v>
      </c>
      <c r="E468" s="241" t="s">
        <v>513</v>
      </c>
      <c r="F468" s="241" t="s">
        <v>513</v>
      </c>
      <c r="G468" s="241" t="s">
        <v>515</v>
      </c>
    </row>
    <row r="469" spans="1:7" x14ac:dyDescent="0.35">
      <c r="A469">
        <v>2014</v>
      </c>
      <c r="B469" t="s">
        <v>267</v>
      </c>
      <c r="C469" s="241" t="s">
        <v>514</v>
      </c>
      <c r="D469" s="241" t="s">
        <v>514</v>
      </c>
      <c r="E469" s="241" t="s">
        <v>514</v>
      </c>
      <c r="F469" s="241" t="s">
        <v>514</v>
      </c>
      <c r="G469" s="241" t="s">
        <v>514</v>
      </c>
    </row>
    <row r="470" spans="1:7" x14ac:dyDescent="0.35">
      <c r="A470">
        <v>2014</v>
      </c>
      <c r="B470" t="s">
        <v>267</v>
      </c>
      <c r="C470" s="241" t="s">
        <v>515</v>
      </c>
      <c r="D470" s="241" t="s">
        <v>513</v>
      </c>
      <c r="E470" s="241" t="s">
        <v>514</v>
      </c>
      <c r="F470" s="241" t="s">
        <v>513</v>
      </c>
      <c r="G470" s="241" t="s">
        <v>513</v>
      </c>
    </row>
    <row r="471" spans="1:7" x14ac:dyDescent="0.35">
      <c r="A471">
        <v>2014</v>
      </c>
      <c r="B471" t="s">
        <v>267</v>
      </c>
      <c r="C471" s="241" t="s">
        <v>514</v>
      </c>
      <c r="D471" s="241" t="s">
        <v>513</v>
      </c>
      <c r="E471" s="241" t="s">
        <v>513</v>
      </c>
      <c r="F471" s="241" t="s">
        <v>514</v>
      </c>
      <c r="G471" s="241" t="s">
        <v>514</v>
      </c>
    </row>
    <row r="472" spans="1:7" x14ac:dyDescent="0.35">
      <c r="A472">
        <v>2014</v>
      </c>
      <c r="B472" t="s">
        <v>267</v>
      </c>
      <c r="C472" s="241" t="s">
        <v>514</v>
      </c>
      <c r="D472" s="241" t="s">
        <v>514</v>
      </c>
      <c r="E472" s="241" t="s">
        <v>514</v>
      </c>
      <c r="F472" s="241" t="s">
        <v>514</v>
      </c>
      <c r="G472" s="241" t="s">
        <v>514</v>
      </c>
    </row>
    <row r="473" spans="1:7" x14ac:dyDescent="0.35">
      <c r="A473">
        <v>2014</v>
      </c>
      <c r="B473" t="s">
        <v>267</v>
      </c>
      <c r="C473" s="241" t="s">
        <v>514</v>
      </c>
      <c r="D473" s="241" t="s">
        <v>514</v>
      </c>
      <c r="E473" s="241" t="s">
        <v>514</v>
      </c>
      <c r="F473" s="241" t="s">
        <v>514</v>
      </c>
      <c r="G473" s="241" t="s">
        <v>514</v>
      </c>
    </row>
    <row r="474" spans="1:7" x14ac:dyDescent="0.35">
      <c r="A474">
        <v>2014</v>
      </c>
      <c r="B474" t="s">
        <v>267</v>
      </c>
      <c r="C474" s="241" t="s">
        <v>514</v>
      </c>
      <c r="D474" s="241" t="s">
        <v>514</v>
      </c>
      <c r="E474" s="241" t="s">
        <v>514</v>
      </c>
      <c r="F474" s="241" t="s">
        <v>514</v>
      </c>
      <c r="G474" s="241" t="s">
        <v>514</v>
      </c>
    </row>
    <row r="475" spans="1:7" x14ac:dyDescent="0.35">
      <c r="A475">
        <v>2014</v>
      </c>
      <c r="B475" t="s">
        <v>267</v>
      </c>
      <c r="C475" s="241" t="s">
        <v>514</v>
      </c>
      <c r="D475" s="241" t="s">
        <v>514</v>
      </c>
      <c r="E475" s="241" t="s">
        <v>513</v>
      </c>
      <c r="F475" s="241" t="s">
        <v>514</v>
      </c>
      <c r="G475" s="241" t="s">
        <v>514</v>
      </c>
    </row>
    <row r="476" spans="1:7" x14ac:dyDescent="0.35">
      <c r="A476">
        <v>2014</v>
      </c>
      <c r="B476" t="s">
        <v>267</v>
      </c>
      <c r="C476" s="241" t="s">
        <v>514</v>
      </c>
      <c r="D476" s="241" t="s">
        <v>514</v>
      </c>
      <c r="E476" s="241" t="s">
        <v>514</v>
      </c>
      <c r="F476" s="241" t="s">
        <v>514</v>
      </c>
      <c r="G476" s="241" t="s">
        <v>514</v>
      </c>
    </row>
    <row r="477" spans="1:7" x14ac:dyDescent="0.35">
      <c r="A477">
        <v>2014</v>
      </c>
      <c r="B477" t="s">
        <v>267</v>
      </c>
      <c r="C477" s="241" t="s">
        <v>513</v>
      </c>
      <c r="D477" s="241" t="s">
        <v>513</v>
      </c>
      <c r="E477" s="241" t="s">
        <v>514</v>
      </c>
      <c r="F477" s="241" t="s">
        <v>514</v>
      </c>
      <c r="G477" s="241" t="s">
        <v>513</v>
      </c>
    </row>
    <row r="478" spans="1:7" x14ac:dyDescent="0.35">
      <c r="A478">
        <v>2014</v>
      </c>
      <c r="B478" t="s">
        <v>267</v>
      </c>
      <c r="C478" s="241" t="s">
        <v>514</v>
      </c>
      <c r="D478" s="241" t="s">
        <v>514</v>
      </c>
      <c r="E478" s="241" t="s">
        <v>514</v>
      </c>
      <c r="F478" s="241" t="s">
        <v>514</v>
      </c>
      <c r="G478" s="241" t="s">
        <v>514</v>
      </c>
    </row>
    <row r="479" spans="1:7" x14ac:dyDescent="0.35">
      <c r="A479">
        <v>2014</v>
      </c>
      <c r="B479" t="s">
        <v>267</v>
      </c>
      <c r="C479" s="241" t="s">
        <v>514</v>
      </c>
      <c r="D479" s="241" t="s">
        <v>514</v>
      </c>
      <c r="E479" s="241" t="s">
        <v>514</v>
      </c>
      <c r="F479" s="241" t="s">
        <v>514</v>
      </c>
      <c r="G479" s="241" t="s">
        <v>514</v>
      </c>
    </row>
    <row r="480" spans="1:7" x14ac:dyDescent="0.35">
      <c r="A480">
        <v>2014</v>
      </c>
      <c r="B480" t="s">
        <v>267</v>
      </c>
      <c r="C480" s="241" t="s">
        <v>514</v>
      </c>
      <c r="D480" s="241" t="s">
        <v>514</v>
      </c>
      <c r="E480" s="241" t="s">
        <v>514</v>
      </c>
      <c r="F480" s="241" t="s">
        <v>514</v>
      </c>
      <c r="G480" s="241" t="s">
        <v>514</v>
      </c>
    </row>
    <row r="481" spans="1:7" x14ac:dyDescent="0.35">
      <c r="A481">
        <v>2014</v>
      </c>
      <c r="B481" t="s">
        <v>267</v>
      </c>
      <c r="C481" s="241" t="s">
        <v>514</v>
      </c>
      <c r="D481" s="241" t="s">
        <v>514</v>
      </c>
      <c r="E481" s="241" t="s">
        <v>514</v>
      </c>
      <c r="F481" s="241" t="s">
        <v>514</v>
      </c>
      <c r="G481" s="241" t="s">
        <v>513</v>
      </c>
    </row>
    <row r="482" spans="1:7" x14ac:dyDescent="0.35">
      <c r="A482">
        <v>2014</v>
      </c>
      <c r="B482" t="s">
        <v>458</v>
      </c>
      <c r="C482" s="241" t="s">
        <v>515</v>
      </c>
      <c r="D482" s="241" t="s">
        <v>514</v>
      </c>
      <c r="E482" s="241" t="s">
        <v>514</v>
      </c>
      <c r="F482" s="241" t="s">
        <v>515</v>
      </c>
      <c r="G482" s="241" t="s">
        <v>513</v>
      </c>
    </row>
    <row r="483" spans="1:7" x14ac:dyDescent="0.35">
      <c r="A483">
        <v>2014</v>
      </c>
      <c r="B483" t="s">
        <v>458</v>
      </c>
      <c r="C483" s="241" t="s">
        <v>513</v>
      </c>
      <c r="D483" s="241" t="s">
        <v>513</v>
      </c>
      <c r="E483" s="241" t="s">
        <v>515</v>
      </c>
      <c r="F483" s="241" t="s">
        <v>513</v>
      </c>
      <c r="G483" s="241" t="s">
        <v>515</v>
      </c>
    </row>
    <row r="484" spans="1:7" x14ac:dyDescent="0.35">
      <c r="A484">
        <v>2014</v>
      </c>
      <c r="B484" t="s">
        <v>458</v>
      </c>
      <c r="C484" s="241" t="s">
        <v>514</v>
      </c>
      <c r="D484" s="241" t="s">
        <v>515</v>
      </c>
      <c r="E484" s="241" t="s">
        <v>513</v>
      </c>
      <c r="F484" s="241" t="s">
        <v>515</v>
      </c>
      <c r="G484" s="241" t="s">
        <v>514</v>
      </c>
    </row>
    <row r="485" spans="1:7" x14ac:dyDescent="0.35">
      <c r="A485">
        <v>2014</v>
      </c>
      <c r="B485" t="s">
        <v>458</v>
      </c>
      <c r="C485" s="241" t="s">
        <v>514</v>
      </c>
      <c r="D485" s="241" t="s">
        <v>514</v>
      </c>
      <c r="E485" s="241" t="s">
        <v>514</v>
      </c>
      <c r="F485" s="241" t="s">
        <v>514</v>
      </c>
      <c r="G485" s="241" t="s">
        <v>514</v>
      </c>
    </row>
    <row r="486" spans="1:7" x14ac:dyDescent="0.35">
      <c r="A486">
        <v>2014</v>
      </c>
      <c r="B486" t="s">
        <v>458</v>
      </c>
      <c r="C486" s="241" t="s">
        <v>515</v>
      </c>
      <c r="D486" s="241" t="s">
        <v>514</v>
      </c>
      <c r="E486" s="241" t="s">
        <v>514</v>
      </c>
      <c r="F486" s="241" t="s">
        <v>514</v>
      </c>
      <c r="G486" s="241" t="s">
        <v>514</v>
      </c>
    </row>
    <row r="487" spans="1:7" x14ac:dyDescent="0.35">
      <c r="A487">
        <v>2014</v>
      </c>
      <c r="B487" t="s">
        <v>458</v>
      </c>
      <c r="C487" s="241" t="s">
        <v>515</v>
      </c>
      <c r="D487" s="241" t="s">
        <v>514</v>
      </c>
      <c r="E487" s="241" t="s">
        <v>514</v>
      </c>
      <c r="F487" s="241" t="s">
        <v>515</v>
      </c>
      <c r="G487" s="241" t="s">
        <v>514</v>
      </c>
    </row>
    <row r="488" spans="1:7" x14ac:dyDescent="0.35">
      <c r="A488">
        <v>2014</v>
      </c>
      <c r="B488" t="s">
        <v>458</v>
      </c>
      <c r="C488" s="241" t="s">
        <v>514</v>
      </c>
      <c r="D488" s="241" t="s">
        <v>514</v>
      </c>
      <c r="E488" s="241" t="s">
        <v>514</v>
      </c>
      <c r="F488" s="241" t="s">
        <v>515</v>
      </c>
      <c r="G488" s="241" t="s">
        <v>514</v>
      </c>
    </row>
    <row r="489" spans="1:7" x14ac:dyDescent="0.35">
      <c r="A489">
        <v>2014</v>
      </c>
      <c r="B489" t="s">
        <v>458</v>
      </c>
      <c r="C489" s="241" t="s">
        <v>514</v>
      </c>
      <c r="D489" s="241" t="s">
        <v>515</v>
      </c>
      <c r="E489" s="241" t="s">
        <v>515</v>
      </c>
      <c r="F489" s="241" t="s">
        <v>514</v>
      </c>
      <c r="G489" s="241" t="s">
        <v>514</v>
      </c>
    </row>
    <row r="490" spans="1:7" x14ac:dyDescent="0.35">
      <c r="A490">
        <v>2014</v>
      </c>
      <c r="B490" t="s">
        <v>458</v>
      </c>
      <c r="C490" s="241" t="s">
        <v>514</v>
      </c>
      <c r="D490" s="241" t="s">
        <v>515</v>
      </c>
      <c r="E490" s="241" t="s">
        <v>513</v>
      </c>
      <c r="F490" s="241" t="s">
        <v>515</v>
      </c>
      <c r="G490" s="241" t="s">
        <v>514</v>
      </c>
    </row>
    <row r="491" spans="1:7" x14ac:dyDescent="0.35">
      <c r="A491">
        <v>2014</v>
      </c>
      <c r="B491" t="s">
        <v>458</v>
      </c>
      <c r="C491" s="241" t="s">
        <v>515</v>
      </c>
      <c r="D491" s="241" t="s">
        <v>515</v>
      </c>
      <c r="E491" s="241" t="s">
        <v>515</v>
      </c>
      <c r="F491" s="241" t="s">
        <v>515</v>
      </c>
      <c r="G491" s="241" t="s">
        <v>515</v>
      </c>
    </row>
    <row r="492" spans="1:7" x14ac:dyDescent="0.35">
      <c r="A492">
        <v>2014</v>
      </c>
      <c r="B492" t="s">
        <v>458</v>
      </c>
      <c r="C492" s="241" t="s">
        <v>515</v>
      </c>
      <c r="D492" s="241" t="s">
        <v>515</v>
      </c>
      <c r="E492" s="241" t="s">
        <v>515</v>
      </c>
      <c r="F492" s="241" t="s">
        <v>515</v>
      </c>
      <c r="G492" s="241" t="s">
        <v>515</v>
      </c>
    </row>
    <row r="493" spans="1:7" x14ac:dyDescent="0.35">
      <c r="A493">
        <v>2014</v>
      </c>
      <c r="B493" t="s">
        <v>458</v>
      </c>
      <c r="C493" s="241" t="s">
        <v>514</v>
      </c>
      <c r="D493" s="241" t="s">
        <v>514</v>
      </c>
      <c r="E493" s="241" t="s">
        <v>514</v>
      </c>
      <c r="F493" s="241" t="s">
        <v>514</v>
      </c>
      <c r="G493" s="241" t="s">
        <v>514</v>
      </c>
    </row>
    <row r="494" spans="1:7" x14ac:dyDescent="0.35">
      <c r="A494">
        <v>2014</v>
      </c>
      <c r="B494" t="s">
        <v>458</v>
      </c>
      <c r="C494" s="241" t="s">
        <v>514</v>
      </c>
      <c r="D494" s="241" t="s">
        <v>515</v>
      </c>
      <c r="E494" s="241" t="s">
        <v>514</v>
      </c>
      <c r="F494" s="241" t="s">
        <v>514</v>
      </c>
      <c r="G494" s="241" t="s">
        <v>514</v>
      </c>
    </row>
    <row r="495" spans="1:7" x14ac:dyDescent="0.35">
      <c r="A495">
        <v>2014</v>
      </c>
      <c r="B495" t="s">
        <v>458</v>
      </c>
      <c r="C495" s="241" t="s">
        <v>513</v>
      </c>
      <c r="D495" s="241" t="s">
        <v>513</v>
      </c>
      <c r="E495" s="241" t="s">
        <v>513</v>
      </c>
      <c r="F495" s="241" t="s">
        <v>513</v>
      </c>
      <c r="G495" s="241" t="s">
        <v>513</v>
      </c>
    </row>
    <row r="496" spans="1:7" x14ac:dyDescent="0.35">
      <c r="A496">
        <v>2014</v>
      </c>
      <c r="B496" t="s">
        <v>313</v>
      </c>
      <c r="C496" s="241" t="s">
        <v>514</v>
      </c>
      <c r="D496" s="241" t="s">
        <v>514</v>
      </c>
      <c r="E496" s="241" t="s">
        <v>514</v>
      </c>
      <c r="F496" s="241" t="s">
        <v>514</v>
      </c>
      <c r="G496" s="241" t="s">
        <v>515</v>
      </c>
    </row>
    <row r="497" spans="1:7" x14ac:dyDescent="0.35">
      <c r="A497">
        <v>2014</v>
      </c>
      <c r="B497" t="s">
        <v>313</v>
      </c>
      <c r="C497" s="241" t="s">
        <v>514</v>
      </c>
      <c r="D497" s="241" t="s">
        <v>514</v>
      </c>
      <c r="E497" s="241" t="s">
        <v>514</v>
      </c>
      <c r="F497" s="241" t="s">
        <v>514</v>
      </c>
      <c r="G497" s="241" t="s">
        <v>515</v>
      </c>
    </row>
    <row r="498" spans="1:7" x14ac:dyDescent="0.35">
      <c r="A498">
        <v>2014</v>
      </c>
      <c r="B498" t="s">
        <v>313</v>
      </c>
      <c r="C498" s="241" t="s">
        <v>514</v>
      </c>
      <c r="D498" s="241" t="s">
        <v>515</v>
      </c>
      <c r="E498" s="241" t="s">
        <v>515</v>
      </c>
      <c r="F498" s="241" t="s">
        <v>514</v>
      </c>
      <c r="G498" s="241" t="s">
        <v>514</v>
      </c>
    </row>
    <row r="499" spans="1:7" x14ac:dyDescent="0.35">
      <c r="A499">
        <v>2014</v>
      </c>
      <c r="B499" t="s">
        <v>313</v>
      </c>
      <c r="C499" s="241" t="s">
        <v>514</v>
      </c>
      <c r="D499" s="241" t="s">
        <v>514</v>
      </c>
      <c r="E499" s="241" t="s">
        <v>514</v>
      </c>
      <c r="F499" s="241" t="s">
        <v>515</v>
      </c>
      <c r="G499" s="241" t="s">
        <v>515</v>
      </c>
    </row>
    <row r="500" spans="1:7" x14ac:dyDescent="0.35">
      <c r="A500">
        <v>2014</v>
      </c>
      <c r="B500" t="s">
        <v>313</v>
      </c>
      <c r="C500" s="241" t="s">
        <v>514</v>
      </c>
      <c r="D500" s="241" t="s">
        <v>515</v>
      </c>
      <c r="E500" s="241" t="s">
        <v>515</v>
      </c>
      <c r="F500" s="241" t="s">
        <v>515</v>
      </c>
      <c r="G500" s="241" t="s">
        <v>514</v>
      </c>
    </row>
    <row r="501" spans="1:7" x14ac:dyDescent="0.35">
      <c r="A501">
        <v>2014</v>
      </c>
      <c r="B501" t="s">
        <v>313</v>
      </c>
      <c r="C501" s="241" t="s">
        <v>514</v>
      </c>
      <c r="D501" s="241" t="s">
        <v>514</v>
      </c>
      <c r="E501" s="241" t="s">
        <v>514</v>
      </c>
      <c r="F501" s="241" t="s">
        <v>515</v>
      </c>
      <c r="G501" s="241" t="s">
        <v>514</v>
      </c>
    </row>
    <row r="502" spans="1:7" x14ac:dyDescent="0.35">
      <c r="A502">
        <v>2014</v>
      </c>
      <c r="B502" t="s">
        <v>313</v>
      </c>
      <c r="C502" s="241" t="s">
        <v>514</v>
      </c>
      <c r="D502" s="241" t="s">
        <v>514</v>
      </c>
      <c r="E502" s="241" t="s">
        <v>514</v>
      </c>
      <c r="F502" s="241" t="s">
        <v>514</v>
      </c>
      <c r="G502" s="241" t="s">
        <v>515</v>
      </c>
    </row>
    <row r="503" spans="1:7" x14ac:dyDescent="0.35">
      <c r="A503">
        <v>2014</v>
      </c>
      <c r="B503" t="s">
        <v>313</v>
      </c>
      <c r="C503" s="241" t="s">
        <v>514</v>
      </c>
      <c r="D503" s="241" t="s">
        <v>514</v>
      </c>
      <c r="E503" s="241" t="s">
        <v>514</v>
      </c>
      <c r="F503" s="241" t="s">
        <v>513</v>
      </c>
      <c r="G503" s="241" t="s">
        <v>515</v>
      </c>
    </row>
    <row r="504" spans="1:7" x14ac:dyDescent="0.35">
      <c r="A504">
        <v>2014</v>
      </c>
      <c r="B504" t="s">
        <v>313</v>
      </c>
      <c r="C504" s="241" t="s">
        <v>515</v>
      </c>
      <c r="D504" s="241" t="s">
        <v>514</v>
      </c>
      <c r="E504" s="241" t="s">
        <v>513</v>
      </c>
      <c r="F504" s="241" t="s">
        <v>514</v>
      </c>
      <c r="G504" s="241" t="s">
        <v>514</v>
      </c>
    </row>
    <row r="505" spans="1:7" x14ac:dyDescent="0.35">
      <c r="A505">
        <v>2014</v>
      </c>
      <c r="B505" t="s">
        <v>313</v>
      </c>
      <c r="C505" s="241" t="s">
        <v>514</v>
      </c>
      <c r="D505" s="241" t="s">
        <v>514</v>
      </c>
      <c r="E505" s="241" t="s">
        <v>514</v>
      </c>
      <c r="F505" s="241" t="s">
        <v>514</v>
      </c>
      <c r="G505" s="241" t="s">
        <v>514</v>
      </c>
    </row>
    <row r="506" spans="1:7" x14ac:dyDescent="0.35">
      <c r="A506">
        <v>2014</v>
      </c>
      <c r="B506" t="s">
        <v>313</v>
      </c>
      <c r="C506" s="241" t="s">
        <v>515</v>
      </c>
      <c r="D506" s="241" t="s">
        <v>515</v>
      </c>
      <c r="E506" s="241" t="s">
        <v>515</v>
      </c>
      <c r="F506" s="241" t="s">
        <v>514</v>
      </c>
      <c r="G506" s="241" t="s">
        <v>514</v>
      </c>
    </row>
    <row r="507" spans="1:7" x14ac:dyDescent="0.35">
      <c r="A507">
        <v>2014</v>
      </c>
      <c r="B507" t="s">
        <v>313</v>
      </c>
      <c r="C507" s="241" t="s">
        <v>514</v>
      </c>
      <c r="D507" s="241" t="s">
        <v>514</v>
      </c>
      <c r="E507" s="241" t="s">
        <v>514</v>
      </c>
      <c r="F507" s="241" t="s">
        <v>514</v>
      </c>
      <c r="G507" s="241" t="s">
        <v>515</v>
      </c>
    </row>
    <row r="508" spans="1:7" x14ac:dyDescent="0.35">
      <c r="A508">
        <v>2014</v>
      </c>
      <c r="B508" t="s">
        <v>313</v>
      </c>
      <c r="C508" s="241" t="s">
        <v>514</v>
      </c>
      <c r="D508" s="241" t="s">
        <v>514</v>
      </c>
      <c r="E508" s="241" t="s">
        <v>514</v>
      </c>
      <c r="F508" s="241" t="s">
        <v>514</v>
      </c>
      <c r="G508" s="241" t="s">
        <v>514</v>
      </c>
    </row>
    <row r="509" spans="1:7" x14ac:dyDescent="0.35">
      <c r="A509">
        <v>2014</v>
      </c>
      <c r="B509" t="s">
        <v>313</v>
      </c>
      <c r="C509" s="241" t="s">
        <v>514</v>
      </c>
      <c r="D509" s="241" t="s">
        <v>514</v>
      </c>
      <c r="E509" s="241" t="s">
        <v>514</v>
      </c>
      <c r="F509" s="241" t="s">
        <v>514</v>
      </c>
      <c r="G509" s="241" t="s">
        <v>515</v>
      </c>
    </row>
    <row r="510" spans="1:7" x14ac:dyDescent="0.35">
      <c r="A510">
        <v>2014</v>
      </c>
      <c r="B510" t="s">
        <v>313</v>
      </c>
      <c r="C510" s="241" t="s">
        <v>514</v>
      </c>
      <c r="D510" s="241" t="s">
        <v>514</v>
      </c>
      <c r="E510" s="241" t="s">
        <v>513</v>
      </c>
      <c r="F510" s="241" t="s">
        <v>514</v>
      </c>
      <c r="G510" s="241" t="s">
        <v>515</v>
      </c>
    </row>
    <row r="511" spans="1:7" x14ac:dyDescent="0.35">
      <c r="A511">
        <v>2014</v>
      </c>
      <c r="B511" t="s">
        <v>268</v>
      </c>
      <c r="C511" s="241" t="s">
        <v>515</v>
      </c>
      <c r="D511" s="241" t="s">
        <v>514</v>
      </c>
      <c r="E511" s="241" t="s">
        <v>514</v>
      </c>
      <c r="F511" s="241" t="s">
        <v>514</v>
      </c>
      <c r="G511" s="241" t="s">
        <v>514</v>
      </c>
    </row>
    <row r="512" spans="1:7" x14ac:dyDescent="0.35">
      <c r="A512">
        <v>2014</v>
      </c>
      <c r="B512" t="s">
        <v>268</v>
      </c>
      <c r="C512" s="241" t="s">
        <v>514</v>
      </c>
      <c r="D512" s="241" t="s">
        <v>514</v>
      </c>
      <c r="E512" s="241" t="s">
        <v>514</v>
      </c>
      <c r="F512" s="241" t="s">
        <v>515</v>
      </c>
      <c r="G512" s="241" t="s">
        <v>514</v>
      </c>
    </row>
    <row r="513" spans="1:7" x14ac:dyDescent="0.35">
      <c r="A513">
        <v>2014</v>
      </c>
      <c r="B513" t="s">
        <v>268</v>
      </c>
      <c r="C513" s="241" t="s">
        <v>513</v>
      </c>
      <c r="D513" s="241" t="s">
        <v>513</v>
      </c>
      <c r="E513" s="241" t="s">
        <v>513</v>
      </c>
      <c r="F513" s="241" t="s">
        <v>513</v>
      </c>
      <c r="G513" s="241" t="s">
        <v>515</v>
      </c>
    </row>
    <row r="514" spans="1:7" x14ac:dyDescent="0.35">
      <c r="A514">
        <v>2014</v>
      </c>
      <c r="B514" t="s">
        <v>268</v>
      </c>
      <c r="C514" s="241" t="s">
        <v>515</v>
      </c>
      <c r="D514" s="241" t="s">
        <v>514</v>
      </c>
      <c r="E514" s="241" t="s">
        <v>514</v>
      </c>
      <c r="F514" s="241" t="s">
        <v>515</v>
      </c>
      <c r="G514" s="241" t="s">
        <v>515</v>
      </c>
    </row>
    <row r="515" spans="1:7" x14ac:dyDescent="0.35">
      <c r="A515">
        <v>2014</v>
      </c>
      <c r="B515" t="s">
        <v>268</v>
      </c>
      <c r="C515" s="241" t="s">
        <v>515</v>
      </c>
      <c r="D515" s="241" t="s">
        <v>515</v>
      </c>
      <c r="E515" s="241" t="s">
        <v>515</v>
      </c>
      <c r="F515" s="241" t="s">
        <v>515</v>
      </c>
      <c r="G515" s="241" t="s">
        <v>515</v>
      </c>
    </row>
    <row r="516" spans="1:7" x14ac:dyDescent="0.35">
      <c r="A516">
        <v>2014</v>
      </c>
      <c r="B516" t="s">
        <v>268</v>
      </c>
      <c r="C516" s="241" t="s">
        <v>515</v>
      </c>
      <c r="D516" s="241" t="s">
        <v>514</v>
      </c>
      <c r="E516" s="241" t="s">
        <v>514</v>
      </c>
      <c r="F516" s="241" t="s">
        <v>515</v>
      </c>
      <c r="G516" s="241" t="s">
        <v>514</v>
      </c>
    </row>
    <row r="517" spans="1:7" x14ac:dyDescent="0.35">
      <c r="A517">
        <v>2014</v>
      </c>
      <c r="B517" t="s">
        <v>268</v>
      </c>
      <c r="C517" s="241" t="s">
        <v>515</v>
      </c>
      <c r="D517" s="241" t="s">
        <v>514</v>
      </c>
      <c r="E517" s="241" t="s">
        <v>513</v>
      </c>
      <c r="F517" s="241" t="s">
        <v>515</v>
      </c>
      <c r="G517" s="241" t="s">
        <v>515</v>
      </c>
    </row>
    <row r="518" spans="1:7" x14ac:dyDescent="0.35">
      <c r="A518">
        <v>2014</v>
      </c>
      <c r="B518" t="s">
        <v>268</v>
      </c>
      <c r="C518" s="241" t="s">
        <v>515</v>
      </c>
      <c r="D518" s="241" t="s">
        <v>515</v>
      </c>
      <c r="E518" s="241" t="s">
        <v>513</v>
      </c>
      <c r="F518" s="241" t="s">
        <v>515</v>
      </c>
      <c r="G518" s="241" t="s">
        <v>515</v>
      </c>
    </row>
    <row r="519" spans="1:7" x14ac:dyDescent="0.35">
      <c r="A519">
        <v>2014</v>
      </c>
      <c r="B519" t="s">
        <v>268</v>
      </c>
      <c r="C519" s="241" t="s">
        <v>515</v>
      </c>
      <c r="D519" s="241" t="s">
        <v>515</v>
      </c>
      <c r="E519" s="241" t="s">
        <v>514</v>
      </c>
      <c r="F519" s="241" t="s">
        <v>515</v>
      </c>
      <c r="G519" s="241" t="s">
        <v>515</v>
      </c>
    </row>
    <row r="520" spans="1:7" x14ac:dyDescent="0.35">
      <c r="A520">
        <v>2014</v>
      </c>
      <c r="B520" t="s">
        <v>268</v>
      </c>
      <c r="C520" s="241" t="s">
        <v>515</v>
      </c>
      <c r="D520" s="241" t="s">
        <v>514</v>
      </c>
      <c r="E520" s="241" t="s">
        <v>515</v>
      </c>
      <c r="F520" s="241" t="s">
        <v>515</v>
      </c>
      <c r="G520" s="241" t="s">
        <v>514</v>
      </c>
    </row>
    <row r="521" spans="1:7" x14ac:dyDescent="0.35">
      <c r="A521">
        <v>2014</v>
      </c>
      <c r="B521" t="s">
        <v>268</v>
      </c>
      <c r="C521" s="241" t="s">
        <v>515</v>
      </c>
      <c r="D521" s="241" t="s">
        <v>514</v>
      </c>
      <c r="E521" s="241" t="s">
        <v>514</v>
      </c>
      <c r="F521" s="241" t="s">
        <v>515</v>
      </c>
      <c r="G521" s="241" t="s">
        <v>515</v>
      </c>
    </row>
    <row r="522" spans="1:7" x14ac:dyDescent="0.35">
      <c r="A522">
        <v>2014</v>
      </c>
      <c r="B522" t="s">
        <v>268</v>
      </c>
      <c r="C522" s="241" t="s">
        <v>515</v>
      </c>
      <c r="D522" s="241" t="s">
        <v>515</v>
      </c>
      <c r="E522" s="241" t="s">
        <v>515</v>
      </c>
      <c r="F522" s="241" t="s">
        <v>515</v>
      </c>
      <c r="G522" s="241" t="s">
        <v>514</v>
      </c>
    </row>
    <row r="523" spans="1:7" x14ac:dyDescent="0.35">
      <c r="A523">
        <v>2014</v>
      </c>
      <c r="B523" t="s">
        <v>268</v>
      </c>
      <c r="C523" s="241" t="s">
        <v>515</v>
      </c>
      <c r="D523" s="241" t="s">
        <v>515</v>
      </c>
      <c r="E523" s="241" t="s">
        <v>515</v>
      </c>
      <c r="F523" s="241" t="s">
        <v>515</v>
      </c>
      <c r="G523" s="241" t="s">
        <v>514</v>
      </c>
    </row>
    <row r="524" spans="1:7" x14ac:dyDescent="0.35">
      <c r="A524">
        <v>2014</v>
      </c>
      <c r="B524" t="s">
        <v>268</v>
      </c>
      <c r="C524" s="241" t="s">
        <v>515</v>
      </c>
      <c r="D524" s="241" t="s">
        <v>515</v>
      </c>
      <c r="E524" s="241" t="s">
        <v>515</v>
      </c>
      <c r="F524" s="241" t="s">
        <v>515</v>
      </c>
      <c r="G524" s="241" t="s">
        <v>515</v>
      </c>
    </row>
    <row r="525" spans="1:7" x14ac:dyDescent="0.35">
      <c r="A525">
        <v>2014</v>
      </c>
      <c r="B525" t="s">
        <v>268</v>
      </c>
      <c r="C525" s="241" t="s">
        <v>515</v>
      </c>
      <c r="D525" s="241" t="s">
        <v>514</v>
      </c>
      <c r="E525" s="241" t="s">
        <v>514</v>
      </c>
      <c r="F525" s="241" t="s">
        <v>515</v>
      </c>
      <c r="G525" s="241" t="s">
        <v>514</v>
      </c>
    </row>
    <row r="526" spans="1:7" x14ac:dyDescent="0.35">
      <c r="A526">
        <v>2014</v>
      </c>
      <c r="B526" t="s">
        <v>268</v>
      </c>
      <c r="C526" s="241" t="s">
        <v>515</v>
      </c>
      <c r="D526" s="241" t="s">
        <v>514</v>
      </c>
      <c r="E526" s="241" t="s">
        <v>514</v>
      </c>
      <c r="F526" s="241" t="s">
        <v>515</v>
      </c>
      <c r="G526" s="241" t="s">
        <v>515</v>
      </c>
    </row>
    <row r="527" spans="1:7" x14ac:dyDescent="0.35">
      <c r="A527">
        <v>2014</v>
      </c>
      <c r="B527" t="s">
        <v>314</v>
      </c>
      <c r="C527" s="241" t="s">
        <v>515</v>
      </c>
      <c r="D527" s="241" t="s">
        <v>514</v>
      </c>
      <c r="E527" s="241" t="s">
        <v>514</v>
      </c>
      <c r="F527" s="241" t="s">
        <v>514</v>
      </c>
      <c r="G527" s="241" t="s">
        <v>514</v>
      </c>
    </row>
    <row r="528" spans="1:7" x14ac:dyDescent="0.35">
      <c r="A528">
        <v>2014</v>
      </c>
      <c r="B528" t="s">
        <v>314</v>
      </c>
      <c r="C528" s="241" t="s">
        <v>514</v>
      </c>
      <c r="D528" s="241" t="s">
        <v>514</v>
      </c>
      <c r="E528" s="241" t="s">
        <v>514</v>
      </c>
      <c r="F528" s="241" t="s">
        <v>514</v>
      </c>
      <c r="G528" s="241" t="s">
        <v>514</v>
      </c>
    </row>
    <row r="529" spans="1:7" x14ac:dyDescent="0.35">
      <c r="A529">
        <v>2014</v>
      </c>
      <c r="B529" t="s">
        <v>314</v>
      </c>
      <c r="C529" s="241" t="s">
        <v>515</v>
      </c>
      <c r="D529" s="241" t="s">
        <v>515</v>
      </c>
      <c r="E529" s="241" t="s">
        <v>514</v>
      </c>
      <c r="F529" s="241" t="s">
        <v>514</v>
      </c>
      <c r="G529" s="241" t="s">
        <v>515</v>
      </c>
    </row>
    <row r="530" spans="1:7" x14ac:dyDescent="0.35">
      <c r="A530">
        <v>2014</v>
      </c>
      <c r="B530" t="s">
        <v>314</v>
      </c>
      <c r="C530" s="241" t="s">
        <v>514</v>
      </c>
      <c r="D530" s="241" t="s">
        <v>515</v>
      </c>
      <c r="E530" s="241" t="s">
        <v>514</v>
      </c>
      <c r="F530" s="241" t="s">
        <v>514</v>
      </c>
      <c r="G530" s="241" t="s">
        <v>514</v>
      </c>
    </row>
    <row r="531" spans="1:7" x14ac:dyDescent="0.35">
      <c r="A531">
        <v>2014</v>
      </c>
      <c r="B531" t="s">
        <v>314</v>
      </c>
      <c r="C531" s="241" t="s">
        <v>515</v>
      </c>
      <c r="D531" s="241" t="s">
        <v>515</v>
      </c>
      <c r="E531" s="241" t="s">
        <v>515</v>
      </c>
      <c r="F531" s="241" t="s">
        <v>515</v>
      </c>
      <c r="G531" s="241" t="s">
        <v>515</v>
      </c>
    </row>
    <row r="532" spans="1:7" x14ac:dyDescent="0.35">
      <c r="A532">
        <v>2014</v>
      </c>
      <c r="B532" t="s">
        <v>314</v>
      </c>
      <c r="C532" s="241" t="s">
        <v>515</v>
      </c>
      <c r="D532" s="241" t="s">
        <v>515</v>
      </c>
      <c r="E532" s="241" t="s">
        <v>514</v>
      </c>
      <c r="F532" s="241" t="s">
        <v>514</v>
      </c>
      <c r="G532" s="241" t="s">
        <v>514</v>
      </c>
    </row>
    <row r="533" spans="1:7" x14ac:dyDescent="0.35">
      <c r="A533">
        <v>2014</v>
      </c>
      <c r="B533" t="s">
        <v>314</v>
      </c>
      <c r="C533" s="241" t="s">
        <v>515</v>
      </c>
      <c r="D533" s="241" t="s">
        <v>515</v>
      </c>
      <c r="E533" s="241" t="s">
        <v>515</v>
      </c>
      <c r="F533" s="241" t="s">
        <v>515</v>
      </c>
      <c r="G533" s="241" t="s">
        <v>515</v>
      </c>
    </row>
    <row r="534" spans="1:7" x14ac:dyDescent="0.35">
      <c r="A534">
        <v>2014</v>
      </c>
      <c r="B534" t="s">
        <v>314</v>
      </c>
      <c r="C534" s="241" t="s">
        <v>515</v>
      </c>
      <c r="D534" s="241" t="s">
        <v>515</v>
      </c>
      <c r="E534" s="241" t="s">
        <v>515</v>
      </c>
      <c r="F534" s="241" t="s">
        <v>515</v>
      </c>
      <c r="G534" s="241" t="s">
        <v>514</v>
      </c>
    </row>
    <row r="535" spans="1:7" x14ac:dyDescent="0.35">
      <c r="A535">
        <v>2014</v>
      </c>
      <c r="B535" t="s">
        <v>314</v>
      </c>
      <c r="C535" s="241" t="s">
        <v>514</v>
      </c>
      <c r="D535" s="241" t="s">
        <v>515</v>
      </c>
      <c r="E535" s="241" t="s">
        <v>514</v>
      </c>
      <c r="F535" s="241" t="s">
        <v>515</v>
      </c>
      <c r="G535" s="241" t="s">
        <v>514</v>
      </c>
    </row>
    <row r="536" spans="1:7" x14ac:dyDescent="0.35">
      <c r="A536">
        <v>2014</v>
      </c>
      <c r="B536" t="s">
        <v>314</v>
      </c>
      <c r="C536" s="241" t="s">
        <v>514</v>
      </c>
      <c r="D536" s="241" t="s">
        <v>514</v>
      </c>
      <c r="E536" s="241" t="s">
        <v>514</v>
      </c>
      <c r="F536" s="241" t="s">
        <v>514</v>
      </c>
      <c r="G536" s="241" t="s">
        <v>514</v>
      </c>
    </row>
    <row r="537" spans="1:7" x14ac:dyDescent="0.35">
      <c r="A537">
        <v>2014</v>
      </c>
      <c r="B537" t="s">
        <v>314</v>
      </c>
      <c r="C537" s="241" t="s">
        <v>515</v>
      </c>
      <c r="D537" s="241" t="s">
        <v>515</v>
      </c>
      <c r="E537" s="241" t="s">
        <v>515</v>
      </c>
      <c r="F537" s="241" t="s">
        <v>515</v>
      </c>
      <c r="G537" s="241" t="s">
        <v>515</v>
      </c>
    </row>
    <row r="538" spans="1:7" x14ac:dyDescent="0.35">
      <c r="A538">
        <v>2014</v>
      </c>
      <c r="B538" t="s">
        <v>314</v>
      </c>
      <c r="C538" s="241" t="s">
        <v>515</v>
      </c>
      <c r="D538" s="241" t="s">
        <v>515</v>
      </c>
      <c r="E538" s="241" t="s">
        <v>515</v>
      </c>
      <c r="F538" s="241" t="s">
        <v>514</v>
      </c>
      <c r="G538" s="241" t="s">
        <v>515</v>
      </c>
    </row>
    <row r="539" spans="1:7" x14ac:dyDescent="0.35">
      <c r="A539">
        <v>2014</v>
      </c>
      <c r="B539" t="s">
        <v>314</v>
      </c>
      <c r="C539" s="241" t="s">
        <v>515</v>
      </c>
      <c r="D539" s="241" t="s">
        <v>515</v>
      </c>
      <c r="E539" s="241" t="s">
        <v>514</v>
      </c>
      <c r="F539" s="241" t="s">
        <v>514</v>
      </c>
      <c r="G539" s="241" t="s">
        <v>515</v>
      </c>
    </row>
    <row r="540" spans="1:7" x14ac:dyDescent="0.35">
      <c r="A540">
        <v>2014</v>
      </c>
      <c r="B540" t="s">
        <v>314</v>
      </c>
      <c r="C540" s="241" t="s">
        <v>514</v>
      </c>
      <c r="D540" s="241" t="s">
        <v>514</v>
      </c>
      <c r="E540" s="241" t="s">
        <v>514</v>
      </c>
      <c r="F540" s="241" t="s">
        <v>514</v>
      </c>
      <c r="G540" s="241" t="s">
        <v>515</v>
      </c>
    </row>
    <row r="541" spans="1:7" x14ac:dyDescent="0.35">
      <c r="A541">
        <v>2014</v>
      </c>
      <c r="B541" t="s">
        <v>269</v>
      </c>
      <c r="C541" s="241" t="s">
        <v>514</v>
      </c>
      <c r="D541" s="241" t="s">
        <v>515</v>
      </c>
      <c r="E541" s="241" t="s">
        <v>514</v>
      </c>
      <c r="F541" s="241" t="s">
        <v>515</v>
      </c>
      <c r="G541" s="241" t="s">
        <v>515</v>
      </c>
    </row>
    <row r="542" spans="1:7" x14ac:dyDescent="0.35">
      <c r="A542">
        <v>2014</v>
      </c>
      <c r="B542" t="s">
        <v>269</v>
      </c>
      <c r="C542" s="241" t="s">
        <v>514</v>
      </c>
      <c r="D542" s="241" t="s">
        <v>515</v>
      </c>
      <c r="E542" s="241" t="s">
        <v>514</v>
      </c>
      <c r="F542" s="241" t="s">
        <v>513</v>
      </c>
      <c r="G542" s="241" t="s">
        <v>515</v>
      </c>
    </row>
    <row r="543" spans="1:7" x14ac:dyDescent="0.35">
      <c r="A543">
        <v>2014</v>
      </c>
      <c r="B543" t="s">
        <v>269</v>
      </c>
      <c r="C543" s="241" t="s">
        <v>514</v>
      </c>
      <c r="D543" s="241" t="s">
        <v>515</v>
      </c>
      <c r="E543" s="241" t="s">
        <v>514</v>
      </c>
      <c r="F543" s="241" t="s">
        <v>513</v>
      </c>
      <c r="G543" s="241" t="s">
        <v>515</v>
      </c>
    </row>
    <row r="544" spans="1:7" x14ac:dyDescent="0.35">
      <c r="A544">
        <v>2014</v>
      </c>
      <c r="B544" t="s">
        <v>269</v>
      </c>
      <c r="C544" s="241" t="s">
        <v>514</v>
      </c>
      <c r="D544" s="241" t="s">
        <v>515</v>
      </c>
      <c r="E544" s="241" t="s">
        <v>515</v>
      </c>
      <c r="F544" s="241" t="s">
        <v>515</v>
      </c>
      <c r="G544" s="241" t="s">
        <v>515</v>
      </c>
    </row>
    <row r="545" spans="1:7" x14ac:dyDescent="0.35">
      <c r="A545">
        <v>2014</v>
      </c>
      <c r="B545" t="s">
        <v>269</v>
      </c>
      <c r="C545" s="241" t="s">
        <v>514</v>
      </c>
      <c r="D545" s="241" t="s">
        <v>515</v>
      </c>
      <c r="E545" s="241" t="s">
        <v>514</v>
      </c>
      <c r="F545" s="241" t="s">
        <v>515</v>
      </c>
      <c r="G545" s="241" t="s">
        <v>515</v>
      </c>
    </row>
    <row r="546" spans="1:7" x14ac:dyDescent="0.35">
      <c r="A546">
        <v>2014</v>
      </c>
      <c r="B546" t="s">
        <v>269</v>
      </c>
      <c r="C546" s="241" t="s">
        <v>513</v>
      </c>
      <c r="D546" s="241" t="s">
        <v>513</v>
      </c>
      <c r="E546" s="241" t="s">
        <v>513</v>
      </c>
      <c r="F546" s="241" t="s">
        <v>513</v>
      </c>
      <c r="G546" s="241" t="s">
        <v>513</v>
      </c>
    </row>
    <row r="547" spans="1:7" x14ac:dyDescent="0.35">
      <c r="A547">
        <v>2014</v>
      </c>
      <c r="B547" t="s">
        <v>269</v>
      </c>
      <c r="C547" s="241" t="s">
        <v>515</v>
      </c>
      <c r="D547" s="241" t="s">
        <v>515</v>
      </c>
      <c r="E547" s="241" t="s">
        <v>515</v>
      </c>
      <c r="F547" s="241" t="s">
        <v>515</v>
      </c>
      <c r="G547" s="241" t="s">
        <v>515</v>
      </c>
    </row>
    <row r="548" spans="1:7" x14ac:dyDescent="0.35">
      <c r="A548">
        <v>2014</v>
      </c>
      <c r="B548" t="s">
        <v>269</v>
      </c>
      <c r="C548" s="241" t="s">
        <v>514</v>
      </c>
      <c r="D548" s="241" t="s">
        <v>515</v>
      </c>
      <c r="E548" s="241" t="s">
        <v>513</v>
      </c>
      <c r="F548" s="241" t="s">
        <v>515</v>
      </c>
      <c r="G548" s="241" t="s">
        <v>515</v>
      </c>
    </row>
    <row r="549" spans="1:7" x14ac:dyDescent="0.35">
      <c r="A549">
        <v>2014</v>
      </c>
      <c r="B549" t="s">
        <v>269</v>
      </c>
      <c r="C549" s="241" t="s">
        <v>514</v>
      </c>
      <c r="D549" s="241" t="s">
        <v>515</v>
      </c>
      <c r="E549" s="241" t="s">
        <v>514</v>
      </c>
      <c r="F549" s="241" t="s">
        <v>515</v>
      </c>
      <c r="G549" s="241" t="s">
        <v>515</v>
      </c>
    </row>
    <row r="550" spans="1:7" x14ac:dyDescent="0.35">
      <c r="A550">
        <v>2014</v>
      </c>
      <c r="B550" t="s">
        <v>269</v>
      </c>
      <c r="C550" s="241" t="s">
        <v>515</v>
      </c>
      <c r="D550" s="241" t="s">
        <v>515</v>
      </c>
      <c r="E550" s="241" t="s">
        <v>514</v>
      </c>
      <c r="F550" s="241" t="s">
        <v>515</v>
      </c>
      <c r="G550" s="241" t="s">
        <v>515</v>
      </c>
    </row>
    <row r="551" spans="1:7" x14ac:dyDescent="0.35">
      <c r="A551">
        <v>2014</v>
      </c>
      <c r="B551" t="s">
        <v>269</v>
      </c>
      <c r="C551" s="241" t="s">
        <v>514</v>
      </c>
      <c r="D551" s="241" t="s">
        <v>514</v>
      </c>
      <c r="E551" s="241" t="s">
        <v>513</v>
      </c>
      <c r="F551" s="241" t="s">
        <v>514</v>
      </c>
      <c r="G551" s="241" t="s">
        <v>515</v>
      </c>
    </row>
    <row r="552" spans="1:7" x14ac:dyDescent="0.35">
      <c r="A552">
        <v>2014</v>
      </c>
      <c r="B552" t="s">
        <v>270</v>
      </c>
      <c r="C552" s="241" t="s">
        <v>514</v>
      </c>
      <c r="D552" s="241" t="s">
        <v>514</v>
      </c>
      <c r="E552" s="241" t="s">
        <v>514</v>
      </c>
      <c r="F552" s="241" t="s">
        <v>515</v>
      </c>
      <c r="G552" s="241" t="s">
        <v>514</v>
      </c>
    </row>
    <row r="553" spans="1:7" x14ac:dyDescent="0.35">
      <c r="A553">
        <v>2014</v>
      </c>
      <c r="B553" t="s">
        <v>270</v>
      </c>
      <c r="C553" s="241" t="s">
        <v>514</v>
      </c>
      <c r="D553" s="241" t="s">
        <v>514</v>
      </c>
      <c r="E553" s="241" t="s">
        <v>514</v>
      </c>
      <c r="F553" s="241" t="s">
        <v>514</v>
      </c>
      <c r="G553" s="241" t="s">
        <v>514</v>
      </c>
    </row>
    <row r="554" spans="1:7" x14ac:dyDescent="0.35">
      <c r="A554">
        <v>2014</v>
      </c>
      <c r="B554" t="s">
        <v>270</v>
      </c>
      <c r="C554" s="241" t="s">
        <v>514</v>
      </c>
      <c r="D554" s="241" t="s">
        <v>514</v>
      </c>
      <c r="E554" s="241" t="s">
        <v>514</v>
      </c>
      <c r="F554" s="241" t="s">
        <v>514</v>
      </c>
      <c r="G554" s="241" t="s">
        <v>514</v>
      </c>
    </row>
    <row r="555" spans="1:7" x14ac:dyDescent="0.35">
      <c r="A555">
        <v>2014</v>
      </c>
      <c r="B555" t="s">
        <v>270</v>
      </c>
      <c r="C555" s="241" t="s">
        <v>515</v>
      </c>
      <c r="D555" s="241" t="s">
        <v>514</v>
      </c>
      <c r="E555" s="241" t="s">
        <v>515</v>
      </c>
      <c r="F555" s="241" t="s">
        <v>514</v>
      </c>
      <c r="G555" s="241" t="s">
        <v>515</v>
      </c>
    </row>
    <row r="556" spans="1:7" x14ac:dyDescent="0.35">
      <c r="A556">
        <v>2014</v>
      </c>
      <c r="B556" t="s">
        <v>270</v>
      </c>
      <c r="C556" s="241" t="s">
        <v>513</v>
      </c>
      <c r="D556" s="241" t="s">
        <v>513</v>
      </c>
      <c r="E556" s="241" t="s">
        <v>513</v>
      </c>
      <c r="F556" s="241" t="s">
        <v>513</v>
      </c>
      <c r="G556" s="241" t="s">
        <v>513</v>
      </c>
    </row>
    <row r="557" spans="1:7" x14ac:dyDescent="0.35">
      <c r="A557">
        <v>2014</v>
      </c>
      <c r="B557" t="s">
        <v>270</v>
      </c>
      <c r="C557" s="241" t="s">
        <v>514</v>
      </c>
      <c r="D557" s="241" t="s">
        <v>514</v>
      </c>
      <c r="E557" s="241" t="s">
        <v>514</v>
      </c>
      <c r="F557" s="241" t="s">
        <v>514</v>
      </c>
      <c r="G557" s="241" t="s">
        <v>514</v>
      </c>
    </row>
    <row r="558" spans="1:7" x14ac:dyDescent="0.35">
      <c r="A558">
        <v>2014</v>
      </c>
      <c r="B558" t="s">
        <v>270</v>
      </c>
      <c r="C558" s="241" t="s">
        <v>515</v>
      </c>
      <c r="D558" s="241" t="s">
        <v>514</v>
      </c>
      <c r="E558" s="241" t="s">
        <v>514</v>
      </c>
      <c r="F558" s="241" t="s">
        <v>514</v>
      </c>
      <c r="G558" s="241" t="s">
        <v>514</v>
      </c>
    </row>
    <row r="559" spans="1:7" x14ac:dyDescent="0.35">
      <c r="A559">
        <v>2014</v>
      </c>
      <c r="B559" t="s">
        <v>270</v>
      </c>
      <c r="C559" s="241" t="s">
        <v>515</v>
      </c>
      <c r="D559" s="241" t="s">
        <v>514</v>
      </c>
      <c r="E559" s="241" t="s">
        <v>514</v>
      </c>
      <c r="F559" s="241" t="s">
        <v>514</v>
      </c>
      <c r="G559" s="241" t="s">
        <v>514</v>
      </c>
    </row>
    <row r="560" spans="1:7" x14ac:dyDescent="0.35">
      <c r="A560">
        <v>2014</v>
      </c>
      <c r="B560" t="s">
        <v>270</v>
      </c>
      <c r="C560" s="241" t="s">
        <v>514</v>
      </c>
      <c r="D560" s="241" t="s">
        <v>514</v>
      </c>
      <c r="E560" s="241" t="s">
        <v>514</v>
      </c>
      <c r="F560" s="241" t="s">
        <v>514</v>
      </c>
      <c r="G560" s="241" t="s">
        <v>514</v>
      </c>
    </row>
    <row r="561" spans="1:7" x14ac:dyDescent="0.35">
      <c r="A561">
        <v>2014</v>
      </c>
      <c r="B561" t="s">
        <v>270</v>
      </c>
      <c r="C561" s="241" t="s">
        <v>513</v>
      </c>
      <c r="D561" s="241" t="s">
        <v>513</v>
      </c>
      <c r="E561" s="241" t="s">
        <v>513</v>
      </c>
      <c r="F561" s="241" t="s">
        <v>513</v>
      </c>
      <c r="G561" s="241" t="s">
        <v>513</v>
      </c>
    </row>
    <row r="562" spans="1:7" x14ac:dyDescent="0.35">
      <c r="A562">
        <v>2014</v>
      </c>
      <c r="B562" t="s">
        <v>270</v>
      </c>
      <c r="C562" s="241" t="s">
        <v>514</v>
      </c>
      <c r="D562" s="241" t="s">
        <v>514</v>
      </c>
      <c r="E562" s="241" t="s">
        <v>514</v>
      </c>
      <c r="F562" s="241" t="s">
        <v>514</v>
      </c>
      <c r="G562" s="241" t="s">
        <v>514</v>
      </c>
    </row>
    <row r="563" spans="1:7" x14ac:dyDescent="0.35">
      <c r="A563">
        <v>2014</v>
      </c>
      <c r="B563" t="s">
        <v>270</v>
      </c>
      <c r="C563" s="241" t="s">
        <v>514</v>
      </c>
      <c r="D563" s="241" t="s">
        <v>514</v>
      </c>
      <c r="E563" s="241" t="s">
        <v>514</v>
      </c>
      <c r="F563" s="241" t="s">
        <v>514</v>
      </c>
      <c r="G563" s="241" t="s">
        <v>514</v>
      </c>
    </row>
    <row r="564" spans="1:7" x14ac:dyDescent="0.35">
      <c r="A564">
        <v>2014</v>
      </c>
      <c r="B564" t="s">
        <v>270</v>
      </c>
      <c r="C564" s="241" t="s">
        <v>514</v>
      </c>
      <c r="D564" s="241" t="s">
        <v>514</v>
      </c>
      <c r="E564" s="241" t="s">
        <v>514</v>
      </c>
      <c r="F564" s="241" t="s">
        <v>514</v>
      </c>
      <c r="G564" s="241" t="s">
        <v>514</v>
      </c>
    </row>
    <row r="565" spans="1:7" x14ac:dyDescent="0.35">
      <c r="A565">
        <v>2014</v>
      </c>
      <c r="B565" t="s">
        <v>270</v>
      </c>
      <c r="C565" s="241" t="s">
        <v>514</v>
      </c>
      <c r="D565" s="241" t="s">
        <v>514</v>
      </c>
      <c r="E565" s="241" t="s">
        <v>514</v>
      </c>
      <c r="F565" s="241" t="s">
        <v>514</v>
      </c>
      <c r="G565" s="241" t="s">
        <v>514</v>
      </c>
    </row>
    <row r="566" spans="1:7" x14ac:dyDescent="0.35">
      <c r="A566">
        <v>2014</v>
      </c>
      <c r="B566" t="s">
        <v>315</v>
      </c>
      <c r="C566" s="241" t="s">
        <v>514</v>
      </c>
      <c r="D566" s="241" t="s">
        <v>515</v>
      </c>
      <c r="E566" s="241" t="s">
        <v>514</v>
      </c>
      <c r="F566" s="241" t="s">
        <v>514</v>
      </c>
      <c r="G566" s="241" t="s">
        <v>514</v>
      </c>
    </row>
    <row r="567" spans="1:7" x14ac:dyDescent="0.35">
      <c r="A567">
        <v>2014</v>
      </c>
      <c r="B567" t="s">
        <v>315</v>
      </c>
      <c r="C567" s="241" t="s">
        <v>513</v>
      </c>
      <c r="D567" s="241" t="s">
        <v>513</v>
      </c>
      <c r="E567" s="241" t="s">
        <v>513</v>
      </c>
      <c r="F567" s="241" t="s">
        <v>513</v>
      </c>
      <c r="G567" s="241" t="s">
        <v>514</v>
      </c>
    </row>
    <row r="568" spans="1:7" x14ac:dyDescent="0.35">
      <c r="A568">
        <v>2014</v>
      </c>
      <c r="B568" t="s">
        <v>315</v>
      </c>
      <c r="C568" s="241" t="s">
        <v>515</v>
      </c>
      <c r="D568" s="241" t="s">
        <v>515</v>
      </c>
      <c r="E568" s="241" t="s">
        <v>514</v>
      </c>
      <c r="F568" s="241" t="s">
        <v>514</v>
      </c>
      <c r="G568" s="241" t="s">
        <v>513</v>
      </c>
    </row>
    <row r="569" spans="1:7" x14ac:dyDescent="0.35">
      <c r="A569">
        <v>2014</v>
      </c>
      <c r="B569" t="s">
        <v>315</v>
      </c>
      <c r="C569" s="241" t="s">
        <v>513</v>
      </c>
      <c r="D569" s="241" t="s">
        <v>513</v>
      </c>
      <c r="E569" s="241" t="s">
        <v>513</v>
      </c>
      <c r="F569" s="241" t="s">
        <v>513</v>
      </c>
      <c r="G569" s="241" t="s">
        <v>513</v>
      </c>
    </row>
    <row r="570" spans="1:7" x14ac:dyDescent="0.35">
      <c r="A570">
        <v>2014</v>
      </c>
      <c r="B570" t="s">
        <v>315</v>
      </c>
      <c r="C570" s="241" t="s">
        <v>513</v>
      </c>
      <c r="D570" s="241" t="s">
        <v>513</v>
      </c>
      <c r="E570" s="241" t="s">
        <v>513</v>
      </c>
      <c r="F570" s="241" t="s">
        <v>513</v>
      </c>
      <c r="G570" s="241" t="s">
        <v>513</v>
      </c>
    </row>
    <row r="571" spans="1:7" x14ac:dyDescent="0.35">
      <c r="A571">
        <v>2014</v>
      </c>
      <c r="B571" t="s">
        <v>315</v>
      </c>
      <c r="C571" s="241" t="s">
        <v>514</v>
      </c>
      <c r="D571" s="241" t="s">
        <v>514</v>
      </c>
      <c r="E571" s="241" t="s">
        <v>514</v>
      </c>
      <c r="F571" s="241" t="s">
        <v>514</v>
      </c>
      <c r="G571" s="241" t="s">
        <v>514</v>
      </c>
    </row>
    <row r="572" spans="1:7" x14ac:dyDescent="0.35">
      <c r="A572">
        <v>2014</v>
      </c>
      <c r="B572" t="s">
        <v>315</v>
      </c>
      <c r="C572" s="241" t="s">
        <v>515</v>
      </c>
      <c r="D572" s="241" t="s">
        <v>515</v>
      </c>
      <c r="E572" s="241" t="s">
        <v>515</v>
      </c>
      <c r="F572" s="241" t="s">
        <v>515</v>
      </c>
      <c r="G572" s="241" t="s">
        <v>515</v>
      </c>
    </row>
    <row r="573" spans="1:7" x14ac:dyDescent="0.35">
      <c r="A573">
        <v>2014</v>
      </c>
      <c r="B573" t="s">
        <v>315</v>
      </c>
      <c r="C573" s="241" t="s">
        <v>515</v>
      </c>
      <c r="D573" s="241" t="s">
        <v>514</v>
      </c>
      <c r="E573" s="241" t="s">
        <v>513</v>
      </c>
      <c r="F573" s="241" t="s">
        <v>515</v>
      </c>
      <c r="G573" s="241" t="s">
        <v>515</v>
      </c>
    </row>
    <row r="574" spans="1:7" x14ac:dyDescent="0.35">
      <c r="A574">
        <v>2014</v>
      </c>
      <c r="B574" t="s">
        <v>315</v>
      </c>
      <c r="C574" s="241" t="s">
        <v>513</v>
      </c>
      <c r="D574" s="241" t="s">
        <v>513</v>
      </c>
      <c r="E574" s="241" t="s">
        <v>513</v>
      </c>
      <c r="F574" s="241" t="s">
        <v>513</v>
      </c>
      <c r="G574" s="241" t="s">
        <v>513</v>
      </c>
    </row>
    <row r="575" spans="1:7" x14ac:dyDescent="0.35">
      <c r="A575">
        <v>2014</v>
      </c>
      <c r="B575" t="s">
        <v>315</v>
      </c>
      <c r="C575" s="241" t="s">
        <v>515</v>
      </c>
      <c r="D575" s="241" t="s">
        <v>515</v>
      </c>
      <c r="E575" s="241" t="s">
        <v>513</v>
      </c>
      <c r="F575" s="241" t="s">
        <v>514</v>
      </c>
      <c r="G575" s="241" t="s">
        <v>515</v>
      </c>
    </row>
    <row r="576" spans="1:7" x14ac:dyDescent="0.35">
      <c r="A576">
        <v>2014</v>
      </c>
      <c r="B576" t="s">
        <v>315</v>
      </c>
      <c r="C576" s="241" t="s">
        <v>514</v>
      </c>
      <c r="D576" s="241" t="s">
        <v>514</v>
      </c>
      <c r="E576" s="241" t="s">
        <v>514</v>
      </c>
      <c r="F576" s="241" t="s">
        <v>514</v>
      </c>
      <c r="G576" s="241" t="s">
        <v>514</v>
      </c>
    </row>
    <row r="577" spans="1:7" x14ac:dyDescent="0.35">
      <c r="A577">
        <v>2014</v>
      </c>
      <c r="B577" t="s">
        <v>271</v>
      </c>
      <c r="C577" s="241" t="s">
        <v>515</v>
      </c>
      <c r="D577" s="241" t="s">
        <v>514</v>
      </c>
      <c r="E577" s="241" t="s">
        <v>514</v>
      </c>
      <c r="F577" s="241" t="s">
        <v>513</v>
      </c>
      <c r="G577" s="241" t="s">
        <v>513</v>
      </c>
    </row>
    <row r="578" spans="1:7" x14ac:dyDescent="0.35">
      <c r="A578">
        <v>2014</v>
      </c>
      <c r="B578" t="s">
        <v>271</v>
      </c>
      <c r="C578" s="241" t="s">
        <v>513</v>
      </c>
      <c r="D578" s="241" t="s">
        <v>514</v>
      </c>
      <c r="E578" s="241" t="s">
        <v>514</v>
      </c>
      <c r="F578" s="241" t="s">
        <v>513</v>
      </c>
      <c r="G578" s="241" t="s">
        <v>515</v>
      </c>
    </row>
    <row r="579" spans="1:7" x14ac:dyDescent="0.35">
      <c r="A579">
        <v>2014</v>
      </c>
      <c r="B579" t="s">
        <v>271</v>
      </c>
      <c r="C579" s="241" t="s">
        <v>515</v>
      </c>
      <c r="D579" s="241" t="s">
        <v>515</v>
      </c>
      <c r="E579" s="241" t="s">
        <v>514</v>
      </c>
      <c r="F579" s="241" t="s">
        <v>514</v>
      </c>
      <c r="G579" s="241" t="s">
        <v>515</v>
      </c>
    </row>
    <row r="580" spans="1:7" x14ac:dyDescent="0.35">
      <c r="A580">
        <v>2014</v>
      </c>
      <c r="B580" t="s">
        <v>271</v>
      </c>
      <c r="C580" s="241" t="s">
        <v>515</v>
      </c>
      <c r="D580" s="241" t="s">
        <v>514</v>
      </c>
      <c r="E580" s="241" t="s">
        <v>514</v>
      </c>
      <c r="F580" s="241" t="s">
        <v>514</v>
      </c>
      <c r="G580" s="241" t="s">
        <v>514</v>
      </c>
    </row>
    <row r="581" spans="1:7" x14ac:dyDescent="0.35">
      <c r="A581">
        <v>2014</v>
      </c>
      <c r="B581" t="s">
        <v>271</v>
      </c>
      <c r="C581" s="241" t="s">
        <v>514</v>
      </c>
      <c r="D581" s="241" t="s">
        <v>514</v>
      </c>
      <c r="E581" s="241" t="s">
        <v>514</v>
      </c>
      <c r="F581" s="241" t="s">
        <v>514</v>
      </c>
      <c r="G581" s="241" t="s">
        <v>514</v>
      </c>
    </row>
    <row r="582" spans="1:7" x14ac:dyDescent="0.35">
      <c r="A582">
        <v>2014</v>
      </c>
      <c r="B582" t="s">
        <v>271</v>
      </c>
      <c r="C582" s="241" t="s">
        <v>515</v>
      </c>
      <c r="D582" s="241" t="s">
        <v>515</v>
      </c>
      <c r="E582" s="241" t="s">
        <v>515</v>
      </c>
      <c r="F582" s="241" t="s">
        <v>515</v>
      </c>
      <c r="G582" s="241" t="s">
        <v>515</v>
      </c>
    </row>
    <row r="583" spans="1:7" x14ac:dyDescent="0.35">
      <c r="A583">
        <v>2014</v>
      </c>
      <c r="B583" t="s">
        <v>271</v>
      </c>
      <c r="C583" s="241" t="s">
        <v>515</v>
      </c>
      <c r="D583" s="241" t="s">
        <v>514</v>
      </c>
      <c r="E583" s="241" t="s">
        <v>513</v>
      </c>
      <c r="F583" s="241" t="s">
        <v>513</v>
      </c>
      <c r="G583" s="241" t="s">
        <v>513</v>
      </c>
    </row>
    <row r="584" spans="1:7" x14ac:dyDescent="0.35">
      <c r="A584">
        <v>2014</v>
      </c>
      <c r="B584" t="s">
        <v>271</v>
      </c>
      <c r="C584" s="241" t="s">
        <v>515</v>
      </c>
      <c r="D584" s="241" t="s">
        <v>514</v>
      </c>
      <c r="E584" s="241" t="s">
        <v>514</v>
      </c>
      <c r="F584" s="241" t="s">
        <v>514</v>
      </c>
      <c r="G584" s="241" t="s">
        <v>514</v>
      </c>
    </row>
    <row r="585" spans="1:7" x14ac:dyDescent="0.35">
      <c r="A585">
        <v>2014</v>
      </c>
      <c r="B585" t="s">
        <v>271</v>
      </c>
      <c r="C585" s="241" t="s">
        <v>514</v>
      </c>
      <c r="D585" s="241" t="s">
        <v>514</v>
      </c>
      <c r="E585" s="241" t="s">
        <v>514</v>
      </c>
      <c r="F585" s="241" t="s">
        <v>514</v>
      </c>
      <c r="G585" s="241" t="s">
        <v>515</v>
      </c>
    </row>
    <row r="586" spans="1:7" x14ac:dyDescent="0.35">
      <c r="A586">
        <v>2014</v>
      </c>
      <c r="B586" t="s">
        <v>271</v>
      </c>
      <c r="C586" s="241" t="s">
        <v>515</v>
      </c>
      <c r="D586" s="241" t="s">
        <v>515</v>
      </c>
      <c r="E586" s="241" t="s">
        <v>514</v>
      </c>
      <c r="F586" s="241" t="s">
        <v>513</v>
      </c>
      <c r="G586" s="241" t="s">
        <v>515</v>
      </c>
    </row>
    <row r="587" spans="1:7" x14ac:dyDescent="0.35">
      <c r="A587">
        <v>2014</v>
      </c>
      <c r="B587" t="s">
        <v>271</v>
      </c>
      <c r="C587" s="241" t="s">
        <v>513</v>
      </c>
      <c r="D587" s="241" t="s">
        <v>513</v>
      </c>
      <c r="E587" s="241" t="s">
        <v>513</v>
      </c>
      <c r="F587" s="241" t="s">
        <v>513</v>
      </c>
      <c r="G587" s="241" t="s">
        <v>513</v>
      </c>
    </row>
    <row r="588" spans="1:7" x14ac:dyDescent="0.35">
      <c r="A588">
        <v>2014</v>
      </c>
      <c r="B588" t="s">
        <v>271</v>
      </c>
      <c r="C588" s="241" t="s">
        <v>515</v>
      </c>
      <c r="D588" s="241" t="s">
        <v>515</v>
      </c>
      <c r="E588" s="241" t="s">
        <v>514</v>
      </c>
      <c r="F588" s="241" t="s">
        <v>514</v>
      </c>
      <c r="G588" s="241" t="s">
        <v>515</v>
      </c>
    </row>
    <row r="589" spans="1:7" x14ac:dyDescent="0.35">
      <c r="A589">
        <v>2014</v>
      </c>
      <c r="B589" t="s">
        <v>272</v>
      </c>
      <c r="C589" s="241" t="s">
        <v>515</v>
      </c>
      <c r="D589" s="241" t="s">
        <v>514</v>
      </c>
      <c r="E589" s="241" t="s">
        <v>514</v>
      </c>
      <c r="F589" s="241" t="s">
        <v>514</v>
      </c>
      <c r="G589" s="241" t="s">
        <v>515</v>
      </c>
    </row>
    <row r="590" spans="1:7" x14ac:dyDescent="0.35">
      <c r="A590">
        <v>2014</v>
      </c>
      <c r="B590" t="s">
        <v>272</v>
      </c>
      <c r="C590" s="241" t="s">
        <v>515</v>
      </c>
      <c r="D590" s="241" t="s">
        <v>514</v>
      </c>
      <c r="E590" s="241" t="s">
        <v>514</v>
      </c>
      <c r="F590" s="241" t="s">
        <v>514</v>
      </c>
      <c r="G590" s="241" t="s">
        <v>514</v>
      </c>
    </row>
    <row r="591" spans="1:7" x14ac:dyDescent="0.35">
      <c r="A591">
        <v>2014</v>
      </c>
      <c r="B591" t="s">
        <v>272</v>
      </c>
      <c r="C591" s="241" t="s">
        <v>515</v>
      </c>
      <c r="D591" s="241" t="s">
        <v>514</v>
      </c>
      <c r="E591" s="241" t="s">
        <v>515</v>
      </c>
      <c r="F591" s="241" t="s">
        <v>514</v>
      </c>
      <c r="G591" s="241" t="s">
        <v>514</v>
      </c>
    </row>
    <row r="592" spans="1:7" x14ac:dyDescent="0.35">
      <c r="A592">
        <v>2014</v>
      </c>
      <c r="B592" t="s">
        <v>272</v>
      </c>
      <c r="C592" s="241" t="s">
        <v>515</v>
      </c>
      <c r="D592" s="241" t="s">
        <v>515</v>
      </c>
      <c r="E592" s="241" t="s">
        <v>515</v>
      </c>
      <c r="F592" s="241" t="s">
        <v>515</v>
      </c>
      <c r="G592" s="241" t="s">
        <v>515</v>
      </c>
    </row>
    <row r="593" spans="1:7" x14ac:dyDescent="0.35">
      <c r="A593">
        <v>2014</v>
      </c>
      <c r="B593" t="s">
        <v>272</v>
      </c>
      <c r="C593" s="241" t="s">
        <v>515</v>
      </c>
      <c r="D593" s="241" t="s">
        <v>514</v>
      </c>
      <c r="E593" s="241" t="s">
        <v>514</v>
      </c>
      <c r="F593" s="241" t="s">
        <v>514</v>
      </c>
      <c r="G593" s="241" t="s">
        <v>515</v>
      </c>
    </row>
    <row r="594" spans="1:7" x14ac:dyDescent="0.35">
      <c r="A594">
        <v>2014</v>
      </c>
      <c r="B594" t="s">
        <v>272</v>
      </c>
      <c r="C594" s="241" t="s">
        <v>514</v>
      </c>
      <c r="D594" s="241" t="s">
        <v>514</v>
      </c>
      <c r="E594" s="241" t="s">
        <v>514</v>
      </c>
      <c r="F594" s="241" t="s">
        <v>515</v>
      </c>
      <c r="G594" s="241" t="s">
        <v>515</v>
      </c>
    </row>
    <row r="595" spans="1:7" x14ac:dyDescent="0.35">
      <c r="A595">
        <v>2014</v>
      </c>
      <c r="B595" t="s">
        <v>272</v>
      </c>
      <c r="C595" s="241" t="s">
        <v>514</v>
      </c>
      <c r="D595" s="241" t="s">
        <v>514</v>
      </c>
      <c r="E595" s="241" t="s">
        <v>514</v>
      </c>
      <c r="F595" s="241" t="s">
        <v>514</v>
      </c>
      <c r="G595" s="241" t="s">
        <v>514</v>
      </c>
    </row>
    <row r="596" spans="1:7" x14ac:dyDescent="0.35">
      <c r="A596">
        <v>2014</v>
      </c>
      <c r="B596" t="s">
        <v>272</v>
      </c>
      <c r="C596" s="241" t="s">
        <v>515</v>
      </c>
      <c r="D596" s="241" t="s">
        <v>514</v>
      </c>
      <c r="E596" s="241" t="s">
        <v>514</v>
      </c>
      <c r="F596" s="241" t="s">
        <v>514</v>
      </c>
      <c r="G596" s="241" t="s">
        <v>515</v>
      </c>
    </row>
    <row r="597" spans="1:7" x14ac:dyDescent="0.35">
      <c r="A597">
        <v>2014</v>
      </c>
      <c r="B597" t="s">
        <v>272</v>
      </c>
      <c r="C597" s="241" t="s">
        <v>515</v>
      </c>
      <c r="D597" s="241" t="s">
        <v>514</v>
      </c>
      <c r="E597" s="241" t="s">
        <v>514</v>
      </c>
      <c r="F597" s="241" t="s">
        <v>514</v>
      </c>
      <c r="G597" s="241" t="s">
        <v>515</v>
      </c>
    </row>
    <row r="598" spans="1:7" x14ac:dyDescent="0.35">
      <c r="A598">
        <v>2014</v>
      </c>
      <c r="B598" t="s">
        <v>272</v>
      </c>
      <c r="C598" s="241" t="s">
        <v>515</v>
      </c>
      <c r="D598" s="241" t="s">
        <v>514</v>
      </c>
      <c r="E598" s="241" t="s">
        <v>514</v>
      </c>
      <c r="F598" s="241" t="s">
        <v>514</v>
      </c>
      <c r="G598" s="241" t="s">
        <v>515</v>
      </c>
    </row>
    <row r="599" spans="1:7" x14ac:dyDescent="0.35">
      <c r="A599">
        <v>2014</v>
      </c>
      <c r="B599" t="s">
        <v>272</v>
      </c>
      <c r="C599" s="241" t="s">
        <v>515</v>
      </c>
      <c r="D599" s="241" t="s">
        <v>514</v>
      </c>
      <c r="E599" s="241" t="s">
        <v>514</v>
      </c>
      <c r="F599" s="241" t="s">
        <v>514</v>
      </c>
      <c r="G599" s="241" t="s">
        <v>515</v>
      </c>
    </row>
    <row r="600" spans="1:7" x14ac:dyDescent="0.35">
      <c r="A600">
        <v>2014</v>
      </c>
      <c r="B600" t="s">
        <v>273</v>
      </c>
      <c r="C600" s="241" t="s">
        <v>514</v>
      </c>
      <c r="D600" s="241" t="s">
        <v>514</v>
      </c>
      <c r="E600" s="241" t="s">
        <v>514</v>
      </c>
      <c r="F600" s="241" t="s">
        <v>514</v>
      </c>
      <c r="G600" s="241" t="s">
        <v>515</v>
      </c>
    </row>
    <row r="601" spans="1:7" x14ac:dyDescent="0.35">
      <c r="A601">
        <v>2014</v>
      </c>
      <c r="B601" t="s">
        <v>273</v>
      </c>
      <c r="C601" s="241" t="s">
        <v>514</v>
      </c>
      <c r="D601" s="241" t="s">
        <v>514</v>
      </c>
      <c r="E601" s="241" t="s">
        <v>514</v>
      </c>
      <c r="F601" s="241" t="s">
        <v>514</v>
      </c>
      <c r="G601" s="241" t="s">
        <v>515</v>
      </c>
    </row>
    <row r="602" spans="1:7" x14ac:dyDescent="0.35">
      <c r="A602">
        <v>2014</v>
      </c>
      <c r="B602" t="s">
        <v>273</v>
      </c>
      <c r="C602" s="241" t="s">
        <v>515</v>
      </c>
      <c r="D602" s="241" t="s">
        <v>514</v>
      </c>
      <c r="E602" s="241" t="s">
        <v>514</v>
      </c>
      <c r="F602" s="241" t="s">
        <v>515</v>
      </c>
      <c r="G602" s="241" t="s">
        <v>515</v>
      </c>
    </row>
    <row r="603" spans="1:7" x14ac:dyDescent="0.35">
      <c r="A603">
        <v>2014</v>
      </c>
      <c r="B603" t="s">
        <v>273</v>
      </c>
      <c r="C603" s="241" t="s">
        <v>514</v>
      </c>
      <c r="D603" s="241" t="s">
        <v>514</v>
      </c>
      <c r="E603" s="241" t="s">
        <v>514</v>
      </c>
      <c r="F603" s="241" t="s">
        <v>514</v>
      </c>
      <c r="G603" s="241" t="s">
        <v>515</v>
      </c>
    </row>
    <row r="604" spans="1:7" x14ac:dyDescent="0.35">
      <c r="A604">
        <v>2014</v>
      </c>
      <c r="B604" t="s">
        <v>273</v>
      </c>
      <c r="C604" s="241" t="s">
        <v>514</v>
      </c>
      <c r="D604" s="241" t="s">
        <v>514</v>
      </c>
      <c r="E604" s="241" t="s">
        <v>514</v>
      </c>
      <c r="F604" s="241" t="s">
        <v>513</v>
      </c>
      <c r="G604" s="241" t="s">
        <v>515</v>
      </c>
    </row>
    <row r="605" spans="1:7" x14ac:dyDescent="0.35">
      <c r="A605">
        <v>2014</v>
      </c>
      <c r="B605" t="s">
        <v>273</v>
      </c>
      <c r="C605" s="241" t="s">
        <v>515</v>
      </c>
      <c r="D605" s="241" t="s">
        <v>515</v>
      </c>
      <c r="E605" s="241" t="s">
        <v>514</v>
      </c>
      <c r="F605" s="241" t="s">
        <v>515</v>
      </c>
      <c r="G605" s="241" t="s">
        <v>515</v>
      </c>
    </row>
    <row r="606" spans="1:7" x14ac:dyDescent="0.35">
      <c r="A606">
        <v>2014</v>
      </c>
      <c r="B606" t="s">
        <v>273</v>
      </c>
      <c r="C606" s="241" t="s">
        <v>515</v>
      </c>
      <c r="D606" s="241" t="s">
        <v>514</v>
      </c>
      <c r="E606" s="241" t="s">
        <v>514</v>
      </c>
      <c r="F606" s="241" t="s">
        <v>514</v>
      </c>
      <c r="G606" s="241" t="s">
        <v>515</v>
      </c>
    </row>
    <row r="607" spans="1:7" x14ac:dyDescent="0.35">
      <c r="A607">
        <v>2014</v>
      </c>
      <c r="B607" t="s">
        <v>273</v>
      </c>
      <c r="C607" s="241" t="s">
        <v>514</v>
      </c>
      <c r="D607" s="241" t="s">
        <v>514</v>
      </c>
      <c r="E607" s="241" t="s">
        <v>514</v>
      </c>
      <c r="F607" s="241" t="s">
        <v>514</v>
      </c>
      <c r="G607" s="241" t="s">
        <v>515</v>
      </c>
    </row>
    <row r="608" spans="1:7" x14ac:dyDescent="0.35">
      <c r="A608">
        <v>2014</v>
      </c>
      <c r="B608" t="s">
        <v>273</v>
      </c>
      <c r="C608" s="241" t="s">
        <v>513</v>
      </c>
      <c r="D608" s="241" t="s">
        <v>513</v>
      </c>
      <c r="E608" s="241" t="s">
        <v>513</v>
      </c>
      <c r="F608" s="241" t="s">
        <v>513</v>
      </c>
      <c r="G608" s="241" t="s">
        <v>513</v>
      </c>
    </row>
    <row r="609" spans="1:7" x14ac:dyDescent="0.35">
      <c r="A609">
        <v>2014</v>
      </c>
      <c r="B609" t="s">
        <v>273</v>
      </c>
      <c r="C609" s="241" t="s">
        <v>514</v>
      </c>
      <c r="D609" s="241" t="s">
        <v>514</v>
      </c>
      <c r="E609" s="241" t="s">
        <v>514</v>
      </c>
      <c r="F609" s="241" t="s">
        <v>514</v>
      </c>
      <c r="G609" s="241" t="s">
        <v>515</v>
      </c>
    </row>
    <row r="610" spans="1:7" x14ac:dyDescent="0.35">
      <c r="A610">
        <v>2014</v>
      </c>
      <c r="B610" t="s">
        <v>273</v>
      </c>
      <c r="C610" s="241" t="s">
        <v>514</v>
      </c>
      <c r="D610" s="241" t="s">
        <v>514</v>
      </c>
      <c r="E610" s="241" t="s">
        <v>514</v>
      </c>
      <c r="F610" s="241" t="s">
        <v>514</v>
      </c>
      <c r="G610" s="241" t="s">
        <v>513</v>
      </c>
    </row>
    <row r="611" spans="1:7" x14ac:dyDescent="0.35">
      <c r="A611">
        <v>2014</v>
      </c>
      <c r="B611" t="s">
        <v>273</v>
      </c>
      <c r="C611" s="241" t="s">
        <v>514</v>
      </c>
      <c r="D611" s="241" t="s">
        <v>514</v>
      </c>
      <c r="E611" s="241" t="s">
        <v>514</v>
      </c>
      <c r="F611" s="241" t="s">
        <v>514</v>
      </c>
      <c r="G611" s="241" t="s">
        <v>515</v>
      </c>
    </row>
    <row r="612" spans="1:7" x14ac:dyDescent="0.35">
      <c r="A612">
        <v>2014</v>
      </c>
      <c r="B612" t="s">
        <v>273</v>
      </c>
      <c r="C612" s="241" t="s">
        <v>513</v>
      </c>
      <c r="D612" s="241" t="s">
        <v>513</v>
      </c>
      <c r="E612" s="241" t="s">
        <v>513</v>
      </c>
      <c r="F612" s="241" t="s">
        <v>513</v>
      </c>
      <c r="G612" s="241" t="s">
        <v>515</v>
      </c>
    </row>
    <row r="613" spans="1:7" x14ac:dyDescent="0.35">
      <c r="A613">
        <v>2014</v>
      </c>
      <c r="B613" t="s">
        <v>273</v>
      </c>
      <c r="C613" s="241" t="s">
        <v>515</v>
      </c>
      <c r="D613" s="241" t="s">
        <v>514</v>
      </c>
      <c r="E613" s="241" t="s">
        <v>514</v>
      </c>
      <c r="F613" s="241" t="s">
        <v>514</v>
      </c>
      <c r="G613" s="241" t="s">
        <v>514</v>
      </c>
    </row>
    <row r="614" spans="1:7" x14ac:dyDescent="0.35">
      <c r="A614">
        <v>2014</v>
      </c>
      <c r="B614" t="s">
        <v>274</v>
      </c>
      <c r="C614" s="241" t="s">
        <v>513</v>
      </c>
      <c r="D614" s="241" t="s">
        <v>513</v>
      </c>
      <c r="E614" s="241" t="s">
        <v>513</v>
      </c>
      <c r="F614" s="241" t="s">
        <v>513</v>
      </c>
      <c r="G614" s="241" t="s">
        <v>513</v>
      </c>
    </row>
    <row r="615" spans="1:7" x14ac:dyDescent="0.35">
      <c r="A615">
        <v>2014</v>
      </c>
      <c r="B615" t="s">
        <v>274</v>
      </c>
      <c r="C615" s="241" t="s">
        <v>515</v>
      </c>
      <c r="D615" s="241" t="s">
        <v>513</v>
      </c>
      <c r="E615" s="241" t="s">
        <v>513</v>
      </c>
      <c r="F615" s="241" t="s">
        <v>515</v>
      </c>
      <c r="G615" s="241" t="s">
        <v>513</v>
      </c>
    </row>
    <row r="616" spans="1:7" x14ac:dyDescent="0.35">
      <c r="A616">
        <v>2014</v>
      </c>
      <c r="B616" t="s">
        <v>274</v>
      </c>
      <c r="C616" s="241" t="s">
        <v>514</v>
      </c>
      <c r="D616" s="241" t="s">
        <v>514</v>
      </c>
      <c r="E616" s="241" t="s">
        <v>514</v>
      </c>
      <c r="F616" s="241" t="s">
        <v>514</v>
      </c>
      <c r="G616" s="241" t="s">
        <v>514</v>
      </c>
    </row>
    <row r="617" spans="1:7" x14ac:dyDescent="0.35">
      <c r="A617">
        <v>2014</v>
      </c>
      <c r="B617" t="s">
        <v>274</v>
      </c>
      <c r="C617" s="241" t="s">
        <v>514</v>
      </c>
      <c r="D617" s="241" t="s">
        <v>514</v>
      </c>
      <c r="E617" s="241" t="s">
        <v>514</v>
      </c>
      <c r="F617" s="241" t="s">
        <v>514</v>
      </c>
      <c r="G617" s="241" t="s">
        <v>515</v>
      </c>
    </row>
    <row r="618" spans="1:7" x14ac:dyDescent="0.35">
      <c r="A618">
        <v>2014</v>
      </c>
      <c r="B618" t="s">
        <v>274</v>
      </c>
      <c r="C618" s="241" t="s">
        <v>515</v>
      </c>
      <c r="D618" s="241" t="s">
        <v>513</v>
      </c>
      <c r="E618" s="241" t="s">
        <v>513</v>
      </c>
      <c r="F618" s="241" t="s">
        <v>515</v>
      </c>
      <c r="G618" s="241" t="s">
        <v>513</v>
      </c>
    </row>
    <row r="619" spans="1:7" x14ac:dyDescent="0.35">
      <c r="A619">
        <v>2014</v>
      </c>
      <c r="B619" t="s">
        <v>274</v>
      </c>
      <c r="C619" s="241" t="s">
        <v>513</v>
      </c>
      <c r="D619" s="241" t="s">
        <v>513</v>
      </c>
      <c r="E619" s="241" t="s">
        <v>513</v>
      </c>
      <c r="F619" s="241" t="s">
        <v>513</v>
      </c>
      <c r="G619" s="241" t="s">
        <v>513</v>
      </c>
    </row>
    <row r="620" spans="1:7" x14ac:dyDescent="0.35">
      <c r="A620">
        <v>2014</v>
      </c>
      <c r="B620" t="s">
        <v>274</v>
      </c>
      <c r="C620" s="241" t="s">
        <v>515</v>
      </c>
      <c r="D620" s="241" t="s">
        <v>513</v>
      </c>
      <c r="E620" s="241" t="s">
        <v>513</v>
      </c>
      <c r="F620" s="241" t="s">
        <v>513</v>
      </c>
      <c r="G620" s="241" t="s">
        <v>513</v>
      </c>
    </row>
    <row r="621" spans="1:7" x14ac:dyDescent="0.35">
      <c r="A621">
        <v>2014</v>
      </c>
      <c r="B621" t="s">
        <v>274</v>
      </c>
      <c r="C621" s="241" t="s">
        <v>515</v>
      </c>
      <c r="D621" s="241" t="s">
        <v>514</v>
      </c>
      <c r="E621" s="241" t="s">
        <v>514</v>
      </c>
      <c r="F621" s="241" t="s">
        <v>515</v>
      </c>
      <c r="G621" s="241" t="s">
        <v>515</v>
      </c>
    </row>
    <row r="622" spans="1:7" x14ac:dyDescent="0.35">
      <c r="A622">
        <v>2014</v>
      </c>
      <c r="B622" t="s">
        <v>274</v>
      </c>
      <c r="C622" s="241" t="s">
        <v>514</v>
      </c>
      <c r="D622" s="241" t="s">
        <v>514</v>
      </c>
      <c r="E622" s="241" t="s">
        <v>514</v>
      </c>
      <c r="F622" s="241" t="s">
        <v>515</v>
      </c>
      <c r="G622" s="241" t="s">
        <v>513</v>
      </c>
    </row>
    <row r="623" spans="1:7" x14ac:dyDescent="0.35">
      <c r="A623">
        <v>2014</v>
      </c>
      <c r="B623" t="s">
        <v>274</v>
      </c>
      <c r="C623" s="241" t="s">
        <v>514</v>
      </c>
      <c r="D623" s="241" t="s">
        <v>514</v>
      </c>
      <c r="E623" s="241" t="s">
        <v>514</v>
      </c>
      <c r="F623" s="241" t="s">
        <v>514</v>
      </c>
      <c r="G623" s="241" t="s">
        <v>514</v>
      </c>
    </row>
    <row r="624" spans="1:7" x14ac:dyDescent="0.35">
      <c r="A624">
        <v>2014</v>
      </c>
      <c r="B624" t="s">
        <v>274</v>
      </c>
      <c r="C624" s="241" t="s">
        <v>515</v>
      </c>
      <c r="D624" s="241" t="s">
        <v>514</v>
      </c>
      <c r="E624" s="241" t="s">
        <v>514</v>
      </c>
      <c r="F624" s="241" t="s">
        <v>515</v>
      </c>
      <c r="G624" s="241" t="s">
        <v>514</v>
      </c>
    </row>
    <row r="625" spans="1:7" x14ac:dyDescent="0.35">
      <c r="A625">
        <v>2014</v>
      </c>
      <c r="B625" t="s">
        <v>274</v>
      </c>
      <c r="C625" s="241" t="s">
        <v>515</v>
      </c>
      <c r="D625" s="241" t="s">
        <v>514</v>
      </c>
      <c r="E625" s="241" t="s">
        <v>514</v>
      </c>
      <c r="F625" s="241" t="s">
        <v>514</v>
      </c>
      <c r="G625" s="241" t="s">
        <v>514</v>
      </c>
    </row>
    <row r="626" spans="1:7" x14ac:dyDescent="0.35">
      <c r="A626">
        <v>2014</v>
      </c>
      <c r="B626" t="s">
        <v>275</v>
      </c>
      <c r="C626" s="241" t="s">
        <v>515</v>
      </c>
      <c r="D626" s="241" t="s">
        <v>513</v>
      </c>
      <c r="E626" s="241" t="s">
        <v>514</v>
      </c>
      <c r="F626" s="241" t="s">
        <v>514</v>
      </c>
      <c r="G626" s="241" t="s">
        <v>515</v>
      </c>
    </row>
    <row r="627" spans="1:7" x14ac:dyDescent="0.35">
      <c r="A627">
        <v>2014</v>
      </c>
      <c r="B627" t="s">
        <v>275</v>
      </c>
      <c r="C627" s="241" t="s">
        <v>514</v>
      </c>
      <c r="D627" s="241" t="s">
        <v>513</v>
      </c>
      <c r="E627" s="241" t="s">
        <v>514</v>
      </c>
      <c r="F627" s="241" t="s">
        <v>514</v>
      </c>
      <c r="G627" s="241" t="s">
        <v>514</v>
      </c>
    </row>
    <row r="628" spans="1:7" x14ac:dyDescent="0.35">
      <c r="A628">
        <v>2014</v>
      </c>
      <c r="B628" t="s">
        <v>275</v>
      </c>
      <c r="C628" s="241" t="s">
        <v>513</v>
      </c>
      <c r="D628" s="241" t="s">
        <v>513</v>
      </c>
      <c r="E628" s="241" t="s">
        <v>513</v>
      </c>
      <c r="F628" s="241" t="s">
        <v>513</v>
      </c>
      <c r="G628" s="241" t="s">
        <v>513</v>
      </c>
    </row>
    <row r="629" spans="1:7" x14ac:dyDescent="0.35">
      <c r="A629">
        <v>2014</v>
      </c>
      <c r="B629" t="s">
        <v>275</v>
      </c>
      <c r="C629" s="241" t="s">
        <v>514</v>
      </c>
      <c r="D629" s="241" t="s">
        <v>514</v>
      </c>
      <c r="E629" s="241" t="s">
        <v>514</v>
      </c>
      <c r="F629" s="241" t="s">
        <v>514</v>
      </c>
      <c r="G629" s="241" t="s">
        <v>515</v>
      </c>
    </row>
    <row r="630" spans="1:7" x14ac:dyDescent="0.35">
      <c r="A630">
        <v>2014</v>
      </c>
      <c r="B630" t="s">
        <v>275</v>
      </c>
      <c r="C630" s="241" t="s">
        <v>513</v>
      </c>
      <c r="D630" s="241" t="s">
        <v>513</v>
      </c>
      <c r="E630" s="241" t="s">
        <v>513</v>
      </c>
      <c r="F630" s="241" t="s">
        <v>513</v>
      </c>
      <c r="G630" s="241" t="s">
        <v>513</v>
      </c>
    </row>
    <row r="631" spans="1:7" x14ac:dyDescent="0.35">
      <c r="A631">
        <v>2014</v>
      </c>
      <c r="B631" t="s">
        <v>275</v>
      </c>
      <c r="C631" s="241" t="s">
        <v>514</v>
      </c>
      <c r="D631" s="241" t="s">
        <v>514</v>
      </c>
      <c r="E631" s="241" t="s">
        <v>514</v>
      </c>
      <c r="F631" s="241" t="s">
        <v>514</v>
      </c>
      <c r="G631" s="241" t="s">
        <v>515</v>
      </c>
    </row>
    <row r="632" spans="1:7" x14ac:dyDescent="0.35">
      <c r="A632">
        <v>2014</v>
      </c>
      <c r="B632" t="s">
        <v>275</v>
      </c>
      <c r="C632" s="241" t="s">
        <v>514</v>
      </c>
      <c r="D632" s="241" t="s">
        <v>514</v>
      </c>
      <c r="E632" s="241" t="s">
        <v>514</v>
      </c>
      <c r="F632" s="241" t="s">
        <v>514</v>
      </c>
      <c r="G632" s="241" t="s">
        <v>514</v>
      </c>
    </row>
    <row r="633" spans="1:7" x14ac:dyDescent="0.35">
      <c r="A633">
        <v>2014</v>
      </c>
      <c r="B633" t="s">
        <v>275</v>
      </c>
      <c r="C633" s="241" t="s">
        <v>514</v>
      </c>
      <c r="D633" s="241" t="s">
        <v>514</v>
      </c>
      <c r="E633" s="241" t="s">
        <v>514</v>
      </c>
      <c r="F633" s="241" t="s">
        <v>514</v>
      </c>
      <c r="G633" s="241" t="s">
        <v>514</v>
      </c>
    </row>
    <row r="634" spans="1:7" x14ac:dyDescent="0.35">
      <c r="A634">
        <v>2014</v>
      </c>
      <c r="B634" t="s">
        <v>275</v>
      </c>
      <c r="C634" s="241" t="s">
        <v>514</v>
      </c>
      <c r="D634" s="241" t="s">
        <v>514</v>
      </c>
      <c r="E634" s="241" t="s">
        <v>514</v>
      </c>
      <c r="F634" s="241" t="s">
        <v>514</v>
      </c>
      <c r="G634" s="241" t="s">
        <v>514</v>
      </c>
    </row>
    <row r="635" spans="1:7" x14ac:dyDescent="0.35">
      <c r="A635">
        <v>2014</v>
      </c>
      <c r="B635" t="s">
        <v>275</v>
      </c>
      <c r="C635" s="241" t="s">
        <v>515</v>
      </c>
      <c r="D635" s="241" t="s">
        <v>513</v>
      </c>
      <c r="E635" s="241" t="s">
        <v>513</v>
      </c>
      <c r="F635" s="241" t="s">
        <v>513</v>
      </c>
      <c r="G635" s="241" t="s">
        <v>513</v>
      </c>
    </row>
    <row r="636" spans="1:7" x14ac:dyDescent="0.35">
      <c r="A636">
        <v>2014</v>
      </c>
      <c r="B636" t="s">
        <v>275</v>
      </c>
      <c r="C636" s="241" t="s">
        <v>515</v>
      </c>
      <c r="D636" s="241" t="s">
        <v>515</v>
      </c>
      <c r="E636" s="241" t="s">
        <v>515</v>
      </c>
      <c r="F636" s="241" t="s">
        <v>515</v>
      </c>
      <c r="G636" s="241" t="s">
        <v>515</v>
      </c>
    </row>
    <row r="637" spans="1:7" x14ac:dyDescent="0.35">
      <c r="A637">
        <v>2014</v>
      </c>
      <c r="B637" t="s">
        <v>275</v>
      </c>
      <c r="C637" s="241" t="s">
        <v>515</v>
      </c>
      <c r="D637" s="241" t="s">
        <v>514</v>
      </c>
      <c r="E637" s="241" t="s">
        <v>514</v>
      </c>
      <c r="F637" s="241" t="s">
        <v>514</v>
      </c>
      <c r="G637" s="241" t="s">
        <v>515</v>
      </c>
    </row>
    <row r="638" spans="1:7" x14ac:dyDescent="0.35">
      <c r="A638">
        <v>2014</v>
      </c>
      <c r="B638" t="s">
        <v>275</v>
      </c>
      <c r="C638" s="241" t="s">
        <v>514</v>
      </c>
      <c r="D638" s="241" t="s">
        <v>514</v>
      </c>
      <c r="E638" s="241" t="s">
        <v>514</v>
      </c>
      <c r="F638" s="241" t="s">
        <v>514</v>
      </c>
      <c r="G638" s="241" t="s">
        <v>515</v>
      </c>
    </row>
    <row r="639" spans="1:7" x14ac:dyDescent="0.35">
      <c r="A639">
        <v>2014</v>
      </c>
      <c r="B639" t="s">
        <v>316</v>
      </c>
      <c r="C639" s="241" t="s">
        <v>513</v>
      </c>
      <c r="D639" s="241" t="s">
        <v>513</v>
      </c>
      <c r="E639" s="241" t="s">
        <v>513</v>
      </c>
      <c r="F639" s="241" t="s">
        <v>513</v>
      </c>
      <c r="G639" s="241" t="s">
        <v>513</v>
      </c>
    </row>
    <row r="640" spans="1:7" x14ac:dyDescent="0.35">
      <c r="A640">
        <v>2014</v>
      </c>
      <c r="B640" t="s">
        <v>316</v>
      </c>
      <c r="C640" s="241" t="s">
        <v>513</v>
      </c>
      <c r="D640" s="241" t="s">
        <v>513</v>
      </c>
      <c r="E640" s="241" t="s">
        <v>513</v>
      </c>
      <c r="F640" s="241" t="s">
        <v>513</v>
      </c>
      <c r="G640" s="241" t="s">
        <v>513</v>
      </c>
    </row>
    <row r="641" spans="1:7" x14ac:dyDescent="0.35">
      <c r="A641">
        <v>2014</v>
      </c>
      <c r="B641" t="s">
        <v>316</v>
      </c>
      <c r="C641" s="241" t="s">
        <v>513</v>
      </c>
      <c r="D641" s="241" t="s">
        <v>514</v>
      </c>
      <c r="E641" s="241" t="s">
        <v>514</v>
      </c>
      <c r="F641" s="241" t="s">
        <v>514</v>
      </c>
      <c r="G641" s="241" t="s">
        <v>513</v>
      </c>
    </row>
    <row r="642" spans="1:7" x14ac:dyDescent="0.35">
      <c r="A642">
        <v>2014</v>
      </c>
      <c r="B642" t="s">
        <v>316</v>
      </c>
      <c r="C642" s="241" t="s">
        <v>514</v>
      </c>
      <c r="D642" s="241" t="s">
        <v>514</v>
      </c>
      <c r="E642" s="241" t="s">
        <v>514</v>
      </c>
      <c r="F642" s="241" t="s">
        <v>514</v>
      </c>
      <c r="G642" s="241" t="s">
        <v>513</v>
      </c>
    </row>
    <row r="643" spans="1:7" x14ac:dyDescent="0.35">
      <c r="A643">
        <v>2014</v>
      </c>
      <c r="B643" t="s">
        <v>316</v>
      </c>
      <c r="C643" s="241" t="s">
        <v>514</v>
      </c>
      <c r="D643" s="241" t="s">
        <v>513</v>
      </c>
      <c r="E643" s="241" t="s">
        <v>515</v>
      </c>
      <c r="F643" s="241" t="s">
        <v>515</v>
      </c>
      <c r="G643" s="241" t="s">
        <v>514</v>
      </c>
    </row>
    <row r="644" spans="1:7" x14ac:dyDescent="0.35">
      <c r="A644">
        <v>2014</v>
      </c>
      <c r="B644" t="s">
        <v>316</v>
      </c>
      <c r="C644" s="241" t="s">
        <v>514</v>
      </c>
      <c r="D644" s="241" t="s">
        <v>514</v>
      </c>
      <c r="E644" s="241" t="s">
        <v>514</v>
      </c>
      <c r="F644" s="241" t="s">
        <v>514</v>
      </c>
      <c r="G644" s="241" t="s">
        <v>514</v>
      </c>
    </row>
    <row r="645" spans="1:7" x14ac:dyDescent="0.35">
      <c r="A645">
        <v>2014</v>
      </c>
      <c r="B645" t="s">
        <v>316</v>
      </c>
      <c r="C645" s="241" t="s">
        <v>514</v>
      </c>
      <c r="D645" s="241" t="s">
        <v>513</v>
      </c>
      <c r="E645" s="241" t="s">
        <v>513</v>
      </c>
      <c r="F645" s="241" t="s">
        <v>515</v>
      </c>
      <c r="G645" s="241" t="s">
        <v>514</v>
      </c>
    </row>
    <row r="646" spans="1:7" x14ac:dyDescent="0.35">
      <c r="A646">
        <v>2014</v>
      </c>
      <c r="B646" t="s">
        <v>316</v>
      </c>
      <c r="C646" s="241" t="s">
        <v>514</v>
      </c>
      <c r="D646" s="241" t="s">
        <v>514</v>
      </c>
      <c r="E646" s="241" t="s">
        <v>514</v>
      </c>
      <c r="F646" s="241" t="s">
        <v>514</v>
      </c>
      <c r="G646" s="241" t="s">
        <v>514</v>
      </c>
    </row>
    <row r="647" spans="1:7" x14ac:dyDescent="0.35">
      <c r="A647">
        <v>2014</v>
      </c>
      <c r="B647" t="s">
        <v>316</v>
      </c>
      <c r="C647" s="241" t="s">
        <v>514</v>
      </c>
      <c r="D647" s="241" t="s">
        <v>514</v>
      </c>
      <c r="E647" s="241" t="s">
        <v>514</v>
      </c>
      <c r="F647" s="241" t="s">
        <v>515</v>
      </c>
      <c r="G647" s="241" t="s">
        <v>513</v>
      </c>
    </row>
    <row r="648" spans="1:7" x14ac:dyDescent="0.35">
      <c r="A648">
        <v>2014</v>
      </c>
      <c r="B648" t="s">
        <v>316</v>
      </c>
      <c r="C648" s="241" t="s">
        <v>514</v>
      </c>
      <c r="D648" s="241" t="s">
        <v>514</v>
      </c>
      <c r="E648" s="241" t="s">
        <v>515</v>
      </c>
      <c r="F648" s="241" t="s">
        <v>515</v>
      </c>
      <c r="G648" s="241" t="s">
        <v>514</v>
      </c>
    </row>
    <row r="649" spans="1:7" x14ac:dyDescent="0.35">
      <c r="A649">
        <v>2014</v>
      </c>
      <c r="B649" t="s">
        <v>316</v>
      </c>
      <c r="C649" s="241" t="s">
        <v>515</v>
      </c>
      <c r="D649" s="241" t="s">
        <v>515</v>
      </c>
      <c r="E649" s="241" t="s">
        <v>515</v>
      </c>
      <c r="F649" s="241" t="s">
        <v>515</v>
      </c>
      <c r="G649" s="241" t="s">
        <v>515</v>
      </c>
    </row>
    <row r="650" spans="1:7" x14ac:dyDescent="0.35">
      <c r="A650">
        <v>2014</v>
      </c>
      <c r="B650" t="s">
        <v>316</v>
      </c>
      <c r="C650" s="241" t="s">
        <v>514</v>
      </c>
      <c r="D650" s="241" t="s">
        <v>514</v>
      </c>
      <c r="E650" s="241" t="s">
        <v>514</v>
      </c>
      <c r="F650" s="241" t="s">
        <v>515</v>
      </c>
      <c r="G650" s="241" t="s">
        <v>514</v>
      </c>
    </row>
    <row r="651" spans="1:7" x14ac:dyDescent="0.35">
      <c r="A651">
        <v>2014</v>
      </c>
      <c r="B651" t="s">
        <v>316</v>
      </c>
      <c r="C651" s="241" t="s">
        <v>514</v>
      </c>
      <c r="D651" s="241" t="s">
        <v>514</v>
      </c>
      <c r="E651" s="241" t="s">
        <v>514</v>
      </c>
      <c r="F651" s="241" t="s">
        <v>515</v>
      </c>
      <c r="G651" s="241" t="s">
        <v>514</v>
      </c>
    </row>
    <row r="652" spans="1:7" x14ac:dyDescent="0.35">
      <c r="A652">
        <v>2014</v>
      </c>
      <c r="B652" t="s">
        <v>316</v>
      </c>
      <c r="C652" s="241" t="s">
        <v>515</v>
      </c>
      <c r="D652" s="241" t="s">
        <v>514</v>
      </c>
      <c r="E652" s="241" t="s">
        <v>514</v>
      </c>
      <c r="F652" s="241" t="s">
        <v>515</v>
      </c>
      <c r="G652" s="241" t="s">
        <v>514</v>
      </c>
    </row>
    <row r="653" spans="1:7" x14ac:dyDescent="0.35">
      <c r="A653">
        <v>2014</v>
      </c>
      <c r="B653" t="s">
        <v>316</v>
      </c>
      <c r="C653" s="241" t="s">
        <v>514</v>
      </c>
      <c r="D653" s="241" t="s">
        <v>514</v>
      </c>
      <c r="E653" s="241" t="s">
        <v>514</v>
      </c>
      <c r="F653" s="241" t="s">
        <v>514</v>
      </c>
      <c r="G653" s="241" t="s">
        <v>514</v>
      </c>
    </row>
    <row r="654" spans="1:7" x14ac:dyDescent="0.35">
      <c r="A654">
        <v>2014</v>
      </c>
      <c r="B654" t="s">
        <v>277</v>
      </c>
      <c r="C654" s="241" t="s">
        <v>514</v>
      </c>
      <c r="D654" s="241" t="s">
        <v>514</v>
      </c>
      <c r="E654" s="241" t="s">
        <v>514</v>
      </c>
      <c r="F654" s="241" t="s">
        <v>514</v>
      </c>
      <c r="G654" s="241" t="s">
        <v>515</v>
      </c>
    </row>
    <row r="655" spans="1:7" x14ac:dyDescent="0.35">
      <c r="A655">
        <v>2014</v>
      </c>
      <c r="B655" t="s">
        <v>277</v>
      </c>
      <c r="C655" s="241" t="s">
        <v>515</v>
      </c>
      <c r="D655" s="241" t="s">
        <v>514</v>
      </c>
      <c r="E655" s="241" t="s">
        <v>514</v>
      </c>
      <c r="F655" s="241" t="s">
        <v>514</v>
      </c>
      <c r="G655" s="241" t="s">
        <v>515</v>
      </c>
    </row>
    <row r="656" spans="1:7" x14ac:dyDescent="0.35">
      <c r="A656">
        <v>2014</v>
      </c>
      <c r="B656" t="s">
        <v>277</v>
      </c>
      <c r="C656" s="241" t="s">
        <v>515</v>
      </c>
      <c r="D656" s="241" t="s">
        <v>513</v>
      </c>
      <c r="E656" s="241" t="s">
        <v>514</v>
      </c>
      <c r="F656" s="241" t="s">
        <v>513</v>
      </c>
      <c r="G656" s="241" t="s">
        <v>514</v>
      </c>
    </row>
    <row r="657" spans="1:7" x14ac:dyDescent="0.35">
      <c r="A657">
        <v>2014</v>
      </c>
      <c r="B657" t="s">
        <v>277</v>
      </c>
      <c r="C657" s="241" t="s">
        <v>514</v>
      </c>
      <c r="D657" s="241" t="s">
        <v>514</v>
      </c>
      <c r="E657" s="241" t="s">
        <v>514</v>
      </c>
      <c r="F657" s="241" t="s">
        <v>514</v>
      </c>
      <c r="G657" s="241" t="s">
        <v>514</v>
      </c>
    </row>
    <row r="658" spans="1:7" x14ac:dyDescent="0.35">
      <c r="A658">
        <v>2014</v>
      </c>
      <c r="B658" t="s">
        <v>277</v>
      </c>
      <c r="C658" s="241" t="s">
        <v>514</v>
      </c>
      <c r="D658" s="241" t="s">
        <v>514</v>
      </c>
      <c r="E658" s="241" t="s">
        <v>514</v>
      </c>
      <c r="F658" s="241" t="s">
        <v>515</v>
      </c>
      <c r="G658" s="241" t="s">
        <v>514</v>
      </c>
    </row>
    <row r="659" spans="1:7" x14ac:dyDescent="0.35">
      <c r="A659">
        <v>2014</v>
      </c>
      <c r="B659" t="s">
        <v>277</v>
      </c>
      <c r="C659" s="241" t="s">
        <v>514</v>
      </c>
      <c r="D659" s="241" t="s">
        <v>514</v>
      </c>
      <c r="E659" s="241" t="s">
        <v>514</v>
      </c>
      <c r="F659" s="241" t="s">
        <v>515</v>
      </c>
      <c r="G659" s="241" t="s">
        <v>514</v>
      </c>
    </row>
    <row r="660" spans="1:7" x14ac:dyDescent="0.35">
      <c r="A660">
        <v>2014</v>
      </c>
      <c r="B660" t="s">
        <v>277</v>
      </c>
      <c r="C660" s="241" t="s">
        <v>514</v>
      </c>
      <c r="D660" s="241" t="s">
        <v>514</v>
      </c>
      <c r="E660" s="241" t="s">
        <v>514</v>
      </c>
      <c r="F660" s="241" t="s">
        <v>514</v>
      </c>
      <c r="G660" s="241" t="s">
        <v>514</v>
      </c>
    </row>
    <row r="661" spans="1:7" x14ac:dyDescent="0.35">
      <c r="A661">
        <v>2014</v>
      </c>
      <c r="B661" t="s">
        <v>277</v>
      </c>
      <c r="C661" s="241" t="s">
        <v>514</v>
      </c>
      <c r="D661" s="241" t="s">
        <v>514</v>
      </c>
      <c r="E661" s="241" t="s">
        <v>514</v>
      </c>
      <c r="F661" s="241" t="s">
        <v>514</v>
      </c>
      <c r="G661" s="241" t="s">
        <v>514</v>
      </c>
    </row>
    <row r="662" spans="1:7" x14ac:dyDescent="0.35">
      <c r="A662">
        <v>2014</v>
      </c>
      <c r="B662" t="s">
        <v>277</v>
      </c>
      <c r="C662" s="241" t="s">
        <v>515</v>
      </c>
      <c r="D662" s="241" t="s">
        <v>514</v>
      </c>
      <c r="E662" s="241" t="s">
        <v>514</v>
      </c>
      <c r="F662" s="241" t="s">
        <v>514</v>
      </c>
      <c r="G662" s="241" t="s">
        <v>515</v>
      </c>
    </row>
    <row r="663" spans="1:7" x14ac:dyDescent="0.35">
      <c r="A663">
        <v>2014</v>
      </c>
      <c r="B663" t="s">
        <v>277</v>
      </c>
      <c r="C663" s="241" t="s">
        <v>515</v>
      </c>
      <c r="D663" s="241" t="s">
        <v>514</v>
      </c>
      <c r="E663" s="241" t="s">
        <v>514</v>
      </c>
      <c r="F663" s="241" t="s">
        <v>515</v>
      </c>
      <c r="G663" s="241" t="s">
        <v>514</v>
      </c>
    </row>
    <row r="664" spans="1:7" x14ac:dyDescent="0.35">
      <c r="A664">
        <v>2014</v>
      </c>
      <c r="B664" t="s">
        <v>277</v>
      </c>
      <c r="C664" s="241" t="s">
        <v>515</v>
      </c>
      <c r="D664" s="241" t="s">
        <v>515</v>
      </c>
      <c r="E664" s="241" t="s">
        <v>513</v>
      </c>
      <c r="F664" s="241" t="s">
        <v>514</v>
      </c>
      <c r="G664" s="241" t="s">
        <v>515</v>
      </c>
    </row>
    <row r="665" spans="1:7" x14ac:dyDescent="0.35">
      <c r="A665">
        <v>2014</v>
      </c>
      <c r="B665" t="s">
        <v>277</v>
      </c>
      <c r="C665" s="241" t="s">
        <v>514</v>
      </c>
      <c r="D665" s="241" t="s">
        <v>514</v>
      </c>
      <c r="E665" s="241" t="s">
        <v>514</v>
      </c>
      <c r="F665" s="241" t="s">
        <v>514</v>
      </c>
      <c r="G665" s="241" t="s">
        <v>514</v>
      </c>
    </row>
    <row r="666" spans="1:7" x14ac:dyDescent="0.35">
      <c r="A666">
        <v>2014</v>
      </c>
      <c r="B666" t="s">
        <v>277</v>
      </c>
      <c r="C666" s="241" t="s">
        <v>514</v>
      </c>
      <c r="D666" s="241" t="s">
        <v>514</v>
      </c>
      <c r="E666" s="241" t="s">
        <v>514</v>
      </c>
      <c r="F666" s="241" t="s">
        <v>514</v>
      </c>
      <c r="G666" s="241" t="s">
        <v>514</v>
      </c>
    </row>
    <row r="667" spans="1:7" x14ac:dyDescent="0.35">
      <c r="A667">
        <v>2014</v>
      </c>
      <c r="B667" t="s">
        <v>277</v>
      </c>
      <c r="C667" s="241" t="s">
        <v>514</v>
      </c>
      <c r="D667" s="241" t="s">
        <v>514</v>
      </c>
      <c r="E667" s="241" t="s">
        <v>514</v>
      </c>
      <c r="F667" s="241" t="s">
        <v>514</v>
      </c>
      <c r="G667" s="241" t="s">
        <v>514</v>
      </c>
    </row>
    <row r="668" spans="1:7" x14ac:dyDescent="0.35">
      <c r="A668">
        <v>2014</v>
      </c>
      <c r="B668" t="s">
        <v>277</v>
      </c>
      <c r="C668" s="241" t="s">
        <v>514</v>
      </c>
      <c r="D668" s="241" t="s">
        <v>514</v>
      </c>
      <c r="E668" s="241" t="s">
        <v>514</v>
      </c>
      <c r="F668" s="241" t="s">
        <v>514</v>
      </c>
      <c r="G668" s="241" t="s">
        <v>514</v>
      </c>
    </row>
    <row r="669" spans="1:7" x14ac:dyDescent="0.35">
      <c r="A669">
        <v>2014</v>
      </c>
      <c r="B669" t="s">
        <v>277</v>
      </c>
      <c r="C669" s="241" t="s">
        <v>514</v>
      </c>
      <c r="D669" s="241" t="s">
        <v>514</v>
      </c>
      <c r="E669" s="241" t="s">
        <v>514</v>
      </c>
      <c r="F669" s="241" t="s">
        <v>514</v>
      </c>
      <c r="G669" s="241" t="s">
        <v>514</v>
      </c>
    </row>
    <row r="670" spans="1:7" x14ac:dyDescent="0.35">
      <c r="A670">
        <v>2014</v>
      </c>
      <c r="B670" t="s">
        <v>277</v>
      </c>
      <c r="C670" s="241" t="s">
        <v>515</v>
      </c>
      <c r="D670" s="241" t="s">
        <v>514</v>
      </c>
      <c r="E670" s="241" t="s">
        <v>514</v>
      </c>
      <c r="F670" s="241" t="s">
        <v>515</v>
      </c>
      <c r="G670" s="241" t="s">
        <v>515</v>
      </c>
    </row>
    <row r="671" spans="1:7" x14ac:dyDescent="0.35">
      <c r="A671">
        <v>2014</v>
      </c>
      <c r="B671" t="s">
        <v>277</v>
      </c>
      <c r="C671" s="241" t="s">
        <v>514</v>
      </c>
      <c r="D671" s="241" t="s">
        <v>514</v>
      </c>
      <c r="E671" s="241" t="s">
        <v>514</v>
      </c>
      <c r="F671" s="241" t="s">
        <v>514</v>
      </c>
      <c r="G671" s="241" t="s">
        <v>514</v>
      </c>
    </row>
    <row r="672" spans="1:7" x14ac:dyDescent="0.35">
      <c r="A672">
        <v>2014</v>
      </c>
      <c r="B672" t="s">
        <v>277</v>
      </c>
      <c r="C672" s="241" t="s">
        <v>514</v>
      </c>
      <c r="D672" s="241" t="s">
        <v>514</v>
      </c>
      <c r="E672" s="241" t="s">
        <v>514</v>
      </c>
      <c r="F672" s="241" t="s">
        <v>514</v>
      </c>
      <c r="G672" s="241" t="s">
        <v>514</v>
      </c>
    </row>
    <row r="673" spans="1:7" x14ac:dyDescent="0.35">
      <c r="A673">
        <v>2014</v>
      </c>
      <c r="B673" t="s">
        <v>277</v>
      </c>
      <c r="C673" s="241" t="s">
        <v>514</v>
      </c>
      <c r="D673" s="241" t="s">
        <v>514</v>
      </c>
      <c r="E673" s="241" t="s">
        <v>514</v>
      </c>
      <c r="F673" s="241" t="s">
        <v>514</v>
      </c>
      <c r="G673" s="241" t="s">
        <v>514</v>
      </c>
    </row>
    <row r="674" spans="1:7" x14ac:dyDescent="0.35">
      <c r="A674">
        <v>2014</v>
      </c>
      <c r="B674" t="s">
        <v>277</v>
      </c>
      <c r="C674" s="241" t="s">
        <v>514</v>
      </c>
      <c r="D674" s="241" t="s">
        <v>514</v>
      </c>
      <c r="E674" s="241" t="s">
        <v>514</v>
      </c>
      <c r="F674" s="241" t="s">
        <v>514</v>
      </c>
      <c r="G674" s="241" t="s">
        <v>514</v>
      </c>
    </row>
    <row r="675" spans="1:7" x14ac:dyDescent="0.35">
      <c r="A675">
        <v>2014</v>
      </c>
      <c r="B675" t="s">
        <v>459</v>
      </c>
      <c r="C675" s="241" t="s">
        <v>515</v>
      </c>
      <c r="D675" s="241" t="s">
        <v>514</v>
      </c>
      <c r="E675" s="241" t="s">
        <v>514</v>
      </c>
      <c r="F675" s="241" t="s">
        <v>515</v>
      </c>
      <c r="G675" s="241" t="s">
        <v>515</v>
      </c>
    </row>
    <row r="676" spans="1:7" x14ac:dyDescent="0.35">
      <c r="A676">
        <v>2014</v>
      </c>
      <c r="B676" t="s">
        <v>459</v>
      </c>
      <c r="C676" s="241" t="s">
        <v>514</v>
      </c>
      <c r="D676" s="241" t="s">
        <v>514</v>
      </c>
      <c r="E676" s="241" t="s">
        <v>514</v>
      </c>
      <c r="F676" s="241" t="s">
        <v>513</v>
      </c>
      <c r="G676" s="241" t="s">
        <v>514</v>
      </c>
    </row>
    <row r="677" spans="1:7" x14ac:dyDescent="0.35">
      <c r="A677">
        <v>2014</v>
      </c>
      <c r="B677" t="s">
        <v>459</v>
      </c>
      <c r="C677" s="241" t="s">
        <v>515</v>
      </c>
      <c r="D677" s="241" t="s">
        <v>514</v>
      </c>
      <c r="E677" s="241" t="s">
        <v>514</v>
      </c>
      <c r="F677" s="241" t="s">
        <v>515</v>
      </c>
      <c r="G677" s="241" t="s">
        <v>515</v>
      </c>
    </row>
    <row r="678" spans="1:7" x14ac:dyDescent="0.35">
      <c r="A678">
        <v>2014</v>
      </c>
      <c r="B678" t="s">
        <v>459</v>
      </c>
      <c r="C678" s="241" t="s">
        <v>514</v>
      </c>
      <c r="D678" s="241" t="s">
        <v>515</v>
      </c>
      <c r="E678" s="241" t="s">
        <v>513</v>
      </c>
      <c r="F678" s="241" t="s">
        <v>514</v>
      </c>
      <c r="G678" s="241" t="s">
        <v>514</v>
      </c>
    </row>
    <row r="679" spans="1:7" x14ac:dyDescent="0.35">
      <c r="A679">
        <v>2014</v>
      </c>
      <c r="B679" t="s">
        <v>459</v>
      </c>
      <c r="C679" s="241" t="s">
        <v>515</v>
      </c>
      <c r="D679" s="241" t="s">
        <v>515</v>
      </c>
      <c r="E679" s="241" t="s">
        <v>515</v>
      </c>
      <c r="F679" s="241" t="s">
        <v>515</v>
      </c>
      <c r="G679" s="241" t="s">
        <v>514</v>
      </c>
    </row>
    <row r="680" spans="1:7" x14ac:dyDescent="0.35">
      <c r="A680">
        <v>2014</v>
      </c>
      <c r="B680" t="s">
        <v>459</v>
      </c>
      <c r="C680" s="241" t="s">
        <v>515</v>
      </c>
      <c r="D680" s="241" t="s">
        <v>515</v>
      </c>
      <c r="E680" s="241" t="s">
        <v>515</v>
      </c>
      <c r="F680" s="241" t="s">
        <v>515</v>
      </c>
      <c r="G680" s="241" t="s">
        <v>514</v>
      </c>
    </row>
    <row r="681" spans="1:7" x14ac:dyDescent="0.35">
      <c r="A681">
        <v>2014</v>
      </c>
      <c r="B681" t="s">
        <v>459</v>
      </c>
      <c r="C681" s="241" t="s">
        <v>515</v>
      </c>
      <c r="D681" s="241" t="s">
        <v>515</v>
      </c>
      <c r="E681" s="241" t="s">
        <v>514</v>
      </c>
      <c r="F681" s="241" t="s">
        <v>514</v>
      </c>
      <c r="G681" s="241" t="s">
        <v>515</v>
      </c>
    </row>
    <row r="682" spans="1:7" x14ac:dyDescent="0.35">
      <c r="A682">
        <v>2014</v>
      </c>
      <c r="B682" t="s">
        <v>459</v>
      </c>
      <c r="C682" s="241" t="s">
        <v>513</v>
      </c>
      <c r="D682" s="241" t="s">
        <v>513</v>
      </c>
      <c r="E682" s="241" t="s">
        <v>513</v>
      </c>
      <c r="F682" s="241" t="s">
        <v>513</v>
      </c>
      <c r="G682" s="241" t="s">
        <v>513</v>
      </c>
    </row>
    <row r="683" spans="1:7" x14ac:dyDescent="0.35">
      <c r="A683">
        <v>2014</v>
      </c>
      <c r="B683" t="s">
        <v>459</v>
      </c>
      <c r="C683" s="241" t="s">
        <v>515</v>
      </c>
      <c r="D683" s="241" t="s">
        <v>515</v>
      </c>
      <c r="E683" s="241" t="s">
        <v>514</v>
      </c>
      <c r="F683" s="241" t="s">
        <v>515</v>
      </c>
      <c r="G683" s="241" t="s">
        <v>514</v>
      </c>
    </row>
    <row r="684" spans="1:7" x14ac:dyDescent="0.35">
      <c r="A684">
        <v>2014</v>
      </c>
      <c r="B684" t="s">
        <v>459</v>
      </c>
      <c r="C684" s="241" t="s">
        <v>515</v>
      </c>
      <c r="D684" s="241" t="s">
        <v>515</v>
      </c>
      <c r="E684" s="241" t="s">
        <v>515</v>
      </c>
      <c r="F684" s="241" t="s">
        <v>514</v>
      </c>
      <c r="G684" s="241" t="s">
        <v>513</v>
      </c>
    </row>
    <row r="685" spans="1:7" x14ac:dyDescent="0.35">
      <c r="A685">
        <v>2014</v>
      </c>
      <c r="B685" t="s">
        <v>459</v>
      </c>
      <c r="C685" s="241" t="s">
        <v>514</v>
      </c>
      <c r="D685" s="241" t="s">
        <v>514</v>
      </c>
      <c r="E685" s="241" t="s">
        <v>513</v>
      </c>
      <c r="F685" s="241" t="s">
        <v>515</v>
      </c>
      <c r="G685" s="241" t="s">
        <v>514</v>
      </c>
    </row>
    <row r="686" spans="1:7" x14ac:dyDescent="0.35">
      <c r="A686">
        <v>2014</v>
      </c>
      <c r="B686" t="s">
        <v>459</v>
      </c>
      <c r="C686" s="241" t="s">
        <v>513</v>
      </c>
      <c r="D686" s="241" t="s">
        <v>514</v>
      </c>
      <c r="E686" s="241" t="s">
        <v>514</v>
      </c>
      <c r="F686" s="241" t="s">
        <v>514</v>
      </c>
      <c r="G686" s="241" t="s">
        <v>514</v>
      </c>
    </row>
    <row r="687" spans="1:7" x14ac:dyDescent="0.35">
      <c r="A687">
        <v>2014</v>
      </c>
      <c r="B687" t="s">
        <v>459</v>
      </c>
      <c r="C687" s="241" t="s">
        <v>513</v>
      </c>
      <c r="D687" s="241" t="s">
        <v>513</v>
      </c>
      <c r="E687" s="241" t="s">
        <v>513</v>
      </c>
      <c r="F687" s="241" t="s">
        <v>513</v>
      </c>
      <c r="G687" s="241" t="s">
        <v>513</v>
      </c>
    </row>
    <row r="688" spans="1:7" x14ac:dyDescent="0.35">
      <c r="A688">
        <v>2014</v>
      </c>
      <c r="B688" t="s">
        <v>459</v>
      </c>
      <c r="C688" s="241" t="s">
        <v>514</v>
      </c>
      <c r="D688" s="241" t="s">
        <v>514</v>
      </c>
      <c r="E688" s="241" t="s">
        <v>514</v>
      </c>
      <c r="F688" s="241" t="s">
        <v>513</v>
      </c>
      <c r="G688" s="241" t="s">
        <v>514</v>
      </c>
    </row>
    <row r="689" spans="1:7" x14ac:dyDescent="0.35">
      <c r="A689">
        <v>2014</v>
      </c>
      <c r="B689" t="s">
        <v>459</v>
      </c>
      <c r="C689" s="241" t="s">
        <v>514</v>
      </c>
      <c r="D689" s="241" t="s">
        <v>514</v>
      </c>
      <c r="E689" s="241" t="s">
        <v>515</v>
      </c>
      <c r="F689" s="241" t="s">
        <v>515</v>
      </c>
      <c r="G689" s="241" t="s">
        <v>514</v>
      </c>
    </row>
    <row r="690" spans="1:7" x14ac:dyDescent="0.35">
      <c r="A690">
        <v>2014</v>
      </c>
      <c r="B690" t="s">
        <v>278</v>
      </c>
      <c r="C690" s="241" t="s">
        <v>514</v>
      </c>
      <c r="D690" s="241" t="s">
        <v>513</v>
      </c>
      <c r="E690" s="241" t="s">
        <v>514</v>
      </c>
      <c r="F690" s="241" t="s">
        <v>514</v>
      </c>
      <c r="G690" s="241" t="s">
        <v>513</v>
      </c>
    </row>
    <row r="691" spans="1:7" x14ac:dyDescent="0.35">
      <c r="A691">
        <v>2014</v>
      </c>
      <c r="B691" t="s">
        <v>278</v>
      </c>
      <c r="C691" s="241" t="s">
        <v>515</v>
      </c>
      <c r="D691" s="241" t="s">
        <v>515</v>
      </c>
      <c r="E691" s="241" t="s">
        <v>515</v>
      </c>
      <c r="F691" s="241" t="s">
        <v>514</v>
      </c>
      <c r="G691" s="241" t="s">
        <v>515</v>
      </c>
    </row>
    <row r="692" spans="1:7" x14ac:dyDescent="0.35">
      <c r="A692">
        <v>2014</v>
      </c>
      <c r="B692" t="s">
        <v>278</v>
      </c>
      <c r="C692" s="241" t="s">
        <v>515</v>
      </c>
      <c r="D692" s="241" t="s">
        <v>513</v>
      </c>
      <c r="E692" s="241" t="s">
        <v>513</v>
      </c>
      <c r="F692" s="241" t="s">
        <v>515</v>
      </c>
      <c r="G692" s="241" t="s">
        <v>515</v>
      </c>
    </row>
    <row r="693" spans="1:7" x14ac:dyDescent="0.35">
      <c r="A693">
        <v>2014</v>
      </c>
      <c r="B693" t="s">
        <v>278</v>
      </c>
      <c r="C693" s="241" t="s">
        <v>515</v>
      </c>
      <c r="D693" s="241" t="s">
        <v>513</v>
      </c>
      <c r="E693" s="241" t="s">
        <v>514</v>
      </c>
      <c r="F693" s="241" t="s">
        <v>515</v>
      </c>
      <c r="G693" s="241" t="s">
        <v>515</v>
      </c>
    </row>
    <row r="694" spans="1:7" x14ac:dyDescent="0.35">
      <c r="A694">
        <v>2014</v>
      </c>
      <c r="B694" t="s">
        <v>278</v>
      </c>
      <c r="C694" s="241" t="s">
        <v>515</v>
      </c>
      <c r="D694" s="241" t="s">
        <v>514</v>
      </c>
      <c r="E694" s="241" t="s">
        <v>513</v>
      </c>
      <c r="F694" s="241" t="s">
        <v>513</v>
      </c>
      <c r="G694" s="241" t="s">
        <v>515</v>
      </c>
    </row>
    <row r="695" spans="1:7" x14ac:dyDescent="0.35">
      <c r="A695">
        <v>2014</v>
      </c>
      <c r="B695" t="s">
        <v>278</v>
      </c>
      <c r="C695" s="241" t="s">
        <v>515</v>
      </c>
      <c r="D695" s="241" t="s">
        <v>513</v>
      </c>
      <c r="E695" s="241" t="s">
        <v>514</v>
      </c>
      <c r="F695" s="241" t="s">
        <v>514</v>
      </c>
      <c r="G695" s="241" t="s">
        <v>515</v>
      </c>
    </row>
    <row r="696" spans="1:7" x14ac:dyDescent="0.35">
      <c r="A696">
        <v>2014</v>
      </c>
      <c r="B696" t="s">
        <v>278</v>
      </c>
      <c r="C696" s="241" t="s">
        <v>514</v>
      </c>
      <c r="D696" s="241" t="s">
        <v>513</v>
      </c>
      <c r="E696" s="241" t="s">
        <v>514</v>
      </c>
      <c r="F696" s="241" t="s">
        <v>515</v>
      </c>
      <c r="G696" s="241" t="s">
        <v>514</v>
      </c>
    </row>
    <row r="697" spans="1:7" x14ac:dyDescent="0.35">
      <c r="A697">
        <v>2014</v>
      </c>
      <c r="B697" t="s">
        <v>278</v>
      </c>
      <c r="C697" s="241" t="s">
        <v>513</v>
      </c>
      <c r="D697" s="241" t="s">
        <v>513</v>
      </c>
      <c r="E697" s="241" t="s">
        <v>513</v>
      </c>
      <c r="F697" s="241" t="s">
        <v>513</v>
      </c>
      <c r="G697" s="241" t="s">
        <v>513</v>
      </c>
    </row>
    <row r="698" spans="1:7" x14ac:dyDescent="0.35">
      <c r="A698">
        <v>2014</v>
      </c>
      <c r="B698" t="s">
        <v>278</v>
      </c>
      <c r="C698" s="241" t="s">
        <v>513</v>
      </c>
      <c r="D698" s="241" t="s">
        <v>513</v>
      </c>
      <c r="E698" s="241" t="s">
        <v>513</v>
      </c>
      <c r="F698" s="241" t="s">
        <v>513</v>
      </c>
      <c r="G698" s="241" t="s">
        <v>513</v>
      </c>
    </row>
    <row r="699" spans="1:7" x14ac:dyDescent="0.35">
      <c r="A699">
        <v>2014</v>
      </c>
      <c r="B699" t="s">
        <v>278</v>
      </c>
      <c r="C699" s="241" t="s">
        <v>515</v>
      </c>
      <c r="D699" s="241" t="s">
        <v>514</v>
      </c>
      <c r="E699" s="241" t="s">
        <v>513</v>
      </c>
      <c r="F699" s="241" t="s">
        <v>513</v>
      </c>
      <c r="G699" s="241" t="s">
        <v>515</v>
      </c>
    </row>
    <row r="700" spans="1:7" x14ac:dyDescent="0.35">
      <c r="A700">
        <v>2014</v>
      </c>
      <c r="B700" t="s">
        <v>278</v>
      </c>
      <c r="C700" s="241" t="s">
        <v>514</v>
      </c>
      <c r="D700" s="241" t="s">
        <v>514</v>
      </c>
      <c r="E700" s="241" t="s">
        <v>514</v>
      </c>
      <c r="F700" s="241" t="s">
        <v>514</v>
      </c>
      <c r="G700" s="241" t="s">
        <v>514</v>
      </c>
    </row>
    <row r="701" spans="1:7" x14ac:dyDescent="0.35">
      <c r="A701">
        <v>2014</v>
      </c>
      <c r="B701" t="s">
        <v>278</v>
      </c>
      <c r="C701" s="241" t="s">
        <v>515</v>
      </c>
      <c r="D701" s="241" t="s">
        <v>513</v>
      </c>
      <c r="E701" s="241" t="s">
        <v>514</v>
      </c>
      <c r="F701" s="241" t="s">
        <v>513</v>
      </c>
      <c r="G701" s="241" t="s">
        <v>513</v>
      </c>
    </row>
    <row r="702" spans="1:7" x14ac:dyDescent="0.35">
      <c r="A702">
        <v>2014</v>
      </c>
      <c r="B702" t="s">
        <v>278</v>
      </c>
      <c r="C702" s="241" t="s">
        <v>514</v>
      </c>
      <c r="D702" s="241" t="s">
        <v>514</v>
      </c>
      <c r="E702" s="241" t="s">
        <v>514</v>
      </c>
      <c r="F702" s="241" t="s">
        <v>515</v>
      </c>
      <c r="G702" s="241" t="s">
        <v>515</v>
      </c>
    </row>
    <row r="703" spans="1:7" x14ac:dyDescent="0.35">
      <c r="A703">
        <v>2014</v>
      </c>
      <c r="B703" t="s">
        <v>278</v>
      </c>
      <c r="C703" s="241" t="s">
        <v>515</v>
      </c>
      <c r="D703" s="241" t="s">
        <v>515</v>
      </c>
      <c r="E703" s="241" t="s">
        <v>513</v>
      </c>
      <c r="F703" s="241" t="s">
        <v>513</v>
      </c>
      <c r="G703" s="241" t="s">
        <v>514</v>
      </c>
    </row>
    <row r="704" spans="1:7" x14ac:dyDescent="0.35">
      <c r="A704">
        <v>2014</v>
      </c>
      <c r="B704" t="s">
        <v>318</v>
      </c>
      <c r="C704" s="241" t="s">
        <v>513</v>
      </c>
      <c r="D704" s="241" t="s">
        <v>513</v>
      </c>
      <c r="E704" s="241" t="s">
        <v>513</v>
      </c>
      <c r="F704" s="241" t="s">
        <v>515</v>
      </c>
      <c r="G704" s="241" t="s">
        <v>514</v>
      </c>
    </row>
    <row r="705" spans="1:7" x14ac:dyDescent="0.35">
      <c r="A705">
        <v>2014</v>
      </c>
      <c r="B705" t="s">
        <v>318</v>
      </c>
      <c r="C705" s="241" t="s">
        <v>514</v>
      </c>
      <c r="D705" s="241" t="s">
        <v>514</v>
      </c>
      <c r="E705" s="241" t="s">
        <v>514</v>
      </c>
      <c r="F705" s="241" t="s">
        <v>515</v>
      </c>
      <c r="G705" s="241" t="s">
        <v>514</v>
      </c>
    </row>
    <row r="706" spans="1:7" x14ac:dyDescent="0.35">
      <c r="A706">
        <v>2014</v>
      </c>
      <c r="B706" t="s">
        <v>318</v>
      </c>
      <c r="C706" s="241" t="s">
        <v>514</v>
      </c>
      <c r="D706" s="241" t="s">
        <v>514</v>
      </c>
      <c r="E706" s="241" t="s">
        <v>514</v>
      </c>
      <c r="F706" s="241" t="s">
        <v>515</v>
      </c>
      <c r="G706" s="241" t="s">
        <v>514</v>
      </c>
    </row>
    <row r="707" spans="1:7" x14ac:dyDescent="0.35">
      <c r="A707">
        <v>2014</v>
      </c>
      <c r="B707" t="s">
        <v>318</v>
      </c>
      <c r="C707" s="241" t="s">
        <v>514</v>
      </c>
      <c r="D707" s="241" t="s">
        <v>514</v>
      </c>
      <c r="E707" s="241" t="s">
        <v>514</v>
      </c>
      <c r="F707" s="241" t="s">
        <v>515</v>
      </c>
      <c r="G707" s="241" t="s">
        <v>513</v>
      </c>
    </row>
    <row r="708" spans="1:7" x14ac:dyDescent="0.35">
      <c r="A708">
        <v>2014</v>
      </c>
      <c r="B708" t="s">
        <v>318</v>
      </c>
      <c r="C708" s="241" t="s">
        <v>513</v>
      </c>
      <c r="D708" s="241" t="s">
        <v>513</v>
      </c>
      <c r="E708" s="241" t="s">
        <v>513</v>
      </c>
      <c r="F708" s="241" t="s">
        <v>513</v>
      </c>
      <c r="G708" s="241" t="s">
        <v>514</v>
      </c>
    </row>
    <row r="709" spans="1:7" x14ac:dyDescent="0.35">
      <c r="A709">
        <v>2014</v>
      </c>
      <c r="B709" t="s">
        <v>318</v>
      </c>
      <c r="C709" s="241" t="s">
        <v>514</v>
      </c>
      <c r="D709" s="241" t="s">
        <v>514</v>
      </c>
      <c r="E709" s="241" t="s">
        <v>514</v>
      </c>
      <c r="F709" s="241" t="s">
        <v>514</v>
      </c>
      <c r="G709" s="241" t="s">
        <v>514</v>
      </c>
    </row>
    <row r="710" spans="1:7" x14ac:dyDescent="0.35">
      <c r="A710">
        <v>2014</v>
      </c>
      <c r="B710" t="s">
        <v>318</v>
      </c>
      <c r="C710" s="241" t="s">
        <v>515</v>
      </c>
      <c r="D710" s="241" t="s">
        <v>514</v>
      </c>
      <c r="E710" s="241" t="s">
        <v>514</v>
      </c>
      <c r="F710" s="241" t="s">
        <v>515</v>
      </c>
      <c r="G710" s="241" t="s">
        <v>514</v>
      </c>
    </row>
    <row r="711" spans="1:7" x14ac:dyDescent="0.35">
      <c r="A711">
        <v>2014</v>
      </c>
      <c r="B711" t="s">
        <v>318</v>
      </c>
      <c r="C711" s="241" t="s">
        <v>514</v>
      </c>
      <c r="D711" s="241" t="s">
        <v>514</v>
      </c>
      <c r="E711" s="241" t="s">
        <v>514</v>
      </c>
      <c r="F711" s="241" t="s">
        <v>515</v>
      </c>
      <c r="G711" s="241" t="s">
        <v>514</v>
      </c>
    </row>
    <row r="712" spans="1:7" x14ac:dyDescent="0.35">
      <c r="A712">
        <v>2014</v>
      </c>
      <c r="B712" t="s">
        <v>318</v>
      </c>
      <c r="C712" s="241" t="s">
        <v>514</v>
      </c>
      <c r="D712" s="241" t="s">
        <v>514</v>
      </c>
      <c r="E712" s="241" t="s">
        <v>514</v>
      </c>
      <c r="F712" s="241" t="s">
        <v>514</v>
      </c>
      <c r="G712" s="241" t="s">
        <v>514</v>
      </c>
    </row>
    <row r="713" spans="1:7" x14ac:dyDescent="0.35">
      <c r="A713">
        <v>2014</v>
      </c>
      <c r="B713" t="s">
        <v>318</v>
      </c>
      <c r="C713" s="241" t="s">
        <v>515</v>
      </c>
      <c r="D713" s="241" t="s">
        <v>514</v>
      </c>
      <c r="E713" s="241" t="s">
        <v>514</v>
      </c>
      <c r="F713" s="241" t="s">
        <v>515</v>
      </c>
      <c r="G713" s="241" t="s">
        <v>514</v>
      </c>
    </row>
    <row r="714" spans="1:7" x14ac:dyDescent="0.35">
      <c r="A714">
        <v>2014</v>
      </c>
      <c r="B714" t="s">
        <v>318</v>
      </c>
      <c r="C714" s="241" t="s">
        <v>514</v>
      </c>
      <c r="D714" s="241" t="s">
        <v>514</v>
      </c>
      <c r="E714" s="241" t="s">
        <v>514</v>
      </c>
      <c r="F714" s="241" t="s">
        <v>514</v>
      </c>
      <c r="G714" s="241" t="s">
        <v>514</v>
      </c>
    </row>
    <row r="715" spans="1:7" x14ac:dyDescent="0.35">
      <c r="A715">
        <v>2014</v>
      </c>
      <c r="B715" t="s">
        <v>318</v>
      </c>
      <c r="C715" s="241" t="s">
        <v>514</v>
      </c>
      <c r="D715" s="241" t="s">
        <v>514</v>
      </c>
      <c r="E715" s="241" t="s">
        <v>514</v>
      </c>
      <c r="F715" s="241" t="s">
        <v>515</v>
      </c>
      <c r="G715" s="241" t="s">
        <v>514</v>
      </c>
    </row>
    <row r="716" spans="1:7" x14ac:dyDescent="0.35">
      <c r="A716">
        <v>2014</v>
      </c>
      <c r="B716" t="s">
        <v>318</v>
      </c>
      <c r="C716" s="241" t="s">
        <v>513</v>
      </c>
      <c r="D716" s="241" t="s">
        <v>513</v>
      </c>
      <c r="E716" s="241" t="s">
        <v>513</v>
      </c>
      <c r="F716" s="241" t="s">
        <v>513</v>
      </c>
      <c r="G716" s="241" t="s">
        <v>513</v>
      </c>
    </row>
    <row r="717" spans="1:7" x14ac:dyDescent="0.35">
      <c r="A717">
        <v>2014</v>
      </c>
      <c r="B717" t="s">
        <v>318</v>
      </c>
      <c r="C717" s="241" t="s">
        <v>514</v>
      </c>
      <c r="D717" s="241" t="s">
        <v>514</v>
      </c>
      <c r="E717" s="241" t="s">
        <v>514</v>
      </c>
      <c r="F717" s="241" t="s">
        <v>514</v>
      </c>
      <c r="G717" s="241" t="s">
        <v>514</v>
      </c>
    </row>
    <row r="718" spans="1:7" x14ac:dyDescent="0.35">
      <c r="A718">
        <v>2014</v>
      </c>
      <c r="B718" t="s">
        <v>318</v>
      </c>
      <c r="C718" s="241" t="s">
        <v>514</v>
      </c>
      <c r="D718" s="241" t="s">
        <v>515</v>
      </c>
      <c r="E718" s="241" t="s">
        <v>514</v>
      </c>
      <c r="F718" s="241" t="s">
        <v>514</v>
      </c>
      <c r="G718" s="241" t="s">
        <v>514</v>
      </c>
    </row>
    <row r="719" spans="1:7" x14ac:dyDescent="0.35">
      <c r="A719">
        <v>2014</v>
      </c>
      <c r="B719" t="s">
        <v>319</v>
      </c>
      <c r="C719" s="241" t="s">
        <v>514</v>
      </c>
      <c r="D719" s="241" t="s">
        <v>515</v>
      </c>
      <c r="E719" s="241" t="s">
        <v>514</v>
      </c>
      <c r="F719" s="241" t="s">
        <v>515</v>
      </c>
      <c r="G719" s="241" t="s">
        <v>514</v>
      </c>
    </row>
    <row r="720" spans="1:7" x14ac:dyDescent="0.35">
      <c r="A720">
        <v>2014</v>
      </c>
      <c r="B720" t="s">
        <v>319</v>
      </c>
      <c r="C720" s="241" t="s">
        <v>514</v>
      </c>
      <c r="D720" s="241" t="s">
        <v>513</v>
      </c>
      <c r="E720" s="241" t="s">
        <v>514</v>
      </c>
      <c r="F720" s="241" t="s">
        <v>513</v>
      </c>
      <c r="G720" s="241" t="s">
        <v>514</v>
      </c>
    </row>
    <row r="721" spans="1:7" x14ac:dyDescent="0.35">
      <c r="A721">
        <v>2014</v>
      </c>
      <c r="B721" t="s">
        <v>319</v>
      </c>
      <c r="C721" s="241" t="s">
        <v>513</v>
      </c>
      <c r="D721" s="241" t="s">
        <v>513</v>
      </c>
      <c r="E721" s="241" t="s">
        <v>513</v>
      </c>
      <c r="F721" s="241" t="s">
        <v>513</v>
      </c>
      <c r="G721" s="241" t="s">
        <v>513</v>
      </c>
    </row>
    <row r="722" spans="1:7" x14ac:dyDescent="0.35">
      <c r="A722">
        <v>2014</v>
      </c>
      <c r="B722" t="s">
        <v>319</v>
      </c>
      <c r="C722" s="241" t="s">
        <v>514</v>
      </c>
      <c r="D722" s="241" t="s">
        <v>514</v>
      </c>
      <c r="E722" s="241" t="s">
        <v>514</v>
      </c>
      <c r="F722" s="241" t="s">
        <v>514</v>
      </c>
      <c r="G722" s="241" t="s">
        <v>514</v>
      </c>
    </row>
    <row r="723" spans="1:7" x14ac:dyDescent="0.35">
      <c r="A723">
        <v>2014</v>
      </c>
      <c r="B723" t="s">
        <v>319</v>
      </c>
      <c r="C723" s="241" t="s">
        <v>514</v>
      </c>
      <c r="D723" s="241" t="s">
        <v>514</v>
      </c>
      <c r="E723" s="241" t="s">
        <v>514</v>
      </c>
      <c r="F723" s="241" t="s">
        <v>515</v>
      </c>
      <c r="G723" s="241" t="s">
        <v>514</v>
      </c>
    </row>
    <row r="724" spans="1:7" x14ac:dyDescent="0.35">
      <c r="A724">
        <v>2014</v>
      </c>
      <c r="B724" t="s">
        <v>319</v>
      </c>
      <c r="C724" s="241" t="s">
        <v>514</v>
      </c>
      <c r="D724" s="241" t="s">
        <v>514</v>
      </c>
      <c r="E724" s="241" t="s">
        <v>514</v>
      </c>
      <c r="F724" s="241" t="s">
        <v>515</v>
      </c>
      <c r="G724" s="241" t="s">
        <v>514</v>
      </c>
    </row>
    <row r="725" spans="1:7" x14ac:dyDescent="0.35">
      <c r="A725">
        <v>2014</v>
      </c>
      <c r="B725" t="s">
        <v>319</v>
      </c>
      <c r="C725" s="241" t="s">
        <v>515</v>
      </c>
      <c r="D725" s="241" t="s">
        <v>514</v>
      </c>
      <c r="E725" s="241" t="s">
        <v>514</v>
      </c>
      <c r="F725" s="241" t="s">
        <v>514</v>
      </c>
      <c r="G725" s="241" t="s">
        <v>514</v>
      </c>
    </row>
    <row r="726" spans="1:7" x14ac:dyDescent="0.35">
      <c r="A726">
        <v>2014</v>
      </c>
      <c r="B726" t="s">
        <v>319</v>
      </c>
      <c r="C726" s="241" t="s">
        <v>514</v>
      </c>
      <c r="D726" s="241" t="s">
        <v>515</v>
      </c>
      <c r="E726" s="241" t="s">
        <v>514</v>
      </c>
      <c r="F726" s="241" t="s">
        <v>514</v>
      </c>
      <c r="G726" s="241" t="s">
        <v>514</v>
      </c>
    </row>
    <row r="727" spans="1:7" x14ac:dyDescent="0.35">
      <c r="A727">
        <v>2014</v>
      </c>
      <c r="B727" t="s">
        <v>319</v>
      </c>
      <c r="C727" s="241" t="s">
        <v>514</v>
      </c>
      <c r="D727" s="241" t="s">
        <v>514</v>
      </c>
      <c r="E727" s="241" t="s">
        <v>514</v>
      </c>
      <c r="F727" s="241" t="s">
        <v>514</v>
      </c>
      <c r="G727" s="241" t="s">
        <v>513</v>
      </c>
    </row>
    <row r="728" spans="1:7" x14ac:dyDescent="0.35">
      <c r="A728">
        <v>2014</v>
      </c>
      <c r="B728" t="s">
        <v>319</v>
      </c>
      <c r="C728" s="241" t="s">
        <v>515</v>
      </c>
      <c r="D728" s="241" t="s">
        <v>515</v>
      </c>
      <c r="E728" s="241" t="s">
        <v>514</v>
      </c>
      <c r="F728" s="241" t="s">
        <v>515</v>
      </c>
      <c r="G728" s="241" t="s">
        <v>513</v>
      </c>
    </row>
    <row r="729" spans="1:7" x14ac:dyDescent="0.35">
      <c r="A729">
        <v>2014</v>
      </c>
      <c r="B729" t="s">
        <v>279</v>
      </c>
      <c r="C729" s="241" t="s">
        <v>515</v>
      </c>
      <c r="D729" s="241" t="s">
        <v>513</v>
      </c>
      <c r="E729" s="241" t="s">
        <v>513</v>
      </c>
      <c r="F729" s="241" t="s">
        <v>513</v>
      </c>
      <c r="G729" s="241" t="s">
        <v>515</v>
      </c>
    </row>
    <row r="730" spans="1:7" x14ac:dyDescent="0.35">
      <c r="A730">
        <v>2014</v>
      </c>
      <c r="B730" t="s">
        <v>279</v>
      </c>
      <c r="C730" s="241" t="s">
        <v>513</v>
      </c>
      <c r="D730" s="241" t="s">
        <v>513</v>
      </c>
      <c r="E730" s="241" t="s">
        <v>513</v>
      </c>
      <c r="F730" s="241" t="s">
        <v>515</v>
      </c>
      <c r="G730" s="241" t="s">
        <v>515</v>
      </c>
    </row>
    <row r="731" spans="1:7" x14ac:dyDescent="0.35">
      <c r="A731">
        <v>2014</v>
      </c>
      <c r="B731" t="s">
        <v>279</v>
      </c>
      <c r="C731" s="241" t="s">
        <v>515</v>
      </c>
      <c r="D731" s="241" t="s">
        <v>513</v>
      </c>
      <c r="E731" s="241" t="s">
        <v>515</v>
      </c>
      <c r="F731" s="241" t="s">
        <v>515</v>
      </c>
      <c r="G731" s="241" t="s">
        <v>515</v>
      </c>
    </row>
    <row r="732" spans="1:7" x14ac:dyDescent="0.35">
      <c r="A732">
        <v>2014</v>
      </c>
      <c r="B732" t="s">
        <v>279</v>
      </c>
      <c r="C732" s="241" t="s">
        <v>515</v>
      </c>
      <c r="D732" s="241" t="s">
        <v>515</v>
      </c>
      <c r="E732" s="241" t="s">
        <v>513</v>
      </c>
      <c r="F732" s="241" t="s">
        <v>515</v>
      </c>
      <c r="G732" s="241" t="s">
        <v>513</v>
      </c>
    </row>
    <row r="733" spans="1:7" x14ac:dyDescent="0.35">
      <c r="A733">
        <v>2014</v>
      </c>
      <c r="B733" t="s">
        <v>279</v>
      </c>
      <c r="C733" s="241" t="s">
        <v>515</v>
      </c>
      <c r="D733" s="241" t="s">
        <v>515</v>
      </c>
      <c r="E733" s="241" t="s">
        <v>513</v>
      </c>
      <c r="F733" s="241" t="s">
        <v>515</v>
      </c>
      <c r="G733" s="241" t="s">
        <v>515</v>
      </c>
    </row>
    <row r="734" spans="1:7" x14ac:dyDescent="0.35">
      <c r="A734">
        <v>2014</v>
      </c>
      <c r="B734" t="s">
        <v>279</v>
      </c>
      <c r="C734" s="241" t="s">
        <v>515</v>
      </c>
      <c r="D734" s="241" t="s">
        <v>515</v>
      </c>
      <c r="E734" s="241" t="s">
        <v>515</v>
      </c>
      <c r="F734" s="241" t="s">
        <v>515</v>
      </c>
      <c r="G734" s="241" t="s">
        <v>515</v>
      </c>
    </row>
    <row r="735" spans="1:7" x14ac:dyDescent="0.35">
      <c r="A735">
        <v>2014</v>
      </c>
      <c r="B735" t="s">
        <v>279</v>
      </c>
      <c r="C735" s="241" t="s">
        <v>513</v>
      </c>
      <c r="D735" s="241" t="s">
        <v>514</v>
      </c>
      <c r="E735" s="241" t="s">
        <v>513</v>
      </c>
      <c r="F735" s="241" t="s">
        <v>513</v>
      </c>
      <c r="G735" s="241" t="s">
        <v>513</v>
      </c>
    </row>
    <row r="736" spans="1:7" x14ac:dyDescent="0.35">
      <c r="A736">
        <v>2014</v>
      </c>
      <c r="B736" t="s">
        <v>279</v>
      </c>
      <c r="C736" s="241" t="s">
        <v>515</v>
      </c>
      <c r="D736" s="241" t="s">
        <v>515</v>
      </c>
      <c r="E736" s="241" t="s">
        <v>515</v>
      </c>
      <c r="F736" s="241" t="s">
        <v>515</v>
      </c>
      <c r="G736" s="241" t="s">
        <v>515</v>
      </c>
    </row>
    <row r="737" spans="1:7" x14ac:dyDescent="0.35">
      <c r="A737">
        <v>2014</v>
      </c>
      <c r="B737" t="s">
        <v>279</v>
      </c>
      <c r="C737" s="241" t="s">
        <v>515</v>
      </c>
      <c r="D737" s="241" t="s">
        <v>513</v>
      </c>
      <c r="E737" s="241" t="s">
        <v>514</v>
      </c>
      <c r="F737" s="241" t="s">
        <v>515</v>
      </c>
      <c r="G737" s="241" t="s">
        <v>515</v>
      </c>
    </row>
    <row r="738" spans="1:7" x14ac:dyDescent="0.35">
      <c r="A738">
        <v>2014</v>
      </c>
      <c r="B738" t="s">
        <v>279</v>
      </c>
      <c r="C738" s="241" t="s">
        <v>515</v>
      </c>
      <c r="D738" s="241" t="s">
        <v>513</v>
      </c>
      <c r="E738" s="241" t="s">
        <v>515</v>
      </c>
      <c r="F738" s="241" t="s">
        <v>514</v>
      </c>
      <c r="G738" s="241" t="s">
        <v>514</v>
      </c>
    </row>
    <row r="739" spans="1:7" x14ac:dyDescent="0.35">
      <c r="A739">
        <v>2014</v>
      </c>
      <c r="B739" t="s">
        <v>279</v>
      </c>
      <c r="C739" s="241" t="s">
        <v>515</v>
      </c>
      <c r="D739" s="241" t="s">
        <v>515</v>
      </c>
      <c r="E739" s="241" t="s">
        <v>515</v>
      </c>
      <c r="F739" s="241" t="s">
        <v>515</v>
      </c>
      <c r="G739" s="241" t="s">
        <v>515</v>
      </c>
    </row>
    <row r="740" spans="1:7" x14ac:dyDescent="0.35">
      <c r="A740">
        <v>2014</v>
      </c>
      <c r="B740" t="s">
        <v>281</v>
      </c>
      <c r="C740" s="241" t="s">
        <v>513</v>
      </c>
      <c r="D740" s="241" t="s">
        <v>514</v>
      </c>
      <c r="E740" s="241" t="s">
        <v>513</v>
      </c>
      <c r="F740" s="241" t="s">
        <v>513</v>
      </c>
      <c r="G740" s="241" t="s">
        <v>513</v>
      </c>
    </row>
    <row r="741" spans="1:7" x14ac:dyDescent="0.35">
      <c r="A741">
        <v>2014</v>
      </c>
      <c r="B741" t="s">
        <v>281</v>
      </c>
      <c r="C741" s="241" t="s">
        <v>515</v>
      </c>
      <c r="D741" s="241" t="s">
        <v>514</v>
      </c>
      <c r="E741" s="241" t="s">
        <v>514</v>
      </c>
      <c r="F741" s="241" t="s">
        <v>514</v>
      </c>
      <c r="G741" s="241" t="s">
        <v>515</v>
      </c>
    </row>
    <row r="742" spans="1:7" x14ac:dyDescent="0.35">
      <c r="A742">
        <v>2014</v>
      </c>
      <c r="B742" t="s">
        <v>281</v>
      </c>
      <c r="C742" s="241" t="s">
        <v>513</v>
      </c>
      <c r="D742" s="241" t="s">
        <v>513</v>
      </c>
      <c r="E742" s="241" t="s">
        <v>513</v>
      </c>
      <c r="F742" s="241" t="s">
        <v>513</v>
      </c>
      <c r="G742" s="241" t="s">
        <v>513</v>
      </c>
    </row>
    <row r="743" spans="1:7" x14ac:dyDescent="0.35">
      <c r="A743">
        <v>2014</v>
      </c>
      <c r="B743" t="s">
        <v>281</v>
      </c>
      <c r="C743" s="241" t="s">
        <v>515</v>
      </c>
      <c r="D743" s="241" t="s">
        <v>513</v>
      </c>
      <c r="E743" s="241" t="s">
        <v>515</v>
      </c>
      <c r="F743" s="241" t="s">
        <v>513</v>
      </c>
      <c r="G743" s="241" t="s">
        <v>515</v>
      </c>
    </row>
    <row r="744" spans="1:7" x14ac:dyDescent="0.35">
      <c r="A744">
        <v>2014</v>
      </c>
      <c r="B744" t="s">
        <v>281</v>
      </c>
      <c r="C744" s="241" t="s">
        <v>515</v>
      </c>
      <c r="D744" s="241" t="s">
        <v>515</v>
      </c>
      <c r="E744" s="241" t="s">
        <v>513</v>
      </c>
      <c r="F744" s="241" t="s">
        <v>515</v>
      </c>
      <c r="G744" s="241" t="s">
        <v>515</v>
      </c>
    </row>
    <row r="745" spans="1:7" x14ac:dyDescent="0.35">
      <c r="A745">
        <v>2014</v>
      </c>
      <c r="B745" t="s">
        <v>281</v>
      </c>
      <c r="C745" s="241" t="s">
        <v>515</v>
      </c>
      <c r="D745" s="241" t="s">
        <v>514</v>
      </c>
      <c r="E745" s="241" t="s">
        <v>513</v>
      </c>
      <c r="F745" s="241" t="s">
        <v>514</v>
      </c>
      <c r="G745" s="241" t="s">
        <v>515</v>
      </c>
    </row>
    <row r="746" spans="1:7" x14ac:dyDescent="0.35">
      <c r="A746">
        <v>2014</v>
      </c>
      <c r="B746" t="s">
        <v>281</v>
      </c>
      <c r="C746" s="241" t="s">
        <v>514</v>
      </c>
      <c r="D746" s="241" t="s">
        <v>514</v>
      </c>
      <c r="E746" s="241" t="s">
        <v>515</v>
      </c>
      <c r="F746" s="241" t="s">
        <v>514</v>
      </c>
      <c r="G746" s="241" t="s">
        <v>515</v>
      </c>
    </row>
    <row r="747" spans="1:7" x14ac:dyDescent="0.35">
      <c r="A747">
        <v>2014</v>
      </c>
      <c r="B747" t="s">
        <v>281</v>
      </c>
      <c r="C747" s="241" t="s">
        <v>515</v>
      </c>
      <c r="D747" s="241" t="s">
        <v>515</v>
      </c>
      <c r="E747" s="241" t="s">
        <v>515</v>
      </c>
      <c r="F747" s="241" t="s">
        <v>515</v>
      </c>
      <c r="G747" s="241" t="s">
        <v>515</v>
      </c>
    </row>
    <row r="748" spans="1:7" x14ac:dyDescent="0.35">
      <c r="A748">
        <v>2014</v>
      </c>
      <c r="B748" t="s">
        <v>281</v>
      </c>
      <c r="C748" s="241" t="s">
        <v>513</v>
      </c>
      <c r="D748" s="241" t="s">
        <v>513</v>
      </c>
      <c r="E748" s="241" t="s">
        <v>513</v>
      </c>
      <c r="F748" s="241" t="s">
        <v>513</v>
      </c>
      <c r="G748" s="241" t="s">
        <v>513</v>
      </c>
    </row>
    <row r="749" spans="1:7" x14ac:dyDescent="0.35">
      <c r="A749">
        <v>2014</v>
      </c>
      <c r="B749" t="s">
        <v>281</v>
      </c>
      <c r="C749" s="241" t="s">
        <v>513</v>
      </c>
      <c r="D749" s="241" t="s">
        <v>513</v>
      </c>
      <c r="E749" s="241" t="s">
        <v>513</v>
      </c>
      <c r="F749" s="241" t="s">
        <v>513</v>
      </c>
      <c r="G749" s="241" t="s">
        <v>513</v>
      </c>
    </row>
    <row r="750" spans="1:7" x14ac:dyDescent="0.35">
      <c r="A750">
        <v>2014</v>
      </c>
      <c r="B750" t="s">
        <v>281</v>
      </c>
      <c r="C750" s="241" t="s">
        <v>513</v>
      </c>
      <c r="D750" s="241" t="s">
        <v>513</v>
      </c>
      <c r="E750" s="241" t="s">
        <v>513</v>
      </c>
      <c r="F750" s="241" t="s">
        <v>513</v>
      </c>
      <c r="G750" s="241" t="s">
        <v>513</v>
      </c>
    </row>
    <row r="751" spans="1:7" x14ac:dyDescent="0.35">
      <c r="A751">
        <v>2014</v>
      </c>
      <c r="B751" t="s">
        <v>281</v>
      </c>
      <c r="C751" s="241" t="s">
        <v>515</v>
      </c>
      <c r="D751" s="241" t="s">
        <v>513</v>
      </c>
      <c r="E751" s="241" t="s">
        <v>513</v>
      </c>
      <c r="F751" s="241" t="s">
        <v>515</v>
      </c>
      <c r="G751" s="241" t="s">
        <v>515</v>
      </c>
    </row>
    <row r="752" spans="1:7" x14ac:dyDescent="0.35">
      <c r="A752">
        <v>2014</v>
      </c>
      <c r="B752" t="s">
        <v>281</v>
      </c>
      <c r="C752" s="241" t="s">
        <v>513</v>
      </c>
      <c r="D752" s="241" t="s">
        <v>513</v>
      </c>
      <c r="E752" s="241" t="s">
        <v>513</v>
      </c>
      <c r="F752" s="241" t="s">
        <v>513</v>
      </c>
      <c r="G752" s="241" t="s">
        <v>513</v>
      </c>
    </row>
    <row r="753" spans="1:7" x14ac:dyDescent="0.35">
      <c r="A753">
        <v>2014</v>
      </c>
      <c r="B753" t="s">
        <v>281</v>
      </c>
      <c r="C753" s="241" t="s">
        <v>515</v>
      </c>
      <c r="D753" s="241" t="s">
        <v>514</v>
      </c>
      <c r="E753" s="241" t="s">
        <v>513</v>
      </c>
      <c r="F753" s="241" t="s">
        <v>515</v>
      </c>
      <c r="G753" s="241" t="s">
        <v>515</v>
      </c>
    </row>
    <row r="754" spans="1:7" x14ac:dyDescent="0.35">
      <c r="A754">
        <v>2014</v>
      </c>
      <c r="B754" t="s">
        <v>281</v>
      </c>
      <c r="C754" s="241" t="s">
        <v>513</v>
      </c>
      <c r="D754" s="241" t="s">
        <v>513</v>
      </c>
      <c r="E754" s="241" t="s">
        <v>513</v>
      </c>
      <c r="F754" s="241" t="s">
        <v>513</v>
      </c>
      <c r="G754" s="241" t="s">
        <v>513</v>
      </c>
    </row>
    <row r="755" spans="1:7" x14ac:dyDescent="0.35">
      <c r="A755">
        <v>2014</v>
      </c>
      <c r="B755" t="s">
        <v>281</v>
      </c>
      <c r="C755" s="241" t="s">
        <v>515</v>
      </c>
      <c r="D755" s="241" t="s">
        <v>513</v>
      </c>
      <c r="E755" s="241" t="s">
        <v>513</v>
      </c>
      <c r="F755" s="241" t="s">
        <v>513</v>
      </c>
      <c r="G755" s="241" t="s">
        <v>515</v>
      </c>
    </row>
    <row r="756" spans="1:7" x14ac:dyDescent="0.35">
      <c r="A756">
        <v>2014</v>
      </c>
      <c r="B756" t="s">
        <v>285</v>
      </c>
      <c r="C756" s="241" t="s">
        <v>514</v>
      </c>
      <c r="D756" s="241" t="s">
        <v>514</v>
      </c>
      <c r="E756" s="241" t="s">
        <v>514</v>
      </c>
      <c r="F756" s="241" t="s">
        <v>514</v>
      </c>
      <c r="G756" s="241" t="s">
        <v>514</v>
      </c>
    </row>
    <row r="757" spans="1:7" x14ac:dyDescent="0.35">
      <c r="A757">
        <v>2014</v>
      </c>
      <c r="B757" t="s">
        <v>285</v>
      </c>
      <c r="C757" s="241" t="s">
        <v>514</v>
      </c>
      <c r="D757" s="241" t="s">
        <v>514</v>
      </c>
      <c r="E757" s="241" t="s">
        <v>514</v>
      </c>
      <c r="F757" s="241" t="s">
        <v>514</v>
      </c>
      <c r="G757" s="241" t="s">
        <v>513</v>
      </c>
    </row>
    <row r="758" spans="1:7" x14ac:dyDescent="0.35">
      <c r="A758">
        <v>2014</v>
      </c>
      <c r="B758" t="s">
        <v>285</v>
      </c>
      <c r="C758" s="241" t="s">
        <v>515</v>
      </c>
      <c r="D758" s="241" t="s">
        <v>515</v>
      </c>
      <c r="E758" s="241" t="s">
        <v>515</v>
      </c>
      <c r="F758" s="241" t="s">
        <v>513</v>
      </c>
      <c r="G758" s="241" t="s">
        <v>515</v>
      </c>
    </row>
    <row r="759" spans="1:7" x14ac:dyDescent="0.35">
      <c r="A759">
        <v>2014</v>
      </c>
      <c r="B759" t="s">
        <v>285</v>
      </c>
      <c r="C759" s="241" t="s">
        <v>514</v>
      </c>
      <c r="D759" s="241" t="s">
        <v>514</v>
      </c>
      <c r="E759" s="241" t="s">
        <v>514</v>
      </c>
      <c r="F759" s="241" t="s">
        <v>514</v>
      </c>
      <c r="G759" s="241" t="s">
        <v>515</v>
      </c>
    </row>
    <row r="760" spans="1:7" x14ac:dyDescent="0.35">
      <c r="A760">
        <v>2014</v>
      </c>
      <c r="B760" t="s">
        <v>285</v>
      </c>
      <c r="C760" s="241" t="s">
        <v>515</v>
      </c>
      <c r="D760" s="241" t="s">
        <v>514</v>
      </c>
      <c r="E760" s="241" t="s">
        <v>514</v>
      </c>
      <c r="F760" s="241" t="s">
        <v>514</v>
      </c>
      <c r="G760" s="241" t="s">
        <v>515</v>
      </c>
    </row>
    <row r="761" spans="1:7" x14ac:dyDescent="0.35">
      <c r="A761">
        <v>2014</v>
      </c>
      <c r="B761" t="s">
        <v>285</v>
      </c>
      <c r="C761" s="241" t="s">
        <v>514</v>
      </c>
      <c r="D761" s="241" t="s">
        <v>513</v>
      </c>
      <c r="E761" s="241" t="s">
        <v>514</v>
      </c>
      <c r="F761" s="241" t="s">
        <v>513</v>
      </c>
      <c r="G761" s="241" t="s">
        <v>515</v>
      </c>
    </row>
    <row r="762" spans="1:7" x14ac:dyDescent="0.35">
      <c r="A762">
        <v>2014</v>
      </c>
      <c r="B762" t="s">
        <v>285</v>
      </c>
      <c r="C762" s="241" t="s">
        <v>514</v>
      </c>
      <c r="D762" s="241" t="s">
        <v>514</v>
      </c>
      <c r="E762" s="241" t="s">
        <v>514</v>
      </c>
      <c r="F762" s="241" t="s">
        <v>514</v>
      </c>
      <c r="G762" s="241" t="s">
        <v>514</v>
      </c>
    </row>
    <row r="763" spans="1:7" x14ac:dyDescent="0.35">
      <c r="A763">
        <v>2014</v>
      </c>
      <c r="B763" t="s">
        <v>285</v>
      </c>
      <c r="C763" s="241" t="s">
        <v>514</v>
      </c>
      <c r="D763" s="241" t="s">
        <v>514</v>
      </c>
      <c r="E763" s="241" t="s">
        <v>514</v>
      </c>
      <c r="F763" s="241" t="s">
        <v>514</v>
      </c>
      <c r="G763" s="241" t="s">
        <v>514</v>
      </c>
    </row>
    <row r="764" spans="1:7" x14ac:dyDescent="0.35">
      <c r="A764">
        <v>2014</v>
      </c>
      <c r="B764" t="s">
        <v>285</v>
      </c>
      <c r="C764" s="241" t="s">
        <v>514</v>
      </c>
      <c r="D764" s="241" t="s">
        <v>514</v>
      </c>
      <c r="E764" s="241" t="s">
        <v>514</v>
      </c>
      <c r="F764" s="241" t="s">
        <v>514</v>
      </c>
      <c r="G764" s="241" t="s">
        <v>513</v>
      </c>
    </row>
    <row r="765" spans="1:7" x14ac:dyDescent="0.35">
      <c r="A765">
        <v>2014</v>
      </c>
      <c r="B765" t="s">
        <v>285</v>
      </c>
      <c r="C765" s="241" t="s">
        <v>515</v>
      </c>
      <c r="D765" s="241" t="s">
        <v>515</v>
      </c>
      <c r="E765" s="241" t="s">
        <v>515</v>
      </c>
      <c r="F765" s="241" t="s">
        <v>515</v>
      </c>
      <c r="G765" s="241" t="s">
        <v>515</v>
      </c>
    </row>
    <row r="766" spans="1:7" x14ac:dyDescent="0.35">
      <c r="A766">
        <v>2014</v>
      </c>
      <c r="B766" t="s">
        <v>285</v>
      </c>
      <c r="C766" s="241" t="s">
        <v>514</v>
      </c>
      <c r="D766" s="241" t="s">
        <v>514</v>
      </c>
      <c r="E766" s="241" t="s">
        <v>514</v>
      </c>
      <c r="F766" s="241" t="s">
        <v>514</v>
      </c>
      <c r="G766" s="241" t="s">
        <v>514</v>
      </c>
    </row>
    <row r="767" spans="1:7" x14ac:dyDescent="0.35">
      <c r="A767">
        <v>2014</v>
      </c>
      <c r="B767" t="s">
        <v>285</v>
      </c>
      <c r="C767" s="241" t="s">
        <v>514</v>
      </c>
      <c r="D767" s="241" t="s">
        <v>514</v>
      </c>
      <c r="E767" s="241" t="s">
        <v>514</v>
      </c>
      <c r="F767" s="241" t="s">
        <v>514</v>
      </c>
      <c r="G767" s="241" t="s">
        <v>514</v>
      </c>
    </row>
    <row r="768" spans="1:7" x14ac:dyDescent="0.35">
      <c r="A768">
        <v>2014</v>
      </c>
      <c r="B768" t="s">
        <v>286</v>
      </c>
      <c r="C768" s="241" t="s">
        <v>515</v>
      </c>
      <c r="D768" s="241" t="s">
        <v>515</v>
      </c>
      <c r="E768" s="241" t="s">
        <v>514</v>
      </c>
      <c r="F768" s="241" t="s">
        <v>514</v>
      </c>
      <c r="G768" s="241" t="s">
        <v>515</v>
      </c>
    </row>
    <row r="769" spans="1:7" x14ac:dyDescent="0.35">
      <c r="A769">
        <v>2014</v>
      </c>
      <c r="B769" t="s">
        <v>286</v>
      </c>
      <c r="C769" s="241" t="s">
        <v>514</v>
      </c>
      <c r="D769" s="241" t="s">
        <v>514</v>
      </c>
      <c r="E769" s="241" t="s">
        <v>514</v>
      </c>
      <c r="F769" s="241" t="s">
        <v>515</v>
      </c>
      <c r="G769" s="241" t="s">
        <v>515</v>
      </c>
    </row>
    <row r="770" spans="1:7" x14ac:dyDescent="0.35">
      <c r="A770">
        <v>2014</v>
      </c>
      <c r="B770" t="s">
        <v>286</v>
      </c>
      <c r="C770" s="241" t="s">
        <v>514</v>
      </c>
      <c r="D770" s="241" t="s">
        <v>513</v>
      </c>
      <c r="E770" s="241" t="s">
        <v>514</v>
      </c>
      <c r="F770" s="241" t="s">
        <v>513</v>
      </c>
      <c r="G770" s="241" t="s">
        <v>515</v>
      </c>
    </row>
    <row r="771" spans="1:7" x14ac:dyDescent="0.35">
      <c r="A771">
        <v>2014</v>
      </c>
      <c r="B771" t="s">
        <v>286</v>
      </c>
      <c r="C771" s="241" t="s">
        <v>514</v>
      </c>
      <c r="D771" s="241" t="s">
        <v>514</v>
      </c>
      <c r="E771" s="241" t="s">
        <v>514</v>
      </c>
      <c r="F771" s="241" t="s">
        <v>514</v>
      </c>
      <c r="G771" s="241" t="s">
        <v>514</v>
      </c>
    </row>
    <row r="772" spans="1:7" x14ac:dyDescent="0.35">
      <c r="A772">
        <v>2014</v>
      </c>
      <c r="B772" t="s">
        <v>286</v>
      </c>
      <c r="C772" s="241" t="s">
        <v>514</v>
      </c>
      <c r="D772" s="241" t="s">
        <v>514</v>
      </c>
      <c r="E772" s="241" t="s">
        <v>514</v>
      </c>
      <c r="F772" s="241" t="s">
        <v>515</v>
      </c>
      <c r="G772" s="241" t="s">
        <v>515</v>
      </c>
    </row>
    <row r="773" spans="1:7" x14ac:dyDescent="0.35">
      <c r="A773">
        <v>2014</v>
      </c>
      <c r="B773" t="s">
        <v>286</v>
      </c>
      <c r="C773" s="241" t="s">
        <v>515</v>
      </c>
      <c r="D773" s="241" t="s">
        <v>514</v>
      </c>
      <c r="E773" s="241" t="s">
        <v>514</v>
      </c>
      <c r="F773" s="241" t="s">
        <v>514</v>
      </c>
      <c r="G773" s="241" t="s">
        <v>514</v>
      </c>
    </row>
    <row r="774" spans="1:7" x14ac:dyDescent="0.35">
      <c r="A774">
        <v>2014</v>
      </c>
      <c r="B774" t="s">
        <v>286</v>
      </c>
      <c r="C774" s="241" t="s">
        <v>514</v>
      </c>
      <c r="D774" s="241" t="s">
        <v>514</v>
      </c>
      <c r="E774" s="241" t="s">
        <v>514</v>
      </c>
      <c r="F774" s="241" t="s">
        <v>515</v>
      </c>
      <c r="G774" s="241" t="s">
        <v>515</v>
      </c>
    </row>
    <row r="775" spans="1:7" x14ac:dyDescent="0.35">
      <c r="A775">
        <v>2014</v>
      </c>
      <c r="B775" t="s">
        <v>286</v>
      </c>
      <c r="C775" s="241" t="s">
        <v>515</v>
      </c>
      <c r="D775" s="241" t="s">
        <v>514</v>
      </c>
      <c r="E775" s="241" t="s">
        <v>515</v>
      </c>
      <c r="F775" s="241" t="s">
        <v>514</v>
      </c>
      <c r="G775" s="241" t="s">
        <v>515</v>
      </c>
    </row>
    <row r="776" spans="1:7" x14ac:dyDescent="0.35">
      <c r="A776">
        <v>2014</v>
      </c>
      <c r="B776" t="s">
        <v>286</v>
      </c>
      <c r="C776" s="241" t="s">
        <v>515</v>
      </c>
      <c r="D776" s="241" t="s">
        <v>515</v>
      </c>
      <c r="E776" s="241" t="s">
        <v>514</v>
      </c>
      <c r="F776" s="241" t="s">
        <v>514</v>
      </c>
      <c r="G776" s="241" t="s">
        <v>515</v>
      </c>
    </row>
    <row r="777" spans="1:7" x14ac:dyDescent="0.35">
      <c r="A777">
        <v>2014</v>
      </c>
      <c r="B777" t="s">
        <v>286</v>
      </c>
      <c r="C777" s="241" t="s">
        <v>515</v>
      </c>
      <c r="D777" s="241" t="s">
        <v>515</v>
      </c>
      <c r="E777" s="241" t="s">
        <v>514</v>
      </c>
      <c r="F777" s="241" t="s">
        <v>514</v>
      </c>
      <c r="G777" s="241" t="s">
        <v>515</v>
      </c>
    </row>
    <row r="778" spans="1:7" x14ac:dyDescent="0.35">
      <c r="A778">
        <v>2014</v>
      </c>
      <c r="B778" t="s">
        <v>286</v>
      </c>
      <c r="C778" s="241" t="s">
        <v>515</v>
      </c>
      <c r="D778" s="241" t="s">
        <v>513</v>
      </c>
      <c r="E778" s="241" t="s">
        <v>514</v>
      </c>
      <c r="F778" s="241" t="s">
        <v>514</v>
      </c>
      <c r="G778" s="241" t="s">
        <v>513</v>
      </c>
    </row>
    <row r="779" spans="1:7" x14ac:dyDescent="0.35">
      <c r="A779">
        <v>2014</v>
      </c>
      <c r="B779" t="s">
        <v>286</v>
      </c>
      <c r="C779" s="241" t="s">
        <v>515</v>
      </c>
      <c r="D779" s="241" t="s">
        <v>515</v>
      </c>
      <c r="E779" s="241" t="s">
        <v>514</v>
      </c>
      <c r="F779" s="241" t="s">
        <v>514</v>
      </c>
      <c r="G779" s="241" t="s">
        <v>513</v>
      </c>
    </row>
    <row r="780" spans="1:7" x14ac:dyDescent="0.35">
      <c r="A780">
        <v>2014</v>
      </c>
      <c r="B780" t="s">
        <v>286</v>
      </c>
      <c r="C780" s="241" t="s">
        <v>515</v>
      </c>
      <c r="D780" s="241" t="s">
        <v>514</v>
      </c>
      <c r="E780" s="241" t="s">
        <v>514</v>
      </c>
      <c r="F780" s="241" t="s">
        <v>514</v>
      </c>
      <c r="G780" s="241" t="s">
        <v>513</v>
      </c>
    </row>
    <row r="781" spans="1:7" x14ac:dyDescent="0.35">
      <c r="A781">
        <v>2014</v>
      </c>
      <c r="B781" t="s">
        <v>286</v>
      </c>
      <c r="C781" s="241" t="s">
        <v>513</v>
      </c>
      <c r="D781" s="241" t="s">
        <v>513</v>
      </c>
      <c r="E781" s="241" t="s">
        <v>513</v>
      </c>
      <c r="F781" s="241" t="s">
        <v>513</v>
      </c>
      <c r="G781" s="241" t="s">
        <v>513</v>
      </c>
    </row>
    <row r="782" spans="1:7" x14ac:dyDescent="0.35">
      <c r="A782">
        <v>2014</v>
      </c>
      <c r="B782" t="s">
        <v>395</v>
      </c>
      <c r="C782" s="241" t="s">
        <v>514</v>
      </c>
      <c r="D782" s="241" t="s">
        <v>514</v>
      </c>
      <c r="E782" s="241" t="s">
        <v>514</v>
      </c>
      <c r="F782" s="241" t="s">
        <v>514</v>
      </c>
      <c r="G782" s="241" t="s">
        <v>514</v>
      </c>
    </row>
    <row r="783" spans="1:7" x14ac:dyDescent="0.35">
      <c r="A783">
        <v>2014</v>
      </c>
      <c r="B783" t="s">
        <v>395</v>
      </c>
      <c r="C783" s="241" t="s">
        <v>513</v>
      </c>
      <c r="D783" s="241" t="s">
        <v>513</v>
      </c>
      <c r="E783" s="241" t="s">
        <v>513</v>
      </c>
      <c r="F783" s="241" t="s">
        <v>513</v>
      </c>
      <c r="G783" s="241" t="s">
        <v>514</v>
      </c>
    </row>
    <row r="784" spans="1:7" x14ac:dyDescent="0.35">
      <c r="A784">
        <v>2014</v>
      </c>
      <c r="B784" t="s">
        <v>395</v>
      </c>
      <c r="C784" s="241" t="s">
        <v>515</v>
      </c>
      <c r="D784" s="241" t="s">
        <v>515</v>
      </c>
      <c r="E784" s="241" t="s">
        <v>513</v>
      </c>
      <c r="F784" s="241" t="s">
        <v>514</v>
      </c>
      <c r="G784" s="241" t="s">
        <v>514</v>
      </c>
    </row>
    <row r="785" spans="1:7" x14ac:dyDescent="0.35">
      <c r="A785">
        <v>2014</v>
      </c>
      <c r="B785" t="s">
        <v>395</v>
      </c>
      <c r="C785" s="241" t="s">
        <v>514</v>
      </c>
      <c r="D785" s="241" t="s">
        <v>514</v>
      </c>
      <c r="E785" s="241" t="s">
        <v>514</v>
      </c>
      <c r="F785" s="241" t="s">
        <v>514</v>
      </c>
      <c r="G785" s="241" t="s">
        <v>514</v>
      </c>
    </row>
    <row r="786" spans="1:7" x14ac:dyDescent="0.35">
      <c r="A786">
        <v>2014</v>
      </c>
      <c r="B786" t="s">
        <v>395</v>
      </c>
      <c r="C786" s="241" t="s">
        <v>515</v>
      </c>
      <c r="D786" s="241" t="s">
        <v>515</v>
      </c>
      <c r="E786" s="241" t="s">
        <v>513</v>
      </c>
      <c r="F786" s="241" t="s">
        <v>515</v>
      </c>
      <c r="G786" s="241" t="s">
        <v>515</v>
      </c>
    </row>
    <row r="787" spans="1:7" x14ac:dyDescent="0.35">
      <c r="A787">
        <v>2014</v>
      </c>
      <c r="B787" t="s">
        <v>395</v>
      </c>
      <c r="C787" s="241" t="s">
        <v>513</v>
      </c>
      <c r="D787" s="241" t="s">
        <v>513</v>
      </c>
      <c r="E787" s="241" t="s">
        <v>513</v>
      </c>
      <c r="F787" s="241" t="s">
        <v>513</v>
      </c>
      <c r="G787" s="241" t="s">
        <v>513</v>
      </c>
    </row>
    <row r="788" spans="1:7" x14ac:dyDescent="0.35">
      <c r="A788">
        <v>2014</v>
      </c>
      <c r="B788" t="s">
        <v>395</v>
      </c>
      <c r="C788" s="241" t="s">
        <v>513</v>
      </c>
      <c r="D788" s="241" t="s">
        <v>513</v>
      </c>
      <c r="E788" s="241" t="s">
        <v>513</v>
      </c>
      <c r="F788" s="241" t="s">
        <v>513</v>
      </c>
      <c r="G788" s="241" t="s">
        <v>513</v>
      </c>
    </row>
    <row r="789" spans="1:7" x14ac:dyDescent="0.35">
      <c r="A789">
        <v>2014</v>
      </c>
      <c r="B789" t="s">
        <v>395</v>
      </c>
      <c r="C789" s="241" t="s">
        <v>515</v>
      </c>
      <c r="D789" s="241" t="s">
        <v>514</v>
      </c>
      <c r="E789" s="241" t="s">
        <v>514</v>
      </c>
      <c r="F789" s="241" t="s">
        <v>515</v>
      </c>
      <c r="G789" s="241" t="s">
        <v>515</v>
      </c>
    </row>
    <row r="790" spans="1:7" x14ac:dyDescent="0.35">
      <c r="A790">
        <v>2014</v>
      </c>
      <c r="B790" t="s">
        <v>395</v>
      </c>
      <c r="C790" s="241" t="s">
        <v>515</v>
      </c>
      <c r="D790" s="241" t="s">
        <v>515</v>
      </c>
      <c r="E790" s="241" t="s">
        <v>515</v>
      </c>
      <c r="F790" s="241" t="s">
        <v>514</v>
      </c>
      <c r="G790" s="241" t="s">
        <v>515</v>
      </c>
    </row>
    <row r="791" spans="1:7" x14ac:dyDescent="0.35">
      <c r="A791">
        <v>2014</v>
      </c>
      <c r="B791" t="s">
        <v>395</v>
      </c>
      <c r="C791" s="241" t="s">
        <v>513</v>
      </c>
      <c r="D791" s="241" t="s">
        <v>513</v>
      </c>
      <c r="E791" s="241" t="s">
        <v>513</v>
      </c>
      <c r="F791" s="241" t="s">
        <v>515</v>
      </c>
      <c r="G791" s="241" t="s">
        <v>515</v>
      </c>
    </row>
    <row r="792" spans="1:7" x14ac:dyDescent="0.35">
      <c r="A792">
        <v>2014</v>
      </c>
      <c r="B792" t="s">
        <v>287</v>
      </c>
      <c r="C792" s="241" t="s">
        <v>515</v>
      </c>
      <c r="D792" s="241" t="s">
        <v>514</v>
      </c>
      <c r="E792" s="241" t="s">
        <v>514</v>
      </c>
      <c r="F792" s="241" t="s">
        <v>514</v>
      </c>
      <c r="G792" s="241" t="s">
        <v>515</v>
      </c>
    </row>
    <row r="793" spans="1:7" x14ac:dyDescent="0.35">
      <c r="A793">
        <v>2014</v>
      </c>
      <c r="B793" t="s">
        <v>287</v>
      </c>
      <c r="C793" s="241" t="s">
        <v>515</v>
      </c>
      <c r="D793" s="241" t="s">
        <v>514</v>
      </c>
      <c r="E793" s="241" t="s">
        <v>515</v>
      </c>
      <c r="F793" s="241" t="s">
        <v>515</v>
      </c>
      <c r="G793" s="241" t="s">
        <v>515</v>
      </c>
    </row>
    <row r="794" spans="1:7" x14ac:dyDescent="0.35">
      <c r="A794">
        <v>2014</v>
      </c>
      <c r="B794" t="s">
        <v>287</v>
      </c>
      <c r="C794" s="241" t="s">
        <v>515</v>
      </c>
      <c r="D794" s="241" t="s">
        <v>514</v>
      </c>
      <c r="E794" s="241" t="s">
        <v>514</v>
      </c>
      <c r="F794" s="241" t="s">
        <v>514</v>
      </c>
      <c r="G794" s="241" t="s">
        <v>514</v>
      </c>
    </row>
    <row r="795" spans="1:7" x14ac:dyDescent="0.35">
      <c r="A795">
        <v>2014</v>
      </c>
      <c r="B795" t="s">
        <v>287</v>
      </c>
      <c r="C795" s="241" t="s">
        <v>513</v>
      </c>
      <c r="D795" s="241" t="s">
        <v>515</v>
      </c>
      <c r="E795" s="241" t="s">
        <v>515</v>
      </c>
      <c r="F795" s="241" t="s">
        <v>514</v>
      </c>
      <c r="G795" s="241" t="s">
        <v>514</v>
      </c>
    </row>
    <row r="796" spans="1:7" x14ac:dyDescent="0.35">
      <c r="A796">
        <v>2014</v>
      </c>
      <c r="B796" t="s">
        <v>287</v>
      </c>
      <c r="C796" s="241" t="s">
        <v>515</v>
      </c>
      <c r="D796" s="241" t="s">
        <v>515</v>
      </c>
      <c r="E796" s="241" t="s">
        <v>515</v>
      </c>
      <c r="F796" s="241" t="s">
        <v>514</v>
      </c>
      <c r="G796" s="241" t="s">
        <v>514</v>
      </c>
    </row>
    <row r="797" spans="1:7" x14ac:dyDescent="0.35">
      <c r="A797">
        <v>2014</v>
      </c>
      <c r="B797" t="s">
        <v>287</v>
      </c>
      <c r="C797" s="241" t="s">
        <v>514</v>
      </c>
      <c r="D797" s="241" t="s">
        <v>514</v>
      </c>
      <c r="E797" s="241" t="s">
        <v>514</v>
      </c>
      <c r="F797" s="241" t="s">
        <v>515</v>
      </c>
      <c r="G797" s="241" t="s">
        <v>514</v>
      </c>
    </row>
    <row r="798" spans="1:7" x14ac:dyDescent="0.35">
      <c r="A798">
        <v>2014</v>
      </c>
      <c r="B798" t="s">
        <v>287</v>
      </c>
      <c r="C798" s="241" t="s">
        <v>515</v>
      </c>
      <c r="D798" s="241" t="s">
        <v>514</v>
      </c>
      <c r="E798" s="241" t="s">
        <v>513</v>
      </c>
      <c r="F798" s="241" t="s">
        <v>515</v>
      </c>
      <c r="G798" s="241" t="s">
        <v>515</v>
      </c>
    </row>
    <row r="799" spans="1:7" x14ac:dyDescent="0.35">
      <c r="A799">
        <v>2014</v>
      </c>
      <c r="B799" t="s">
        <v>287</v>
      </c>
      <c r="C799" s="241" t="s">
        <v>515</v>
      </c>
      <c r="D799" s="241" t="s">
        <v>514</v>
      </c>
      <c r="E799" s="241" t="s">
        <v>515</v>
      </c>
      <c r="F799" s="241" t="s">
        <v>515</v>
      </c>
      <c r="G799" s="241" t="s">
        <v>515</v>
      </c>
    </row>
    <row r="800" spans="1:7" x14ac:dyDescent="0.35">
      <c r="A800">
        <v>2014</v>
      </c>
      <c r="B800" t="s">
        <v>287</v>
      </c>
      <c r="C800" s="241" t="s">
        <v>514</v>
      </c>
      <c r="D800" s="241" t="s">
        <v>514</v>
      </c>
      <c r="E800" s="241" t="s">
        <v>514</v>
      </c>
      <c r="F800" s="241" t="s">
        <v>515</v>
      </c>
      <c r="G800" s="241" t="s">
        <v>515</v>
      </c>
    </row>
    <row r="801" spans="1:7" x14ac:dyDescent="0.35">
      <c r="A801">
        <v>2014</v>
      </c>
      <c r="B801" t="s">
        <v>287</v>
      </c>
      <c r="C801" s="241" t="s">
        <v>513</v>
      </c>
      <c r="D801" s="241" t="s">
        <v>514</v>
      </c>
      <c r="E801" s="241" t="s">
        <v>514</v>
      </c>
      <c r="F801" s="241" t="s">
        <v>515</v>
      </c>
      <c r="G801" s="241" t="s">
        <v>515</v>
      </c>
    </row>
    <row r="802" spans="1:7" x14ac:dyDescent="0.35">
      <c r="A802">
        <v>2014</v>
      </c>
      <c r="B802" t="s">
        <v>287</v>
      </c>
      <c r="C802" s="241" t="s">
        <v>515</v>
      </c>
      <c r="D802" s="241" t="s">
        <v>515</v>
      </c>
      <c r="E802" s="241" t="s">
        <v>515</v>
      </c>
      <c r="F802" s="241" t="s">
        <v>515</v>
      </c>
      <c r="G802" s="241" t="s">
        <v>514</v>
      </c>
    </row>
    <row r="803" spans="1:7" x14ac:dyDescent="0.35">
      <c r="A803">
        <v>2014</v>
      </c>
      <c r="B803" t="s">
        <v>287</v>
      </c>
      <c r="C803" s="241" t="s">
        <v>514</v>
      </c>
      <c r="D803" s="241" t="s">
        <v>515</v>
      </c>
      <c r="E803" s="241" t="s">
        <v>513</v>
      </c>
      <c r="F803" s="241" t="s">
        <v>515</v>
      </c>
      <c r="G803" s="241" t="s">
        <v>514</v>
      </c>
    </row>
    <row r="804" spans="1:7" x14ac:dyDescent="0.35">
      <c r="A804">
        <v>2014</v>
      </c>
      <c r="B804" t="s">
        <v>288</v>
      </c>
      <c r="C804" s="241" t="s">
        <v>515</v>
      </c>
      <c r="D804" s="241" t="s">
        <v>515</v>
      </c>
      <c r="E804" s="241" t="s">
        <v>515</v>
      </c>
      <c r="F804" s="241" t="s">
        <v>515</v>
      </c>
      <c r="G804" s="241" t="s">
        <v>515</v>
      </c>
    </row>
    <row r="805" spans="1:7" x14ac:dyDescent="0.35">
      <c r="A805">
        <v>2014</v>
      </c>
      <c r="B805" t="s">
        <v>288</v>
      </c>
      <c r="C805" s="241" t="s">
        <v>514</v>
      </c>
      <c r="D805" s="241" t="s">
        <v>514</v>
      </c>
      <c r="E805" s="241" t="s">
        <v>514</v>
      </c>
      <c r="F805" s="241" t="s">
        <v>514</v>
      </c>
      <c r="G805" s="241" t="s">
        <v>514</v>
      </c>
    </row>
    <row r="806" spans="1:7" x14ac:dyDescent="0.35">
      <c r="A806">
        <v>2014</v>
      </c>
      <c r="B806" t="s">
        <v>288</v>
      </c>
      <c r="C806" s="241" t="s">
        <v>514</v>
      </c>
      <c r="D806" s="241" t="s">
        <v>514</v>
      </c>
      <c r="E806" s="241" t="s">
        <v>514</v>
      </c>
      <c r="F806" s="241" t="s">
        <v>515</v>
      </c>
      <c r="G806" s="241" t="s">
        <v>515</v>
      </c>
    </row>
    <row r="807" spans="1:7" x14ac:dyDescent="0.35">
      <c r="A807">
        <v>2014</v>
      </c>
      <c r="B807" t="s">
        <v>288</v>
      </c>
      <c r="C807" s="241" t="s">
        <v>515</v>
      </c>
      <c r="D807" s="241" t="s">
        <v>514</v>
      </c>
      <c r="E807" s="241" t="s">
        <v>514</v>
      </c>
      <c r="F807" s="241" t="s">
        <v>514</v>
      </c>
      <c r="G807" s="241" t="s">
        <v>515</v>
      </c>
    </row>
    <row r="808" spans="1:7" x14ac:dyDescent="0.35">
      <c r="A808">
        <v>2014</v>
      </c>
      <c r="B808" t="s">
        <v>288</v>
      </c>
      <c r="C808" s="241" t="s">
        <v>515</v>
      </c>
      <c r="D808" s="241" t="s">
        <v>515</v>
      </c>
      <c r="E808" s="241" t="s">
        <v>515</v>
      </c>
      <c r="F808" s="241" t="s">
        <v>515</v>
      </c>
      <c r="G808" s="241" t="s">
        <v>515</v>
      </c>
    </row>
    <row r="809" spans="1:7" x14ac:dyDescent="0.35">
      <c r="A809">
        <v>2014</v>
      </c>
      <c r="B809" t="s">
        <v>288</v>
      </c>
      <c r="C809" s="241" t="s">
        <v>514</v>
      </c>
      <c r="D809" s="241" t="s">
        <v>514</v>
      </c>
      <c r="E809" s="241" t="s">
        <v>513</v>
      </c>
      <c r="F809" s="241" t="s">
        <v>515</v>
      </c>
      <c r="G809" s="241" t="s">
        <v>515</v>
      </c>
    </row>
    <row r="810" spans="1:7" x14ac:dyDescent="0.35">
      <c r="A810">
        <v>2014</v>
      </c>
      <c r="B810" t="s">
        <v>288</v>
      </c>
      <c r="C810" s="241" t="s">
        <v>514</v>
      </c>
      <c r="D810" s="241" t="s">
        <v>514</v>
      </c>
      <c r="E810" s="241" t="s">
        <v>514</v>
      </c>
      <c r="F810" s="241" t="s">
        <v>514</v>
      </c>
      <c r="G810" s="241" t="s">
        <v>515</v>
      </c>
    </row>
    <row r="811" spans="1:7" x14ac:dyDescent="0.35">
      <c r="A811">
        <v>2014</v>
      </c>
      <c r="B811" t="s">
        <v>288</v>
      </c>
      <c r="C811" s="241" t="s">
        <v>515</v>
      </c>
      <c r="D811" s="241" t="s">
        <v>514</v>
      </c>
      <c r="E811" s="241" t="s">
        <v>514</v>
      </c>
      <c r="F811" s="241" t="s">
        <v>514</v>
      </c>
      <c r="G811" s="241" t="s">
        <v>514</v>
      </c>
    </row>
    <row r="812" spans="1:7" x14ac:dyDescent="0.35">
      <c r="A812">
        <v>2014</v>
      </c>
      <c r="B812" t="s">
        <v>288</v>
      </c>
      <c r="C812" s="241" t="s">
        <v>513</v>
      </c>
      <c r="D812" s="241" t="s">
        <v>513</v>
      </c>
      <c r="E812" s="241" t="s">
        <v>513</v>
      </c>
      <c r="F812" s="241" t="s">
        <v>513</v>
      </c>
      <c r="G812" s="241" t="s">
        <v>513</v>
      </c>
    </row>
    <row r="813" spans="1:7" x14ac:dyDescent="0.35">
      <c r="A813">
        <v>2014</v>
      </c>
      <c r="B813" t="s">
        <v>288</v>
      </c>
      <c r="C813" s="241" t="s">
        <v>514</v>
      </c>
      <c r="D813" s="241" t="s">
        <v>514</v>
      </c>
      <c r="E813" s="241" t="s">
        <v>514</v>
      </c>
      <c r="F813" s="241" t="s">
        <v>515</v>
      </c>
      <c r="G813" s="241" t="s">
        <v>515</v>
      </c>
    </row>
    <row r="814" spans="1:7" x14ac:dyDescent="0.35">
      <c r="A814">
        <v>2014</v>
      </c>
      <c r="B814" t="s">
        <v>288</v>
      </c>
      <c r="C814" s="241" t="s">
        <v>515</v>
      </c>
      <c r="D814" s="241" t="s">
        <v>515</v>
      </c>
      <c r="E814" s="241" t="s">
        <v>515</v>
      </c>
      <c r="F814" s="241" t="s">
        <v>515</v>
      </c>
      <c r="G814" s="241" t="s">
        <v>515</v>
      </c>
    </row>
    <row r="815" spans="1:7" x14ac:dyDescent="0.35">
      <c r="A815">
        <v>2014</v>
      </c>
      <c r="B815" t="s">
        <v>288</v>
      </c>
      <c r="C815" s="241" t="s">
        <v>514</v>
      </c>
      <c r="D815" s="241" t="s">
        <v>514</v>
      </c>
      <c r="E815" s="241" t="s">
        <v>514</v>
      </c>
      <c r="F815" s="241" t="s">
        <v>514</v>
      </c>
      <c r="G815" s="241" t="s">
        <v>515</v>
      </c>
    </row>
    <row r="816" spans="1:7" x14ac:dyDescent="0.35">
      <c r="A816">
        <v>2014</v>
      </c>
      <c r="B816" t="s">
        <v>288</v>
      </c>
      <c r="C816" s="241" t="s">
        <v>515</v>
      </c>
      <c r="D816" s="241" t="s">
        <v>513</v>
      </c>
      <c r="E816" s="241" t="s">
        <v>513</v>
      </c>
      <c r="F816" s="241" t="s">
        <v>514</v>
      </c>
      <c r="G816" s="241" t="s">
        <v>515</v>
      </c>
    </row>
    <row r="817" spans="1:7" x14ac:dyDescent="0.35">
      <c r="A817">
        <v>2014</v>
      </c>
      <c r="B817" t="s">
        <v>288</v>
      </c>
      <c r="C817" s="241" t="s">
        <v>515</v>
      </c>
      <c r="D817" s="241" t="s">
        <v>514</v>
      </c>
      <c r="E817" s="241" t="s">
        <v>513</v>
      </c>
      <c r="F817" s="241" t="s">
        <v>515</v>
      </c>
      <c r="G817" s="241" t="s">
        <v>513</v>
      </c>
    </row>
    <row r="818" spans="1:7" x14ac:dyDescent="0.35">
      <c r="A818">
        <v>2014</v>
      </c>
      <c r="B818" t="s">
        <v>288</v>
      </c>
      <c r="C818" s="241" t="s">
        <v>514</v>
      </c>
      <c r="D818" s="241" t="s">
        <v>514</v>
      </c>
      <c r="E818" s="241" t="s">
        <v>514</v>
      </c>
      <c r="F818" s="241" t="s">
        <v>515</v>
      </c>
      <c r="G818" s="241" t="s">
        <v>515</v>
      </c>
    </row>
    <row r="819" spans="1:7" x14ac:dyDescent="0.35">
      <c r="A819">
        <v>2014</v>
      </c>
      <c r="B819" t="s">
        <v>288</v>
      </c>
      <c r="C819" s="241" t="s">
        <v>514</v>
      </c>
      <c r="D819" s="241" t="s">
        <v>514</v>
      </c>
      <c r="E819" s="241" t="s">
        <v>514</v>
      </c>
      <c r="F819" s="241" t="s">
        <v>514</v>
      </c>
      <c r="G819" s="241" t="s">
        <v>514</v>
      </c>
    </row>
    <row r="820" spans="1:7" x14ac:dyDescent="0.35">
      <c r="A820">
        <v>2014</v>
      </c>
      <c r="B820" t="s">
        <v>323</v>
      </c>
      <c r="C820" s="241" t="s">
        <v>515</v>
      </c>
      <c r="D820" s="241" t="s">
        <v>515</v>
      </c>
      <c r="E820" s="241" t="s">
        <v>515</v>
      </c>
      <c r="F820" s="241" t="s">
        <v>515</v>
      </c>
      <c r="G820" s="241" t="s">
        <v>514</v>
      </c>
    </row>
    <row r="821" spans="1:7" x14ac:dyDescent="0.35">
      <c r="A821">
        <v>2014</v>
      </c>
      <c r="B821" t="s">
        <v>323</v>
      </c>
      <c r="C821" s="241" t="s">
        <v>513</v>
      </c>
      <c r="D821" s="241" t="s">
        <v>513</v>
      </c>
      <c r="E821" s="241" t="s">
        <v>513</v>
      </c>
      <c r="F821" s="241" t="s">
        <v>513</v>
      </c>
      <c r="G821" s="241" t="s">
        <v>513</v>
      </c>
    </row>
    <row r="822" spans="1:7" x14ac:dyDescent="0.35">
      <c r="A822">
        <v>2014</v>
      </c>
      <c r="B822" t="s">
        <v>323</v>
      </c>
      <c r="C822" s="241" t="s">
        <v>515</v>
      </c>
      <c r="D822" s="241" t="s">
        <v>514</v>
      </c>
      <c r="E822" s="241" t="s">
        <v>514</v>
      </c>
      <c r="F822" s="241" t="s">
        <v>515</v>
      </c>
      <c r="G822" s="241" t="s">
        <v>515</v>
      </c>
    </row>
    <row r="823" spans="1:7" x14ac:dyDescent="0.35">
      <c r="A823">
        <v>2014</v>
      </c>
      <c r="B823" t="s">
        <v>323</v>
      </c>
      <c r="C823" s="241" t="s">
        <v>513</v>
      </c>
      <c r="D823" s="241" t="s">
        <v>513</v>
      </c>
      <c r="E823" s="241" t="s">
        <v>513</v>
      </c>
      <c r="F823" s="241" t="s">
        <v>513</v>
      </c>
      <c r="G823" s="241" t="s">
        <v>513</v>
      </c>
    </row>
    <row r="824" spans="1:7" x14ac:dyDescent="0.35">
      <c r="A824">
        <v>2014</v>
      </c>
      <c r="B824" t="s">
        <v>323</v>
      </c>
      <c r="C824" s="241" t="s">
        <v>514</v>
      </c>
      <c r="D824" s="241" t="s">
        <v>514</v>
      </c>
      <c r="E824" s="241" t="s">
        <v>514</v>
      </c>
      <c r="F824" s="241" t="s">
        <v>515</v>
      </c>
      <c r="G824" s="241" t="s">
        <v>514</v>
      </c>
    </row>
    <row r="825" spans="1:7" x14ac:dyDescent="0.35">
      <c r="A825">
        <v>2014</v>
      </c>
      <c r="B825" t="s">
        <v>323</v>
      </c>
      <c r="C825" s="241" t="s">
        <v>514</v>
      </c>
      <c r="D825" s="241" t="s">
        <v>513</v>
      </c>
      <c r="E825" s="241" t="s">
        <v>513</v>
      </c>
      <c r="F825" s="241" t="s">
        <v>513</v>
      </c>
      <c r="G825" s="241" t="s">
        <v>513</v>
      </c>
    </row>
    <row r="826" spans="1:7" x14ac:dyDescent="0.35">
      <c r="A826">
        <v>2014</v>
      </c>
      <c r="B826" t="s">
        <v>323</v>
      </c>
      <c r="C826" s="241" t="s">
        <v>515</v>
      </c>
      <c r="D826" s="241" t="s">
        <v>515</v>
      </c>
      <c r="E826" s="241" t="s">
        <v>515</v>
      </c>
      <c r="F826" s="241" t="s">
        <v>515</v>
      </c>
      <c r="G826" s="241" t="s">
        <v>515</v>
      </c>
    </row>
    <row r="827" spans="1:7" x14ac:dyDescent="0.35">
      <c r="A827">
        <v>2014</v>
      </c>
      <c r="B827" t="s">
        <v>323</v>
      </c>
      <c r="C827" s="241" t="s">
        <v>515</v>
      </c>
      <c r="D827" s="241" t="s">
        <v>515</v>
      </c>
      <c r="E827" s="241" t="s">
        <v>515</v>
      </c>
      <c r="F827" s="241" t="s">
        <v>515</v>
      </c>
      <c r="G827" s="241" t="s">
        <v>515</v>
      </c>
    </row>
    <row r="828" spans="1:7" x14ac:dyDescent="0.35">
      <c r="A828">
        <v>2014</v>
      </c>
      <c r="B828" t="s">
        <v>323</v>
      </c>
      <c r="C828" s="241" t="s">
        <v>515</v>
      </c>
      <c r="D828" s="241" t="s">
        <v>515</v>
      </c>
      <c r="E828" s="241" t="s">
        <v>515</v>
      </c>
      <c r="F828" s="241" t="s">
        <v>515</v>
      </c>
      <c r="G828" s="241" t="s">
        <v>515</v>
      </c>
    </row>
    <row r="829" spans="1:7" x14ac:dyDescent="0.35">
      <c r="A829">
        <v>2014</v>
      </c>
      <c r="B829" t="s">
        <v>323</v>
      </c>
      <c r="C829" s="241" t="s">
        <v>514</v>
      </c>
      <c r="D829" s="241" t="s">
        <v>514</v>
      </c>
      <c r="E829" s="241" t="s">
        <v>514</v>
      </c>
      <c r="F829" s="241" t="s">
        <v>515</v>
      </c>
      <c r="G829" s="241" t="s">
        <v>514</v>
      </c>
    </row>
    <row r="830" spans="1:7" x14ac:dyDescent="0.35">
      <c r="A830">
        <v>2014</v>
      </c>
      <c r="B830" t="s">
        <v>323</v>
      </c>
      <c r="C830" s="241" t="s">
        <v>514</v>
      </c>
      <c r="D830" s="241" t="s">
        <v>515</v>
      </c>
      <c r="E830" s="241" t="s">
        <v>515</v>
      </c>
      <c r="F830" s="241" t="s">
        <v>515</v>
      </c>
      <c r="G830" s="241" t="s">
        <v>515</v>
      </c>
    </row>
    <row r="831" spans="1:7" x14ac:dyDescent="0.35">
      <c r="A831">
        <v>2014</v>
      </c>
      <c r="B831" t="s">
        <v>393</v>
      </c>
      <c r="C831" s="241" t="s">
        <v>514</v>
      </c>
      <c r="D831" s="241" t="s">
        <v>515</v>
      </c>
      <c r="E831" s="241" t="s">
        <v>515</v>
      </c>
      <c r="F831" s="241" t="s">
        <v>515</v>
      </c>
      <c r="G831" s="241" t="s">
        <v>515</v>
      </c>
    </row>
    <row r="832" spans="1:7" x14ac:dyDescent="0.35">
      <c r="A832">
        <v>2014</v>
      </c>
      <c r="B832" t="s">
        <v>393</v>
      </c>
      <c r="C832" s="241" t="s">
        <v>513</v>
      </c>
      <c r="D832" s="241" t="s">
        <v>513</v>
      </c>
      <c r="E832" s="241" t="s">
        <v>513</v>
      </c>
      <c r="F832" s="241" t="s">
        <v>513</v>
      </c>
      <c r="G832" s="241" t="s">
        <v>513</v>
      </c>
    </row>
    <row r="833" spans="1:7" x14ac:dyDescent="0.35">
      <c r="A833">
        <v>2014</v>
      </c>
      <c r="B833" t="s">
        <v>393</v>
      </c>
      <c r="C833" s="241" t="s">
        <v>513</v>
      </c>
      <c r="D833" s="241" t="s">
        <v>514</v>
      </c>
      <c r="E833" s="241" t="s">
        <v>514</v>
      </c>
      <c r="F833" s="241" t="s">
        <v>514</v>
      </c>
      <c r="G833" s="241" t="s">
        <v>515</v>
      </c>
    </row>
    <row r="834" spans="1:7" x14ac:dyDescent="0.35">
      <c r="A834">
        <v>2014</v>
      </c>
      <c r="B834" t="s">
        <v>393</v>
      </c>
      <c r="C834" s="241" t="s">
        <v>514</v>
      </c>
      <c r="D834" s="241" t="s">
        <v>514</v>
      </c>
      <c r="E834" s="241" t="s">
        <v>514</v>
      </c>
      <c r="F834" s="241" t="s">
        <v>514</v>
      </c>
      <c r="G834" s="241" t="s">
        <v>514</v>
      </c>
    </row>
    <row r="835" spans="1:7" x14ac:dyDescent="0.35">
      <c r="A835">
        <v>2014</v>
      </c>
      <c r="B835" t="s">
        <v>393</v>
      </c>
      <c r="C835" s="241" t="s">
        <v>514</v>
      </c>
      <c r="D835" s="241" t="s">
        <v>514</v>
      </c>
      <c r="E835" s="241" t="s">
        <v>514</v>
      </c>
      <c r="F835" s="241" t="s">
        <v>514</v>
      </c>
      <c r="G835" s="241" t="s">
        <v>515</v>
      </c>
    </row>
    <row r="836" spans="1:7" x14ac:dyDescent="0.35">
      <c r="A836">
        <v>2014</v>
      </c>
      <c r="B836" t="s">
        <v>393</v>
      </c>
      <c r="C836" s="241" t="s">
        <v>514</v>
      </c>
      <c r="D836" s="241" t="s">
        <v>514</v>
      </c>
      <c r="E836" s="241" t="s">
        <v>514</v>
      </c>
      <c r="F836" s="241" t="s">
        <v>514</v>
      </c>
      <c r="G836" s="241" t="s">
        <v>514</v>
      </c>
    </row>
    <row r="837" spans="1:7" x14ac:dyDescent="0.35">
      <c r="A837">
        <v>2014</v>
      </c>
      <c r="B837" t="s">
        <v>393</v>
      </c>
      <c r="C837" s="241" t="s">
        <v>514</v>
      </c>
      <c r="D837" s="241" t="s">
        <v>514</v>
      </c>
      <c r="E837" s="241" t="s">
        <v>514</v>
      </c>
      <c r="F837" s="241" t="s">
        <v>514</v>
      </c>
      <c r="G837" s="241" t="s">
        <v>515</v>
      </c>
    </row>
    <row r="838" spans="1:7" x14ac:dyDescent="0.35">
      <c r="A838">
        <v>2014</v>
      </c>
      <c r="B838" t="s">
        <v>393</v>
      </c>
      <c r="C838" s="241" t="s">
        <v>513</v>
      </c>
      <c r="D838" s="241" t="s">
        <v>513</v>
      </c>
      <c r="E838" s="241" t="s">
        <v>513</v>
      </c>
      <c r="F838" s="241" t="s">
        <v>513</v>
      </c>
      <c r="G838" s="241" t="s">
        <v>513</v>
      </c>
    </row>
    <row r="839" spans="1:7" x14ac:dyDescent="0.35">
      <c r="A839">
        <v>2014</v>
      </c>
      <c r="B839" t="s">
        <v>393</v>
      </c>
      <c r="C839" s="241" t="s">
        <v>513</v>
      </c>
      <c r="D839" s="241" t="s">
        <v>514</v>
      </c>
      <c r="E839" s="241" t="s">
        <v>514</v>
      </c>
      <c r="F839" s="241" t="s">
        <v>515</v>
      </c>
      <c r="G839" s="241" t="s">
        <v>514</v>
      </c>
    </row>
    <row r="840" spans="1:7" x14ac:dyDescent="0.35">
      <c r="A840">
        <v>2014</v>
      </c>
      <c r="B840" t="s">
        <v>393</v>
      </c>
      <c r="C840" s="241" t="s">
        <v>514</v>
      </c>
      <c r="D840" s="241" t="s">
        <v>515</v>
      </c>
      <c r="E840" s="241" t="s">
        <v>514</v>
      </c>
      <c r="F840" s="241" t="s">
        <v>514</v>
      </c>
      <c r="G840" s="241" t="s">
        <v>515</v>
      </c>
    </row>
    <row r="841" spans="1:7" x14ac:dyDescent="0.35">
      <c r="A841">
        <v>2014</v>
      </c>
      <c r="B841" t="s">
        <v>393</v>
      </c>
      <c r="C841" s="241" t="s">
        <v>514</v>
      </c>
      <c r="D841" s="241" t="s">
        <v>514</v>
      </c>
      <c r="E841" s="241" t="s">
        <v>514</v>
      </c>
      <c r="F841" s="241" t="s">
        <v>514</v>
      </c>
      <c r="G841" s="241" t="s">
        <v>515</v>
      </c>
    </row>
    <row r="842" spans="1:7" x14ac:dyDescent="0.35">
      <c r="A842">
        <v>2014</v>
      </c>
      <c r="B842" t="s">
        <v>393</v>
      </c>
      <c r="C842" s="241" t="s">
        <v>513</v>
      </c>
      <c r="D842" s="241" t="s">
        <v>513</v>
      </c>
      <c r="E842" s="241" t="s">
        <v>513</v>
      </c>
      <c r="F842" s="241" t="s">
        <v>513</v>
      </c>
      <c r="G842" s="241" t="s">
        <v>513</v>
      </c>
    </row>
    <row r="843" spans="1:7" x14ac:dyDescent="0.35">
      <c r="A843">
        <v>2014</v>
      </c>
      <c r="B843" t="s">
        <v>289</v>
      </c>
      <c r="C843" s="241" t="s">
        <v>514</v>
      </c>
      <c r="D843" s="241" t="s">
        <v>514</v>
      </c>
      <c r="E843" s="241" t="s">
        <v>514</v>
      </c>
      <c r="F843" s="241" t="s">
        <v>514</v>
      </c>
      <c r="G843" s="241" t="s">
        <v>514</v>
      </c>
    </row>
    <row r="844" spans="1:7" x14ac:dyDescent="0.35">
      <c r="A844">
        <v>2014</v>
      </c>
      <c r="B844" t="s">
        <v>289</v>
      </c>
      <c r="C844" s="241" t="s">
        <v>513</v>
      </c>
      <c r="D844" s="241" t="s">
        <v>514</v>
      </c>
      <c r="E844" s="241" t="s">
        <v>514</v>
      </c>
      <c r="F844" s="241" t="s">
        <v>514</v>
      </c>
      <c r="G844" s="241" t="s">
        <v>515</v>
      </c>
    </row>
    <row r="845" spans="1:7" x14ac:dyDescent="0.35">
      <c r="A845">
        <v>2014</v>
      </c>
      <c r="B845" t="s">
        <v>289</v>
      </c>
      <c r="C845" s="241" t="s">
        <v>513</v>
      </c>
      <c r="D845" s="241" t="s">
        <v>514</v>
      </c>
      <c r="E845" s="241" t="s">
        <v>513</v>
      </c>
      <c r="F845" s="241" t="s">
        <v>515</v>
      </c>
      <c r="G845" s="241" t="s">
        <v>515</v>
      </c>
    </row>
    <row r="846" spans="1:7" x14ac:dyDescent="0.35">
      <c r="A846">
        <v>2014</v>
      </c>
      <c r="B846" t="s">
        <v>289</v>
      </c>
      <c r="C846" s="241" t="s">
        <v>514</v>
      </c>
      <c r="D846" s="241" t="s">
        <v>514</v>
      </c>
      <c r="E846" s="241" t="s">
        <v>514</v>
      </c>
      <c r="F846" s="241" t="s">
        <v>514</v>
      </c>
      <c r="G846" s="241" t="s">
        <v>515</v>
      </c>
    </row>
    <row r="847" spans="1:7" x14ac:dyDescent="0.35">
      <c r="A847">
        <v>2014</v>
      </c>
      <c r="B847" t="s">
        <v>289</v>
      </c>
      <c r="C847" s="241" t="s">
        <v>513</v>
      </c>
      <c r="D847" s="241" t="s">
        <v>513</v>
      </c>
      <c r="E847" s="241" t="s">
        <v>513</v>
      </c>
      <c r="F847" s="241" t="s">
        <v>513</v>
      </c>
      <c r="G847" s="241" t="s">
        <v>513</v>
      </c>
    </row>
    <row r="848" spans="1:7" x14ac:dyDescent="0.35">
      <c r="A848">
        <v>2014</v>
      </c>
      <c r="B848" t="s">
        <v>289</v>
      </c>
      <c r="C848" s="241" t="s">
        <v>514</v>
      </c>
      <c r="D848" s="241" t="s">
        <v>514</v>
      </c>
      <c r="E848" s="241" t="s">
        <v>514</v>
      </c>
      <c r="F848" s="241" t="s">
        <v>514</v>
      </c>
      <c r="G848" s="241" t="s">
        <v>514</v>
      </c>
    </row>
    <row r="849" spans="1:7" x14ac:dyDescent="0.35">
      <c r="A849">
        <v>2014</v>
      </c>
      <c r="B849" t="s">
        <v>289</v>
      </c>
      <c r="C849" s="241" t="s">
        <v>514</v>
      </c>
      <c r="D849" s="241" t="s">
        <v>514</v>
      </c>
      <c r="E849" s="241" t="s">
        <v>514</v>
      </c>
      <c r="F849" s="241" t="s">
        <v>515</v>
      </c>
      <c r="G849" s="241" t="s">
        <v>515</v>
      </c>
    </row>
    <row r="850" spans="1:7" x14ac:dyDescent="0.35">
      <c r="A850">
        <v>2014</v>
      </c>
      <c r="B850" t="s">
        <v>289</v>
      </c>
      <c r="C850" s="241" t="s">
        <v>514</v>
      </c>
      <c r="D850" s="241" t="s">
        <v>514</v>
      </c>
      <c r="E850" s="241" t="s">
        <v>514</v>
      </c>
      <c r="F850" s="241" t="s">
        <v>514</v>
      </c>
      <c r="G850" s="241" t="s">
        <v>513</v>
      </c>
    </row>
    <row r="851" spans="1:7" x14ac:dyDescent="0.35">
      <c r="A851">
        <v>2014</v>
      </c>
      <c r="B851" t="s">
        <v>289</v>
      </c>
      <c r="C851" s="241" t="s">
        <v>515</v>
      </c>
      <c r="D851" s="241" t="s">
        <v>514</v>
      </c>
      <c r="E851" s="241" t="s">
        <v>514</v>
      </c>
      <c r="F851" s="241" t="s">
        <v>514</v>
      </c>
      <c r="G851" s="241" t="s">
        <v>514</v>
      </c>
    </row>
    <row r="852" spans="1:7" x14ac:dyDescent="0.35">
      <c r="A852">
        <v>2014</v>
      </c>
      <c r="B852" t="s">
        <v>289</v>
      </c>
      <c r="C852" s="241" t="s">
        <v>515</v>
      </c>
      <c r="D852" s="241" t="s">
        <v>514</v>
      </c>
      <c r="E852" s="241" t="s">
        <v>514</v>
      </c>
      <c r="F852" s="241" t="s">
        <v>515</v>
      </c>
      <c r="G852" s="241" t="s">
        <v>515</v>
      </c>
    </row>
    <row r="853" spans="1:7" x14ac:dyDescent="0.35">
      <c r="A853">
        <v>2014</v>
      </c>
      <c r="B853" t="s">
        <v>290</v>
      </c>
      <c r="C853" s="241" t="s">
        <v>515</v>
      </c>
      <c r="D853" s="241" t="s">
        <v>515</v>
      </c>
      <c r="E853" s="241" t="s">
        <v>515</v>
      </c>
      <c r="F853" s="241" t="s">
        <v>515</v>
      </c>
      <c r="G853" s="241" t="s">
        <v>515</v>
      </c>
    </row>
    <row r="854" spans="1:7" x14ac:dyDescent="0.35">
      <c r="A854">
        <v>2014</v>
      </c>
      <c r="B854" t="s">
        <v>290</v>
      </c>
      <c r="C854" s="241" t="s">
        <v>515</v>
      </c>
      <c r="D854" s="241" t="s">
        <v>515</v>
      </c>
      <c r="E854" s="241" t="s">
        <v>515</v>
      </c>
      <c r="F854" s="241" t="s">
        <v>515</v>
      </c>
      <c r="G854" s="241" t="s">
        <v>515</v>
      </c>
    </row>
    <row r="855" spans="1:7" x14ac:dyDescent="0.35">
      <c r="A855">
        <v>2014</v>
      </c>
      <c r="B855" t="s">
        <v>290</v>
      </c>
      <c r="C855" s="241" t="s">
        <v>513</v>
      </c>
      <c r="D855" s="241" t="s">
        <v>513</v>
      </c>
      <c r="E855" s="241" t="s">
        <v>514</v>
      </c>
      <c r="F855" s="241" t="s">
        <v>515</v>
      </c>
      <c r="G855" s="241" t="s">
        <v>515</v>
      </c>
    </row>
    <row r="856" spans="1:7" x14ac:dyDescent="0.35">
      <c r="A856">
        <v>2014</v>
      </c>
      <c r="B856" t="s">
        <v>290</v>
      </c>
      <c r="C856" s="241" t="s">
        <v>515</v>
      </c>
      <c r="D856" s="241" t="s">
        <v>513</v>
      </c>
      <c r="E856" s="241" t="s">
        <v>515</v>
      </c>
      <c r="F856" s="241" t="s">
        <v>513</v>
      </c>
      <c r="G856" s="241" t="s">
        <v>515</v>
      </c>
    </row>
    <row r="857" spans="1:7" x14ac:dyDescent="0.35">
      <c r="A857">
        <v>2014</v>
      </c>
      <c r="B857" t="s">
        <v>290</v>
      </c>
      <c r="C857" s="241" t="s">
        <v>514</v>
      </c>
      <c r="D857" s="241" t="s">
        <v>514</v>
      </c>
      <c r="E857" s="241" t="s">
        <v>514</v>
      </c>
      <c r="F857" s="241" t="s">
        <v>514</v>
      </c>
      <c r="G857" s="241" t="s">
        <v>513</v>
      </c>
    </row>
    <row r="858" spans="1:7" x14ac:dyDescent="0.35">
      <c r="A858">
        <v>2014</v>
      </c>
      <c r="B858" t="s">
        <v>290</v>
      </c>
      <c r="C858" s="241" t="s">
        <v>513</v>
      </c>
      <c r="D858" s="241" t="s">
        <v>514</v>
      </c>
      <c r="E858" s="241" t="s">
        <v>513</v>
      </c>
      <c r="F858" s="241" t="s">
        <v>513</v>
      </c>
      <c r="G858" s="241" t="s">
        <v>515</v>
      </c>
    </row>
    <row r="859" spans="1:7" x14ac:dyDescent="0.35">
      <c r="A859">
        <v>2014</v>
      </c>
      <c r="B859" t="s">
        <v>290</v>
      </c>
      <c r="C859" s="241" t="s">
        <v>514</v>
      </c>
      <c r="D859" s="241" t="s">
        <v>514</v>
      </c>
      <c r="E859" s="241" t="s">
        <v>514</v>
      </c>
      <c r="F859" s="241" t="s">
        <v>515</v>
      </c>
      <c r="G859" s="241" t="s">
        <v>515</v>
      </c>
    </row>
    <row r="860" spans="1:7" x14ac:dyDescent="0.35">
      <c r="A860">
        <v>2014</v>
      </c>
      <c r="B860" t="s">
        <v>290</v>
      </c>
      <c r="C860" s="241" t="s">
        <v>515</v>
      </c>
      <c r="D860" s="241" t="s">
        <v>514</v>
      </c>
      <c r="E860" s="241" t="s">
        <v>514</v>
      </c>
      <c r="F860" s="241" t="s">
        <v>515</v>
      </c>
      <c r="G860" s="241" t="s">
        <v>515</v>
      </c>
    </row>
    <row r="861" spans="1:7" x14ac:dyDescent="0.35">
      <c r="A861">
        <v>2014</v>
      </c>
      <c r="B861" t="s">
        <v>290</v>
      </c>
      <c r="C861" s="241" t="s">
        <v>514</v>
      </c>
      <c r="D861" s="241" t="s">
        <v>514</v>
      </c>
      <c r="E861" s="241" t="s">
        <v>513</v>
      </c>
      <c r="F861" s="241" t="s">
        <v>515</v>
      </c>
      <c r="G861" s="241" t="s">
        <v>515</v>
      </c>
    </row>
    <row r="862" spans="1:7" x14ac:dyDescent="0.35">
      <c r="A862">
        <v>2014</v>
      </c>
      <c r="B862" t="s">
        <v>290</v>
      </c>
      <c r="C862" s="241" t="s">
        <v>514</v>
      </c>
      <c r="D862" s="241" t="s">
        <v>514</v>
      </c>
      <c r="E862" s="241" t="s">
        <v>514</v>
      </c>
      <c r="F862" s="241" t="s">
        <v>514</v>
      </c>
      <c r="G862" s="241" t="s">
        <v>513</v>
      </c>
    </row>
    <row r="863" spans="1:7" x14ac:dyDescent="0.35">
      <c r="A863">
        <v>2014</v>
      </c>
      <c r="B863" t="s">
        <v>290</v>
      </c>
      <c r="C863" s="241" t="s">
        <v>515</v>
      </c>
      <c r="D863" s="241" t="s">
        <v>513</v>
      </c>
      <c r="E863" s="241" t="s">
        <v>515</v>
      </c>
      <c r="F863" s="241" t="s">
        <v>513</v>
      </c>
      <c r="G863" s="241" t="s">
        <v>515</v>
      </c>
    </row>
    <row r="864" spans="1:7" x14ac:dyDescent="0.35">
      <c r="A864">
        <v>2014</v>
      </c>
      <c r="B864" t="s">
        <v>321</v>
      </c>
      <c r="C864" s="241" t="s">
        <v>515</v>
      </c>
      <c r="D864" s="241" t="s">
        <v>514</v>
      </c>
      <c r="E864" s="241" t="s">
        <v>515</v>
      </c>
      <c r="F864" s="241" t="s">
        <v>515</v>
      </c>
      <c r="G864" s="241" t="s">
        <v>515</v>
      </c>
    </row>
    <row r="865" spans="1:7" x14ac:dyDescent="0.35">
      <c r="A865">
        <v>2014</v>
      </c>
      <c r="B865" t="s">
        <v>321</v>
      </c>
      <c r="C865" s="241" t="s">
        <v>514</v>
      </c>
      <c r="D865" s="241" t="s">
        <v>514</v>
      </c>
      <c r="E865" s="241" t="s">
        <v>514</v>
      </c>
      <c r="F865" s="241" t="s">
        <v>514</v>
      </c>
      <c r="G865" s="241" t="s">
        <v>514</v>
      </c>
    </row>
    <row r="866" spans="1:7" x14ac:dyDescent="0.35">
      <c r="A866">
        <v>2014</v>
      </c>
      <c r="B866" t="s">
        <v>321</v>
      </c>
      <c r="C866" s="241" t="s">
        <v>515</v>
      </c>
      <c r="D866" s="241" t="s">
        <v>515</v>
      </c>
      <c r="E866" s="241" t="s">
        <v>515</v>
      </c>
      <c r="F866" s="241" t="s">
        <v>515</v>
      </c>
      <c r="G866" s="241" t="s">
        <v>515</v>
      </c>
    </row>
    <row r="867" spans="1:7" x14ac:dyDescent="0.35">
      <c r="A867">
        <v>2014</v>
      </c>
      <c r="B867" t="s">
        <v>321</v>
      </c>
      <c r="C867" s="241" t="s">
        <v>513</v>
      </c>
      <c r="D867" s="241" t="s">
        <v>513</v>
      </c>
      <c r="E867" s="241" t="s">
        <v>513</v>
      </c>
      <c r="F867" s="241" t="s">
        <v>513</v>
      </c>
      <c r="G867" s="241" t="s">
        <v>513</v>
      </c>
    </row>
    <row r="868" spans="1:7" x14ac:dyDescent="0.35">
      <c r="A868">
        <v>2014</v>
      </c>
      <c r="B868" t="s">
        <v>321</v>
      </c>
      <c r="C868" s="241" t="s">
        <v>515</v>
      </c>
      <c r="D868" s="241" t="s">
        <v>515</v>
      </c>
      <c r="E868" s="241" t="s">
        <v>515</v>
      </c>
      <c r="F868" s="241" t="s">
        <v>515</v>
      </c>
      <c r="G868" s="241" t="s">
        <v>515</v>
      </c>
    </row>
    <row r="869" spans="1:7" x14ac:dyDescent="0.35">
      <c r="A869">
        <v>2014</v>
      </c>
      <c r="B869" t="s">
        <v>321</v>
      </c>
      <c r="C869" s="241" t="s">
        <v>515</v>
      </c>
      <c r="D869" s="241" t="s">
        <v>515</v>
      </c>
      <c r="E869" s="241" t="s">
        <v>515</v>
      </c>
      <c r="F869" s="241" t="s">
        <v>515</v>
      </c>
      <c r="G869" s="241" t="s">
        <v>515</v>
      </c>
    </row>
    <row r="870" spans="1:7" x14ac:dyDescent="0.35">
      <c r="A870">
        <v>2014</v>
      </c>
      <c r="B870" t="s">
        <v>321</v>
      </c>
      <c r="C870" s="241" t="s">
        <v>513</v>
      </c>
      <c r="D870" s="241" t="s">
        <v>513</v>
      </c>
      <c r="E870" s="241" t="s">
        <v>513</v>
      </c>
      <c r="F870" s="241" t="s">
        <v>513</v>
      </c>
      <c r="G870" s="241" t="s">
        <v>513</v>
      </c>
    </row>
    <row r="871" spans="1:7" x14ac:dyDescent="0.35">
      <c r="A871">
        <v>2014</v>
      </c>
      <c r="B871" t="s">
        <v>321</v>
      </c>
      <c r="C871" s="241" t="s">
        <v>513</v>
      </c>
      <c r="D871" s="241" t="s">
        <v>513</v>
      </c>
      <c r="E871" s="241" t="s">
        <v>513</v>
      </c>
      <c r="F871" s="241" t="s">
        <v>513</v>
      </c>
      <c r="G871" s="241" t="s">
        <v>513</v>
      </c>
    </row>
    <row r="872" spans="1:7" x14ac:dyDescent="0.35">
      <c r="A872">
        <v>2014</v>
      </c>
      <c r="B872" t="s">
        <v>321</v>
      </c>
      <c r="C872" s="241" t="s">
        <v>513</v>
      </c>
      <c r="D872" s="241" t="s">
        <v>513</v>
      </c>
      <c r="E872" s="241" t="s">
        <v>513</v>
      </c>
      <c r="F872" s="241" t="s">
        <v>513</v>
      </c>
      <c r="G872" s="241" t="s">
        <v>513</v>
      </c>
    </row>
    <row r="873" spans="1:7" x14ac:dyDescent="0.35">
      <c r="A873">
        <v>2014</v>
      </c>
      <c r="B873" t="s">
        <v>321</v>
      </c>
      <c r="C873" s="241" t="s">
        <v>513</v>
      </c>
      <c r="D873" s="241" t="s">
        <v>513</v>
      </c>
      <c r="E873" s="241" t="s">
        <v>513</v>
      </c>
      <c r="F873" s="241" t="s">
        <v>513</v>
      </c>
      <c r="G873" s="241" t="s">
        <v>513</v>
      </c>
    </row>
    <row r="874" spans="1:7" x14ac:dyDescent="0.35">
      <c r="A874">
        <v>2014</v>
      </c>
      <c r="B874" t="s">
        <v>321</v>
      </c>
      <c r="C874" s="241" t="s">
        <v>513</v>
      </c>
      <c r="D874" s="241" t="s">
        <v>513</v>
      </c>
      <c r="E874" s="241" t="s">
        <v>513</v>
      </c>
      <c r="F874" s="241" t="s">
        <v>513</v>
      </c>
      <c r="G874" s="241" t="s">
        <v>513</v>
      </c>
    </row>
    <row r="875" spans="1:7" x14ac:dyDescent="0.35">
      <c r="A875">
        <v>2014</v>
      </c>
      <c r="B875" t="s">
        <v>321</v>
      </c>
      <c r="C875" s="241" t="s">
        <v>515</v>
      </c>
      <c r="D875" s="241" t="s">
        <v>515</v>
      </c>
      <c r="E875" s="241" t="s">
        <v>515</v>
      </c>
      <c r="F875" s="241" t="s">
        <v>515</v>
      </c>
      <c r="G875" s="241" t="s">
        <v>513</v>
      </c>
    </row>
    <row r="876" spans="1:7" x14ac:dyDescent="0.35">
      <c r="A876">
        <v>2014</v>
      </c>
      <c r="B876" t="s">
        <v>291</v>
      </c>
      <c r="C876" s="241" t="s">
        <v>514</v>
      </c>
      <c r="D876" s="241" t="s">
        <v>515</v>
      </c>
      <c r="E876" s="241" t="s">
        <v>514</v>
      </c>
      <c r="F876" s="241" t="s">
        <v>514</v>
      </c>
      <c r="G876" s="241" t="s">
        <v>515</v>
      </c>
    </row>
    <row r="877" spans="1:7" x14ac:dyDescent="0.35">
      <c r="A877">
        <v>2014</v>
      </c>
      <c r="B877" t="s">
        <v>291</v>
      </c>
      <c r="C877" s="241" t="s">
        <v>514</v>
      </c>
      <c r="D877" s="241" t="s">
        <v>514</v>
      </c>
      <c r="E877" s="241" t="s">
        <v>514</v>
      </c>
      <c r="F877" s="241" t="s">
        <v>514</v>
      </c>
      <c r="G877" s="241" t="s">
        <v>514</v>
      </c>
    </row>
    <row r="878" spans="1:7" x14ac:dyDescent="0.35">
      <c r="A878">
        <v>2014</v>
      </c>
      <c r="B878" t="s">
        <v>291</v>
      </c>
      <c r="C878" s="241" t="s">
        <v>514</v>
      </c>
      <c r="D878" s="241" t="s">
        <v>515</v>
      </c>
      <c r="E878" s="241" t="s">
        <v>515</v>
      </c>
      <c r="F878" s="241" t="s">
        <v>513</v>
      </c>
      <c r="G878" s="241" t="s">
        <v>515</v>
      </c>
    </row>
    <row r="879" spans="1:7" x14ac:dyDescent="0.35">
      <c r="A879">
        <v>2014</v>
      </c>
      <c r="B879" t="s">
        <v>291</v>
      </c>
      <c r="C879" s="241" t="s">
        <v>514</v>
      </c>
      <c r="D879" s="241" t="s">
        <v>515</v>
      </c>
      <c r="E879" s="241" t="s">
        <v>514</v>
      </c>
      <c r="F879" s="241" t="s">
        <v>514</v>
      </c>
      <c r="G879" s="241" t="s">
        <v>515</v>
      </c>
    </row>
    <row r="880" spans="1:7" x14ac:dyDescent="0.35">
      <c r="A880">
        <v>2014</v>
      </c>
      <c r="B880" t="s">
        <v>291</v>
      </c>
      <c r="C880" s="241" t="s">
        <v>515</v>
      </c>
      <c r="D880" s="241" t="s">
        <v>514</v>
      </c>
      <c r="E880" s="241" t="s">
        <v>514</v>
      </c>
      <c r="F880" s="241" t="s">
        <v>514</v>
      </c>
      <c r="G880" s="241" t="s">
        <v>514</v>
      </c>
    </row>
    <row r="881" spans="1:7" x14ac:dyDescent="0.35">
      <c r="A881">
        <v>2014</v>
      </c>
      <c r="B881" t="s">
        <v>291</v>
      </c>
      <c r="C881" s="241" t="s">
        <v>514</v>
      </c>
      <c r="D881" s="241" t="s">
        <v>514</v>
      </c>
      <c r="E881" s="241" t="s">
        <v>514</v>
      </c>
      <c r="F881" s="241" t="s">
        <v>514</v>
      </c>
      <c r="G881" s="241" t="s">
        <v>514</v>
      </c>
    </row>
    <row r="882" spans="1:7" x14ac:dyDescent="0.35">
      <c r="A882">
        <v>2014</v>
      </c>
      <c r="B882" t="s">
        <v>291</v>
      </c>
      <c r="C882" s="241" t="s">
        <v>515</v>
      </c>
      <c r="D882" s="241" t="s">
        <v>515</v>
      </c>
      <c r="E882" s="241" t="s">
        <v>515</v>
      </c>
      <c r="F882" s="241" t="s">
        <v>515</v>
      </c>
      <c r="G882" s="241" t="s">
        <v>515</v>
      </c>
    </row>
    <row r="883" spans="1:7" x14ac:dyDescent="0.35">
      <c r="A883">
        <v>2014</v>
      </c>
      <c r="B883" t="s">
        <v>291</v>
      </c>
      <c r="C883" s="241" t="s">
        <v>515</v>
      </c>
      <c r="D883" s="241" t="s">
        <v>514</v>
      </c>
      <c r="E883" s="241" t="s">
        <v>514</v>
      </c>
      <c r="F883" s="241" t="s">
        <v>515</v>
      </c>
      <c r="G883" s="241" t="s">
        <v>514</v>
      </c>
    </row>
    <row r="884" spans="1:7" x14ac:dyDescent="0.35">
      <c r="A884">
        <v>2014</v>
      </c>
      <c r="B884" t="s">
        <v>291</v>
      </c>
      <c r="C884" s="241" t="s">
        <v>515</v>
      </c>
      <c r="D884" s="241" t="s">
        <v>514</v>
      </c>
      <c r="E884" s="241" t="s">
        <v>514</v>
      </c>
      <c r="F884" s="241" t="s">
        <v>515</v>
      </c>
      <c r="G884" s="241" t="s">
        <v>515</v>
      </c>
    </row>
    <row r="885" spans="1:7" x14ac:dyDescent="0.35">
      <c r="A885">
        <v>2014</v>
      </c>
      <c r="B885" t="s">
        <v>291</v>
      </c>
      <c r="C885" s="241" t="s">
        <v>514</v>
      </c>
      <c r="D885" s="241" t="s">
        <v>514</v>
      </c>
      <c r="E885" s="241" t="s">
        <v>515</v>
      </c>
      <c r="F885" s="241" t="s">
        <v>515</v>
      </c>
      <c r="G885" s="241" t="s">
        <v>515</v>
      </c>
    </row>
    <row r="886" spans="1:7" x14ac:dyDescent="0.35">
      <c r="A886">
        <v>2014</v>
      </c>
      <c r="B886" t="s">
        <v>291</v>
      </c>
      <c r="C886" s="241" t="s">
        <v>515</v>
      </c>
      <c r="D886" s="241" t="s">
        <v>514</v>
      </c>
      <c r="E886" s="241" t="s">
        <v>514</v>
      </c>
      <c r="F886" s="241" t="s">
        <v>514</v>
      </c>
      <c r="G886" s="241" t="s">
        <v>515</v>
      </c>
    </row>
    <row r="887" spans="1:7" x14ac:dyDescent="0.35">
      <c r="A887">
        <v>2014</v>
      </c>
      <c r="B887" t="s">
        <v>291</v>
      </c>
      <c r="C887" s="241" t="s">
        <v>515</v>
      </c>
      <c r="D887" s="241" t="s">
        <v>515</v>
      </c>
      <c r="E887" s="241" t="s">
        <v>515</v>
      </c>
      <c r="F887" s="241" t="s">
        <v>514</v>
      </c>
      <c r="G887" s="241" t="s">
        <v>515</v>
      </c>
    </row>
    <row r="888" spans="1:7" x14ac:dyDescent="0.35">
      <c r="A888">
        <v>2014</v>
      </c>
      <c r="B888" t="s">
        <v>291</v>
      </c>
      <c r="C888" s="241" t="s">
        <v>515</v>
      </c>
      <c r="D888" s="241" t="s">
        <v>515</v>
      </c>
      <c r="E888" s="241" t="s">
        <v>515</v>
      </c>
      <c r="F888" s="241" t="s">
        <v>513</v>
      </c>
      <c r="G888" s="241" t="s">
        <v>513</v>
      </c>
    </row>
    <row r="889" spans="1:7" x14ac:dyDescent="0.35">
      <c r="A889">
        <v>2014</v>
      </c>
      <c r="B889" t="s">
        <v>322</v>
      </c>
      <c r="C889" s="241" t="s">
        <v>515</v>
      </c>
      <c r="D889" s="241" t="s">
        <v>514</v>
      </c>
      <c r="E889" s="241" t="s">
        <v>514</v>
      </c>
      <c r="F889" s="241" t="s">
        <v>514</v>
      </c>
      <c r="G889" s="241" t="s">
        <v>515</v>
      </c>
    </row>
    <row r="890" spans="1:7" x14ac:dyDescent="0.35">
      <c r="A890">
        <v>2014</v>
      </c>
      <c r="B890" t="s">
        <v>322</v>
      </c>
      <c r="C890" s="241" t="s">
        <v>515</v>
      </c>
      <c r="D890" s="241" t="s">
        <v>515</v>
      </c>
      <c r="E890" s="241" t="s">
        <v>514</v>
      </c>
      <c r="F890" s="241" t="s">
        <v>514</v>
      </c>
      <c r="G890" s="241" t="s">
        <v>514</v>
      </c>
    </row>
    <row r="891" spans="1:7" x14ac:dyDescent="0.35">
      <c r="A891">
        <v>2014</v>
      </c>
      <c r="B891" t="s">
        <v>322</v>
      </c>
      <c r="C891" s="241" t="s">
        <v>515</v>
      </c>
      <c r="D891" s="241" t="s">
        <v>515</v>
      </c>
      <c r="E891" s="241" t="s">
        <v>514</v>
      </c>
      <c r="F891" s="241" t="s">
        <v>514</v>
      </c>
      <c r="G891" s="241" t="s">
        <v>514</v>
      </c>
    </row>
    <row r="892" spans="1:7" x14ac:dyDescent="0.35">
      <c r="A892">
        <v>2014</v>
      </c>
      <c r="B892" t="s">
        <v>322</v>
      </c>
      <c r="C892" s="241" t="s">
        <v>515</v>
      </c>
      <c r="D892" s="241" t="s">
        <v>515</v>
      </c>
      <c r="E892" s="241" t="s">
        <v>515</v>
      </c>
      <c r="F892" s="241" t="s">
        <v>515</v>
      </c>
      <c r="G892" s="241" t="s">
        <v>515</v>
      </c>
    </row>
    <row r="893" spans="1:7" x14ac:dyDescent="0.35">
      <c r="A893">
        <v>2014</v>
      </c>
      <c r="B893" t="s">
        <v>322</v>
      </c>
      <c r="C893" s="241" t="s">
        <v>514</v>
      </c>
      <c r="D893" s="241" t="s">
        <v>514</v>
      </c>
      <c r="E893" s="241" t="s">
        <v>514</v>
      </c>
      <c r="F893" s="241" t="s">
        <v>514</v>
      </c>
      <c r="G893" s="241" t="s">
        <v>514</v>
      </c>
    </row>
    <row r="894" spans="1:7" x14ac:dyDescent="0.35">
      <c r="A894">
        <v>2014</v>
      </c>
      <c r="B894" t="s">
        <v>322</v>
      </c>
      <c r="C894" s="241" t="s">
        <v>514</v>
      </c>
      <c r="D894" s="241" t="s">
        <v>514</v>
      </c>
      <c r="E894" s="241" t="s">
        <v>514</v>
      </c>
      <c r="F894" s="241" t="s">
        <v>514</v>
      </c>
      <c r="G894" s="241" t="s">
        <v>514</v>
      </c>
    </row>
    <row r="895" spans="1:7" x14ac:dyDescent="0.35">
      <c r="A895">
        <v>2014</v>
      </c>
      <c r="B895" t="s">
        <v>322</v>
      </c>
      <c r="C895" s="241" t="s">
        <v>514</v>
      </c>
      <c r="D895" s="241" t="s">
        <v>514</v>
      </c>
      <c r="E895" s="241" t="s">
        <v>514</v>
      </c>
      <c r="F895" s="241" t="s">
        <v>514</v>
      </c>
      <c r="G895" s="241" t="s">
        <v>514</v>
      </c>
    </row>
    <row r="896" spans="1:7" x14ac:dyDescent="0.35">
      <c r="A896">
        <v>2014</v>
      </c>
      <c r="B896" t="s">
        <v>322</v>
      </c>
      <c r="C896" s="241" t="s">
        <v>515</v>
      </c>
      <c r="D896" s="241" t="s">
        <v>514</v>
      </c>
      <c r="E896" s="241" t="s">
        <v>514</v>
      </c>
      <c r="F896" s="241" t="s">
        <v>514</v>
      </c>
      <c r="G896" s="241" t="s">
        <v>515</v>
      </c>
    </row>
    <row r="897" spans="1:7" x14ac:dyDescent="0.35">
      <c r="A897">
        <v>2014</v>
      </c>
      <c r="B897" t="s">
        <v>322</v>
      </c>
      <c r="C897" s="241" t="s">
        <v>514</v>
      </c>
      <c r="D897" s="241" t="s">
        <v>514</v>
      </c>
      <c r="E897" s="241" t="s">
        <v>515</v>
      </c>
      <c r="F897" s="241" t="s">
        <v>514</v>
      </c>
      <c r="G897" s="241" t="s">
        <v>514</v>
      </c>
    </row>
    <row r="898" spans="1:7" x14ac:dyDescent="0.35">
      <c r="A898">
        <v>2014</v>
      </c>
      <c r="B898" t="s">
        <v>322</v>
      </c>
      <c r="C898" s="241" t="s">
        <v>514</v>
      </c>
      <c r="D898" s="241" t="s">
        <v>514</v>
      </c>
      <c r="E898" s="241" t="s">
        <v>514</v>
      </c>
      <c r="F898" s="241" t="s">
        <v>514</v>
      </c>
      <c r="G898" s="241" t="s">
        <v>514</v>
      </c>
    </row>
    <row r="899" spans="1:7" x14ac:dyDescent="0.35">
      <c r="A899">
        <v>2014</v>
      </c>
      <c r="B899" t="s">
        <v>322</v>
      </c>
      <c r="C899" s="241" t="s">
        <v>514</v>
      </c>
      <c r="D899" s="241" t="s">
        <v>514</v>
      </c>
      <c r="E899" s="241" t="s">
        <v>515</v>
      </c>
      <c r="F899" s="241" t="s">
        <v>514</v>
      </c>
      <c r="G899" s="241" t="s">
        <v>514</v>
      </c>
    </row>
    <row r="900" spans="1:7" x14ac:dyDescent="0.35">
      <c r="A900">
        <v>2014</v>
      </c>
      <c r="B900" t="s">
        <v>322</v>
      </c>
      <c r="C900" s="241" t="s">
        <v>514</v>
      </c>
      <c r="D900" s="241" t="s">
        <v>514</v>
      </c>
      <c r="E900" s="241" t="s">
        <v>514</v>
      </c>
      <c r="F900" s="241" t="s">
        <v>514</v>
      </c>
      <c r="G900" s="241" t="s">
        <v>514</v>
      </c>
    </row>
    <row r="901" spans="1:7" x14ac:dyDescent="0.35">
      <c r="A901">
        <v>2014</v>
      </c>
      <c r="B901" t="s">
        <v>322</v>
      </c>
      <c r="C901" s="241" t="s">
        <v>514</v>
      </c>
      <c r="D901" s="241" t="s">
        <v>515</v>
      </c>
      <c r="E901" s="241" t="s">
        <v>515</v>
      </c>
      <c r="F901" s="241" t="s">
        <v>514</v>
      </c>
      <c r="G901" s="241" t="s">
        <v>514</v>
      </c>
    </row>
    <row r="902" spans="1:7" x14ac:dyDescent="0.35">
      <c r="A902">
        <v>2014</v>
      </c>
      <c r="B902" t="s">
        <v>322</v>
      </c>
      <c r="C902" s="241" t="s">
        <v>515</v>
      </c>
      <c r="D902" s="241" t="s">
        <v>514</v>
      </c>
      <c r="E902" s="241" t="s">
        <v>515</v>
      </c>
      <c r="F902" s="241" t="s">
        <v>514</v>
      </c>
      <c r="G902" s="241" t="s">
        <v>514</v>
      </c>
    </row>
    <row r="903" spans="1:7" x14ac:dyDescent="0.35">
      <c r="A903">
        <v>2014</v>
      </c>
      <c r="B903" t="s">
        <v>292</v>
      </c>
      <c r="C903" s="241" t="s">
        <v>515</v>
      </c>
      <c r="D903" s="241" t="s">
        <v>514</v>
      </c>
      <c r="E903" s="241" t="s">
        <v>515</v>
      </c>
      <c r="F903" s="241" t="s">
        <v>515</v>
      </c>
      <c r="G903" s="241" t="s">
        <v>515</v>
      </c>
    </row>
    <row r="904" spans="1:7" x14ac:dyDescent="0.35">
      <c r="A904">
        <v>2014</v>
      </c>
      <c r="B904" t="s">
        <v>292</v>
      </c>
      <c r="C904" s="241" t="s">
        <v>513</v>
      </c>
      <c r="D904" s="241" t="s">
        <v>513</v>
      </c>
      <c r="E904" s="241" t="s">
        <v>513</v>
      </c>
      <c r="F904" s="241" t="s">
        <v>513</v>
      </c>
      <c r="G904" s="241" t="s">
        <v>513</v>
      </c>
    </row>
    <row r="905" spans="1:7" x14ac:dyDescent="0.35">
      <c r="A905">
        <v>2014</v>
      </c>
      <c r="B905" t="s">
        <v>292</v>
      </c>
      <c r="C905" s="241" t="s">
        <v>513</v>
      </c>
      <c r="D905" s="241" t="s">
        <v>513</v>
      </c>
      <c r="E905" s="241" t="s">
        <v>513</v>
      </c>
      <c r="F905" s="241" t="s">
        <v>513</v>
      </c>
      <c r="G905" s="241" t="s">
        <v>513</v>
      </c>
    </row>
    <row r="906" spans="1:7" x14ac:dyDescent="0.35">
      <c r="A906">
        <v>2014</v>
      </c>
      <c r="B906" t="s">
        <v>292</v>
      </c>
      <c r="C906" s="241" t="s">
        <v>515</v>
      </c>
      <c r="D906" s="241" t="s">
        <v>513</v>
      </c>
      <c r="E906" s="241" t="s">
        <v>513</v>
      </c>
      <c r="F906" s="241" t="s">
        <v>513</v>
      </c>
      <c r="G906" s="241" t="s">
        <v>513</v>
      </c>
    </row>
    <row r="907" spans="1:7" x14ac:dyDescent="0.35">
      <c r="A907">
        <v>2014</v>
      </c>
      <c r="B907" t="s">
        <v>292</v>
      </c>
      <c r="C907" s="241" t="s">
        <v>515</v>
      </c>
      <c r="D907" s="241" t="s">
        <v>513</v>
      </c>
      <c r="E907" s="241" t="s">
        <v>514</v>
      </c>
      <c r="F907" s="241" t="s">
        <v>514</v>
      </c>
      <c r="G907" s="241" t="s">
        <v>515</v>
      </c>
    </row>
    <row r="908" spans="1:7" x14ac:dyDescent="0.35">
      <c r="A908">
        <v>2014</v>
      </c>
      <c r="B908" t="s">
        <v>292</v>
      </c>
      <c r="C908" s="241" t="s">
        <v>515</v>
      </c>
      <c r="D908" s="241" t="s">
        <v>514</v>
      </c>
      <c r="E908" s="241" t="s">
        <v>514</v>
      </c>
      <c r="F908" s="241" t="s">
        <v>514</v>
      </c>
      <c r="G908" s="241" t="s">
        <v>515</v>
      </c>
    </row>
    <row r="909" spans="1:7" x14ac:dyDescent="0.35">
      <c r="A909">
        <v>2014</v>
      </c>
      <c r="B909" t="s">
        <v>292</v>
      </c>
      <c r="C909" s="241" t="s">
        <v>515</v>
      </c>
      <c r="D909" s="241" t="s">
        <v>513</v>
      </c>
      <c r="E909" s="241" t="s">
        <v>513</v>
      </c>
      <c r="F909" s="241" t="s">
        <v>514</v>
      </c>
      <c r="G909" s="241" t="s">
        <v>515</v>
      </c>
    </row>
    <row r="910" spans="1:7" x14ac:dyDescent="0.35">
      <c r="A910">
        <v>2014</v>
      </c>
      <c r="B910" t="s">
        <v>292</v>
      </c>
      <c r="C910" s="241" t="s">
        <v>514</v>
      </c>
      <c r="D910" s="241" t="s">
        <v>514</v>
      </c>
      <c r="E910" s="241" t="s">
        <v>514</v>
      </c>
      <c r="F910" s="241" t="s">
        <v>514</v>
      </c>
      <c r="G910" s="241" t="s">
        <v>514</v>
      </c>
    </row>
    <row r="911" spans="1:7" x14ac:dyDescent="0.35">
      <c r="A911">
        <v>2014</v>
      </c>
      <c r="B911" t="s">
        <v>292</v>
      </c>
      <c r="C911" s="241" t="s">
        <v>515</v>
      </c>
      <c r="D911" s="241" t="s">
        <v>515</v>
      </c>
      <c r="E911" s="241" t="s">
        <v>513</v>
      </c>
      <c r="F911" s="241" t="s">
        <v>513</v>
      </c>
      <c r="G911" s="241" t="s">
        <v>513</v>
      </c>
    </row>
    <row r="912" spans="1:7" x14ac:dyDescent="0.35">
      <c r="A912">
        <v>2014</v>
      </c>
      <c r="B912" t="s">
        <v>292</v>
      </c>
      <c r="C912" s="241" t="s">
        <v>515</v>
      </c>
      <c r="D912" s="241" t="s">
        <v>514</v>
      </c>
      <c r="E912" s="241" t="s">
        <v>514</v>
      </c>
      <c r="F912" s="241" t="s">
        <v>515</v>
      </c>
      <c r="G912" s="241" t="s">
        <v>515</v>
      </c>
    </row>
    <row r="913" spans="1:7" x14ac:dyDescent="0.35">
      <c r="A913">
        <v>2014</v>
      </c>
      <c r="B913" t="s">
        <v>292</v>
      </c>
      <c r="C913" s="241" t="s">
        <v>514</v>
      </c>
      <c r="D913" s="241" t="s">
        <v>514</v>
      </c>
      <c r="E913" s="241" t="s">
        <v>514</v>
      </c>
      <c r="F913" s="241" t="s">
        <v>514</v>
      </c>
      <c r="G913" s="241" t="s">
        <v>514</v>
      </c>
    </row>
    <row r="914" spans="1:7" x14ac:dyDescent="0.35">
      <c r="A914">
        <v>2014</v>
      </c>
      <c r="B914" t="s">
        <v>292</v>
      </c>
      <c r="C914" s="241" t="s">
        <v>514</v>
      </c>
      <c r="D914" s="241" t="s">
        <v>514</v>
      </c>
      <c r="E914" s="241" t="s">
        <v>514</v>
      </c>
      <c r="F914" s="241" t="s">
        <v>514</v>
      </c>
      <c r="G914" s="241" t="s">
        <v>514</v>
      </c>
    </row>
    <row r="915" spans="1:7" x14ac:dyDescent="0.35">
      <c r="A915">
        <v>2014</v>
      </c>
      <c r="B915" t="s">
        <v>292</v>
      </c>
      <c r="C915" s="241" t="s">
        <v>514</v>
      </c>
      <c r="D915" s="241" t="s">
        <v>514</v>
      </c>
      <c r="E915" s="241" t="s">
        <v>514</v>
      </c>
      <c r="F915" s="241" t="s">
        <v>514</v>
      </c>
      <c r="G915" s="241" t="s">
        <v>514</v>
      </c>
    </row>
    <row r="916" spans="1:7" x14ac:dyDescent="0.35">
      <c r="A916">
        <v>2014</v>
      </c>
      <c r="B916" t="s">
        <v>292</v>
      </c>
      <c r="C916" s="241" t="s">
        <v>515</v>
      </c>
      <c r="D916" s="241" t="s">
        <v>513</v>
      </c>
      <c r="E916" s="241" t="s">
        <v>513</v>
      </c>
      <c r="F916" s="241" t="s">
        <v>513</v>
      </c>
      <c r="G916" s="241" t="s">
        <v>515</v>
      </c>
    </row>
    <row r="917" spans="1:7" x14ac:dyDescent="0.35">
      <c r="A917">
        <v>2014</v>
      </c>
      <c r="B917" t="s">
        <v>396</v>
      </c>
      <c r="C917" s="241" t="s">
        <v>514</v>
      </c>
      <c r="D917" s="241" t="s">
        <v>514</v>
      </c>
      <c r="E917" s="241" t="s">
        <v>514</v>
      </c>
      <c r="F917" s="241" t="s">
        <v>514</v>
      </c>
      <c r="G917" s="241" t="s">
        <v>514</v>
      </c>
    </row>
    <row r="918" spans="1:7" x14ac:dyDescent="0.35">
      <c r="A918">
        <v>2014</v>
      </c>
      <c r="B918" t="s">
        <v>396</v>
      </c>
      <c r="C918" s="241" t="s">
        <v>515</v>
      </c>
      <c r="D918" s="241" t="s">
        <v>515</v>
      </c>
      <c r="E918" s="241" t="s">
        <v>515</v>
      </c>
      <c r="F918" s="241" t="s">
        <v>515</v>
      </c>
      <c r="G918" s="241" t="s">
        <v>515</v>
      </c>
    </row>
    <row r="919" spans="1:7" x14ac:dyDescent="0.35">
      <c r="A919">
        <v>2014</v>
      </c>
      <c r="B919" t="s">
        <v>396</v>
      </c>
      <c r="C919" s="241" t="s">
        <v>515</v>
      </c>
      <c r="D919" s="241" t="s">
        <v>514</v>
      </c>
      <c r="E919" s="241" t="s">
        <v>514</v>
      </c>
      <c r="F919" s="241" t="s">
        <v>515</v>
      </c>
      <c r="G919" s="241" t="s">
        <v>514</v>
      </c>
    </row>
    <row r="920" spans="1:7" x14ac:dyDescent="0.35">
      <c r="A920">
        <v>2014</v>
      </c>
      <c r="B920" t="s">
        <v>396</v>
      </c>
      <c r="C920" s="241" t="s">
        <v>515</v>
      </c>
      <c r="D920" s="241" t="s">
        <v>514</v>
      </c>
      <c r="E920" s="241" t="s">
        <v>514</v>
      </c>
      <c r="F920" s="241" t="s">
        <v>515</v>
      </c>
      <c r="G920" s="241" t="s">
        <v>514</v>
      </c>
    </row>
    <row r="921" spans="1:7" x14ac:dyDescent="0.35">
      <c r="A921">
        <v>2014</v>
      </c>
      <c r="B921" t="s">
        <v>396</v>
      </c>
      <c r="C921" s="241" t="s">
        <v>515</v>
      </c>
      <c r="D921" s="241" t="s">
        <v>515</v>
      </c>
      <c r="E921" s="241" t="s">
        <v>515</v>
      </c>
      <c r="F921" s="241" t="s">
        <v>515</v>
      </c>
      <c r="G921" s="241" t="s">
        <v>515</v>
      </c>
    </row>
    <row r="922" spans="1:7" x14ac:dyDescent="0.35">
      <c r="A922">
        <v>2014</v>
      </c>
      <c r="B922" t="s">
        <v>396</v>
      </c>
      <c r="C922" s="241" t="s">
        <v>514</v>
      </c>
      <c r="D922" s="241" t="s">
        <v>514</v>
      </c>
      <c r="E922" s="241" t="s">
        <v>514</v>
      </c>
      <c r="F922" s="241" t="s">
        <v>514</v>
      </c>
      <c r="G922" s="241" t="s">
        <v>514</v>
      </c>
    </row>
    <row r="923" spans="1:7" x14ac:dyDescent="0.35">
      <c r="A923">
        <v>2014</v>
      </c>
      <c r="B923" t="s">
        <v>396</v>
      </c>
      <c r="C923" s="241" t="s">
        <v>515</v>
      </c>
      <c r="D923" s="241" t="s">
        <v>515</v>
      </c>
      <c r="E923" s="241" t="s">
        <v>515</v>
      </c>
      <c r="F923" s="241" t="s">
        <v>515</v>
      </c>
      <c r="G923" s="241" t="s">
        <v>515</v>
      </c>
    </row>
    <row r="924" spans="1:7" x14ac:dyDescent="0.35">
      <c r="A924">
        <v>2014</v>
      </c>
      <c r="B924" t="s">
        <v>396</v>
      </c>
      <c r="C924" s="241" t="s">
        <v>515</v>
      </c>
      <c r="D924" s="241" t="s">
        <v>514</v>
      </c>
      <c r="E924" s="241" t="s">
        <v>515</v>
      </c>
      <c r="F924" s="241" t="s">
        <v>515</v>
      </c>
      <c r="G924" s="241" t="s">
        <v>515</v>
      </c>
    </row>
    <row r="925" spans="1:7" x14ac:dyDescent="0.35">
      <c r="A925">
        <v>2014</v>
      </c>
      <c r="B925" t="s">
        <v>396</v>
      </c>
      <c r="C925" s="241" t="s">
        <v>515</v>
      </c>
      <c r="D925" s="241" t="s">
        <v>514</v>
      </c>
      <c r="E925" s="241" t="s">
        <v>515</v>
      </c>
      <c r="F925" s="241" t="s">
        <v>515</v>
      </c>
      <c r="G925" s="241" t="s">
        <v>515</v>
      </c>
    </row>
    <row r="926" spans="1:7" x14ac:dyDescent="0.35">
      <c r="A926">
        <v>2014</v>
      </c>
      <c r="B926" t="s">
        <v>396</v>
      </c>
      <c r="C926" s="241" t="s">
        <v>514</v>
      </c>
      <c r="D926" s="241" t="s">
        <v>514</v>
      </c>
      <c r="E926" s="241" t="s">
        <v>514</v>
      </c>
      <c r="F926" s="241" t="s">
        <v>514</v>
      </c>
      <c r="G926" s="241" t="s">
        <v>514</v>
      </c>
    </row>
    <row r="927" spans="1:7" x14ac:dyDescent="0.35">
      <c r="A927">
        <v>2014</v>
      </c>
      <c r="B927" t="s">
        <v>396</v>
      </c>
      <c r="C927" s="241" t="s">
        <v>514</v>
      </c>
      <c r="D927" s="241" t="s">
        <v>514</v>
      </c>
      <c r="E927" s="241" t="s">
        <v>514</v>
      </c>
      <c r="F927" s="241" t="s">
        <v>514</v>
      </c>
      <c r="G927" s="241" t="s">
        <v>515</v>
      </c>
    </row>
    <row r="928" spans="1:7" x14ac:dyDescent="0.35">
      <c r="A928">
        <v>2014</v>
      </c>
      <c r="B928" t="s">
        <v>396</v>
      </c>
      <c r="C928" s="241" t="s">
        <v>515</v>
      </c>
      <c r="D928" s="241" t="s">
        <v>515</v>
      </c>
      <c r="E928" s="241" t="s">
        <v>515</v>
      </c>
      <c r="F928" s="241" t="s">
        <v>515</v>
      </c>
      <c r="G928" s="241" t="s">
        <v>515</v>
      </c>
    </row>
    <row r="929" spans="1:7" x14ac:dyDescent="0.35">
      <c r="A929">
        <v>2014</v>
      </c>
      <c r="B929" t="s">
        <v>396</v>
      </c>
      <c r="C929" s="241" t="s">
        <v>515</v>
      </c>
      <c r="D929" s="241" t="s">
        <v>514</v>
      </c>
      <c r="E929" s="241" t="s">
        <v>515</v>
      </c>
      <c r="F929" s="241" t="s">
        <v>515</v>
      </c>
      <c r="G929" s="241" t="s">
        <v>515</v>
      </c>
    </row>
    <row r="930" spans="1:7" x14ac:dyDescent="0.35">
      <c r="A930">
        <v>2014</v>
      </c>
      <c r="B930" t="s">
        <v>396</v>
      </c>
      <c r="C930" s="241" t="s">
        <v>514</v>
      </c>
      <c r="D930" s="241" t="s">
        <v>514</v>
      </c>
      <c r="E930" s="241" t="s">
        <v>514</v>
      </c>
      <c r="F930" s="241" t="s">
        <v>514</v>
      </c>
      <c r="G930" s="241" t="s">
        <v>514</v>
      </c>
    </row>
    <row r="931" spans="1:7" x14ac:dyDescent="0.35">
      <c r="A931">
        <v>2014</v>
      </c>
      <c r="B931" t="s">
        <v>396</v>
      </c>
      <c r="C931" s="241" t="s">
        <v>515</v>
      </c>
      <c r="D931" s="241" t="s">
        <v>515</v>
      </c>
      <c r="E931" s="241" t="s">
        <v>515</v>
      </c>
      <c r="F931" s="241" t="s">
        <v>515</v>
      </c>
      <c r="G931" s="241" t="s">
        <v>515</v>
      </c>
    </row>
    <row r="932" spans="1:7" x14ac:dyDescent="0.35">
      <c r="A932">
        <v>2014</v>
      </c>
      <c r="B932" t="s">
        <v>294</v>
      </c>
      <c r="C932" s="241" t="s">
        <v>514</v>
      </c>
      <c r="D932" s="241" t="s">
        <v>513</v>
      </c>
      <c r="E932" s="241" t="s">
        <v>514</v>
      </c>
      <c r="F932" s="241" t="s">
        <v>515</v>
      </c>
      <c r="G932" s="241" t="s">
        <v>514</v>
      </c>
    </row>
    <row r="933" spans="1:7" x14ac:dyDescent="0.35">
      <c r="A933">
        <v>2014</v>
      </c>
      <c r="B933" t="s">
        <v>294</v>
      </c>
      <c r="C933" s="241" t="s">
        <v>513</v>
      </c>
      <c r="D933" s="241" t="s">
        <v>513</v>
      </c>
      <c r="E933" s="241" t="s">
        <v>513</v>
      </c>
      <c r="F933" s="241" t="s">
        <v>513</v>
      </c>
      <c r="G933" s="241" t="s">
        <v>513</v>
      </c>
    </row>
    <row r="934" spans="1:7" x14ac:dyDescent="0.35">
      <c r="A934">
        <v>2014</v>
      </c>
      <c r="B934" t="s">
        <v>294</v>
      </c>
      <c r="C934" s="241" t="s">
        <v>514</v>
      </c>
      <c r="D934" s="241" t="s">
        <v>514</v>
      </c>
      <c r="E934" s="241" t="s">
        <v>514</v>
      </c>
      <c r="F934" s="241" t="s">
        <v>514</v>
      </c>
      <c r="G934" s="241" t="s">
        <v>515</v>
      </c>
    </row>
    <row r="935" spans="1:7" x14ac:dyDescent="0.35">
      <c r="A935">
        <v>2014</v>
      </c>
      <c r="B935" t="s">
        <v>294</v>
      </c>
      <c r="C935" s="241" t="s">
        <v>514</v>
      </c>
      <c r="D935" s="241" t="s">
        <v>514</v>
      </c>
      <c r="E935" s="241" t="s">
        <v>514</v>
      </c>
      <c r="F935" s="241" t="s">
        <v>514</v>
      </c>
      <c r="G935" s="241" t="s">
        <v>513</v>
      </c>
    </row>
    <row r="936" spans="1:7" x14ac:dyDescent="0.35">
      <c r="A936">
        <v>2014</v>
      </c>
      <c r="B936" t="s">
        <v>294</v>
      </c>
      <c r="C936" s="241" t="s">
        <v>514</v>
      </c>
      <c r="D936" s="241" t="s">
        <v>514</v>
      </c>
      <c r="E936" s="241" t="s">
        <v>514</v>
      </c>
      <c r="F936" s="241" t="s">
        <v>514</v>
      </c>
      <c r="G936" s="241" t="s">
        <v>514</v>
      </c>
    </row>
    <row r="937" spans="1:7" x14ac:dyDescent="0.35">
      <c r="A937">
        <v>2014</v>
      </c>
      <c r="B937" t="s">
        <v>294</v>
      </c>
      <c r="C937" s="241" t="s">
        <v>515</v>
      </c>
      <c r="D937" s="241" t="s">
        <v>515</v>
      </c>
      <c r="E937" s="241" t="s">
        <v>515</v>
      </c>
      <c r="F937" s="241" t="s">
        <v>515</v>
      </c>
      <c r="G937" s="241" t="s">
        <v>515</v>
      </c>
    </row>
    <row r="938" spans="1:7" x14ac:dyDescent="0.35">
      <c r="A938">
        <v>2014</v>
      </c>
      <c r="B938" t="s">
        <v>294</v>
      </c>
      <c r="C938" s="241" t="s">
        <v>514</v>
      </c>
      <c r="D938" s="241" t="s">
        <v>514</v>
      </c>
      <c r="E938" s="241" t="s">
        <v>514</v>
      </c>
      <c r="F938" s="241" t="s">
        <v>514</v>
      </c>
      <c r="G938" s="241" t="s">
        <v>515</v>
      </c>
    </row>
    <row r="939" spans="1:7" x14ac:dyDescent="0.35">
      <c r="A939">
        <v>2014</v>
      </c>
      <c r="B939" t="s">
        <v>294</v>
      </c>
      <c r="C939" s="241" t="s">
        <v>515</v>
      </c>
      <c r="D939" s="241" t="s">
        <v>514</v>
      </c>
      <c r="E939" s="241" t="s">
        <v>514</v>
      </c>
      <c r="F939" s="241" t="s">
        <v>514</v>
      </c>
      <c r="G939" s="241" t="s">
        <v>514</v>
      </c>
    </row>
    <row r="940" spans="1:7" x14ac:dyDescent="0.35">
      <c r="A940">
        <v>2014</v>
      </c>
      <c r="B940" t="s">
        <v>294</v>
      </c>
      <c r="C940" s="241" t="s">
        <v>513</v>
      </c>
      <c r="D940" s="241" t="s">
        <v>513</v>
      </c>
      <c r="E940" s="241" t="s">
        <v>513</v>
      </c>
      <c r="F940" s="241" t="s">
        <v>513</v>
      </c>
      <c r="G940" s="241" t="s">
        <v>513</v>
      </c>
    </row>
    <row r="941" spans="1:7" x14ac:dyDescent="0.35">
      <c r="A941">
        <v>2014</v>
      </c>
      <c r="B941" t="s">
        <v>294</v>
      </c>
      <c r="C941" s="241" t="s">
        <v>514</v>
      </c>
      <c r="D941" s="241" t="s">
        <v>514</v>
      </c>
      <c r="E941" s="241" t="s">
        <v>513</v>
      </c>
      <c r="F941" s="241" t="s">
        <v>513</v>
      </c>
      <c r="G941" s="241" t="s">
        <v>515</v>
      </c>
    </row>
    <row r="942" spans="1:7" x14ac:dyDescent="0.35">
      <c r="A942">
        <v>2014</v>
      </c>
      <c r="B942" t="s">
        <v>294</v>
      </c>
      <c r="C942" s="241" t="s">
        <v>515</v>
      </c>
      <c r="D942" s="241" t="s">
        <v>513</v>
      </c>
      <c r="E942" s="241" t="s">
        <v>513</v>
      </c>
      <c r="F942" s="241" t="s">
        <v>515</v>
      </c>
      <c r="G942" s="241" t="s">
        <v>515</v>
      </c>
    </row>
    <row r="943" spans="1:7" x14ac:dyDescent="0.35">
      <c r="A943">
        <v>2014</v>
      </c>
      <c r="B943" t="s">
        <v>294</v>
      </c>
      <c r="C943" s="241" t="s">
        <v>515</v>
      </c>
      <c r="D943" s="241" t="s">
        <v>514</v>
      </c>
      <c r="E943" s="241" t="s">
        <v>515</v>
      </c>
      <c r="F943" s="241" t="s">
        <v>514</v>
      </c>
      <c r="G943" s="241" t="s">
        <v>515</v>
      </c>
    </row>
    <row r="944" spans="1:7" x14ac:dyDescent="0.35">
      <c r="A944">
        <v>2014</v>
      </c>
      <c r="B944" t="s">
        <v>294</v>
      </c>
      <c r="C944" s="241" t="s">
        <v>515</v>
      </c>
      <c r="D944" s="241" t="s">
        <v>513</v>
      </c>
      <c r="E944" s="241" t="s">
        <v>513</v>
      </c>
      <c r="F944" s="241" t="s">
        <v>513</v>
      </c>
      <c r="G944" s="241" t="s">
        <v>515</v>
      </c>
    </row>
    <row r="945" spans="1:7" x14ac:dyDescent="0.35">
      <c r="A945">
        <v>2014</v>
      </c>
      <c r="B945" t="s">
        <v>294</v>
      </c>
      <c r="C945" s="241" t="s">
        <v>514</v>
      </c>
      <c r="D945" s="241" t="s">
        <v>514</v>
      </c>
      <c r="E945" s="241" t="s">
        <v>514</v>
      </c>
      <c r="F945" s="241" t="s">
        <v>514</v>
      </c>
      <c r="G945" s="241" t="s">
        <v>514</v>
      </c>
    </row>
    <row r="946" spans="1:7" x14ac:dyDescent="0.35">
      <c r="A946">
        <v>2014</v>
      </c>
      <c r="B946" t="s">
        <v>295</v>
      </c>
      <c r="C946" s="241" t="s">
        <v>514</v>
      </c>
      <c r="D946" s="241" t="s">
        <v>514</v>
      </c>
      <c r="E946" s="241" t="s">
        <v>514</v>
      </c>
      <c r="F946" s="241" t="s">
        <v>515</v>
      </c>
      <c r="G946" s="241" t="s">
        <v>515</v>
      </c>
    </row>
    <row r="947" spans="1:7" x14ac:dyDescent="0.35">
      <c r="A947">
        <v>2014</v>
      </c>
      <c r="B947" t="s">
        <v>295</v>
      </c>
      <c r="C947" s="241" t="s">
        <v>514</v>
      </c>
      <c r="D947" s="241" t="s">
        <v>515</v>
      </c>
      <c r="E947" s="241" t="s">
        <v>513</v>
      </c>
      <c r="F947" s="241" t="s">
        <v>515</v>
      </c>
      <c r="G947" s="241" t="s">
        <v>515</v>
      </c>
    </row>
    <row r="948" spans="1:7" x14ac:dyDescent="0.35">
      <c r="A948">
        <v>2014</v>
      </c>
      <c r="B948" t="s">
        <v>295</v>
      </c>
      <c r="C948" s="241" t="s">
        <v>514</v>
      </c>
      <c r="D948" s="241" t="s">
        <v>514</v>
      </c>
      <c r="E948" s="241" t="s">
        <v>514</v>
      </c>
      <c r="F948" s="241" t="s">
        <v>514</v>
      </c>
      <c r="G948" s="241" t="s">
        <v>515</v>
      </c>
    </row>
    <row r="949" spans="1:7" x14ac:dyDescent="0.35">
      <c r="A949">
        <v>2014</v>
      </c>
      <c r="B949" t="s">
        <v>295</v>
      </c>
      <c r="C949" s="241" t="s">
        <v>515</v>
      </c>
      <c r="D949" s="241" t="s">
        <v>515</v>
      </c>
      <c r="E949" s="241" t="s">
        <v>515</v>
      </c>
      <c r="F949" s="241" t="s">
        <v>515</v>
      </c>
      <c r="G949" s="241" t="s">
        <v>513</v>
      </c>
    </row>
    <row r="950" spans="1:7" x14ac:dyDescent="0.35">
      <c r="A950">
        <v>2014</v>
      </c>
      <c r="B950" t="s">
        <v>295</v>
      </c>
      <c r="C950" s="241" t="s">
        <v>515</v>
      </c>
      <c r="D950" s="241" t="s">
        <v>514</v>
      </c>
      <c r="E950" s="241" t="s">
        <v>514</v>
      </c>
      <c r="F950" s="241" t="s">
        <v>515</v>
      </c>
      <c r="G950" s="241" t="s">
        <v>514</v>
      </c>
    </row>
    <row r="951" spans="1:7" x14ac:dyDescent="0.35">
      <c r="A951">
        <v>2014</v>
      </c>
      <c r="B951" t="s">
        <v>295</v>
      </c>
      <c r="C951" s="241" t="s">
        <v>515</v>
      </c>
      <c r="D951" s="241" t="s">
        <v>514</v>
      </c>
      <c r="E951" s="241" t="s">
        <v>514</v>
      </c>
      <c r="F951" s="241" t="s">
        <v>514</v>
      </c>
      <c r="G951" s="241" t="s">
        <v>515</v>
      </c>
    </row>
    <row r="952" spans="1:7" x14ac:dyDescent="0.35">
      <c r="A952">
        <v>2014</v>
      </c>
      <c r="B952" t="s">
        <v>295</v>
      </c>
      <c r="C952" s="241" t="s">
        <v>515</v>
      </c>
      <c r="D952" s="241" t="s">
        <v>515</v>
      </c>
      <c r="E952" s="241" t="s">
        <v>515</v>
      </c>
      <c r="F952" s="241" t="s">
        <v>515</v>
      </c>
      <c r="G952" s="241" t="s">
        <v>515</v>
      </c>
    </row>
    <row r="953" spans="1:7" x14ac:dyDescent="0.35">
      <c r="A953">
        <v>2014</v>
      </c>
      <c r="B953" t="s">
        <v>295</v>
      </c>
      <c r="C953" s="241" t="s">
        <v>514</v>
      </c>
      <c r="D953" s="241" t="s">
        <v>514</v>
      </c>
      <c r="E953" s="241" t="s">
        <v>514</v>
      </c>
      <c r="F953" s="241" t="s">
        <v>514</v>
      </c>
      <c r="G953" s="241" t="s">
        <v>514</v>
      </c>
    </row>
    <row r="954" spans="1:7" x14ac:dyDescent="0.35">
      <c r="A954">
        <v>2014</v>
      </c>
      <c r="B954" t="s">
        <v>295</v>
      </c>
      <c r="C954" s="241" t="s">
        <v>514</v>
      </c>
      <c r="D954" s="241" t="s">
        <v>515</v>
      </c>
      <c r="E954" s="241" t="s">
        <v>514</v>
      </c>
      <c r="F954" s="241" t="s">
        <v>515</v>
      </c>
      <c r="G954" s="241" t="s">
        <v>514</v>
      </c>
    </row>
    <row r="955" spans="1:7" x14ac:dyDescent="0.35">
      <c r="A955">
        <v>2014</v>
      </c>
      <c r="B955" t="s">
        <v>295</v>
      </c>
      <c r="C955" s="241" t="s">
        <v>515</v>
      </c>
      <c r="D955" s="241" t="s">
        <v>515</v>
      </c>
      <c r="E955" s="241" t="s">
        <v>515</v>
      </c>
      <c r="F955" s="241" t="s">
        <v>515</v>
      </c>
      <c r="G955" s="241" t="s">
        <v>515</v>
      </c>
    </row>
    <row r="956" spans="1:7" x14ac:dyDescent="0.35">
      <c r="A956">
        <v>2014</v>
      </c>
      <c r="B956" t="s">
        <v>295</v>
      </c>
      <c r="C956" s="241" t="s">
        <v>515</v>
      </c>
      <c r="D956" s="241" t="s">
        <v>513</v>
      </c>
      <c r="E956" s="241" t="s">
        <v>513</v>
      </c>
      <c r="F956" s="241" t="s">
        <v>513</v>
      </c>
      <c r="G956" s="241" t="s">
        <v>513</v>
      </c>
    </row>
    <row r="957" spans="1:7" x14ac:dyDescent="0.35">
      <c r="A957">
        <v>2014</v>
      </c>
      <c r="B957" t="s">
        <v>516</v>
      </c>
      <c r="C957" s="241" t="s">
        <v>515</v>
      </c>
      <c r="D957" s="241" t="s">
        <v>515</v>
      </c>
      <c r="E957" s="241" t="s">
        <v>515</v>
      </c>
      <c r="F957" s="241" t="s">
        <v>515</v>
      </c>
      <c r="G957" s="241" t="s">
        <v>515</v>
      </c>
    </row>
    <row r="958" spans="1:7" x14ac:dyDescent="0.35">
      <c r="A958">
        <v>2017</v>
      </c>
      <c r="B958" t="s">
        <v>229</v>
      </c>
      <c r="C958" s="242" t="s">
        <v>515</v>
      </c>
      <c r="D958" s="242" t="s">
        <v>515</v>
      </c>
      <c r="E958" s="242" t="s">
        <v>514</v>
      </c>
      <c r="F958" s="242" t="s">
        <v>515</v>
      </c>
      <c r="G958" s="242" t="s">
        <v>515</v>
      </c>
    </row>
    <row r="959" spans="1:7" x14ac:dyDescent="0.35">
      <c r="A959">
        <v>2017</v>
      </c>
      <c r="B959" t="s">
        <v>229</v>
      </c>
      <c r="C959" s="242" t="s">
        <v>515</v>
      </c>
      <c r="D959" s="242" t="s">
        <v>514</v>
      </c>
      <c r="E959" s="242" t="s">
        <v>515</v>
      </c>
      <c r="F959" s="242" t="s">
        <v>515</v>
      </c>
      <c r="G959" s="242" t="s">
        <v>515</v>
      </c>
    </row>
    <row r="960" spans="1:7" x14ac:dyDescent="0.35">
      <c r="A960">
        <v>2017</v>
      </c>
      <c r="B960" t="s">
        <v>229</v>
      </c>
      <c r="C960" s="242" t="s">
        <v>515</v>
      </c>
      <c r="D960" s="242" t="s">
        <v>514</v>
      </c>
      <c r="E960" s="242" t="s">
        <v>515</v>
      </c>
      <c r="F960" s="242" t="s">
        <v>514</v>
      </c>
      <c r="G960" s="242" t="s">
        <v>515</v>
      </c>
    </row>
    <row r="961" spans="1:7" x14ac:dyDescent="0.35">
      <c r="A961">
        <v>2017</v>
      </c>
      <c r="B961" t="s">
        <v>229</v>
      </c>
      <c r="C961" s="242" t="s">
        <v>515</v>
      </c>
      <c r="D961" s="242" t="s">
        <v>514</v>
      </c>
      <c r="E961" s="242" t="s">
        <v>515</v>
      </c>
      <c r="F961" s="242" t="s">
        <v>514</v>
      </c>
      <c r="G961" s="242" t="s">
        <v>515</v>
      </c>
    </row>
    <row r="962" spans="1:7" x14ac:dyDescent="0.35">
      <c r="A962">
        <v>2017</v>
      </c>
      <c r="B962" t="s">
        <v>229</v>
      </c>
      <c r="C962" s="242" t="s">
        <v>515</v>
      </c>
      <c r="D962" s="242" t="s">
        <v>513</v>
      </c>
      <c r="E962" s="242" t="s">
        <v>513</v>
      </c>
      <c r="F962" s="242" t="s">
        <v>513</v>
      </c>
      <c r="G962" s="242" t="s">
        <v>515</v>
      </c>
    </row>
    <row r="963" spans="1:7" x14ac:dyDescent="0.35">
      <c r="A963">
        <v>2017</v>
      </c>
      <c r="B963" t="s">
        <v>229</v>
      </c>
      <c r="C963" s="242" t="s">
        <v>515</v>
      </c>
      <c r="D963" s="242" t="s">
        <v>515</v>
      </c>
      <c r="E963" s="242" t="s">
        <v>515</v>
      </c>
      <c r="F963" s="242" t="s">
        <v>515</v>
      </c>
      <c r="G963" s="242" t="s">
        <v>515</v>
      </c>
    </row>
    <row r="964" spans="1:7" x14ac:dyDescent="0.35">
      <c r="A964">
        <v>2017</v>
      </c>
      <c r="B964" t="s">
        <v>229</v>
      </c>
      <c r="C964" s="242" t="s">
        <v>515</v>
      </c>
      <c r="D964" s="242" t="s">
        <v>513</v>
      </c>
      <c r="E964" s="242" t="s">
        <v>513</v>
      </c>
      <c r="F964" s="242" t="s">
        <v>515</v>
      </c>
      <c r="G964" s="242" t="s">
        <v>515</v>
      </c>
    </row>
    <row r="965" spans="1:7" x14ac:dyDescent="0.35">
      <c r="A965">
        <v>2017</v>
      </c>
      <c r="B965" t="s">
        <v>229</v>
      </c>
      <c r="C965" s="242" t="s">
        <v>515</v>
      </c>
      <c r="D965" s="242" t="s">
        <v>515</v>
      </c>
      <c r="E965" s="242" t="s">
        <v>515</v>
      </c>
      <c r="F965" s="242" t="s">
        <v>515</v>
      </c>
      <c r="G965" s="242" t="s">
        <v>515</v>
      </c>
    </row>
    <row r="966" spans="1:7" x14ac:dyDescent="0.35">
      <c r="A966">
        <v>2017</v>
      </c>
      <c r="B966" t="s">
        <v>229</v>
      </c>
      <c r="C966" s="242" t="s">
        <v>514</v>
      </c>
      <c r="D966" s="242" t="s">
        <v>514</v>
      </c>
      <c r="E966" s="242" t="s">
        <v>515</v>
      </c>
      <c r="F966" s="242" t="s">
        <v>514</v>
      </c>
      <c r="G966" s="242" t="s">
        <v>515</v>
      </c>
    </row>
    <row r="967" spans="1:7" x14ac:dyDescent="0.35">
      <c r="A967">
        <v>2017</v>
      </c>
      <c r="B967" t="s">
        <v>229</v>
      </c>
      <c r="C967" s="242" t="s">
        <v>515</v>
      </c>
      <c r="D967" s="242" t="s">
        <v>515</v>
      </c>
      <c r="E967" s="242" t="s">
        <v>514</v>
      </c>
      <c r="F967" s="242" t="s">
        <v>514</v>
      </c>
      <c r="G967" s="242" t="s">
        <v>515</v>
      </c>
    </row>
    <row r="968" spans="1:7" x14ac:dyDescent="0.35">
      <c r="A968">
        <v>2017</v>
      </c>
      <c r="B968" t="s">
        <v>229</v>
      </c>
      <c r="C968" s="242" t="s">
        <v>515</v>
      </c>
      <c r="D968" s="242" t="s">
        <v>514</v>
      </c>
      <c r="E968" s="242" t="s">
        <v>514</v>
      </c>
      <c r="F968" s="242" t="s">
        <v>514</v>
      </c>
      <c r="G968" s="242" t="s">
        <v>515</v>
      </c>
    </row>
    <row r="969" spans="1:7" x14ac:dyDescent="0.35">
      <c r="A969">
        <v>2017</v>
      </c>
      <c r="B969" t="s">
        <v>229</v>
      </c>
      <c r="C969" s="242" t="s">
        <v>514</v>
      </c>
      <c r="D969" s="242" t="s">
        <v>514</v>
      </c>
      <c r="E969" s="242" t="s">
        <v>514</v>
      </c>
      <c r="F969" s="242" t="s">
        <v>514</v>
      </c>
      <c r="G969" s="242" t="s">
        <v>514</v>
      </c>
    </row>
    <row r="970" spans="1:7" x14ac:dyDescent="0.35">
      <c r="A970">
        <v>2017</v>
      </c>
      <c r="B970" t="s">
        <v>229</v>
      </c>
      <c r="C970" s="242" t="s">
        <v>514</v>
      </c>
      <c r="D970" s="242" t="s">
        <v>514</v>
      </c>
      <c r="E970" s="242" t="s">
        <v>514</v>
      </c>
      <c r="F970" s="242" t="s">
        <v>515</v>
      </c>
      <c r="G970" s="242" t="s">
        <v>514</v>
      </c>
    </row>
    <row r="971" spans="1:7" x14ac:dyDescent="0.35">
      <c r="A971">
        <v>2017</v>
      </c>
      <c r="B971" t="s">
        <v>229</v>
      </c>
      <c r="C971" s="242" t="s">
        <v>515</v>
      </c>
      <c r="D971" s="242" t="s">
        <v>514</v>
      </c>
      <c r="E971" s="242" t="s">
        <v>514</v>
      </c>
      <c r="F971" s="242" t="s">
        <v>515</v>
      </c>
      <c r="G971" s="242" t="s">
        <v>515</v>
      </c>
    </row>
    <row r="972" spans="1:7" x14ac:dyDescent="0.35">
      <c r="A972">
        <v>2017</v>
      </c>
      <c r="B972" t="s">
        <v>229</v>
      </c>
      <c r="C972" s="242" t="s">
        <v>515</v>
      </c>
      <c r="D972" s="242" t="s">
        <v>515</v>
      </c>
      <c r="E972" s="242" t="s">
        <v>514</v>
      </c>
      <c r="F972" s="242" t="s">
        <v>515</v>
      </c>
      <c r="G972" s="242" t="s">
        <v>515</v>
      </c>
    </row>
    <row r="973" spans="1:7" x14ac:dyDescent="0.35">
      <c r="A973">
        <v>2017</v>
      </c>
      <c r="B973" t="s">
        <v>229</v>
      </c>
      <c r="C973" s="242" t="s">
        <v>515</v>
      </c>
      <c r="D973" s="242" t="s">
        <v>515</v>
      </c>
      <c r="E973" s="242" t="s">
        <v>515</v>
      </c>
      <c r="F973" s="242" t="s">
        <v>515</v>
      </c>
      <c r="G973" s="242" t="s">
        <v>515</v>
      </c>
    </row>
    <row r="974" spans="1:7" x14ac:dyDescent="0.35">
      <c r="A974">
        <v>2017</v>
      </c>
      <c r="B974" t="s">
        <v>229</v>
      </c>
      <c r="C974" s="242" t="s">
        <v>515</v>
      </c>
      <c r="D974" s="242" t="s">
        <v>514</v>
      </c>
      <c r="E974" s="242" t="s">
        <v>515</v>
      </c>
      <c r="F974" s="242" t="s">
        <v>515</v>
      </c>
      <c r="G974" s="242" t="s">
        <v>515</v>
      </c>
    </row>
    <row r="975" spans="1:7" x14ac:dyDescent="0.35">
      <c r="A975">
        <v>2017</v>
      </c>
      <c r="B975" t="s">
        <v>302</v>
      </c>
      <c r="C975" s="242" t="s">
        <v>515</v>
      </c>
      <c r="D975" s="242" t="s">
        <v>514</v>
      </c>
      <c r="E975" s="242" t="s">
        <v>514</v>
      </c>
      <c r="F975" s="242" t="s">
        <v>515</v>
      </c>
      <c r="G975" s="242" t="s">
        <v>515</v>
      </c>
    </row>
    <row r="976" spans="1:7" x14ac:dyDescent="0.35">
      <c r="A976">
        <v>2017</v>
      </c>
      <c r="B976" t="s">
        <v>302</v>
      </c>
      <c r="C976" s="242" t="s">
        <v>515</v>
      </c>
      <c r="D976" s="242" t="s">
        <v>515</v>
      </c>
      <c r="E976" s="242" t="s">
        <v>514</v>
      </c>
      <c r="F976" s="242" t="s">
        <v>515</v>
      </c>
      <c r="G976" s="242" t="s">
        <v>515</v>
      </c>
    </row>
    <row r="977" spans="1:7" x14ac:dyDescent="0.35">
      <c r="A977">
        <v>2017</v>
      </c>
      <c r="B977" t="s">
        <v>302</v>
      </c>
      <c r="C977" s="242" t="s">
        <v>515</v>
      </c>
      <c r="D977" s="242" t="s">
        <v>515</v>
      </c>
      <c r="E977" s="242" t="s">
        <v>515</v>
      </c>
      <c r="F977" s="242" t="s">
        <v>515</v>
      </c>
      <c r="G977" s="242" t="s">
        <v>515</v>
      </c>
    </row>
    <row r="978" spans="1:7" x14ac:dyDescent="0.35">
      <c r="A978">
        <v>2017</v>
      </c>
      <c r="B978" t="s">
        <v>302</v>
      </c>
      <c r="C978" s="242" t="s">
        <v>515</v>
      </c>
      <c r="D978" s="242" t="s">
        <v>515</v>
      </c>
      <c r="E978" s="242" t="s">
        <v>515</v>
      </c>
      <c r="F978" s="242" t="s">
        <v>515</v>
      </c>
      <c r="G978" s="242" t="s">
        <v>515</v>
      </c>
    </row>
    <row r="979" spans="1:7" x14ac:dyDescent="0.35">
      <c r="A979">
        <v>2017</v>
      </c>
      <c r="B979" t="s">
        <v>302</v>
      </c>
      <c r="C979" s="242" t="s">
        <v>515</v>
      </c>
      <c r="D979" s="242" t="s">
        <v>514</v>
      </c>
      <c r="E979" s="242" t="s">
        <v>514</v>
      </c>
      <c r="F979" s="242" t="s">
        <v>515</v>
      </c>
      <c r="G979" s="242" t="s">
        <v>515</v>
      </c>
    </row>
    <row r="980" spans="1:7" x14ac:dyDescent="0.35">
      <c r="A980">
        <v>2017</v>
      </c>
      <c r="B980" t="s">
        <v>302</v>
      </c>
      <c r="C980" s="242" t="s">
        <v>515</v>
      </c>
      <c r="D980" s="242" t="s">
        <v>515</v>
      </c>
      <c r="E980" s="242" t="s">
        <v>515</v>
      </c>
      <c r="F980" s="242" t="s">
        <v>515</v>
      </c>
      <c r="G980" s="242" t="s">
        <v>515</v>
      </c>
    </row>
    <row r="981" spans="1:7" x14ac:dyDescent="0.35">
      <c r="A981">
        <v>2017</v>
      </c>
      <c r="B981" t="s">
        <v>302</v>
      </c>
      <c r="C981" s="242" t="s">
        <v>515</v>
      </c>
      <c r="D981" s="242" t="s">
        <v>514</v>
      </c>
      <c r="E981" s="242" t="s">
        <v>514</v>
      </c>
      <c r="F981" s="242" t="s">
        <v>515</v>
      </c>
      <c r="G981" s="242" t="s">
        <v>515</v>
      </c>
    </row>
    <row r="982" spans="1:7" x14ac:dyDescent="0.35">
      <c r="A982">
        <v>2017</v>
      </c>
      <c r="B982" t="s">
        <v>302</v>
      </c>
      <c r="C982" s="242" t="s">
        <v>515</v>
      </c>
      <c r="D982" s="242" t="s">
        <v>515</v>
      </c>
      <c r="E982" s="242" t="s">
        <v>514</v>
      </c>
      <c r="F982" s="242" t="s">
        <v>515</v>
      </c>
      <c r="G982" s="242" t="s">
        <v>515</v>
      </c>
    </row>
    <row r="983" spans="1:7" x14ac:dyDescent="0.35">
      <c r="A983">
        <v>2017</v>
      </c>
      <c r="B983" t="s">
        <v>302</v>
      </c>
      <c r="C983" s="242" t="s">
        <v>515</v>
      </c>
      <c r="D983" s="242" t="s">
        <v>514</v>
      </c>
      <c r="E983" s="242" t="s">
        <v>514</v>
      </c>
      <c r="F983" s="242" t="s">
        <v>515</v>
      </c>
      <c r="G983" s="242" t="s">
        <v>515</v>
      </c>
    </row>
    <row r="984" spans="1:7" x14ac:dyDescent="0.35">
      <c r="A984">
        <v>2017</v>
      </c>
      <c r="B984" t="s">
        <v>302</v>
      </c>
      <c r="C984" s="242" t="s">
        <v>515</v>
      </c>
      <c r="D984" s="242" t="s">
        <v>514</v>
      </c>
      <c r="E984" s="242" t="s">
        <v>514</v>
      </c>
      <c r="F984" s="242" t="s">
        <v>515</v>
      </c>
      <c r="G984" s="242" t="s">
        <v>515</v>
      </c>
    </row>
    <row r="985" spans="1:7" x14ac:dyDescent="0.35">
      <c r="A985">
        <v>2017</v>
      </c>
      <c r="B985" t="s">
        <v>302</v>
      </c>
      <c r="C985" s="242" t="s">
        <v>515</v>
      </c>
      <c r="D985" s="242" t="s">
        <v>514</v>
      </c>
      <c r="E985" s="242" t="s">
        <v>514</v>
      </c>
      <c r="F985" s="242" t="s">
        <v>515</v>
      </c>
      <c r="G985" s="242" t="s">
        <v>515</v>
      </c>
    </row>
    <row r="986" spans="1:7" x14ac:dyDescent="0.35">
      <c r="A986">
        <v>2017</v>
      </c>
      <c r="B986" t="s">
        <v>302</v>
      </c>
      <c r="C986" s="242" t="s">
        <v>515</v>
      </c>
      <c r="D986" s="242" t="s">
        <v>514</v>
      </c>
      <c r="E986" s="242" t="s">
        <v>514</v>
      </c>
      <c r="F986" s="242" t="s">
        <v>515</v>
      </c>
      <c r="G986" s="242" t="s">
        <v>515</v>
      </c>
    </row>
    <row r="987" spans="1:7" x14ac:dyDescent="0.35">
      <c r="A987">
        <v>2017</v>
      </c>
      <c r="B987" t="s">
        <v>302</v>
      </c>
      <c r="C987" s="242" t="s">
        <v>515</v>
      </c>
      <c r="D987" s="242" t="s">
        <v>514</v>
      </c>
      <c r="E987" s="242" t="s">
        <v>514</v>
      </c>
      <c r="F987" s="242" t="s">
        <v>515</v>
      </c>
      <c r="G987" s="242" t="s">
        <v>515</v>
      </c>
    </row>
    <row r="988" spans="1:7" x14ac:dyDescent="0.35">
      <c r="A988">
        <v>2017</v>
      </c>
      <c r="B988" t="s">
        <v>302</v>
      </c>
      <c r="C988" s="242" t="s">
        <v>515</v>
      </c>
      <c r="D988" s="242" t="s">
        <v>515</v>
      </c>
      <c r="E988" s="242" t="s">
        <v>515</v>
      </c>
      <c r="F988" s="242" t="s">
        <v>515</v>
      </c>
      <c r="G988" s="242" t="s">
        <v>515</v>
      </c>
    </row>
    <row r="989" spans="1:7" x14ac:dyDescent="0.35">
      <c r="A989">
        <v>2017</v>
      </c>
      <c r="B989" t="s">
        <v>302</v>
      </c>
      <c r="C989" s="242" t="s">
        <v>515</v>
      </c>
      <c r="D989" s="242" t="s">
        <v>514</v>
      </c>
      <c r="E989" s="242" t="s">
        <v>514</v>
      </c>
      <c r="F989" s="242" t="s">
        <v>515</v>
      </c>
      <c r="G989" s="242" t="s">
        <v>515</v>
      </c>
    </row>
    <row r="990" spans="1:7" x14ac:dyDescent="0.35">
      <c r="A990">
        <v>2017</v>
      </c>
      <c r="B990" t="s">
        <v>230</v>
      </c>
      <c r="C990" s="242" t="s">
        <v>515</v>
      </c>
      <c r="D990" s="242" t="s">
        <v>515</v>
      </c>
      <c r="E990" s="242" t="s">
        <v>514</v>
      </c>
      <c r="F990" s="242" t="s">
        <v>515</v>
      </c>
      <c r="G990" s="242" t="s">
        <v>515</v>
      </c>
    </row>
    <row r="991" spans="1:7" x14ac:dyDescent="0.35">
      <c r="A991">
        <v>2017</v>
      </c>
      <c r="B991" t="s">
        <v>230</v>
      </c>
      <c r="C991" s="242" t="s">
        <v>515</v>
      </c>
      <c r="D991" s="242" t="s">
        <v>514</v>
      </c>
      <c r="E991" s="242" t="s">
        <v>514</v>
      </c>
      <c r="F991" s="242" t="s">
        <v>514</v>
      </c>
      <c r="G991" s="242" t="s">
        <v>515</v>
      </c>
    </row>
    <row r="992" spans="1:7" x14ac:dyDescent="0.35">
      <c r="A992">
        <v>2017</v>
      </c>
      <c r="B992" t="s">
        <v>230</v>
      </c>
      <c r="C992" s="242" t="s">
        <v>515</v>
      </c>
      <c r="D992" s="242" t="s">
        <v>514</v>
      </c>
      <c r="E992" s="242" t="s">
        <v>514</v>
      </c>
      <c r="F992" s="242" t="s">
        <v>514</v>
      </c>
      <c r="G992" s="242" t="s">
        <v>514</v>
      </c>
    </row>
    <row r="993" spans="1:7" x14ac:dyDescent="0.35">
      <c r="A993">
        <v>2017</v>
      </c>
      <c r="B993" t="s">
        <v>230</v>
      </c>
      <c r="C993" s="242" t="s">
        <v>515</v>
      </c>
      <c r="D993" s="242" t="s">
        <v>514</v>
      </c>
      <c r="E993" s="242" t="s">
        <v>514</v>
      </c>
      <c r="F993" s="242" t="s">
        <v>514</v>
      </c>
      <c r="G993" s="242" t="s">
        <v>515</v>
      </c>
    </row>
    <row r="994" spans="1:7" x14ac:dyDescent="0.35">
      <c r="A994">
        <v>2017</v>
      </c>
      <c r="B994" t="s">
        <v>230</v>
      </c>
      <c r="C994" s="242" t="s">
        <v>515</v>
      </c>
      <c r="D994" s="242" t="s">
        <v>514</v>
      </c>
      <c r="E994" s="242" t="s">
        <v>514</v>
      </c>
      <c r="F994" s="242" t="s">
        <v>514</v>
      </c>
      <c r="G994" s="242" t="s">
        <v>515</v>
      </c>
    </row>
    <row r="995" spans="1:7" x14ac:dyDescent="0.35">
      <c r="A995">
        <v>2017</v>
      </c>
      <c r="B995" t="s">
        <v>230</v>
      </c>
      <c r="C995" s="242" t="s">
        <v>515</v>
      </c>
      <c r="D995" s="242" t="s">
        <v>514</v>
      </c>
      <c r="E995" s="242" t="s">
        <v>514</v>
      </c>
      <c r="F995" s="242" t="s">
        <v>514</v>
      </c>
      <c r="G995" s="242" t="s">
        <v>515</v>
      </c>
    </row>
    <row r="996" spans="1:7" x14ac:dyDescent="0.35">
      <c r="A996">
        <v>2017</v>
      </c>
      <c r="B996" t="s">
        <v>230</v>
      </c>
      <c r="C996" s="242" t="s">
        <v>514</v>
      </c>
      <c r="D996" s="242" t="s">
        <v>514</v>
      </c>
      <c r="E996" s="242" t="s">
        <v>514</v>
      </c>
      <c r="F996" s="242" t="s">
        <v>515</v>
      </c>
      <c r="G996" s="242" t="s">
        <v>515</v>
      </c>
    </row>
    <row r="997" spans="1:7" x14ac:dyDescent="0.35">
      <c r="A997">
        <v>2017</v>
      </c>
      <c r="B997" t="s">
        <v>230</v>
      </c>
      <c r="C997" s="242" t="s">
        <v>515</v>
      </c>
      <c r="D997" s="242" t="s">
        <v>515</v>
      </c>
      <c r="E997" s="242" t="s">
        <v>515</v>
      </c>
      <c r="F997" s="242" t="s">
        <v>515</v>
      </c>
      <c r="G997" s="242" t="s">
        <v>514</v>
      </c>
    </row>
    <row r="998" spans="1:7" x14ac:dyDescent="0.35">
      <c r="A998">
        <v>2017</v>
      </c>
      <c r="B998" t="s">
        <v>230</v>
      </c>
      <c r="C998" s="242" t="s">
        <v>515</v>
      </c>
      <c r="D998" s="242" t="s">
        <v>515</v>
      </c>
      <c r="E998" s="242" t="s">
        <v>515</v>
      </c>
      <c r="F998" s="242" t="s">
        <v>515</v>
      </c>
      <c r="G998" s="242" t="s">
        <v>515</v>
      </c>
    </row>
    <row r="999" spans="1:7" x14ac:dyDescent="0.35">
      <c r="A999">
        <v>2017</v>
      </c>
      <c r="B999" t="s">
        <v>230</v>
      </c>
      <c r="C999" s="242" t="s">
        <v>515</v>
      </c>
      <c r="D999" s="242" t="s">
        <v>515</v>
      </c>
      <c r="E999" s="242" t="s">
        <v>515</v>
      </c>
      <c r="F999" s="242" t="s">
        <v>515</v>
      </c>
      <c r="G999" s="242" t="s">
        <v>515</v>
      </c>
    </row>
    <row r="1000" spans="1:7" x14ac:dyDescent="0.35">
      <c r="A1000">
        <v>2017</v>
      </c>
      <c r="B1000" t="s">
        <v>230</v>
      </c>
      <c r="C1000" s="242" t="s">
        <v>515</v>
      </c>
      <c r="D1000" s="242" t="s">
        <v>514</v>
      </c>
      <c r="E1000" s="242" t="s">
        <v>514</v>
      </c>
      <c r="F1000" s="242" t="s">
        <v>515</v>
      </c>
      <c r="G1000" s="242" t="s">
        <v>515</v>
      </c>
    </row>
    <row r="1001" spans="1:7" x14ac:dyDescent="0.35">
      <c r="A1001">
        <v>2017</v>
      </c>
      <c r="B1001" t="s">
        <v>230</v>
      </c>
      <c r="C1001" s="242" t="s">
        <v>515</v>
      </c>
      <c r="D1001" s="242" t="s">
        <v>515</v>
      </c>
      <c r="E1001" s="242" t="s">
        <v>514</v>
      </c>
      <c r="F1001" s="242" t="s">
        <v>515</v>
      </c>
      <c r="G1001" s="242" t="s">
        <v>515</v>
      </c>
    </row>
    <row r="1002" spans="1:7" x14ac:dyDescent="0.35">
      <c r="A1002">
        <v>2017</v>
      </c>
      <c r="B1002" t="s">
        <v>230</v>
      </c>
      <c r="C1002" s="242" t="s">
        <v>515</v>
      </c>
      <c r="D1002" s="242" t="s">
        <v>514</v>
      </c>
      <c r="E1002" s="242" t="s">
        <v>515</v>
      </c>
      <c r="F1002" s="242" t="s">
        <v>515</v>
      </c>
      <c r="G1002" s="242" t="s">
        <v>515</v>
      </c>
    </row>
    <row r="1003" spans="1:7" x14ac:dyDescent="0.35">
      <c r="A1003">
        <v>2017</v>
      </c>
      <c r="B1003" t="s">
        <v>230</v>
      </c>
      <c r="C1003" s="242" t="s">
        <v>515</v>
      </c>
      <c r="D1003" s="242" t="s">
        <v>515</v>
      </c>
      <c r="E1003" s="242" t="s">
        <v>514</v>
      </c>
      <c r="F1003" s="242" t="s">
        <v>515</v>
      </c>
      <c r="G1003" s="242" t="s">
        <v>514</v>
      </c>
    </row>
    <row r="1004" spans="1:7" x14ac:dyDescent="0.35">
      <c r="A1004">
        <v>2017</v>
      </c>
      <c r="B1004" t="s">
        <v>230</v>
      </c>
      <c r="C1004" s="242" t="s">
        <v>515</v>
      </c>
      <c r="D1004" s="242" t="s">
        <v>515</v>
      </c>
      <c r="E1004" s="242" t="s">
        <v>515</v>
      </c>
      <c r="F1004" s="242" t="s">
        <v>515</v>
      </c>
      <c r="G1004" s="242" t="s">
        <v>515</v>
      </c>
    </row>
    <row r="1005" spans="1:7" x14ac:dyDescent="0.35">
      <c r="A1005">
        <v>2017</v>
      </c>
      <c r="B1005" t="s">
        <v>230</v>
      </c>
      <c r="C1005" s="242" t="s">
        <v>515</v>
      </c>
      <c r="D1005" s="242" t="s">
        <v>514</v>
      </c>
      <c r="E1005" s="242" t="s">
        <v>515</v>
      </c>
      <c r="F1005" s="242" t="s">
        <v>514</v>
      </c>
      <c r="G1005" s="242" t="s">
        <v>515</v>
      </c>
    </row>
    <row r="1006" spans="1:7" x14ac:dyDescent="0.35">
      <c r="A1006">
        <v>2017</v>
      </c>
      <c r="B1006" t="s">
        <v>230</v>
      </c>
      <c r="C1006" s="242" t="s">
        <v>515</v>
      </c>
      <c r="D1006" s="242" t="s">
        <v>513</v>
      </c>
      <c r="E1006" s="242" t="s">
        <v>513</v>
      </c>
      <c r="F1006" s="242" t="s">
        <v>515</v>
      </c>
      <c r="G1006" s="242" t="s">
        <v>515</v>
      </c>
    </row>
    <row r="1007" spans="1:7" x14ac:dyDescent="0.35">
      <c r="A1007">
        <v>2017</v>
      </c>
      <c r="B1007" t="s">
        <v>230</v>
      </c>
      <c r="C1007" s="242" t="s">
        <v>515</v>
      </c>
      <c r="D1007" s="242" t="s">
        <v>515</v>
      </c>
      <c r="E1007" s="242" t="s">
        <v>515</v>
      </c>
      <c r="F1007" s="242" t="s">
        <v>515</v>
      </c>
      <c r="G1007" s="242" t="s">
        <v>515</v>
      </c>
    </row>
    <row r="1008" spans="1:7" x14ac:dyDescent="0.35">
      <c r="A1008">
        <v>2017</v>
      </c>
      <c r="B1008" t="s">
        <v>230</v>
      </c>
      <c r="C1008" s="242" t="s">
        <v>513</v>
      </c>
      <c r="D1008" s="242" t="s">
        <v>513</v>
      </c>
      <c r="E1008" s="242" t="s">
        <v>513</v>
      </c>
      <c r="F1008" s="242" t="s">
        <v>514</v>
      </c>
      <c r="G1008" s="242" t="s">
        <v>514</v>
      </c>
    </row>
    <row r="1009" spans="1:7" x14ac:dyDescent="0.35">
      <c r="A1009">
        <v>2017</v>
      </c>
      <c r="B1009" t="s">
        <v>233</v>
      </c>
      <c r="C1009" s="242" t="s">
        <v>514</v>
      </c>
      <c r="D1009" s="242" t="s">
        <v>514</v>
      </c>
      <c r="E1009" s="242" t="s">
        <v>514</v>
      </c>
      <c r="F1009" s="242" t="s">
        <v>514</v>
      </c>
      <c r="G1009" s="242" t="s">
        <v>514</v>
      </c>
    </row>
    <row r="1010" spans="1:7" x14ac:dyDescent="0.35">
      <c r="A1010">
        <v>2017</v>
      </c>
      <c r="B1010" t="s">
        <v>233</v>
      </c>
      <c r="C1010" s="242" t="s">
        <v>514</v>
      </c>
      <c r="D1010" s="242" t="s">
        <v>514</v>
      </c>
      <c r="E1010" s="242" t="s">
        <v>514</v>
      </c>
      <c r="F1010" s="242" t="s">
        <v>514</v>
      </c>
      <c r="G1010" s="242" t="s">
        <v>514</v>
      </c>
    </row>
    <row r="1011" spans="1:7" x14ac:dyDescent="0.35">
      <c r="A1011">
        <v>2017</v>
      </c>
      <c r="B1011" t="s">
        <v>233</v>
      </c>
      <c r="C1011" s="242" t="s">
        <v>514</v>
      </c>
      <c r="D1011" s="242" t="s">
        <v>514</v>
      </c>
      <c r="E1011" s="242" t="s">
        <v>514</v>
      </c>
      <c r="F1011" s="242" t="s">
        <v>514</v>
      </c>
      <c r="G1011" s="242" t="s">
        <v>514</v>
      </c>
    </row>
    <row r="1012" spans="1:7" x14ac:dyDescent="0.35">
      <c r="A1012">
        <v>2017</v>
      </c>
      <c r="B1012" t="s">
        <v>233</v>
      </c>
      <c r="C1012" s="242" t="s">
        <v>514</v>
      </c>
      <c r="D1012" s="242" t="s">
        <v>514</v>
      </c>
      <c r="E1012" s="242" t="s">
        <v>514</v>
      </c>
      <c r="F1012" s="242" t="s">
        <v>514</v>
      </c>
      <c r="G1012" s="242" t="s">
        <v>514</v>
      </c>
    </row>
    <row r="1013" spans="1:7" x14ac:dyDescent="0.35">
      <c r="A1013">
        <v>2017</v>
      </c>
      <c r="B1013" t="s">
        <v>233</v>
      </c>
      <c r="C1013" s="242" t="s">
        <v>515</v>
      </c>
      <c r="D1013" s="242" t="s">
        <v>514</v>
      </c>
      <c r="E1013" s="242" t="s">
        <v>514</v>
      </c>
      <c r="F1013" s="242" t="s">
        <v>515</v>
      </c>
      <c r="G1013" s="242" t="s">
        <v>514</v>
      </c>
    </row>
    <row r="1014" spans="1:7" x14ac:dyDescent="0.35">
      <c r="A1014">
        <v>2017</v>
      </c>
      <c r="B1014" t="s">
        <v>233</v>
      </c>
      <c r="C1014" s="242" t="s">
        <v>515</v>
      </c>
      <c r="D1014" s="242" t="s">
        <v>515</v>
      </c>
      <c r="E1014" s="242" t="s">
        <v>515</v>
      </c>
      <c r="F1014" s="242" t="s">
        <v>514</v>
      </c>
      <c r="G1014" s="242" t="s">
        <v>515</v>
      </c>
    </row>
    <row r="1015" spans="1:7" x14ac:dyDescent="0.35">
      <c r="A1015">
        <v>2017</v>
      </c>
      <c r="B1015" t="s">
        <v>233</v>
      </c>
      <c r="C1015" s="242" t="s">
        <v>515</v>
      </c>
      <c r="D1015" s="242" t="s">
        <v>515</v>
      </c>
      <c r="E1015" s="242" t="s">
        <v>515</v>
      </c>
      <c r="F1015" s="242" t="s">
        <v>514</v>
      </c>
      <c r="G1015" s="242" t="s">
        <v>515</v>
      </c>
    </row>
    <row r="1016" spans="1:7" x14ac:dyDescent="0.35">
      <c r="A1016">
        <v>2017</v>
      </c>
      <c r="B1016" t="s">
        <v>233</v>
      </c>
      <c r="C1016" s="242" t="s">
        <v>515</v>
      </c>
      <c r="D1016" s="242" t="s">
        <v>515</v>
      </c>
      <c r="E1016" s="242" t="s">
        <v>515</v>
      </c>
      <c r="F1016" s="242" t="s">
        <v>514</v>
      </c>
      <c r="G1016" s="242" t="s">
        <v>515</v>
      </c>
    </row>
    <row r="1017" spans="1:7" x14ac:dyDescent="0.35">
      <c r="A1017">
        <v>2017</v>
      </c>
      <c r="B1017" t="s">
        <v>233</v>
      </c>
      <c r="C1017" s="242" t="s">
        <v>514</v>
      </c>
      <c r="D1017" s="242" t="s">
        <v>514</v>
      </c>
      <c r="E1017" s="242" t="s">
        <v>515</v>
      </c>
      <c r="F1017" s="242" t="s">
        <v>514</v>
      </c>
      <c r="G1017" s="242" t="s">
        <v>515</v>
      </c>
    </row>
    <row r="1018" spans="1:7" x14ac:dyDescent="0.35">
      <c r="A1018">
        <v>2017</v>
      </c>
      <c r="B1018" t="s">
        <v>233</v>
      </c>
      <c r="C1018" s="242" t="s">
        <v>514</v>
      </c>
      <c r="D1018" s="242" t="s">
        <v>514</v>
      </c>
      <c r="E1018" s="242" t="s">
        <v>515</v>
      </c>
      <c r="F1018" s="242" t="s">
        <v>514</v>
      </c>
      <c r="G1018" s="242" t="s">
        <v>515</v>
      </c>
    </row>
    <row r="1019" spans="1:7" x14ac:dyDescent="0.35">
      <c r="A1019">
        <v>2017</v>
      </c>
      <c r="B1019" t="s">
        <v>233</v>
      </c>
      <c r="C1019" s="242" t="s">
        <v>515</v>
      </c>
      <c r="D1019" s="242" t="s">
        <v>515</v>
      </c>
      <c r="E1019" s="242" t="s">
        <v>515</v>
      </c>
      <c r="F1019" s="242" t="s">
        <v>514</v>
      </c>
      <c r="G1019" s="242" t="s">
        <v>514</v>
      </c>
    </row>
    <row r="1020" spans="1:7" x14ac:dyDescent="0.35">
      <c r="A1020">
        <v>2017</v>
      </c>
      <c r="B1020" t="s">
        <v>233</v>
      </c>
      <c r="C1020" s="242" t="s">
        <v>515</v>
      </c>
      <c r="D1020" s="242" t="s">
        <v>515</v>
      </c>
      <c r="E1020" s="242" t="s">
        <v>515</v>
      </c>
      <c r="F1020" s="242" t="s">
        <v>514</v>
      </c>
      <c r="G1020" s="242" t="s">
        <v>514</v>
      </c>
    </row>
    <row r="1021" spans="1:7" x14ac:dyDescent="0.35">
      <c r="A1021">
        <v>2017</v>
      </c>
      <c r="B1021" t="s">
        <v>233</v>
      </c>
      <c r="C1021" s="242" t="s">
        <v>514</v>
      </c>
      <c r="D1021" s="242" t="s">
        <v>514</v>
      </c>
      <c r="E1021" s="242" t="s">
        <v>514</v>
      </c>
      <c r="F1021" s="242" t="s">
        <v>514</v>
      </c>
      <c r="G1021" s="242" t="s">
        <v>514</v>
      </c>
    </row>
    <row r="1022" spans="1:7" x14ac:dyDescent="0.35">
      <c r="A1022">
        <v>2017</v>
      </c>
      <c r="B1022" t="s">
        <v>236</v>
      </c>
      <c r="C1022" s="242" t="s">
        <v>515</v>
      </c>
      <c r="D1022" s="242" t="s">
        <v>515</v>
      </c>
      <c r="E1022" s="242" t="s">
        <v>515</v>
      </c>
      <c r="F1022" s="242" t="s">
        <v>514</v>
      </c>
      <c r="G1022" s="242" t="s">
        <v>515</v>
      </c>
    </row>
    <row r="1023" spans="1:7" x14ac:dyDescent="0.35">
      <c r="A1023">
        <v>2017</v>
      </c>
      <c r="B1023" t="s">
        <v>236</v>
      </c>
      <c r="C1023" s="242" t="s">
        <v>515</v>
      </c>
      <c r="D1023" s="242" t="s">
        <v>514</v>
      </c>
      <c r="E1023" s="242" t="s">
        <v>514</v>
      </c>
      <c r="F1023" s="242" t="s">
        <v>515</v>
      </c>
      <c r="G1023" s="242" t="s">
        <v>515</v>
      </c>
    </row>
    <row r="1024" spans="1:7" x14ac:dyDescent="0.35">
      <c r="A1024">
        <v>2017</v>
      </c>
      <c r="B1024" t="s">
        <v>236</v>
      </c>
      <c r="C1024" s="242" t="s">
        <v>515</v>
      </c>
      <c r="D1024" s="242" t="s">
        <v>515</v>
      </c>
      <c r="E1024" s="242" t="s">
        <v>515</v>
      </c>
      <c r="F1024" s="242" t="s">
        <v>515</v>
      </c>
      <c r="G1024" s="242" t="s">
        <v>515</v>
      </c>
    </row>
    <row r="1025" spans="1:7" x14ac:dyDescent="0.35">
      <c r="A1025">
        <v>2017</v>
      </c>
      <c r="B1025" t="s">
        <v>236</v>
      </c>
      <c r="C1025" s="242" t="s">
        <v>514</v>
      </c>
      <c r="D1025" s="242" t="s">
        <v>514</v>
      </c>
      <c r="E1025" s="242" t="s">
        <v>515</v>
      </c>
      <c r="F1025" s="242" t="s">
        <v>515</v>
      </c>
      <c r="G1025" s="242" t="s">
        <v>515</v>
      </c>
    </row>
    <row r="1026" spans="1:7" x14ac:dyDescent="0.35">
      <c r="A1026">
        <v>2017</v>
      </c>
      <c r="B1026" t="s">
        <v>236</v>
      </c>
      <c r="C1026" s="242" t="s">
        <v>515</v>
      </c>
      <c r="D1026" s="242" t="s">
        <v>514</v>
      </c>
      <c r="E1026" s="242" t="s">
        <v>514</v>
      </c>
      <c r="F1026" s="242" t="s">
        <v>515</v>
      </c>
      <c r="G1026" s="242" t="s">
        <v>515</v>
      </c>
    </row>
    <row r="1027" spans="1:7" x14ac:dyDescent="0.35">
      <c r="A1027">
        <v>2017</v>
      </c>
      <c r="B1027" t="s">
        <v>236</v>
      </c>
      <c r="C1027" s="242" t="s">
        <v>515</v>
      </c>
      <c r="D1027" s="242" t="s">
        <v>515</v>
      </c>
      <c r="E1027" s="242" t="s">
        <v>514</v>
      </c>
      <c r="F1027" s="242" t="s">
        <v>515</v>
      </c>
      <c r="G1027" s="242" t="s">
        <v>515</v>
      </c>
    </row>
    <row r="1028" spans="1:7" x14ac:dyDescent="0.35">
      <c r="A1028">
        <v>2017</v>
      </c>
      <c r="B1028" t="s">
        <v>236</v>
      </c>
      <c r="C1028" s="242" t="s">
        <v>514</v>
      </c>
      <c r="D1028" s="242" t="s">
        <v>514</v>
      </c>
      <c r="E1028" s="242" t="s">
        <v>514</v>
      </c>
      <c r="F1028" s="242" t="s">
        <v>514</v>
      </c>
      <c r="G1028" s="242" t="s">
        <v>514</v>
      </c>
    </row>
    <row r="1029" spans="1:7" x14ac:dyDescent="0.35">
      <c r="A1029">
        <v>2017</v>
      </c>
      <c r="B1029" t="s">
        <v>236</v>
      </c>
      <c r="C1029" s="242" t="s">
        <v>515</v>
      </c>
      <c r="D1029" s="242" t="s">
        <v>514</v>
      </c>
      <c r="E1029" s="242" t="s">
        <v>514</v>
      </c>
      <c r="F1029" s="242" t="s">
        <v>514</v>
      </c>
      <c r="G1029" s="242" t="s">
        <v>515</v>
      </c>
    </row>
    <row r="1030" spans="1:7" x14ac:dyDescent="0.35">
      <c r="A1030">
        <v>2017</v>
      </c>
      <c r="B1030" t="s">
        <v>236</v>
      </c>
      <c r="C1030" s="242" t="s">
        <v>515</v>
      </c>
      <c r="D1030" s="242" t="s">
        <v>515</v>
      </c>
      <c r="E1030" s="242" t="s">
        <v>515</v>
      </c>
      <c r="F1030" s="242" t="s">
        <v>515</v>
      </c>
      <c r="G1030" s="242" t="s">
        <v>515</v>
      </c>
    </row>
    <row r="1031" spans="1:7" x14ac:dyDescent="0.35">
      <c r="A1031">
        <v>2017</v>
      </c>
      <c r="B1031" t="s">
        <v>236</v>
      </c>
      <c r="C1031" s="242" t="s">
        <v>515</v>
      </c>
      <c r="D1031" s="242" t="s">
        <v>515</v>
      </c>
      <c r="E1031" s="242" t="s">
        <v>514</v>
      </c>
      <c r="F1031" s="242" t="s">
        <v>515</v>
      </c>
      <c r="G1031" s="242" t="s">
        <v>515</v>
      </c>
    </row>
    <row r="1032" spans="1:7" x14ac:dyDescent="0.35">
      <c r="A1032">
        <v>2017</v>
      </c>
      <c r="B1032" t="s">
        <v>236</v>
      </c>
      <c r="C1032" s="242" t="s">
        <v>515</v>
      </c>
      <c r="D1032" s="242" t="s">
        <v>515</v>
      </c>
      <c r="E1032" s="242" t="s">
        <v>515</v>
      </c>
      <c r="F1032" s="242" t="s">
        <v>514</v>
      </c>
      <c r="G1032" s="242" t="s">
        <v>515</v>
      </c>
    </row>
    <row r="1033" spans="1:7" x14ac:dyDescent="0.35">
      <c r="A1033">
        <v>2017</v>
      </c>
      <c r="B1033" t="s">
        <v>236</v>
      </c>
      <c r="C1033" s="242" t="s">
        <v>514</v>
      </c>
      <c r="D1033" s="242" t="s">
        <v>515</v>
      </c>
      <c r="E1033" s="242" t="s">
        <v>515</v>
      </c>
      <c r="F1033" s="242" t="s">
        <v>515</v>
      </c>
      <c r="G1033" s="242" t="s">
        <v>515</v>
      </c>
    </row>
    <row r="1034" spans="1:7" x14ac:dyDescent="0.35">
      <c r="A1034">
        <v>2017</v>
      </c>
      <c r="B1034" t="s">
        <v>236</v>
      </c>
      <c r="C1034" s="242" t="s">
        <v>515</v>
      </c>
      <c r="D1034" s="242" t="s">
        <v>514</v>
      </c>
      <c r="E1034" s="242" t="s">
        <v>514</v>
      </c>
      <c r="F1034" s="242" t="s">
        <v>515</v>
      </c>
      <c r="G1034" s="242" t="s">
        <v>515</v>
      </c>
    </row>
    <row r="1035" spans="1:7" x14ac:dyDescent="0.35">
      <c r="A1035">
        <v>2017</v>
      </c>
      <c r="B1035" t="s">
        <v>236</v>
      </c>
      <c r="C1035" s="242" t="s">
        <v>515</v>
      </c>
      <c r="D1035" s="242" t="s">
        <v>515</v>
      </c>
      <c r="E1035" s="242" t="s">
        <v>514</v>
      </c>
      <c r="F1035" s="242" t="s">
        <v>514</v>
      </c>
      <c r="G1035" s="242" t="s">
        <v>515</v>
      </c>
    </row>
    <row r="1036" spans="1:7" x14ac:dyDescent="0.35">
      <c r="A1036">
        <v>2017</v>
      </c>
      <c r="B1036" t="s">
        <v>237</v>
      </c>
      <c r="C1036" s="242" t="s">
        <v>515</v>
      </c>
      <c r="D1036" s="242" t="s">
        <v>514</v>
      </c>
      <c r="E1036" s="242" t="s">
        <v>514</v>
      </c>
      <c r="F1036" s="242" t="s">
        <v>515</v>
      </c>
      <c r="G1036" s="242" t="s">
        <v>514</v>
      </c>
    </row>
    <row r="1037" spans="1:7" x14ac:dyDescent="0.35">
      <c r="A1037">
        <v>2017</v>
      </c>
      <c r="B1037" t="s">
        <v>237</v>
      </c>
      <c r="C1037" s="242" t="s">
        <v>515</v>
      </c>
      <c r="D1037" s="242" t="s">
        <v>515</v>
      </c>
      <c r="E1037" s="242" t="s">
        <v>514</v>
      </c>
      <c r="F1037" s="242" t="s">
        <v>515</v>
      </c>
      <c r="G1037" s="242" t="s">
        <v>515</v>
      </c>
    </row>
    <row r="1038" spans="1:7" x14ac:dyDescent="0.35">
      <c r="A1038">
        <v>2017</v>
      </c>
      <c r="B1038" t="s">
        <v>237</v>
      </c>
      <c r="C1038" s="242" t="s">
        <v>515</v>
      </c>
      <c r="D1038" s="242" t="s">
        <v>514</v>
      </c>
      <c r="E1038" s="242" t="s">
        <v>515</v>
      </c>
      <c r="F1038" s="242" t="s">
        <v>515</v>
      </c>
      <c r="G1038" s="242" t="s">
        <v>514</v>
      </c>
    </row>
    <row r="1039" spans="1:7" x14ac:dyDescent="0.35">
      <c r="A1039">
        <v>2017</v>
      </c>
      <c r="B1039" t="s">
        <v>237</v>
      </c>
      <c r="C1039" s="242" t="s">
        <v>515</v>
      </c>
      <c r="D1039" s="242" t="s">
        <v>514</v>
      </c>
      <c r="E1039" s="242" t="s">
        <v>513</v>
      </c>
      <c r="F1039" s="242" t="s">
        <v>515</v>
      </c>
      <c r="G1039" s="242" t="s">
        <v>515</v>
      </c>
    </row>
    <row r="1040" spans="1:7" x14ac:dyDescent="0.35">
      <c r="A1040">
        <v>2017</v>
      </c>
      <c r="B1040" t="s">
        <v>237</v>
      </c>
      <c r="C1040" s="242" t="s">
        <v>515</v>
      </c>
      <c r="D1040" s="242" t="s">
        <v>514</v>
      </c>
      <c r="E1040" s="242" t="s">
        <v>514</v>
      </c>
      <c r="F1040" s="242" t="s">
        <v>515</v>
      </c>
      <c r="G1040" s="242" t="s">
        <v>515</v>
      </c>
    </row>
    <row r="1041" spans="1:7" x14ac:dyDescent="0.35">
      <c r="A1041">
        <v>2017</v>
      </c>
      <c r="B1041" t="s">
        <v>237</v>
      </c>
      <c r="C1041" s="242" t="s">
        <v>515</v>
      </c>
      <c r="D1041" s="242" t="s">
        <v>514</v>
      </c>
      <c r="E1041" s="242" t="s">
        <v>515</v>
      </c>
      <c r="F1041" s="242" t="s">
        <v>515</v>
      </c>
      <c r="G1041" s="242" t="s">
        <v>514</v>
      </c>
    </row>
    <row r="1042" spans="1:7" x14ac:dyDescent="0.35">
      <c r="A1042">
        <v>2017</v>
      </c>
      <c r="B1042" t="s">
        <v>237</v>
      </c>
      <c r="C1042" s="242" t="s">
        <v>515</v>
      </c>
      <c r="D1042" s="242" t="s">
        <v>515</v>
      </c>
      <c r="E1042" s="242" t="s">
        <v>515</v>
      </c>
      <c r="F1042" s="242" t="s">
        <v>515</v>
      </c>
      <c r="G1042" s="242" t="s">
        <v>515</v>
      </c>
    </row>
    <row r="1043" spans="1:7" x14ac:dyDescent="0.35">
      <c r="A1043">
        <v>2017</v>
      </c>
      <c r="B1043" t="s">
        <v>237</v>
      </c>
      <c r="C1043" s="242" t="s">
        <v>515</v>
      </c>
      <c r="D1043" s="242" t="s">
        <v>514</v>
      </c>
      <c r="E1043" s="242" t="s">
        <v>514</v>
      </c>
      <c r="F1043" s="242" t="s">
        <v>515</v>
      </c>
      <c r="G1043" s="242" t="s">
        <v>515</v>
      </c>
    </row>
    <row r="1044" spans="1:7" x14ac:dyDescent="0.35">
      <c r="A1044">
        <v>2017</v>
      </c>
      <c r="B1044" t="s">
        <v>237</v>
      </c>
      <c r="C1044" s="242" t="s">
        <v>515</v>
      </c>
      <c r="D1044" s="242" t="s">
        <v>514</v>
      </c>
      <c r="E1044" s="242" t="s">
        <v>514</v>
      </c>
      <c r="F1044" s="242" t="s">
        <v>515</v>
      </c>
      <c r="G1044" s="242" t="s">
        <v>515</v>
      </c>
    </row>
    <row r="1045" spans="1:7" x14ac:dyDescent="0.35">
      <c r="A1045">
        <v>2017</v>
      </c>
      <c r="B1045" t="s">
        <v>237</v>
      </c>
      <c r="C1045" s="242" t="s">
        <v>515</v>
      </c>
      <c r="D1045" s="242" t="s">
        <v>514</v>
      </c>
      <c r="E1045" s="242" t="s">
        <v>514</v>
      </c>
      <c r="F1045" s="242" t="s">
        <v>515</v>
      </c>
      <c r="G1045" s="242" t="s">
        <v>515</v>
      </c>
    </row>
    <row r="1046" spans="1:7" x14ac:dyDescent="0.35">
      <c r="A1046">
        <v>2017</v>
      </c>
      <c r="B1046" t="s">
        <v>237</v>
      </c>
      <c r="C1046" s="242" t="s">
        <v>515</v>
      </c>
      <c r="D1046" s="242" t="s">
        <v>515</v>
      </c>
      <c r="E1046" s="242" t="s">
        <v>515</v>
      </c>
      <c r="F1046" s="242" t="s">
        <v>515</v>
      </c>
      <c r="G1046" s="242" t="s">
        <v>515</v>
      </c>
    </row>
    <row r="1047" spans="1:7" x14ac:dyDescent="0.35">
      <c r="A1047">
        <v>2017</v>
      </c>
      <c r="B1047" t="s">
        <v>237</v>
      </c>
      <c r="C1047" s="242" t="s">
        <v>515</v>
      </c>
      <c r="D1047" s="242" t="s">
        <v>515</v>
      </c>
      <c r="E1047" s="242" t="s">
        <v>514</v>
      </c>
      <c r="F1047" s="242" t="s">
        <v>515</v>
      </c>
      <c r="G1047" s="242" t="s">
        <v>515</v>
      </c>
    </row>
    <row r="1048" spans="1:7" x14ac:dyDescent="0.35">
      <c r="A1048">
        <v>2017</v>
      </c>
      <c r="B1048" t="s">
        <v>237</v>
      </c>
      <c r="C1048" s="242" t="s">
        <v>515</v>
      </c>
      <c r="D1048" s="242" t="s">
        <v>514</v>
      </c>
      <c r="E1048" s="242" t="s">
        <v>514</v>
      </c>
      <c r="F1048" s="242" t="s">
        <v>514</v>
      </c>
      <c r="G1048" s="242" t="s">
        <v>514</v>
      </c>
    </row>
    <row r="1049" spans="1:7" x14ac:dyDescent="0.35">
      <c r="A1049">
        <v>2017</v>
      </c>
      <c r="B1049" t="s">
        <v>237</v>
      </c>
      <c r="C1049" s="242" t="s">
        <v>515</v>
      </c>
      <c r="D1049" s="242" t="s">
        <v>515</v>
      </c>
      <c r="E1049" s="242" t="s">
        <v>514</v>
      </c>
      <c r="F1049" s="242" t="s">
        <v>515</v>
      </c>
      <c r="G1049" s="242" t="s">
        <v>514</v>
      </c>
    </row>
    <row r="1050" spans="1:7" x14ac:dyDescent="0.35">
      <c r="A1050">
        <v>2017</v>
      </c>
      <c r="B1050" t="s">
        <v>237</v>
      </c>
      <c r="C1050" s="242" t="s">
        <v>515</v>
      </c>
      <c r="D1050" s="242" t="s">
        <v>514</v>
      </c>
      <c r="E1050" s="242" t="s">
        <v>514</v>
      </c>
      <c r="F1050" s="242" t="s">
        <v>514</v>
      </c>
      <c r="G1050" s="242" t="s">
        <v>514</v>
      </c>
    </row>
    <row r="1051" spans="1:7" x14ac:dyDescent="0.35">
      <c r="A1051">
        <v>2017</v>
      </c>
      <c r="B1051" t="s">
        <v>239</v>
      </c>
      <c r="C1051" s="242" t="s">
        <v>513</v>
      </c>
      <c r="D1051" s="242" t="s">
        <v>515</v>
      </c>
      <c r="E1051" s="242" t="s">
        <v>513</v>
      </c>
      <c r="F1051" s="242" t="s">
        <v>514</v>
      </c>
      <c r="G1051" s="242" t="s">
        <v>514</v>
      </c>
    </row>
    <row r="1052" spans="1:7" x14ac:dyDescent="0.35">
      <c r="A1052">
        <v>2017</v>
      </c>
      <c r="B1052" t="s">
        <v>239</v>
      </c>
      <c r="C1052" s="242" t="s">
        <v>515</v>
      </c>
      <c r="D1052" s="242" t="s">
        <v>514</v>
      </c>
      <c r="E1052" s="242" t="s">
        <v>514</v>
      </c>
      <c r="F1052" s="242" t="s">
        <v>514</v>
      </c>
      <c r="G1052" s="242" t="s">
        <v>515</v>
      </c>
    </row>
    <row r="1053" spans="1:7" x14ac:dyDescent="0.35">
      <c r="A1053">
        <v>2017</v>
      </c>
      <c r="B1053" t="s">
        <v>239</v>
      </c>
      <c r="C1053" s="242" t="s">
        <v>513</v>
      </c>
      <c r="D1053" s="242" t="s">
        <v>513</v>
      </c>
      <c r="E1053" s="242" t="s">
        <v>513</v>
      </c>
      <c r="F1053" s="242" t="s">
        <v>513</v>
      </c>
      <c r="G1053" s="242" t="s">
        <v>513</v>
      </c>
    </row>
    <row r="1054" spans="1:7" x14ac:dyDescent="0.35">
      <c r="A1054">
        <v>2017</v>
      </c>
      <c r="B1054" t="s">
        <v>239</v>
      </c>
      <c r="C1054" s="242" t="s">
        <v>515</v>
      </c>
      <c r="D1054" s="242" t="s">
        <v>513</v>
      </c>
      <c r="E1054" s="242" t="s">
        <v>514</v>
      </c>
      <c r="F1054" s="242" t="s">
        <v>514</v>
      </c>
      <c r="G1054" s="242" t="s">
        <v>513</v>
      </c>
    </row>
    <row r="1055" spans="1:7" x14ac:dyDescent="0.35">
      <c r="A1055">
        <v>2017</v>
      </c>
      <c r="B1055" t="s">
        <v>239</v>
      </c>
      <c r="C1055" s="242" t="s">
        <v>513</v>
      </c>
      <c r="D1055" s="242" t="s">
        <v>513</v>
      </c>
      <c r="E1055" s="242" t="s">
        <v>513</v>
      </c>
      <c r="F1055" s="242" t="s">
        <v>514</v>
      </c>
      <c r="G1055" s="242" t="s">
        <v>513</v>
      </c>
    </row>
    <row r="1056" spans="1:7" x14ac:dyDescent="0.35">
      <c r="A1056">
        <v>2017</v>
      </c>
      <c r="B1056" t="s">
        <v>239</v>
      </c>
      <c r="C1056" s="242" t="s">
        <v>515</v>
      </c>
      <c r="D1056" s="242" t="s">
        <v>514</v>
      </c>
      <c r="E1056" s="242" t="s">
        <v>514</v>
      </c>
      <c r="F1056" s="242" t="s">
        <v>515</v>
      </c>
      <c r="G1056" s="242" t="s">
        <v>515</v>
      </c>
    </row>
    <row r="1057" spans="1:7" x14ac:dyDescent="0.35">
      <c r="A1057">
        <v>2017</v>
      </c>
      <c r="B1057" t="s">
        <v>239</v>
      </c>
      <c r="C1057" s="242" t="s">
        <v>515</v>
      </c>
      <c r="D1057" s="242" t="s">
        <v>514</v>
      </c>
      <c r="E1057" s="242" t="s">
        <v>514</v>
      </c>
      <c r="F1057" s="242" t="s">
        <v>515</v>
      </c>
      <c r="G1057" s="242" t="s">
        <v>515</v>
      </c>
    </row>
    <row r="1058" spans="1:7" x14ac:dyDescent="0.35">
      <c r="A1058">
        <v>2017</v>
      </c>
      <c r="B1058" t="s">
        <v>239</v>
      </c>
      <c r="C1058" s="242" t="s">
        <v>515</v>
      </c>
      <c r="D1058" s="242" t="s">
        <v>515</v>
      </c>
      <c r="E1058" s="242" t="s">
        <v>515</v>
      </c>
      <c r="F1058" s="242" t="s">
        <v>515</v>
      </c>
      <c r="G1058" s="242" t="s">
        <v>515</v>
      </c>
    </row>
    <row r="1059" spans="1:7" x14ac:dyDescent="0.35">
      <c r="A1059">
        <v>2017</v>
      </c>
      <c r="B1059" t="s">
        <v>239</v>
      </c>
      <c r="C1059" s="242" t="s">
        <v>515</v>
      </c>
      <c r="D1059" s="242" t="s">
        <v>513</v>
      </c>
      <c r="E1059" s="242" t="s">
        <v>513</v>
      </c>
      <c r="F1059" s="242" t="s">
        <v>513</v>
      </c>
      <c r="G1059" s="242" t="s">
        <v>515</v>
      </c>
    </row>
    <row r="1060" spans="1:7" x14ac:dyDescent="0.35">
      <c r="A1060">
        <v>2017</v>
      </c>
      <c r="B1060" t="s">
        <v>239</v>
      </c>
      <c r="C1060" s="242" t="s">
        <v>514</v>
      </c>
      <c r="D1060" s="242" t="s">
        <v>514</v>
      </c>
      <c r="E1060" s="242" t="s">
        <v>514</v>
      </c>
      <c r="F1060" s="242" t="s">
        <v>514</v>
      </c>
      <c r="G1060" s="242" t="s">
        <v>514</v>
      </c>
    </row>
    <row r="1061" spans="1:7" x14ac:dyDescent="0.35">
      <c r="A1061">
        <v>2017</v>
      </c>
      <c r="B1061" t="s">
        <v>239</v>
      </c>
      <c r="C1061" s="242" t="s">
        <v>513</v>
      </c>
      <c r="D1061" s="242" t="s">
        <v>513</v>
      </c>
      <c r="E1061" s="242" t="s">
        <v>513</v>
      </c>
      <c r="F1061" s="242" t="s">
        <v>513</v>
      </c>
      <c r="G1061" s="242" t="s">
        <v>513</v>
      </c>
    </row>
    <row r="1062" spans="1:7" x14ac:dyDescent="0.35">
      <c r="A1062">
        <v>2017</v>
      </c>
      <c r="B1062" t="s">
        <v>239</v>
      </c>
      <c r="C1062" s="242" t="s">
        <v>514</v>
      </c>
      <c r="D1062" s="242" t="s">
        <v>515</v>
      </c>
      <c r="E1062" s="242" t="s">
        <v>515</v>
      </c>
      <c r="F1062" s="242" t="s">
        <v>514</v>
      </c>
      <c r="G1062" s="242" t="s">
        <v>515</v>
      </c>
    </row>
    <row r="1063" spans="1:7" x14ac:dyDescent="0.35">
      <c r="A1063">
        <v>2017</v>
      </c>
      <c r="B1063" t="s">
        <v>239</v>
      </c>
      <c r="C1063" s="242" t="s">
        <v>515</v>
      </c>
      <c r="D1063" s="242" t="s">
        <v>515</v>
      </c>
      <c r="E1063" s="242" t="s">
        <v>515</v>
      </c>
      <c r="F1063" s="242" t="s">
        <v>515</v>
      </c>
      <c r="G1063" s="242" t="s">
        <v>515</v>
      </c>
    </row>
    <row r="1064" spans="1:7" x14ac:dyDescent="0.35">
      <c r="A1064">
        <v>2017</v>
      </c>
      <c r="B1064" t="s">
        <v>239</v>
      </c>
      <c r="C1064" s="242" t="s">
        <v>514</v>
      </c>
      <c r="D1064" s="242" t="s">
        <v>514</v>
      </c>
      <c r="E1064" s="242" t="s">
        <v>514</v>
      </c>
      <c r="F1064" s="242" t="s">
        <v>515</v>
      </c>
      <c r="G1064" s="242" t="s">
        <v>515</v>
      </c>
    </row>
    <row r="1065" spans="1:7" x14ac:dyDescent="0.35">
      <c r="A1065">
        <v>2017</v>
      </c>
      <c r="B1065" t="s">
        <v>241</v>
      </c>
      <c r="C1065" s="242" t="s">
        <v>514</v>
      </c>
      <c r="D1065" s="242" t="s">
        <v>514</v>
      </c>
      <c r="E1065" s="242" t="s">
        <v>514</v>
      </c>
      <c r="F1065" s="242" t="s">
        <v>515</v>
      </c>
      <c r="G1065" s="242" t="s">
        <v>515</v>
      </c>
    </row>
    <row r="1066" spans="1:7" x14ac:dyDescent="0.35">
      <c r="A1066">
        <v>2017</v>
      </c>
      <c r="B1066" t="s">
        <v>241</v>
      </c>
      <c r="C1066" s="242" t="s">
        <v>514</v>
      </c>
      <c r="D1066" s="242" t="s">
        <v>514</v>
      </c>
      <c r="E1066" s="242" t="s">
        <v>514</v>
      </c>
      <c r="F1066" s="242" t="s">
        <v>515</v>
      </c>
      <c r="G1066" s="242" t="s">
        <v>515</v>
      </c>
    </row>
    <row r="1067" spans="1:7" x14ac:dyDescent="0.35">
      <c r="A1067">
        <v>2017</v>
      </c>
      <c r="B1067" t="s">
        <v>241</v>
      </c>
      <c r="C1067" s="242" t="s">
        <v>514</v>
      </c>
      <c r="D1067" s="242" t="s">
        <v>514</v>
      </c>
      <c r="E1067" s="242" t="s">
        <v>514</v>
      </c>
      <c r="F1067" s="242" t="s">
        <v>515</v>
      </c>
      <c r="G1067" s="242" t="s">
        <v>515</v>
      </c>
    </row>
    <row r="1068" spans="1:7" x14ac:dyDescent="0.35">
      <c r="A1068">
        <v>2017</v>
      </c>
      <c r="B1068" t="s">
        <v>241</v>
      </c>
      <c r="C1068" s="242" t="s">
        <v>515</v>
      </c>
      <c r="D1068" s="242" t="s">
        <v>514</v>
      </c>
      <c r="E1068" s="242" t="s">
        <v>514</v>
      </c>
      <c r="F1068" s="242" t="s">
        <v>515</v>
      </c>
      <c r="G1068" s="242" t="s">
        <v>515</v>
      </c>
    </row>
    <row r="1069" spans="1:7" x14ac:dyDescent="0.35">
      <c r="A1069">
        <v>2017</v>
      </c>
      <c r="B1069" t="s">
        <v>241</v>
      </c>
      <c r="C1069" s="242" t="s">
        <v>515</v>
      </c>
      <c r="D1069" s="242" t="s">
        <v>515</v>
      </c>
      <c r="E1069" s="242" t="s">
        <v>514</v>
      </c>
      <c r="F1069" s="242" t="s">
        <v>515</v>
      </c>
      <c r="G1069" s="242" t="s">
        <v>515</v>
      </c>
    </row>
    <row r="1070" spans="1:7" x14ac:dyDescent="0.35">
      <c r="A1070">
        <v>2017</v>
      </c>
      <c r="B1070" t="s">
        <v>241</v>
      </c>
      <c r="C1070" s="242" t="s">
        <v>514</v>
      </c>
      <c r="D1070" s="242" t="s">
        <v>514</v>
      </c>
      <c r="E1070" s="242" t="s">
        <v>514</v>
      </c>
      <c r="F1070" s="242" t="s">
        <v>514</v>
      </c>
      <c r="G1070" s="242" t="s">
        <v>514</v>
      </c>
    </row>
    <row r="1071" spans="1:7" x14ac:dyDescent="0.35">
      <c r="A1071">
        <v>2017</v>
      </c>
      <c r="B1071" t="s">
        <v>241</v>
      </c>
      <c r="C1071" s="242" t="s">
        <v>514</v>
      </c>
      <c r="D1071" s="242" t="s">
        <v>514</v>
      </c>
      <c r="E1071" s="242" t="s">
        <v>514</v>
      </c>
      <c r="F1071" s="242" t="s">
        <v>515</v>
      </c>
      <c r="G1071" s="242" t="s">
        <v>515</v>
      </c>
    </row>
    <row r="1072" spans="1:7" x14ac:dyDescent="0.35">
      <c r="A1072">
        <v>2017</v>
      </c>
      <c r="B1072" t="s">
        <v>241</v>
      </c>
      <c r="C1072" s="242" t="s">
        <v>515</v>
      </c>
      <c r="D1072" s="242" t="s">
        <v>515</v>
      </c>
      <c r="E1072" s="242" t="s">
        <v>514</v>
      </c>
      <c r="F1072" s="242" t="s">
        <v>515</v>
      </c>
      <c r="G1072" s="242" t="s">
        <v>515</v>
      </c>
    </row>
    <row r="1073" spans="1:7" x14ac:dyDescent="0.35">
      <c r="A1073">
        <v>2017</v>
      </c>
      <c r="B1073" t="s">
        <v>241</v>
      </c>
      <c r="C1073" s="242" t="s">
        <v>514</v>
      </c>
      <c r="D1073" s="242" t="s">
        <v>514</v>
      </c>
      <c r="E1073" s="242" t="s">
        <v>514</v>
      </c>
      <c r="F1073" s="242" t="s">
        <v>515</v>
      </c>
      <c r="G1073" s="242" t="s">
        <v>515</v>
      </c>
    </row>
    <row r="1074" spans="1:7" x14ac:dyDescent="0.35">
      <c r="A1074">
        <v>2017</v>
      </c>
      <c r="B1074" t="s">
        <v>241</v>
      </c>
      <c r="C1074" s="242" t="s">
        <v>515</v>
      </c>
      <c r="D1074" s="242" t="s">
        <v>514</v>
      </c>
      <c r="E1074" s="242" t="s">
        <v>514</v>
      </c>
      <c r="F1074" s="242" t="s">
        <v>514</v>
      </c>
      <c r="G1074" s="242" t="s">
        <v>514</v>
      </c>
    </row>
    <row r="1075" spans="1:7" x14ac:dyDescent="0.35">
      <c r="A1075">
        <v>2017</v>
      </c>
      <c r="B1075" t="s">
        <v>241</v>
      </c>
      <c r="C1075" s="242" t="s">
        <v>514</v>
      </c>
      <c r="D1075" s="242" t="s">
        <v>514</v>
      </c>
      <c r="E1075" s="242" t="s">
        <v>514</v>
      </c>
      <c r="F1075" s="242" t="s">
        <v>514</v>
      </c>
      <c r="G1075" s="242" t="s">
        <v>515</v>
      </c>
    </row>
    <row r="1076" spans="1:7" x14ac:dyDescent="0.35">
      <c r="A1076">
        <v>2017</v>
      </c>
      <c r="B1076" t="s">
        <v>241</v>
      </c>
      <c r="C1076" s="242" t="s">
        <v>514</v>
      </c>
      <c r="D1076" s="242" t="s">
        <v>514</v>
      </c>
      <c r="E1076" s="242" t="s">
        <v>514</v>
      </c>
      <c r="F1076" s="242" t="s">
        <v>515</v>
      </c>
      <c r="G1076" s="242" t="s">
        <v>514</v>
      </c>
    </row>
    <row r="1077" spans="1:7" x14ac:dyDescent="0.35">
      <c r="A1077">
        <v>2017</v>
      </c>
      <c r="B1077" t="s">
        <v>241</v>
      </c>
      <c r="C1077" s="242" t="s">
        <v>515</v>
      </c>
      <c r="D1077" s="242" t="s">
        <v>515</v>
      </c>
      <c r="E1077" s="242" t="s">
        <v>515</v>
      </c>
      <c r="F1077" s="242" t="s">
        <v>515</v>
      </c>
      <c r="G1077" s="242" t="s">
        <v>514</v>
      </c>
    </row>
    <row r="1078" spans="1:7" x14ac:dyDescent="0.35">
      <c r="A1078">
        <v>2017</v>
      </c>
      <c r="B1078" t="s">
        <v>241</v>
      </c>
      <c r="C1078" s="242" t="s">
        <v>515</v>
      </c>
      <c r="D1078" s="242" t="s">
        <v>514</v>
      </c>
      <c r="E1078" s="242" t="s">
        <v>515</v>
      </c>
      <c r="F1078" s="242" t="s">
        <v>515</v>
      </c>
      <c r="G1078" s="242" t="s">
        <v>514</v>
      </c>
    </row>
    <row r="1079" spans="1:7" x14ac:dyDescent="0.35">
      <c r="A1079">
        <v>2017</v>
      </c>
      <c r="B1079" t="s">
        <v>241</v>
      </c>
      <c r="C1079" s="242" t="s">
        <v>515</v>
      </c>
      <c r="D1079" s="242" t="s">
        <v>515</v>
      </c>
      <c r="E1079" s="242" t="s">
        <v>515</v>
      </c>
      <c r="F1079" s="242" t="s">
        <v>515</v>
      </c>
      <c r="G1079" s="242" t="s">
        <v>515</v>
      </c>
    </row>
    <row r="1080" spans="1:7" x14ac:dyDescent="0.35">
      <c r="A1080">
        <v>2017</v>
      </c>
      <c r="B1080" t="s">
        <v>242</v>
      </c>
      <c r="C1080" s="242" t="s">
        <v>515</v>
      </c>
      <c r="D1080" s="242" t="s">
        <v>514</v>
      </c>
      <c r="E1080" s="242" t="s">
        <v>514</v>
      </c>
      <c r="F1080" s="242" t="s">
        <v>514</v>
      </c>
      <c r="G1080" s="242" t="s">
        <v>515</v>
      </c>
    </row>
    <row r="1081" spans="1:7" x14ac:dyDescent="0.35">
      <c r="A1081">
        <v>2017</v>
      </c>
      <c r="B1081" t="s">
        <v>242</v>
      </c>
      <c r="C1081" s="242" t="s">
        <v>514</v>
      </c>
      <c r="D1081" s="242" t="s">
        <v>514</v>
      </c>
      <c r="E1081" s="242" t="s">
        <v>514</v>
      </c>
      <c r="F1081" s="242" t="s">
        <v>514</v>
      </c>
      <c r="G1081" s="242" t="s">
        <v>514</v>
      </c>
    </row>
    <row r="1082" spans="1:7" x14ac:dyDescent="0.35">
      <c r="A1082">
        <v>2017</v>
      </c>
      <c r="B1082" t="s">
        <v>242</v>
      </c>
      <c r="C1082" s="242" t="s">
        <v>514</v>
      </c>
      <c r="D1082" s="242" t="s">
        <v>514</v>
      </c>
      <c r="E1082" s="242" t="s">
        <v>515</v>
      </c>
      <c r="F1082" s="242" t="s">
        <v>514</v>
      </c>
      <c r="G1082" s="242" t="s">
        <v>514</v>
      </c>
    </row>
    <row r="1083" spans="1:7" x14ac:dyDescent="0.35">
      <c r="A1083">
        <v>2017</v>
      </c>
      <c r="B1083" t="s">
        <v>242</v>
      </c>
      <c r="C1083" s="242" t="s">
        <v>515</v>
      </c>
      <c r="D1083" s="242" t="s">
        <v>513</v>
      </c>
      <c r="E1083" s="242" t="s">
        <v>515</v>
      </c>
      <c r="F1083" s="242" t="s">
        <v>515</v>
      </c>
      <c r="G1083" s="242" t="s">
        <v>515</v>
      </c>
    </row>
    <row r="1084" spans="1:7" x14ac:dyDescent="0.35">
      <c r="A1084">
        <v>2017</v>
      </c>
      <c r="B1084" t="s">
        <v>242</v>
      </c>
      <c r="C1084" s="242" t="s">
        <v>515</v>
      </c>
      <c r="D1084" s="242" t="s">
        <v>513</v>
      </c>
      <c r="E1084" s="242" t="s">
        <v>515</v>
      </c>
      <c r="F1084" s="242" t="s">
        <v>515</v>
      </c>
      <c r="G1084" s="242" t="s">
        <v>515</v>
      </c>
    </row>
    <row r="1085" spans="1:7" x14ac:dyDescent="0.35">
      <c r="A1085">
        <v>2017</v>
      </c>
      <c r="B1085" t="s">
        <v>242</v>
      </c>
      <c r="C1085" s="242" t="s">
        <v>515</v>
      </c>
      <c r="D1085" s="242" t="s">
        <v>514</v>
      </c>
      <c r="E1085" s="242" t="s">
        <v>514</v>
      </c>
      <c r="F1085" s="242" t="s">
        <v>515</v>
      </c>
      <c r="G1085" s="242" t="s">
        <v>515</v>
      </c>
    </row>
    <row r="1086" spans="1:7" x14ac:dyDescent="0.35">
      <c r="A1086">
        <v>2017</v>
      </c>
      <c r="B1086" t="s">
        <v>242</v>
      </c>
      <c r="C1086" s="242" t="s">
        <v>514</v>
      </c>
      <c r="D1086" s="242" t="s">
        <v>514</v>
      </c>
      <c r="E1086" s="242" t="s">
        <v>513</v>
      </c>
      <c r="F1086" s="242" t="s">
        <v>515</v>
      </c>
      <c r="G1086" s="242" t="s">
        <v>515</v>
      </c>
    </row>
    <row r="1087" spans="1:7" x14ac:dyDescent="0.35">
      <c r="A1087">
        <v>2017</v>
      </c>
      <c r="B1087" t="s">
        <v>242</v>
      </c>
      <c r="C1087" s="242" t="s">
        <v>515</v>
      </c>
      <c r="D1087" s="242" t="s">
        <v>514</v>
      </c>
      <c r="E1087" s="242" t="s">
        <v>513</v>
      </c>
      <c r="F1087" s="242" t="s">
        <v>513</v>
      </c>
      <c r="G1087" s="242" t="s">
        <v>514</v>
      </c>
    </row>
    <row r="1088" spans="1:7" x14ac:dyDescent="0.35">
      <c r="A1088">
        <v>2017</v>
      </c>
      <c r="B1088" t="s">
        <v>242</v>
      </c>
      <c r="C1088" s="242" t="s">
        <v>515</v>
      </c>
      <c r="D1088" s="242" t="s">
        <v>514</v>
      </c>
      <c r="E1088" s="242" t="s">
        <v>514</v>
      </c>
      <c r="F1088" s="242" t="s">
        <v>515</v>
      </c>
      <c r="G1088" s="242" t="s">
        <v>515</v>
      </c>
    </row>
    <row r="1089" spans="1:7" x14ac:dyDescent="0.35">
      <c r="A1089">
        <v>2017</v>
      </c>
      <c r="B1089" t="s">
        <v>242</v>
      </c>
      <c r="C1089" s="242" t="s">
        <v>515</v>
      </c>
      <c r="D1089" s="242" t="s">
        <v>514</v>
      </c>
      <c r="E1089" s="242" t="s">
        <v>514</v>
      </c>
      <c r="F1089" s="242" t="s">
        <v>514</v>
      </c>
      <c r="G1089" s="242" t="s">
        <v>515</v>
      </c>
    </row>
    <row r="1090" spans="1:7" x14ac:dyDescent="0.35">
      <c r="A1090">
        <v>2017</v>
      </c>
      <c r="B1090" t="s">
        <v>242</v>
      </c>
      <c r="C1090" s="242" t="s">
        <v>514</v>
      </c>
      <c r="D1090" s="242" t="s">
        <v>515</v>
      </c>
      <c r="E1090" s="242" t="s">
        <v>514</v>
      </c>
      <c r="F1090" s="242" t="s">
        <v>515</v>
      </c>
      <c r="G1090" s="242" t="s">
        <v>515</v>
      </c>
    </row>
    <row r="1091" spans="1:7" x14ac:dyDescent="0.35">
      <c r="A1091">
        <v>2017</v>
      </c>
      <c r="B1091" t="s">
        <v>242</v>
      </c>
      <c r="C1091" s="242" t="s">
        <v>513</v>
      </c>
      <c r="D1091" s="242" t="s">
        <v>513</v>
      </c>
      <c r="E1091" s="242" t="s">
        <v>513</v>
      </c>
      <c r="F1091" s="242" t="s">
        <v>515</v>
      </c>
      <c r="G1091" s="242" t="s">
        <v>515</v>
      </c>
    </row>
    <row r="1092" spans="1:7" x14ac:dyDescent="0.35">
      <c r="A1092">
        <v>2017</v>
      </c>
      <c r="B1092" t="s">
        <v>242</v>
      </c>
      <c r="C1092" s="242" t="s">
        <v>514</v>
      </c>
      <c r="D1092" s="242" t="s">
        <v>514</v>
      </c>
      <c r="E1092" s="242" t="s">
        <v>513</v>
      </c>
      <c r="F1092" s="242" t="s">
        <v>514</v>
      </c>
      <c r="G1092" s="242" t="s">
        <v>514</v>
      </c>
    </row>
    <row r="1093" spans="1:7" x14ac:dyDescent="0.35">
      <c r="A1093">
        <v>2017</v>
      </c>
      <c r="B1093" t="s">
        <v>242</v>
      </c>
      <c r="C1093" s="242" t="s">
        <v>515</v>
      </c>
      <c r="D1093" s="242" t="s">
        <v>514</v>
      </c>
      <c r="E1093" s="242" t="s">
        <v>514</v>
      </c>
      <c r="F1093" s="242" t="s">
        <v>514</v>
      </c>
      <c r="G1093" s="242" t="s">
        <v>514</v>
      </c>
    </row>
    <row r="1094" spans="1:7" x14ac:dyDescent="0.35">
      <c r="A1094">
        <v>2017</v>
      </c>
      <c r="B1094" t="s">
        <v>517</v>
      </c>
      <c r="C1094" s="242" t="s">
        <v>515</v>
      </c>
      <c r="D1094" s="242" t="s">
        <v>514</v>
      </c>
      <c r="E1094" s="242" t="s">
        <v>514</v>
      </c>
      <c r="F1094" s="242" t="s">
        <v>515</v>
      </c>
      <c r="G1094" s="242" t="s">
        <v>515</v>
      </c>
    </row>
    <row r="1095" spans="1:7" x14ac:dyDescent="0.35">
      <c r="A1095">
        <v>2017</v>
      </c>
      <c r="B1095" t="s">
        <v>517</v>
      </c>
      <c r="C1095" s="242" t="s">
        <v>513</v>
      </c>
      <c r="D1095" s="242" t="s">
        <v>513</v>
      </c>
      <c r="E1095" s="242" t="s">
        <v>513</v>
      </c>
      <c r="F1095" s="242" t="s">
        <v>515</v>
      </c>
      <c r="G1095" s="242" t="s">
        <v>513</v>
      </c>
    </row>
    <row r="1096" spans="1:7" x14ac:dyDescent="0.35">
      <c r="A1096">
        <v>2017</v>
      </c>
      <c r="B1096" t="s">
        <v>517</v>
      </c>
      <c r="C1096" s="242" t="s">
        <v>514</v>
      </c>
      <c r="D1096" s="242" t="s">
        <v>514</v>
      </c>
      <c r="E1096" s="242" t="s">
        <v>514</v>
      </c>
      <c r="F1096" s="242" t="s">
        <v>514</v>
      </c>
      <c r="G1096" s="242" t="s">
        <v>515</v>
      </c>
    </row>
    <row r="1097" spans="1:7" x14ac:dyDescent="0.35">
      <c r="A1097">
        <v>2017</v>
      </c>
      <c r="B1097" t="s">
        <v>517</v>
      </c>
      <c r="C1097" s="242" t="s">
        <v>515</v>
      </c>
      <c r="D1097" s="242" t="s">
        <v>514</v>
      </c>
      <c r="E1097" s="242" t="s">
        <v>514</v>
      </c>
      <c r="F1097" s="242" t="s">
        <v>513</v>
      </c>
      <c r="G1097" s="242" t="s">
        <v>514</v>
      </c>
    </row>
    <row r="1098" spans="1:7" x14ac:dyDescent="0.35">
      <c r="A1098">
        <v>2017</v>
      </c>
      <c r="B1098" t="s">
        <v>517</v>
      </c>
      <c r="C1098" s="242" t="s">
        <v>514</v>
      </c>
      <c r="D1098" s="242" t="s">
        <v>514</v>
      </c>
      <c r="E1098" s="242" t="s">
        <v>513</v>
      </c>
      <c r="F1098" s="242" t="s">
        <v>514</v>
      </c>
      <c r="G1098" s="242" t="s">
        <v>514</v>
      </c>
    </row>
    <row r="1099" spans="1:7" x14ac:dyDescent="0.35">
      <c r="A1099">
        <v>2017</v>
      </c>
      <c r="B1099" t="s">
        <v>517</v>
      </c>
      <c r="C1099" s="242" t="s">
        <v>513</v>
      </c>
      <c r="D1099" s="242" t="s">
        <v>514</v>
      </c>
      <c r="E1099" s="242" t="s">
        <v>514</v>
      </c>
      <c r="F1099" s="242" t="s">
        <v>514</v>
      </c>
      <c r="G1099" s="242" t="s">
        <v>515</v>
      </c>
    </row>
    <row r="1100" spans="1:7" x14ac:dyDescent="0.35">
      <c r="A1100">
        <v>2017</v>
      </c>
      <c r="B1100" t="s">
        <v>517</v>
      </c>
      <c r="C1100" s="242" t="s">
        <v>513</v>
      </c>
      <c r="D1100" s="242" t="s">
        <v>513</v>
      </c>
      <c r="E1100" s="242" t="s">
        <v>513</v>
      </c>
      <c r="F1100" s="242" t="s">
        <v>513</v>
      </c>
      <c r="G1100" s="242" t="s">
        <v>513</v>
      </c>
    </row>
    <row r="1101" spans="1:7" x14ac:dyDescent="0.35">
      <c r="A1101">
        <v>2017</v>
      </c>
      <c r="B1101" t="s">
        <v>517</v>
      </c>
      <c r="C1101" s="242" t="s">
        <v>515</v>
      </c>
      <c r="D1101" s="242" t="s">
        <v>513</v>
      </c>
      <c r="E1101" s="242" t="s">
        <v>513</v>
      </c>
      <c r="F1101" s="242" t="s">
        <v>515</v>
      </c>
      <c r="G1101" s="242" t="s">
        <v>515</v>
      </c>
    </row>
    <row r="1102" spans="1:7" x14ac:dyDescent="0.35">
      <c r="A1102">
        <v>2017</v>
      </c>
      <c r="B1102" t="s">
        <v>517</v>
      </c>
      <c r="C1102" s="242" t="s">
        <v>513</v>
      </c>
      <c r="D1102" s="242" t="s">
        <v>514</v>
      </c>
      <c r="E1102" s="242" t="s">
        <v>513</v>
      </c>
      <c r="F1102" s="242" t="s">
        <v>514</v>
      </c>
      <c r="G1102" s="242" t="s">
        <v>513</v>
      </c>
    </row>
    <row r="1103" spans="1:7" x14ac:dyDescent="0.35">
      <c r="A1103">
        <v>2017</v>
      </c>
      <c r="B1103" t="s">
        <v>517</v>
      </c>
      <c r="C1103" s="242" t="s">
        <v>515</v>
      </c>
      <c r="D1103" s="242" t="s">
        <v>515</v>
      </c>
      <c r="E1103" s="242" t="s">
        <v>514</v>
      </c>
      <c r="F1103" s="242" t="s">
        <v>515</v>
      </c>
      <c r="G1103" s="242" t="s">
        <v>515</v>
      </c>
    </row>
    <row r="1104" spans="1:7" x14ac:dyDescent="0.35">
      <c r="A1104">
        <v>2017</v>
      </c>
      <c r="B1104" t="s">
        <v>517</v>
      </c>
      <c r="C1104" s="242" t="s">
        <v>515</v>
      </c>
      <c r="D1104" s="242" t="s">
        <v>515</v>
      </c>
      <c r="E1104" s="242" t="s">
        <v>515</v>
      </c>
      <c r="F1104" s="242" t="s">
        <v>515</v>
      </c>
      <c r="G1104" s="242" t="s">
        <v>515</v>
      </c>
    </row>
    <row r="1105" spans="1:7" x14ac:dyDescent="0.35">
      <c r="A1105">
        <v>2017</v>
      </c>
      <c r="B1105" t="s">
        <v>517</v>
      </c>
      <c r="C1105" s="242" t="s">
        <v>515</v>
      </c>
      <c r="D1105" s="242" t="s">
        <v>514</v>
      </c>
      <c r="E1105" s="242" t="s">
        <v>513</v>
      </c>
      <c r="F1105" s="242" t="s">
        <v>515</v>
      </c>
      <c r="G1105" s="242" t="s">
        <v>515</v>
      </c>
    </row>
    <row r="1106" spans="1:7" x14ac:dyDescent="0.35">
      <c r="A1106">
        <v>2017</v>
      </c>
      <c r="B1106" t="s">
        <v>517</v>
      </c>
      <c r="C1106" s="242" t="s">
        <v>513</v>
      </c>
      <c r="D1106" s="242" t="s">
        <v>513</v>
      </c>
      <c r="E1106" s="242" t="s">
        <v>513</v>
      </c>
      <c r="F1106" s="242" t="s">
        <v>513</v>
      </c>
      <c r="G1106" s="242" t="s">
        <v>513</v>
      </c>
    </row>
    <row r="1107" spans="1:7" x14ac:dyDescent="0.35">
      <c r="A1107">
        <v>2017</v>
      </c>
      <c r="B1107" t="s">
        <v>304</v>
      </c>
      <c r="C1107" s="242" t="s">
        <v>515</v>
      </c>
      <c r="D1107" s="242" t="s">
        <v>515</v>
      </c>
      <c r="E1107" s="242" t="s">
        <v>514</v>
      </c>
      <c r="F1107" s="242" t="s">
        <v>514</v>
      </c>
      <c r="G1107" s="242" t="s">
        <v>515</v>
      </c>
    </row>
    <row r="1108" spans="1:7" x14ac:dyDescent="0.35">
      <c r="A1108">
        <v>2017</v>
      </c>
      <c r="B1108" t="s">
        <v>304</v>
      </c>
      <c r="C1108" s="242" t="s">
        <v>515</v>
      </c>
      <c r="D1108" s="242" t="s">
        <v>514</v>
      </c>
      <c r="E1108" s="242" t="s">
        <v>514</v>
      </c>
      <c r="F1108" s="242" t="s">
        <v>514</v>
      </c>
      <c r="G1108" s="242" t="s">
        <v>515</v>
      </c>
    </row>
    <row r="1109" spans="1:7" x14ac:dyDescent="0.35">
      <c r="A1109">
        <v>2017</v>
      </c>
      <c r="B1109" t="s">
        <v>304</v>
      </c>
      <c r="C1109" s="242" t="s">
        <v>514</v>
      </c>
      <c r="D1109" s="242" t="s">
        <v>514</v>
      </c>
      <c r="E1109" s="242" t="s">
        <v>514</v>
      </c>
      <c r="F1109" s="242" t="s">
        <v>515</v>
      </c>
      <c r="G1109" s="242" t="s">
        <v>514</v>
      </c>
    </row>
    <row r="1110" spans="1:7" x14ac:dyDescent="0.35">
      <c r="A1110">
        <v>2017</v>
      </c>
      <c r="B1110" t="s">
        <v>304</v>
      </c>
      <c r="C1110" s="242" t="s">
        <v>514</v>
      </c>
      <c r="D1110" s="242" t="s">
        <v>515</v>
      </c>
      <c r="E1110" s="242" t="s">
        <v>515</v>
      </c>
      <c r="F1110" s="242" t="s">
        <v>514</v>
      </c>
      <c r="G1110" s="242" t="s">
        <v>514</v>
      </c>
    </row>
    <row r="1111" spans="1:7" x14ac:dyDescent="0.35">
      <c r="A1111">
        <v>2017</v>
      </c>
      <c r="B1111" t="s">
        <v>304</v>
      </c>
      <c r="C1111" s="242" t="s">
        <v>515</v>
      </c>
      <c r="D1111" s="242" t="s">
        <v>514</v>
      </c>
      <c r="E1111" s="242" t="s">
        <v>514</v>
      </c>
      <c r="F1111" s="242" t="s">
        <v>515</v>
      </c>
      <c r="G1111" s="242" t="s">
        <v>515</v>
      </c>
    </row>
    <row r="1112" spans="1:7" x14ac:dyDescent="0.35">
      <c r="A1112">
        <v>2017</v>
      </c>
      <c r="B1112" t="s">
        <v>304</v>
      </c>
      <c r="C1112" s="242" t="s">
        <v>515</v>
      </c>
      <c r="D1112" s="242" t="s">
        <v>514</v>
      </c>
      <c r="E1112" s="242" t="s">
        <v>514</v>
      </c>
      <c r="F1112" s="242" t="s">
        <v>515</v>
      </c>
      <c r="G1112" s="242" t="s">
        <v>515</v>
      </c>
    </row>
    <row r="1113" spans="1:7" x14ac:dyDescent="0.35">
      <c r="A1113">
        <v>2017</v>
      </c>
      <c r="B1113" t="s">
        <v>304</v>
      </c>
      <c r="C1113" s="242" t="s">
        <v>515</v>
      </c>
      <c r="D1113" s="242" t="s">
        <v>515</v>
      </c>
      <c r="E1113" s="242" t="s">
        <v>515</v>
      </c>
      <c r="F1113" s="242" t="s">
        <v>515</v>
      </c>
      <c r="G1113" s="242" t="s">
        <v>515</v>
      </c>
    </row>
    <row r="1114" spans="1:7" x14ac:dyDescent="0.35">
      <c r="A1114">
        <v>2017</v>
      </c>
      <c r="B1114" t="s">
        <v>304</v>
      </c>
      <c r="C1114" s="242" t="s">
        <v>514</v>
      </c>
      <c r="D1114" s="242" t="s">
        <v>514</v>
      </c>
      <c r="E1114" s="242" t="s">
        <v>514</v>
      </c>
      <c r="F1114" s="242" t="s">
        <v>514</v>
      </c>
      <c r="G1114" s="242" t="s">
        <v>514</v>
      </c>
    </row>
    <row r="1115" spans="1:7" x14ac:dyDescent="0.35">
      <c r="A1115">
        <v>2017</v>
      </c>
      <c r="B1115" t="s">
        <v>304</v>
      </c>
      <c r="C1115" s="242" t="s">
        <v>515</v>
      </c>
      <c r="D1115" s="242" t="s">
        <v>515</v>
      </c>
      <c r="E1115" s="242" t="s">
        <v>515</v>
      </c>
      <c r="F1115" s="242" t="s">
        <v>514</v>
      </c>
      <c r="G1115" s="242" t="s">
        <v>514</v>
      </c>
    </row>
    <row r="1116" spans="1:7" x14ac:dyDescent="0.35">
      <c r="A1116">
        <v>2017</v>
      </c>
      <c r="B1116" t="s">
        <v>304</v>
      </c>
      <c r="C1116" s="242" t="s">
        <v>515</v>
      </c>
      <c r="D1116" s="242" t="s">
        <v>515</v>
      </c>
      <c r="E1116" s="242" t="s">
        <v>513</v>
      </c>
      <c r="F1116" s="242" t="s">
        <v>515</v>
      </c>
      <c r="G1116" s="242" t="s">
        <v>515</v>
      </c>
    </row>
    <row r="1117" spans="1:7" x14ac:dyDescent="0.35">
      <c r="A1117">
        <v>2017</v>
      </c>
      <c r="B1117" t="s">
        <v>304</v>
      </c>
      <c r="C1117" s="242" t="s">
        <v>514</v>
      </c>
      <c r="D1117" s="242" t="s">
        <v>514</v>
      </c>
      <c r="E1117" s="242" t="s">
        <v>514</v>
      </c>
      <c r="F1117" s="242" t="s">
        <v>514</v>
      </c>
      <c r="G1117" s="242" t="s">
        <v>515</v>
      </c>
    </row>
    <row r="1118" spans="1:7" x14ac:dyDescent="0.35">
      <c r="A1118">
        <v>2017</v>
      </c>
      <c r="B1118" t="s">
        <v>304</v>
      </c>
      <c r="C1118" s="242" t="s">
        <v>515</v>
      </c>
      <c r="D1118" s="242" t="s">
        <v>515</v>
      </c>
      <c r="E1118" s="242" t="s">
        <v>515</v>
      </c>
      <c r="F1118" s="242" t="s">
        <v>515</v>
      </c>
      <c r="G1118" s="242" t="s">
        <v>514</v>
      </c>
    </row>
    <row r="1119" spans="1:7" x14ac:dyDescent="0.35">
      <c r="A1119">
        <v>2017</v>
      </c>
      <c r="B1119" t="s">
        <v>304</v>
      </c>
      <c r="C1119" s="242" t="s">
        <v>515</v>
      </c>
      <c r="D1119" s="242" t="s">
        <v>514</v>
      </c>
      <c r="E1119" s="242" t="s">
        <v>514</v>
      </c>
      <c r="F1119" s="242" t="s">
        <v>514</v>
      </c>
      <c r="G1119" s="242" t="s">
        <v>514</v>
      </c>
    </row>
    <row r="1120" spans="1:7" x14ac:dyDescent="0.35">
      <c r="A1120">
        <v>2017</v>
      </c>
      <c r="B1120" t="s">
        <v>304</v>
      </c>
      <c r="C1120" s="242" t="s">
        <v>515</v>
      </c>
      <c r="D1120" s="242" t="s">
        <v>514</v>
      </c>
      <c r="E1120" s="242" t="s">
        <v>514</v>
      </c>
      <c r="F1120" s="242" t="s">
        <v>514</v>
      </c>
      <c r="G1120" s="242" t="s">
        <v>514</v>
      </c>
    </row>
    <row r="1121" spans="1:7" x14ac:dyDescent="0.35">
      <c r="A1121">
        <v>2017</v>
      </c>
      <c r="B1121" t="s">
        <v>245</v>
      </c>
      <c r="C1121" s="242" t="s">
        <v>514</v>
      </c>
      <c r="D1121" s="242" t="s">
        <v>514</v>
      </c>
      <c r="E1121" s="242" t="s">
        <v>514</v>
      </c>
      <c r="F1121" s="242" t="s">
        <v>515</v>
      </c>
      <c r="G1121" s="242" t="s">
        <v>515</v>
      </c>
    </row>
    <row r="1122" spans="1:7" x14ac:dyDescent="0.35">
      <c r="A1122">
        <v>2017</v>
      </c>
      <c r="B1122" t="s">
        <v>245</v>
      </c>
      <c r="C1122" s="242" t="s">
        <v>515</v>
      </c>
      <c r="D1122" s="242" t="s">
        <v>514</v>
      </c>
      <c r="E1122" s="242" t="s">
        <v>514</v>
      </c>
      <c r="F1122" s="242" t="s">
        <v>514</v>
      </c>
      <c r="G1122" s="242" t="s">
        <v>514</v>
      </c>
    </row>
    <row r="1123" spans="1:7" x14ac:dyDescent="0.35">
      <c r="A1123">
        <v>2017</v>
      </c>
      <c r="B1123" t="s">
        <v>245</v>
      </c>
      <c r="C1123" s="242" t="s">
        <v>515</v>
      </c>
      <c r="D1123" s="242" t="s">
        <v>515</v>
      </c>
      <c r="E1123" s="242" t="s">
        <v>515</v>
      </c>
      <c r="F1123" s="242" t="s">
        <v>515</v>
      </c>
      <c r="G1123" s="242" t="s">
        <v>515</v>
      </c>
    </row>
    <row r="1124" spans="1:7" x14ac:dyDescent="0.35">
      <c r="A1124">
        <v>2017</v>
      </c>
      <c r="B1124" t="s">
        <v>245</v>
      </c>
      <c r="C1124" s="242" t="s">
        <v>515</v>
      </c>
      <c r="D1124" s="242" t="s">
        <v>515</v>
      </c>
      <c r="E1124" s="242" t="s">
        <v>515</v>
      </c>
      <c r="F1124" s="242" t="s">
        <v>515</v>
      </c>
      <c r="G1124" s="242" t="s">
        <v>515</v>
      </c>
    </row>
    <row r="1125" spans="1:7" x14ac:dyDescent="0.35">
      <c r="A1125">
        <v>2017</v>
      </c>
      <c r="B1125" t="s">
        <v>245</v>
      </c>
      <c r="C1125" s="242" t="s">
        <v>514</v>
      </c>
      <c r="D1125" s="242" t="s">
        <v>514</v>
      </c>
      <c r="E1125" s="242" t="s">
        <v>513</v>
      </c>
      <c r="F1125" s="242" t="s">
        <v>514</v>
      </c>
      <c r="G1125" s="242" t="s">
        <v>514</v>
      </c>
    </row>
    <row r="1126" spans="1:7" x14ac:dyDescent="0.35">
      <c r="A1126">
        <v>2017</v>
      </c>
      <c r="B1126" t="s">
        <v>245</v>
      </c>
      <c r="C1126" s="242" t="s">
        <v>514</v>
      </c>
      <c r="D1126" s="242" t="s">
        <v>514</v>
      </c>
      <c r="E1126" s="242" t="s">
        <v>514</v>
      </c>
      <c r="F1126" s="242" t="s">
        <v>515</v>
      </c>
      <c r="G1126" s="242" t="s">
        <v>515</v>
      </c>
    </row>
    <row r="1127" spans="1:7" x14ac:dyDescent="0.35">
      <c r="A1127">
        <v>2017</v>
      </c>
      <c r="B1127" t="s">
        <v>245</v>
      </c>
      <c r="C1127" s="242" t="s">
        <v>514</v>
      </c>
      <c r="D1127" s="242" t="s">
        <v>514</v>
      </c>
      <c r="E1127" s="242" t="s">
        <v>514</v>
      </c>
      <c r="F1127" s="242" t="s">
        <v>514</v>
      </c>
      <c r="G1127" s="242" t="s">
        <v>514</v>
      </c>
    </row>
    <row r="1128" spans="1:7" x14ac:dyDescent="0.35">
      <c r="A1128">
        <v>2017</v>
      </c>
      <c r="B1128" t="s">
        <v>245</v>
      </c>
      <c r="C1128" s="242" t="s">
        <v>515</v>
      </c>
      <c r="D1128" s="242" t="s">
        <v>514</v>
      </c>
      <c r="E1128" s="242" t="s">
        <v>514</v>
      </c>
      <c r="F1128" s="242" t="s">
        <v>514</v>
      </c>
      <c r="G1128" s="242" t="s">
        <v>515</v>
      </c>
    </row>
    <row r="1129" spans="1:7" x14ac:dyDescent="0.35">
      <c r="A1129">
        <v>2017</v>
      </c>
      <c r="B1129" t="s">
        <v>245</v>
      </c>
      <c r="C1129" s="242" t="s">
        <v>515</v>
      </c>
      <c r="D1129" s="242" t="s">
        <v>514</v>
      </c>
      <c r="E1129" s="242" t="s">
        <v>514</v>
      </c>
      <c r="F1129" s="242" t="s">
        <v>515</v>
      </c>
      <c r="G1129" s="242" t="s">
        <v>515</v>
      </c>
    </row>
    <row r="1130" spans="1:7" x14ac:dyDescent="0.35">
      <c r="A1130">
        <v>2017</v>
      </c>
      <c r="B1130" t="s">
        <v>245</v>
      </c>
      <c r="C1130" s="242" t="s">
        <v>515</v>
      </c>
      <c r="D1130" s="242" t="s">
        <v>514</v>
      </c>
      <c r="E1130" s="242" t="s">
        <v>514</v>
      </c>
      <c r="F1130" s="242" t="s">
        <v>515</v>
      </c>
      <c r="G1130" s="242" t="s">
        <v>514</v>
      </c>
    </row>
    <row r="1131" spans="1:7" x14ac:dyDescent="0.35">
      <c r="A1131">
        <v>2017</v>
      </c>
      <c r="B1131" t="s">
        <v>247</v>
      </c>
      <c r="C1131" s="242" t="s">
        <v>515</v>
      </c>
      <c r="D1131" s="242" t="s">
        <v>515</v>
      </c>
      <c r="E1131" s="242" t="s">
        <v>515</v>
      </c>
      <c r="F1131" s="242" t="s">
        <v>515</v>
      </c>
      <c r="G1131" s="242" t="s">
        <v>514</v>
      </c>
    </row>
    <row r="1132" spans="1:7" x14ac:dyDescent="0.35">
      <c r="A1132">
        <v>2017</v>
      </c>
      <c r="B1132" t="s">
        <v>247</v>
      </c>
      <c r="C1132" s="242" t="s">
        <v>515</v>
      </c>
      <c r="D1132" s="242" t="s">
        <v>515</v>
      </c>
      <c r="E1132" s="242" t="s">
        <v>515</v>
      </c>
      <c r="F1132" s="242" t="s">
        <v>515</v>
      </c>
      <c r="G1132" s="242" t="s">
        <v>515</v>
      </c>
    </row>
    <row r="1133" spans="1:7" x14ac:dyDescent="0.35">
      <c r="A1133">
        <v>2017</v>
      </c>
      <c r="B1133" t="s">
        <v>247</v>
      </c>
      <c r="C1133" s="242" t="s">
        <v>515</v>
      </c>
      <c r="D1133" s="242" t="s">
        <v>515</v>
      </c>
      <c r="E1133" s="242" t="s">
        <v>515</v>
      </c>
      <c r="F1133" s="242" t="s">
        <v>515</v>
      </c>
      <c r="G1133" s="242" t="s">
        <v>515</v>
      </c>
    </row>
    <row r="1134" spans="1:7" x14ac:dyDescent="0.35">
      <c r="A1134">
        <v>2017</v>
      </c>
      <c r="B1134" t="s">
        <v>247</v>
      </c>
      <c r="C1134" s="242" t="s">
        <v>515</v>
      </c>
      <c r="D1134" s="242" t="s">
        <v>515</v>
      </c>
      <c r="E1134" s="242" t="s">
        <v>515</v>
      </c>
      <c r="F1134" s="242" t="s">
        <v>514</v>
      </c>
      <c r="G1134" s="242" t="s">
        <v>515</v>
      </c>
    </row>
    <row r="1135" spans="1:7" x14ac:dyDescent="0.35">
      <c r="A1135">
        <v>2017</v>
      </c>
      <c r="B1135" t="s">
        <v>247</v>
      </c>
      <c r="C1135" s="242" t="s">
        <v>514</v>
      </c>
      <c r="D1135" s="242" t="s">
        <v>514</v>
      </c>
      <c r="E1135" s="242" t="s">
        <v>514</v>
      </c>
      <c r="F1135" s="242" t="s">
        <v>515</v>
      </c>
      <c r="G1135" s="242" t="s">
        <v>514</v>
      </c>
    </row>
    <row r="1136" spans="1:7" x14ac:dyDescent="0.35">
      <c r="A1136">
        <v>2017</v>
      </c>
      <c r="B1136" t="s">
        <v>247</v>
      </c>
      <c r="C1136" s="242" t="s">
        <v>515</v>
      </c>
      <c r="D1136" s="242" t="s">
        <v>515</v>
      </c>
      <c r="E1136" s="242" t="s">
        <v>514</v>
      </c>
      <c r="F1136" s="242" t="s">
        <v>514</v>
      </c>
      <c r="G1136" s="242" t="s">
        <v>515</v>
      </c>
    </row>
    <row r="1137" spans="1:7" x14ac:dyDescent="0.35">
      <c r="A1137">
        <v>2017</v>
      </c>
      <c r="B1137" t="s">
        <v>247</v>
      </c>
      <c r="C1137" s="242" t="s">
        <v>515</v>
      </c>
      <c r="D1137" s="242" t="s">
        <v>515</v>
      </c>
      <c r="E1137" s="242" t="s">
        <v>514</v>
      </c>
      <c r="F1137" s="242" t="s">
        <v>514</v>
      </c>
      <c r="G1137" s="242" t="s">
        <v>515</v>
      </c>
    </row>
    <row r="1138" spans="1:7" x14ac:dyDescent="0.35">
      <c r="A1138">
        <v>2017</v>
      </c>
      <c r="B1138" t="s">
        <v>247</v>
      </c>
      <c r="C1138" s="242" t="s">
        <v>514</v>
      </c>
      <c r="D1138" s="242" t="s">
        <v>514</v>
      </c>
      <c r="E1138" s="242" t="s">
        <v>514</v>
      </c>
      <c r="F1138" s="242" t="s">
        <v>514</v>
      </c>
      <c r="G1138" s="242" t="s">
        <v>515</v>
      </c>
    </row>
    <row r="1139" spans="1:7" x14ac:dyDescent="0.35">
      <c r="A1139">
        <v>2017</v>
      </c>
      <c r="B1139" t="s">
        <v>247</v>
      </c>
      <c r="C1139" s="242" t="s">
        <v>515</v>
      </c>
      <c r="D1139" s="242" t="s">
        <v>515</v>
      </c>
      <c r="E1139" s="242" t="s">
        <v>514</v>
      </c>
      <c r="F1139" s="242" t="s">
        <v>514</v>
      </c>
      <c r="G1139" s="242" t="s">
        <v>515</v>
      </c>
    </row>
    <row r="1140" spans="1:7" x14ac:dyDescent="0.35">
      <c r="A1140">
        <v>2017</v>
      </c>
      <c r="B1140" t="s">
        <v>247</v>
      </c>
      <c r="C1140" s="242" t="s">
        <v>515</v>
      </c>
      <c r="D1140" s="242" t="s">
        <v>515</v>
      </c>
      <c r="E1140" s="242" t="s">
        <v>515</v>
      </c>
      <c r="F1140" s="242" t="s">
        <v>515</v>
      </c>
      <c r="G1140" s="242" t="s">
        <v>515</v>
      </c>
    </row>
    <row r="1141" spans="1:7" x14ac:dyDescent="0.35">
      <c r="A1141">
        <v>2017</v>
      </c>
      <c r="B1141" t="s">
        <v>247</v>
      </c>
      <c r="C1141" s="242" t="s">
        <v>515</v>
      </c>
      <c r="D1141" s="242" t="s">
        <v>513</v>
      </c>
      <c r="E1141" s="242" t="s">
        <v>514</v>
      </c>
      <c r="F1141" s="242" t="s">
        <v>515</v>
      </c>
      <c r="G1141" s="242" t="s">
        <v>515</v>
      </c>
    </row>
    <row r="1142" spans="1:7" x14ac:dyDescent="0.35">
      <c r="A1142">
        <v>2017</v>
      </c>
      <c r="B1142" t="s">
        <v>247</v>
      </c>
      <c r="C1142" s="242" t="s">
        <v>514</v>
      </c>
      <c r="D1142" s="242" t="s">
        <v>514</v>
      </c>
      <c r="E1142" s="242" t="s">
        <v>514</v>
      </c>
      <c r="F1142" s="242" t="s">
        <v>514</v>
      </c>
      <c r="G1142" s="242" t="s">
        <v>514</v>
      </c>
    </row>
    <row r="1143" spans="1:7" x14ac:dyDescent="0.35">
      <c r="A1143">
        <v>2017</v>
      </c>
      <c r="B1143" t="s">
        <v>305</v>
      </c>
      <c r="C1143" s="242" t="s">
        <v>514</v>
      </c>
      <c r="D1143" s="242" t="s">
        <v>514</v>
      </c>
      <c r="E1143" s="242" t="s">
        <v>515</v>
      </c>
      <c r="F1143" s="242" t="s">
        <v>513</v>
      </c>
      <c r="G1143" s="242" t="s">
        <v>514</v>
      </c>
    </row>
    <row r="1144" spans="1:7" x14ac:dyDescent="0.35">
      <c r="A1144">
        <v>2017</v>
      </c>
      <c r="B1144" t="s">
        <v>305</v>
      </c>
      <c r="C1144" s="242" t="s">
        <v>515</v>
      </c>
      <c r="D1144" s="242" t="s">
        <v>515</v>
      </c>
      <c r="E1144" s="242" t="s">
        <v>513</v>
      </c>
      <c r="F1144" s="242" t="s">
        <v>515</v>
      </c>
      <c r="G1144" s="242" t="s">
        <v>515</v>
      </c>
    </row>
    <row r="1145" spans="1:7" x14ac:dyDescent="0.35">
      <c r="A1145">
        <v>2017</v>
      </c>
      <c r="B1145" t="s">
        <v>305</v>
      </c>
      <c r="C1145" s="242" t="s">
        <v>514</v>
      </c>
      <c r="D1145" s="242" t="s">
        <v>513</v>
      </c>
      <c r="E1145" s="242" t="s">
        <v>513</v>
      </c>
      <c r="F1145" s="242" t="s">
        <v>514</v>
      </c>
      <c r="G1145" s="242" t="s">
        <v>513</v>
      </c>
    </row>
    <row r="1146" spans="1:7" x14ac:dyDescent="0.35">
      <c r="A1146">
        <v>2017</v>
      </c>
      <c r="B1146" t="s">
        <v>305</v>
      </c>
      <c r="C1146" s="242" t="s">
        <v>514</v>
      </c>
      <c r="D1146" s="242" t="s">
        <v>514</v>
      </c>
      <c r="E1146" s="242" t="s">
        <v>514</v>
      </c>
      <c r="F1146" s="242" t="s">
        <v>515</v>
      </c>
      <c r="G1146" s="242" t="s">
        <v>515</v>
      </c>
    </row>
    <row r="1147" spans="1:7" x14ac:dyDescent="0.35">
      <c r="A1147">
        <v>2017</v>
      </c>
      <c r="B1147" t="s">
        <v>305</v>
      </c>
      <c r="C1147" s="242" t="s">
        <v>515</v>
      </c>
      <c r="D1147" s="242" t="s">
        <v>515</v>
      </c>
      <c r="E1147" s="242" t="s">
        <v>515</v>
      </c>
      <c r="F1147" s="242" t="s">
        <v>515</v>
      </c>
      <c r="G1147" s="242" t="s">
        <v>515</v>
      </c>
    </row>
    <row r="1148" spans="1:7" x14ac:dyDescent="0.35">
      <c r="A1148">
        <v>2017</v>
      </c>
      <c r="B1148" t="s">
        <v>305</v>
      </c>
      <c r="C1148" s="242" t="s">
        <v>515</v>
      </c>
      <c r="D1148" s="242" t="s">
        <v>515</v>
      </c>
      <c r="E1148" s="242" t="s">
        <v>515</v>
      </c>
      <c r="F1148" s="242" t="s">
        <v>515</v>
      </c>
      <c r="G1148" s="242" t="s">
        <v>515</v>
      </c>
    </row>
    <row r="1149" spans="1:7" x14ac:dyDescent="0.35">
      <c r="A1149">
        <v>2017</v>
      </c>
      <c r="B1149" t="s">
        <v>305</v>
      </c>
      <c r="C1149" s="242" t="s">
        <v>515</v>
      </c>
      <c r="D1149" s="242" t="s">
        <v>515</v>
      </c>
      <c r="E1149" s="242" t="s">
        <v>515</v>
      </c>
      <c r="F1149" s="242" t="s">
        <v>515</v>
      </c>
      <c r="G1149" s="242" t="s">
        <v>513</v>
      </c>
    </row>
    <row r="1150" spans="1:7" x14ac:dyDescent="0.35">
      <c r="A1150">
        <v>2017</v>
      </c>
      <c r="B1150" t="s">
        <v>305</v>
      </c>
      <c r="C1150" s="242" t="s">
        <v>515</v>
      </c>
      <c r="D1150" s="242" t="s">
        <v>513</v>
      </c>
      <c r="E1150" s="242" t="s">
        <v>515</v>
      </c>
      <c r="F1150" s="242" t="s">
        <v>515</v>
      </c>
      <c r="G1150" s="242" t="s">
        <v>515</v>
      </c>
    </row>
    <row r="1151" spans="1:7" x14ac:dyDescent="0.35">
      <c r="A1151">
        <v>2017</v>
      </c>
      <c r="B1151" t="s">
        <v>305</v>
      </c>
      <c r="C1151" s="242" t="s">
        <v>515</v>
      </c>
      <c r="D1151" s="242" t="s">
        <v>515</v>
      </c>
      <c r="E1151" s="242" t="s">
        <v>514</v>
      </c>
      <c r="F1151" s="242" t="s">
        <v>515</v>
      </c>
      <c r="G1151" s="242" t="s">
        <v>515</v>
      </c>
    </row>
    <row r="1152" spans="1:7" x14ac:dyDescent="0.35">
      <c r="A1152">
        <v>2017</v>
      </c>
      <c r="B1152" t="s">
        <v>305</v>
      </c>
      <c r="C1152" s="242" t="s">
        <v>515</v>
      </c>
      <c r="D1152" s="242" t="s">
        <v>513</v>
      </c>
      <c r="E1152" s="242" t="s">
        <v>515</v>
      </c>
      <c r="F1152" s="242" t="s">
        <v>515</v>
      </c>
      <c r="G1152" s="242" t="s">
        <v>515</v>
      </c>
    </row>
    <row r="1153" spans="1:7" x14ac:dyDescent="0.35">
      <c r="A1153">
        <v>2017</v>
      </c>
      <c r="B1153" t="s">
        <v>305</v>
      </c>
      <c r="C1153" s="242" t="s">
        <v>513</v>
      </c>
      <c r="D1153" s="242" t="s">
        <v>513</v>
      </c>
      <c r="E1153" s="242" t="s">
        <v>513</v>
      </c>
      <c r="F1153" s="242" t="s">
        <v>513</v>
      </c>
      <c r="G1153" s="242" t="s">
        <v>514</v>
      </c>
    </row>
    <row r="1154" spans="1:7" x14ac:dyDescent="0.35">
      <c r="A1154">
        <v>2017</v>
      </c>
      <c r="B1154" t="s">
        <v>305</v>
      </c>
      <c r="C1154" s="242" t="s">
        <v>515</v>
      </c>
      <c r="D1154" s="242" t="s">
        <v>515</v>
      </c>
      <c r="E1154" s="242" t="s">
        <v>515</v>
      </c>
      <c r="F1154" s="242" t="s">
        <v>514</v>
      </c>
      <c r="G1154" s="242" t="s">
        <v>515</v>
      </c>
    </row>
    <row r="1155" spans="1:7" x14ac:dyDescent="0.35">
      <c r="A1155">
        <v>2017</v>
      </c>
      <c r="B1155" t="s">
        <v>305</v>
      </c>
      <c r="C1155" s="242" t="s">
        <v>515</v>
      </c>
      <c r="D1155" s="242" t="s">
        <v>514</v>
      </c>
      <c r="E1155" s="242" t="s">
        <v>514</v>
      </c>
      <c r="F1155" s="242" t="s">
        <v>515</v>
      </c>
      <c r="G1155" s="242" t="s">
        <v>515</v>
      </c>
    </row>
    <row r="1156" spans="1:7" x14ac:dyDescent="0.35">
      <c r="A1156">
        <v>2017</v>
      </c>
      <c r="B1156" t="s">
        <v>248</v>
      </c>
      <c r="C1156" s="242" t="s">
        <v>514</v>
      </c>
      <c r="D1156" s="242" t="s">
        <v>514</v>
      </c>
      <c r="E1156" s="242" t="s">
        <v>514</v>
      </c>
      <c r="F1156" s="242" t="s">
        <v>515</v>
      </c>
      <c r="G1156" s="242" t="s">
        <v>515</v>
      </c>
    </row>
    <row r="1157" spans="1:7" x14ac:dyDescent="0.35">
      <c r="A1157">
        <v>2017</v>
      </c>
      <c r="B1157" t="s">
        <v>248</v>
      </c>
      <c r="C1157" s="242" t="s">
        <v>514</v>
      </c>
      <c r="D1157" s="242" t="s">
        <v>514</v>
      </c>
      <c r="E1157" s="242" t="s">
        <v>514</v>
      </c>
      <c r="F1157" s="242" t="s">
        <v>514</v>
      </c>
      <c r="G1157" s="242" t="s">
        <v>514</v>
      </c>
    </row>
    <row r="1158" spans="1:7" x14ac:dyDescent="0.35">
      <c r="A1158">
        <v>2017</v>
      </c>
      <c r="B1158" t="s">
        <v>248</v>
      </c>
      <c r="C1158" s="242" t="s">
        <v>514</v>
      </c>
      <c r="D1158" s="242" t="s">
        <v>514</v>
      </c>
      <c r="E1158" s="242" t="s">
        <v>514</v>
      </c>
      <c r="F1158" s="242" t="s">
        <v>515</v>
      </c>
      <c r="G1158" s="242" t="s">
        <v>515</v>
      </c>
    </row>
    <row r="1159" spans="1:7" x14ac:dyDescent="0.35">
      <c r="A1159">
        <v>2017</v>
      </c>
      <c r="B1159" t="s">
        <v>248</v>
      </c>
      <c r="C1159" s="242" t="s">
        <v>515</v>
      </c>
      <c r="D1159" s="242" t="s">
        <v>514</v>
      </c>
      <c r="E1159" s="242" t="s">
        <v>514</v>
      </c>
      <c r="F1159" s="242" t="s">
        <v>514</v>
      </c>
      <c r="G1159" s="242" t="s">
        <v>515</v>
      </c>
    </row>
    <row r="1160" spans="1:7" x14ac:dyDescent="0.35">
      <c r="A1160">
        <v>2017</v>
      </c>
      <c r="B1160" t="s">
        <v>248</v>
      </c>
      <c r="C1160" s="242" t="s">
        <v>515</v>
      </c>
      <c r="D1160" s="242" t="s">
        <v>514</v>
      </c>
      <c r="E1160" s="242" t="s">
        <v>514</v>
      </c>
      <c r="F1160" s="242" t="s">
        <v>514</v>
      </c>
      <c r="G1160" s="242" t="s">
        <v>515</v>
      </c>
    </row>
    <row r="1161" spans="1:7" x14ac:dyDescent="0.35">
      <c r="A1161">
        <v>2017</v>
      </c>
      <c r="B1161" t="s">
        <v>248</v>
      </c>
      <c r="C1161" s="242" t="s">
        <v>515</v>
      </c>
      <c r="D1161" s="242" t="s">
        <v>514</v>
      </c>
      <c r="E1161" s="242" t="s">
        <v>515</v>
      </c>
      <c r="F1161" s="242" t="s">
        <v>514</v>
      </c>
      <c r="G1161" s="242" t="s">
        <v>515</v>
      </c>
    </row>
    <row r="1162" spans="1:7" x14ac:dyDescent="0.35">
      <c r="A1162">
        <v>2017</v>
      </c>
      <c r="B1162" t="s">
        <v>248</v>
      </c>
      <c r="C1162" s="242" t="s">
        <v>514</v>
      </c>
      <c r="D1162" s="242" t="s">
        <v>514</v>
      </c>
      <c r="E1162" s="242" t="s">
        <v>514</v>
      </c>
      <c r="F1162" s="242" t="s">
        <v>514</v>
      </c>
      <c r="G1162" s="242" t="s">
        <v>514</v>
      </c>
    </row>
    <row r="1163" spans="1:7" x14ac:dyDescent="0.35">
      <c r="A1163">
        <v>2017</v>
      </c>
      <c r="B1163" t="s">
        <v>248</v>
      </c>
      <c r="C1163" s="242" t="s">
        <v>514</v>
      </c>
      <c r="D1163" s="242" t="s">
        <v>514</v>
      </c>
      <c r="E1163" s="242" t="s">
        <v>515</v>
      </c>
      <c r="F1163" s="242" t="s">
        <v>515</v>
      </c>
      <c r="G1163" s="242" t="s">
        <v>514</v>
      </c>
    </row>
    <row r="1164" spans="1:7" x14ac:dyDescent="0.35">
      <c r="A1164">
        <v>2017</v>
      </c>
      <c r="B1164" t="s">
        <v>248</v>
      </c>
      <c r="C1164" s="242" t="s">
        <v>515</v>
      </c>
      <c r="D1164" s="242" t="s">
        <v>514</v>
      </c>
      <c r="E1164" s="242" t="s">
        <v>514</v>
      </c>
      <c r="F1164" s="242" t="s">
        <v>515</v>
      </c>
      <c r="G1164" s="242" t="s">
        <v>515</v>
      </c>
    </row>
    <row r="1165" spans="1:7" x14ac:dyDescent="0.35">
      <c r="A1165">
        <v>2017</v>
      </c>
      <c r="B1165" t="s">
        <v>248</v>
      </c>
      <c r="C1165" s="242" t="s">
        <v>515</v>
      </c>
      <c r="D1165" s="242" t="s">
        <v>515</v>
      </c>
      <c r="E1165" s="242" t="s">
        <v>514</v>
      </c>
      <c r="F1165" s="242" t="s">
        <v>514</v>
      </c>
      <c r="G1165" s="242" t="s">
        <v>514</v>
      </c>
    </row>
    <row r="1166" spans="1:7" x14ac:dyDescent="0.35">
      <c r="A1166">
        <v>2017</v>
      </c>
      <c r="B1166" t="s">
        <v>248</v>
      </c>
      <c r="C1166" s="242" t="s">
        <v>515</v>
      </c>
      <c r="D1166" s="242" t="s">
        <v>515</v>
      </c>
      <c r="E1166" s="242" t="s">
        <v>515</v>
      </c>
      <c r="F1166" s="242" t="s">
        <v>515</v>
      </c>
      <c r="G1166" s="242" t="s">
        <v>515</v>
      </c>
    </row>
    <row r="1167" spans="1:7" x14ac:dyDescent="0.35">
      <c r="A1167">
        <v>2017</v>
      </c>
      <c r="B1167" t="s">
        <v>248</v>
      </c>
      <c r="C1167" s="242" t="s">
        <v>515</v>
      </c>
      <c r="D1167" s="242" t="s">
        <v>515</v>
      </c>
      <c r="E1167" s="242" t="s">
        <v>514</v>
      </c>
      <c r="F1167" s="242" t="s">
        <v>514</v>
      </c>
      <c r="G1167" s="242" t="s">
        <v>515</v>
      </c>
    </row>
    <row r="1168" spans="1:7" x14ac:dyDescent="0.35">
      <c r="A1168">
        <v>2017</v>
      </c>
      <c r="B1168" t="s">
        <v>248</v>
      </c>
      <c r="C1168" s="242" t="s">
        <v>514</v>
      </c>
      <c r="D1168" s="242" t="s">
        <v>514</v>
      </c>
      <c r="E1168" s="242" t="s">
        <v>514</v>
      </c>
      <c r="F1168" s="242" t="s">
        <v>514</v>
      </c>
      <c r="G1168" s="242" t="s">
        <v>514</v>
      </c>
    </row>
    <row r="1169" spans="1:7" x14ac:dyDescent="0.35">
      <c r="A1169">
        <v>2017</v>
      </c>
      <c r="B1169" t="s">
        <v>248</v>
      </c>
      <c r="C1169" s="242" t="s">
        <v>514</v>
      </c>
      <c r="D1169" s="242" t="s">
        <v>514</v>
      </c>
      <c r="E1169" s="242" t="s">
        <v>514</v>
      </c>
      <c r="F1169" s="242" t="s">
        <v>515</v>
      </c>
      <c r="G1169" s="242" t="s">
        <v>515</v>
      </c>
    </row>
    <row r="1170" spans="1:7" x14ac:dyDescent="0.35">
      <c r="A1170">
        <v>2017</v>
      </c>
      <c r="B1170" t="s">
        <v>248</v>
      </c>
      <c r="C1170" s="242" t="s">
        <v>515</v>
      </c>
      <c r="D1170" s="242" t="s">
        <v>514</v>
      </c>
      <c r="E1170" s="242" t="s">
        <v>514</v>
      </c>
      <c r="F1170" s="242" t="s">
        <v>514</v>
      </c>
      <c r="G1170" s="242" t="s">
        <v>514</v>
      </c>
    </row>
    <row r="1171" spans="1:7" x14ac:dyDescent="0.35">
      <c r="A1171">
        <v>2017</v>
      </c>
      <c r="B1171" t="s">
        <v>249</v>
      </c>
      <c r="C1171" s="242" t="s">
        <v>514</v>
      </c>
      <c r="D1171" s="242" t="s">
        <v>515</v>
      </c>
      <c r="E1171" s="242" t="s">
        <v>515</v>
      </c>
      <c r="F1171" s="242" t="s">
        <v>515</v>
      </c>
      <c r="G1171" s="242" t="s">
        <v>515</v>
      </c>
    </row>
    <row r="1172" spans="1:7" x14ac:dyDescent="0.35">
      <c r="A1172">
        <v>2017</v>
      </c>
      <c r="B1172" t="s">
        <v>249</v>
      </c>
      <c r="C1172" s="242" t="s">
        <v>513</v>
      </c>
      <c r="D1172" s="242" t="s">
        <v>515</v>
      </c>
      <c r="E1172" s="242" t="s">
        <v>515</v>
      </c>
      <c r="F1172" s="242" t="s">
        <v>515</v>
      </c>
      <c r="G1172" s="242" t="s">
        <v>515</v>
      </c>
    </row>
    <row r="1173" spans="1:7" x14ac:dyDescent="0.35">
      <c r="A1173">
        <v>2017</v>
      </c>
      <c r="B1173" t="s">
        <v>249</v>
      </c>
      <c r="C1173" s="242" t="s">
        <v>515</v>
      </c>
      <c r="D1173" s="242" t="s">
        <v>515</v>
      </c>
      <c r="E1173" s="242" t="s">
        <v>514</v>
      </c>
      <c r="F1173" s="242" t="s">
        <v>515</v>
      </c>
      <c r="G1173" s="242" t="s">
        <v>514</v>
      </c>
    </row>
    <row r="1174" spans="1:7" x14ac:dyDescent="0.35">
      <c r="A1174">
        <v>2017</v>
      </c>
      <c r="B1174" t="s">
        <v>249</v>
      </c>
      <c r="C1174" s="242" t="s">
        <v>515</v>
      </c>
      <c r="D1174" s="242" t="s">
        <v>515</v>
      </c>
      <c r="E1174" s="242" t="s">
        <v>515</v>
      </c>
      <c r="F1174" s="242" t="s">
        <v>515</v>
      </c>
      <c r="G1174" s="242" t="s">
        <v>514</v>
      </c>
    </row>
    <row r="1175" spans="1:7" x14ac:dyDescent="0.35">
      <c r="A1175">
        <v>2017</v>
      </c>
      <c r="B1175" t="s">
        <v>249</v>
      </c>
      <c r="C1175" s="242" t="s">
        <v>514</v>
      </c>
      <c r="D1175" s="242" t="s">
        <v>514</v>
      </c>
      <c r="E1175" s="242" t="s">
        <v>514</v>
      </c>
      <c r="F1175" s="242" t="s">
        <v>515</v>
      </c>
      <c r="G1175" s="242" t="s">
        <v>514</v>
      </c>
    </row>
    <row r="1176" spans="1:7" x14ac:dyDescent="0.35">
      <c r="A1176">
        <v>2017</v>
      </c>
      <c r="B1176" t="s">
        <v>249</v>
      </c>
      <c r="C1176" s="242" t="s">
        <v>515</v>
      </c>
      <c r="D1176" s="242" t="s">
        <v>515</v>
      </c>
      <c r="E1176" s="242" t="s">
        <v>515</v>
      </c>
      <c r="F1176" s="242" t="s">
        <v>515</v>
      </c>
      <c r="G1176" s="242" t="s">
        <v>515</v>
      </c>
    </row>
    <row r="1177" spans="1:7" x14ac:dyDescent="0.35">
      <c r="A1177">
        <v>2017</v>
      </c>
      <c r="B1177" t="s">
        <v>249</v>
      </c>
      <c r="C1177" s="242" t="s">
        <v>514</v>
      </c>
      <c r="D1177" s="242" t="s">
        <v>515</v>
      </c>
      <c r="E1177" s="242" t="s">
        <v>515</v>
      </c>
      <c r="F1177" s="242" t="s">
        <v>515</v>
      </c>
      <c r="G1177" s="242" t="s">
        <v>514</v>
      </c>
    </row>
    <row r="1178" spans="1:7" x14ac:dyDescent="0.35">
      <c r="A1178">
        <v>2017</v>
      </c>
      <c r="B1178" t="s">
        <v>249</v>
      </c>
      <c r="C1178" s="242" t="s">
        <v>515</v>
      </c>
      <c r="D1178" s="242" t="s">
        <v>515</v>
      </c>
      <c r="E1178" s="242" t="s">
        <v>514</v>
      </c>
      <c r="F1178" s="242" t="s">
        <v>515</v>
      </c>
      <c r="G1178" s="242" t="s">
        <v>515</v>
      </c>
    </row>
    <row r="1179" spans="1:7" x14ac:dyDescent="0.35">
      <c r="A1179">
        <v>2017</v>
      </c>
      <c r="B1179" t="s">
        <v>249</v>
      </c>
      <c r="C1179" s="242" t="s">
        <v>515</v>
      </c>
      <c r="D1179" s="242" t="s">
        <v>515</v>
      </c>
      <c r="E1179" s="242" t="s">
        <v>515</v>
      </c>
      <c r="F1179" s="242" t="s">
        <v>515</v>
      </c>
      <c r="G1179" s="242" t="s">
        <v>515</v>
      </c>
    </row>
    <row r="1180" spans="1:7" x14ac:dyDescent="0.35">
      <c r="A1180">
        <v>2017</v>
      </c>
      <c r="B1180" t="s">
        <v>249</v>
      </c>
      <c r="C1180" s="242" t="s">
        <v>514</v>
      </c>
      <c r="D1180" s="242" t="s">
        <v>514</v>
      </c>
      <c r="E1180" s="242" t="s">
        <v>514</v>
      </c>
      <c r="F1180" s="242" t="s">
        <v>515</v>
      </c>
      <c r="G1180" s="242" t="s">
        <v>514</v>
      </c>
    </row>
    <row r="1181" spans="1:7" x14ac:dyDescent="0.35">
      <c r="A1181">
        <v>2017</v>
      </c>
      <c r="B1181" t="s">
        <v>249</v>
      </c>
      <c r="C1181" s="242" t="s">
        <v>513</v>
      </c>
      <c r="D1181" s="242" t="s">
        <v>513</v>
      </c>
      <c r="E1181" s="242" t="s">
        <v>513</v>
      </c>
      <c r="F1181" s="242" t="s">
        <v>515</v>
      </c>
      <c r="G1181" s="242" t="s">
        <v>513</v>
      </c>
    </row>
    <row r="1182" spans="1:7" x14ac:dyDescent="0.35">
      <c r="A1182">
        <v>2017</v>
      </c>
      <c r="B1182" t="s">
        <v>249</v>
      </c>
      <c r="C1182" s="242" t="s">
        <v>515</v>
      </c>
      <c r="D1182" s="242" t="s">
        <v>515</v>
      </c>
      <c r="E1182" s="242" t="s">
        <v>515</v>
      </c>
      <c r="F1182" s="242" t="s">
        <v>515</v>
      </c>
      <c r="G1182" s="242" t="s">
        <v>515</v>
      </c>
    </row>
    <row r="1183" spans="1:7" x14ac:dyDescent="0.35">
      <c r="A1183">
        <v>2017</v>
      </c>
      <c r="B1183" t="s">
        <v>249</v>
      </c>
      <c r="C1183" s="242" t="s">
        <v>514</v>
      </c>
      <c r="D1183" s="242" t="s">
        <v>515</v>
      </c>
      <c r="E1183" s="242" t="s">
        <v>515</v>
      </c>
      <c r="F1183" s="242" t="s">
        <v>515</v>
      </c>
      <c r="G1183" s="242" t="s">
        <v>515</v>
      </c>
    </row>
    <row r="1184" spans="1:7" x14ac:dyDescent="0.35">
      <c r="A1184">
        <v>2017</v>
      </c>
      <c r="B1184" t="s">
        <v>249</v>
      </c>
      <c r="C1184" s="242" t="s">
        <v>515</v>
      </c>
      <c r="D1184" s="242" t="s">
        <v>515</v>
      </c>
      <c r="E1184" s="242" t="s">
        <v>515</v>
      </c>
      <c r="F1184" s="242" t="s">
        <v>515</v>
      </c>
      <c r="G1184" s="242" t="s">
        <v>515</v>
      </c>
    </row>
    <row r="1185" spans="1:7" x14ac:dyDescent="0.35">
      <c r="A1185">
        <v>2017</v>
      </c>
      <c r="B1185" t="s">
        <v>250</v>
      </c>
      <c r="C1185" s="242" t="s">
        <v>514</v>
      </c>
      <c r="D1185" s="242" t="s">
        <v>514</v>
      </c>
      <c r="E1185" s="242" t="s">
        <v>514</v>
      </c>
      <c r="F1185" s="242" t="s">
        <v>515</v>
      </c>
      <c r="G1185" s="242" t="s">
        <v>515</v>
      </c>
    </row>
    <row r="1186" spans="1:7" x14ac:dyDescent="0.35">
      <c r="A1186">
        <v>2017</v>
      </c>
      <c r="B1186" t="s">
        <v>250</v>
      </c>
      <c r="C1186" s="242" t="s">
        <v>515</v>
      </c>
      <c r="D1186" s="242" t="s">
        <v>515</v>
      </c>
      <c r="E1186" s="242" t="s">
        <v>514</v>
      </c>
      <c r="F1186" s="242" t="s">
        <v>515</v>
      </c>
      <c r="G1186" s="242" t="s">
        <v>515</v>
      </c>
    </row>
    <row r="1187" spans="1:7" x14ac:dyDescent="0.35">
      <c r="A1187">
        <v>2017</v>
      </c>
      <c r="B1187" t="s">
        <v>250</v>
      </c>
      <c r="C1187" s="242" t="s">
        <v>515</v>
      </c>
      <c r="D1187" s="242" t="s">
        <v>514</v>
      </c>
      <c r="E1187" s="242" t="s">
        <v>515</v>
      </c>
      <c r="F1187" s="242" t="s">
        <v>515</v>
      </c>
      <c r="G1187" s="242" t="s">
        <v>515</v>
      </c>
    </row>
    <row r="1188" spans="1:7" x14ac:dyDescent="0.35">
      <c r="A1188">
        <v>2017</v>
      </c>
      <c r="B1188" t="s">
        <v>250</v>
      </c>
      <c r="C1188" s="242" t="s">
        <v>515</v>
      </c>
      <c r="D1188" s="242" t="s">
        <v>514</v>
      </c>
      <c r="E1188" s="242" t="s">
        <v>514</v>
      </c>
      <c r="F1188" s="242" t="s">
        <v>514</v>
      </c>
      <c r="G1188" s="242" t="s">
        <v>515</v>
      </c>
    </row>
    <row r="1189" spans="1:7" x14ac:dyDescent="0.35">
      <c r="A1189">
        <v>2017</v>
      </c>
      <c r="B1189" t="s">
        <v>250</v>
      </c>
      <c r="C1189" s="242" t="s">
        <v>514</v>
      </c>
      <c r="D1189" s="242" t="s">
        <v>514</v>
      </c>
      <c r="E1189" s="242" t="s">
        <v>514</v>
      </c>
      <c r="F1189" s="242" t="s">
        <v>514</v>
      </c>
      <c r="G1189" s="242" t="s">
        <v>515</v>
      </c>
    </row>
    <row r="1190" spans="1:7" x14ac:dyDescent="0.35">
      <c r="A1190">
        <v>2017</v>
      </c>
      <c r="B1190" t="s">
        <v>250</v>
      </c>
      <c r="C1190" s="242" t="s">
        <v>515</v>
      </c>
      <c r="D1190" s="242" t="s">
        <v>514</v>
      </c>
      <c r="E1190" s="242" t="s">
        <v>514</v>
      </c>
      <c r="F1190" s="242" t="s">
        <v>515</v>
      </c>
      <c r="G1190" s="242" t="s">
        <v>515</v>
      </c>
    </row>
    <row r="1191" spans="1:7" x14ac:dyDescent="0.35">
      <c r="A1191">
        <v>2017</v>
      </c>
      <c r="B1191" t="s">
        <v>250</v>
      </c>
      <c r="C1191" s="242" t="s">
        <v>515</v>
      </c>
      <c r="D1191" s="242" t="s">
        <v>515</v>
      </c>
      <c r="E1191" s="242" t="s">
        <v>515</v>
      </c>
      <c r="F1191" s="242" t="s">
        <v>515</v>
      </c>
      <c r="G1191" s="242" t="s">
        <v>515</v>
      </c>
    </row>
    <row r="1192" spans="1:7" x14ac:dyDescent="0.35">
      <c r="A1192">
        <v>2017</v>
      </c>
      <c r="B1192" t="s">
        <v>250</v>
      </c>
      <c r="C1192" s="242" t="s">
        <v>513</v>
      </c>
      <c r="D1192" s="242" t="s">
        <v>513</v>
      </c>
      <c r="E1192" s="242" t="s">
        <v>513</v>
      </c>
      <c r="F1192" s="242" t="s">
        <v>515</v>
      </c>
      <c r="G1192" s="242" t="s">
        <v>515</v>
      </c>
    </row>
    <row r="1193" spans="1:7" x14ac:dyDescent="0.35">
      <c r="A1193">
        <v>2017</v>
      </c>
      <c r="B1193" t="s">
        <v>250</v>
      </c>
      <c r="C1193" s="242" t="s">
        <v>515</v>
      </c>
      <c r="D1193" s="242" t="s">
        <v>515</v>
      </c>
      <c r="E1193" s="242" t="s">
        <v>514</v>
      </c>
      <c r="F1193" s="242" t="s">
        <v>515</v>
      </c>
      <c r="G1193" s="242" t="s">
        <v>515</v>
      </c>
    </row>
    <row r="1194" spans="1:7" x14ac:dyDescent="0.35">
      <c r="A1194">
        <v>2017</v>
      </c>
      <c r="B1194" t="s">
        <v>250</v>
      </c>
      <c r="C1194" s="242" t="s">
        <v>515</v>
      </c>
      <c r="D1194" s="242" t="s">
        <v>515</v>
      </c>
      <c r="E1194" s="242" t="s">
        <v>515</v>
      </c>
      <c r="F1194" s="242" t="s">
        <v>515</v>
      </c>
      <c r="G1194" s="242" t="s">
        <v>515</v>
      </c>
    </row>
    <row r="1195" spans="1:7" x14ac:dyDescent="0.35">
      <c r="A1195">
        <v>2017</v>
      </c>
      <c r="B1195" t="s">
        <v>250</v>
      </c>
      <c r="C1195" s="242" t="s">
        <v>515</v>
      </c>
      <c r="D1195" s="242" t="s">
        <v>514</v>
      </c>
      <c r="E1195" s="242" t="s">
        <v>514</v>
      </c>
      <c r="F1195" s="242" t="s">
        <v>514</v>
      </c>
      <c r="G1195" s="242" t="s">
        <v>515</v>
      </c>
    </row>
    <row r="1196" spans="1:7" x14ac:dyDescent="0.35">
      <c r="A1196">
        <v>2017</v>
      </c>
      <c r="B1196" t="s">
        <v>250</v>
      </c>
      <c r="C1196" s="242" t="s">
        <v>515</v>
      </c>
      <c r="D1196" s="242" t="s">
        <v>514</v>
      </c>
      <c r="E1196" s="242" t="s">
        <v>514</v>
      </c>
      <c r="F1196" s="242" t="s">
        <v>515</v>
      </c>
      <c r="G1196" s="242" t="s">
        <v>515</v>
      </c>
    </row>
    <row r="1197" spans="1:7" x14ac:dyDescent="0.35">
      <c r="A1197">
        <v>2017</v>
      </c>
      <c r="B1197" t="s">
        <v>250</v>
      </c>
      <c r="C1197" s="242" t="s">
        <v>515</v>
      </c>
      <c r="D1197" s="242" t="s">
        <v>514</v>
      </c>
      <c r="E1197" s="242" t="s">
        <v>514</v>
      </c>
      <c r="F1197" s="242" t="s">
        <v>515</v>
      </c>
      <c r="G1197" s="242" t="s">
        <v>515</v>
      </c>
    </row>
    <row r="1198" spans="1:7" x14ac:dyDescent="0.35">
      <c r="A1198">
        <v>2017</v>
      </c>
      <c r="B1198" t="s">
        <v>250</v>
      </c>
      <c r="C1198" s="242" t="s">
        <v>514</v>
      </c>
      <c r="D1198" s="242" t="s">
        <v>514</v>
      </c>
      <c r="E1198" s="242" t="s">
        <v>514</v>
      </c>
      <c r="F1198" s="242" t="s">
        <v>514</v>
      </c>
      <c r="G1198" s="242" t="s">
        <v>515</v>
      </c>
    </row>
    <row r="1199" spans="1:7" x14ac:dyDescent="0.35">
      <c r="A1199">
        <v>2017</v>
      </c>
      <c r="B1199" t="s">
        <v>306</v>
      </c>
      <c r="C1199" s="242" t="s">
        <v>514</v>
      </c>
      <c r="D1199" s="242" t="s">
        <v>514</v>
      </c>
      <c r="E1199" s="242" t="s">
        <v>515</v>
      </c>
      <c r="F1199" s="242" t="s">
        <v>515</v>
      </c>
      <c r="G1199" s="242" t="s">
        <v>514</v>
      </c>
    </row>
    <row r="1200" spans="1:7" x14ac:dyDescent="0.35">
      <c r="A1200">
        <v>2017</v>
      </c>
      <c r="B1200" t="s">
        <v>306</v>
      </c>
      <c r="C1200" s="242" t="s">
        <v>515</v>
      </c>
      <c r="D1200" s="242" t="s">
        <v>514</v>
      </c>
      <c r="E1200" s="242" t="s">
        <v>514</v>
      </c>
      <c r="F1200" s="242" t="s">
        <v>515</v>
      </c>
      <c r="G1200" s="242" t="s">
        <v>514</v>
      </c>
    </row>
    <row r="1201" spans="1:7" x14ac:dyDescent="0.35">
      <c r="A1201">
        <v>2017</v>
      </c>
      <c r="B1201" t="s">
        <v>306</v>
      </c>
      <c r="C1201" s="242" t="s">
        <v>514</v>
      </c>
      <c r="D1201" s="242" t="s">
        <v>514</v>
      </c>
      <c r="E1201" s="242" t="s">
        <v>514</v>
      </c>
      <c r="F1201" s="242" t="s">
        <v>514</v>
      </c>
      <c r="G1201" s="242" t="s">
        <v>514</v>
      </c>
    </row>
    <row r="1202" spans="1:7" x14ac:dyDescent="0.35">
      <c r="A1202">
        <v>2017</v>
      </c>
      <c r="B1202" t="s">
        <v>306</v>
      </c>
      <c r="C1202" s="242" t="s">
        <v>514</v>
      </c>
      <c r="D1202" s="242" t="s">
        <v>514</v>
      </c>
      <c r="E1202" s="242" t="s">
        <v>514</v>
      </c>
      <c r="F1202" s="242" t="s">
        <v>514</v>
      </c>
      <c r="G1202" s="242" t="s">
        <v>514</v>
      </c>
    </row>
    <row r="1203" spans="1:7" x14ac:dyDescent="0.35">
      <c r="A1203">
        <v>2017</v>
      </c>
      <c r="B1203" t="s">
        <v>306</v>
      </c>
      <c r="C1203" s="242" t="s">
        <v>514</v>
      </c>
      <c r="D1203" s="242" t="s">
        <v>514</v>
      </c>
      <c r="E1203" s="242" t="s">
        <v>514</v>
      </c>
      <c r="F1203" s="242" t="s">
        <v>514</v>
      </c>
      <c r="G1203" s="242" t="s">
        <v>514</v>
      </c>
    </row>
    <row r="1204" spans="1:7" x14ac:dyDescent="0.35">
      <c r="A1204">
        <v>2017</v>
      </c>
      <c r="B1204" t="s">
        <v>306</v>
      </c>
      <c r="C1204" s="242" t="s">
        <v>515</v>
      </c>
      <c r="D1204" s="242" t="s">
        <v>515</v>
      </c>
      <c r="E1204" s="242" t="s">
        <v>515</v>
      </c>
      <c r="F1204" s="242" t="s">
        <v>515</v>
      </c>
      <c r="G1204" s="242" t="s">
        <v>515</v>
      </c>
    </row>
    <row r="1205" spans="1:7" x14ac:dyDescent="0.35">
      <c r="A1205">
        <v>2017</v>
      </c>
      <c r="B1205" t="s">
        <v>306</v>
      </c>
      <c r="C1205" s="242" t="s">
        <v>514</v>
      </c>
      <c r="D1205" s="242" t="s">
        <v>514</v>
      </c>
      <c r="E1205" s="242" t="s">
        <v>514</v>
      </c>
      <c r="F1205" s="242" t="s">
        <v>514</v>
      </c>
      <c r="G1205" s="242" t="s">
        <v>515</v>
      </c>
    </row>
    <row r="1206" spans="1:7" x14ac:dyDescent="0.35">
      <c r="A1206">
        <v>2017</v>
      </c>
      <c r="B1206" t="s">
        <v>306</v>
      </c>
      <c r="C1206" s="242" t="s">
        <v>514</v>
      </c>
      <c r="D1206" s="242" t="s">
        <v>514</v>
      </c>
      <c r="E1206" s="242" t="s">
        <v>514</v>
      </c>
      <c r="F1206" s="242" t="s">
        <v>514</v>
      </c>
      <c r="G1206" s="242" t="s">
        <v>514</v>
      </c>
    </row>
    <row r="1207" spans="1:7" x14ac:dyDescent="0.35">
      <c r="A1207">
        <v>2017</v>
      </c>
      <c r="B1207" t="s">
        <v>306</v>
      </c>
      <c r="C1207" s="242" t="s">
        <v>514</v>
      </c>
      <c r="D1207" s="242" t="s">
        <v>515</v>
      </c>
      <c r="E1207" s="242" t="s">
        <v>513</v>
      </c>
      <c r="F1207" s="242" t="s">
        <v>513</v>
      </c>
      <c r="G1207" s="242" t="s">
        <v>514</v>
      </c>
    </row>
    <row r="1208" spans="1:7" x14ac:dyDescent="0.35">
      <c r="A1208">
        <v>2017</v>
      </c>
      <c r="B1208" t="s">
        <v>306</v>
      </c>
      <c r="C1208" s="242" t="s">
        <v>514</v>
      </c>
      <c r="D1208" s="242" t="s">
        <v>514</v>
      </c>
      <c r="E1208" s="242" t="s">
        <v>514</v>
      </c>
      <c r="F1208" s="242" t="s">
        <v>514</v>
      </c>
      <c r="G1208" s="242" t="s">
        <v>514</v>
      </c>
    </row>
    <row r="1209" spans="1:7" x14ac:dyDescent="0.35">
      <c r="A1209">
        <v>2017</v>
      </c>
      <c r="B1209" t="s">
        <v>306</v>
      </c>
      <c r="C1209" s="242" t="s">
        <v>514</v>
      </c>
      <c r="D1209" s="242" t="s">
        <v>514</v>
      </c>
      <c r="E1209" s="242" t="s">
        <v>514</v>
      </c>
      <c r="F1209" s="242" t="s">
        <v>514</v>
      </c>
      <c r="G1209" s="242" t="s">
        <v>514</v>
      </c>
    </row>
    <row r="1210" spans="1:7" x14ac:dyDescent="0.35">
      <c r="A1210">
        <v>2017</v>
      </c>
      <c r="B1210" t="s">
        <v>306</v>
      </c>
      <c r="C1210" s="242" t="s">
        <v>514</v>
      </c>
      <c r="D1210" s="242" t="s">
        <v>514</v>
      </c>
      <c r="E1210" s="242" t="s">
        <v>514</v>
      </c>
      <c r="F1210" s="242" t="s">
        <v>514</v>
      </c>
      <c r="G1210" s="242" t="s">
        <v>515</v>
      </c>
    </row>
    <row r="1211" spans="1:7" x14ac:dyDescent="0.35">
      <c r="A1211">
        <v>2017</v>
      </c>
      <c r="B1211" t="s">
        <v>306</v>
      </c>
      <c r="C1211" s="242" t="s">
        <v>515</v>
      </c>
      <c r="D1211" s="242" t="s">
        <v>514</v>
      </c>
      <c r="E1211" s="242" t="s">
        <v>514</v>
      </c>
      <c r="F1211" s="242" t="s">
        <v>514</v>
      </c>
      <c r="G1211" s="242" t="s">
        <v>514</v>
      </c>
    </row>
    <row r="1212" spans="1:7" x14ac:dyDescent="0.35">
      <c r="A1212">
        <v>2017</v>
      </c>
      <c r="B1212" t="s">
        <v>306</v>
      </c>
      <c r="C1212" s="242" t="s">
        <v>515</v>
      </c>
      <c r="D1212" s="242" t="s">
        <v>514</v>
      </c>
      <c r="E1212" s="242" t="s">
        <v>514</v>
      </c>
      <c r="F1212" s="242" t="s">
        <v>515</v>
      </c>
      <c r="G1212" s="242" t="s">
        <v>514</v>
      </c>
    </row>
    <row r="1213" spans="1:7" x14ac:dyDescent="0.35">
      <c r="A1213">
        <v>2017</v>
      </c>
      <c r="B1213" t="s">
        <v>306</v>
      </c>
      <c r="C1213" s="242" t="s">
        <v>515</v>
      </c>
      <c r="D1213" s="242" t="s">
        <v>514</v>
      </c>
      <c r="E1213" s="242" t="s">
        <v>514</v>
      </c>
      <c r="F1213" s="242" t="s">
        <v>515</v>
      </c>
      <c r="G1213" s="242" t="s">
        <v>514</v>
      </c>
    </row>
    <row r="1214" spans="1:7" x14ac:dyDescent="0.35">
      <c r="A1214">
        <v>2017</v>
      </c>
      <c r="B1214" t="s">
        <v>306</v>
      </c>
      <c r="C1214" s="242" t="s">
        <v>514</v>
      </c>
      <c r="D1214" s="242" t="s">
        <v>514</v>
      </c>
      <c r="E1214" s="242" t="s">
        <v>515</v>
      </c>
      <c r="F1214" s="242" t="s">
        <v>515</v>
      </c>
      <c r="G1214" s="242" t="s">
        <v>514</v>
      </c>
    </row>
    <row r="1215" spans="1:7" x14ac:dyDescent="0.35">
      <c r="A1215">
        <v>2017</v>
      </c>
      <c r="B1215" t="s">
        <v>251</v>
      </c>
      <c r="C1215" s="242" t="s">
        <v>515</v>
      </c>
      <c r="D1215" s="242" t="s">
        <v>514</v>
      </c>
      <c r="E1215" s="242" t="s">
        <v>514</v>
      </c>
      <c r="F1215" s="242" t="s">
        <v>515</v>
      </c>
      <c r="G1215" s="242" t="s">
        <v>515</v>
      </c>
    </row>
    <row r="1216" spans="1:7" x14ac:dyDescent="0.35">
      <c r="A1216">
        <v>2017</v>
      </c>
      <c r="B1216" t="s">
        <v>251</v>
      </c>
      <c r="C1216" s="242" t="s">
        <v>515</v>
      </c>
      <c r="D1216" s="242" t="s">
        <v>515</v>
      </c>
      <c r="E1216" s="242" t="s">
        <v>514</v>
      </c>
      <c r="F1216" s="242" t="s">
        <v>515</v>
      </c>
      <c r="G1216" s="242" t="s">
        <v>515</v>
      </c>
    </row>
    <row r="1217" spans="1:7" x14ac:dyDescent="0.35">
      <c r="A1217">
        <v>2017</v>
      </c>
      <c r="B1217" t="s">
        <v>251</v>
      </c>
      <c r="C1217" s="242" t="s">
        <v>515</v>
      </c>
      <c r="D1217" s="242" t="s">
        <v>515</v>
      </c>
      <c r="E1217" s="242" t="s">
        <v>515</v>
      </c>
      <c r="F1217" s="242" t="s">
        <v>515</v>
      </c>
      <c r="G1217" s="242" t="s">
        <v>515</v>
      </c>
    </row>
    <row r="1218" spans="1:7" x14ac:dyDescent="0.35">
      <c r="A1218">
        <v>2017</v>
      </c>
      <c r="B1218" t="s">
        <v>251</v>
      </c>
      <c r="C1218" s="242" t="s">
        <v>515</v>
      </c>
      <c r="D1218" s="242" t="s">
        <v>515</v>
      </c>
      <c r="E1218" s="242" t="s">
        <v>513</v>
      </c>
      <c r="F1218" s="242" t="s">
        <v>515</v>
      </c>
      <c r="G1218" s="242" t="s">
        <v>515</v>
      </c>
    </row>
    <row r="1219" spans="1:7" x14ac:dyDescent="0.35">
      <c r="A1219">
        <v>2017</v>
      </c>
      <c r="B1219" t="s">
        <v>251</v>
      </c>
      <c r="C1219" s="242" t="s">
        <v>515</v>
      </c>
      <c r="D1219" s="242" t="s">
        <v>515</v>
      </c>
      <c r="E1219" s="242" t="s">
        <v>515</v>
      </c>
      <c r="F1219" s="242" t="s">
        <v>515</v>
      </c>
      <c r="G1219" s="242" t="s">
        <v>515</v>
      </c>
    </row>
    <row r="1220" spans="1:7" x14ac:dyDescent="0.35">
      <c r="A1220">
        <v>2017</v>
      </c>
      <c r="B1220" t="s">
        <v>251</v>
      </c>
      <c r="C1220" s="242" t="s">
        <v>515</v>
      </c>
      <c r="D1220" s="242" t="s">
        <v>515</v>
      </c>
      <c r="E1220" s="242" t="s">
        <v>515</v>
      </c>
      <c r="F1220" s="242" t="s">
        <v>515</v>
      </c>
      <c r="G1220" s="242" t="s">
        <v>515</v>
      </c>
    </row>
    <row r="1221" spans="1:7" x14ac:dyDescent="0.35">
      <c r="A1221">
        <v>2017</v>
      </c>
      <c r="B1221" t="s">
        <v>251</v>
      </c>
      <c r="C1221" s="242" t="s">
        <v>515</v>
      </c>
      <c r="D1221" s="242" t="s">
        <v>515</v>
      </c>
      <c r="E1221" s="242" t="s">
        <v>514</v>
      </c>
      <c r="F1221" s="242" t="s">
        <v>515</v>
      </c>
      <c r="G1221" s="242" t="s">
        <v>515</v>
      </c>
    </row>
    <row r="1222" spans="1:7" x14ac:dyDescent="0.35">
      <c r="A1222">
        <v>2017</v>
      </c>
      <c r="B1222" t="s">
        <v>251</v>
      </c>
      <c r="C1222" s="242" t="s">
        <v>513</v>
      </c>
      <c r="D1222" s="242" t="s">
        <v>513</v>
      </c>
      <c r="E1222" s="242" t="s">
        <v>513</v>
      </c>
      <c r="F1222" s="242" t="s">
        <v>515</v>
      </c>
      <c r="G1222" s="242" t="s">
        <v>515</v>
      </c>
    </row>
    <row r="1223" spans="1:7" x14ac:dyDescent="0.35">
      <c r="A1223">
        <v>2017</v>
      </c>
      <c r="B1223" t="s">
        <v>251</v>
      </c>
      <c r="C1223" s="242" t="s">
        <v>515</v>
      </c>
      <c r="D1223" s="242" t="s">
        <v>513</v>
      </c>
      <c r="E1223" s="242" t="s">
        <v>513</v>
      </c>
      <c r="F1223" s="242" t="s">
        <v>515</v>
      </c>
      <c r="G1223" s="242" t="s">
        <v>515</v>
      </c>
    </row>
    <row r="1224" spans="1:7" x14ac:dyDescent="0.35">
      <c r="A1224">
        <v>2017</v>
      </c>
      <c r="B1224" t="s">
        <v>251</v>
      </c>
      <c r="C1224" s="242" t="s">
        <v>515</v>
      </c>
      <c r="D1224" s="242" t="s">
        <v>515</v>
      </c>
      <c r="E1224" s="242" t="s">
        <v>515</v>
      </c>
      <c r="F1224" s="242" t="s">
        <v>515</v>
      </c>
      <c r="G1224" s="242" t="s">
        <v>515</v>
      </c>
    </row>
    <row r="1225" spans="1:7" x14ac:dyDescent="0.35">
      <c r="A1225">
        <v>2017</v>
      </c>
      <c r="B1225" t="s">
        <v>251</v>
      </c>
      <c r="C1225" s="242" t="s">
        <v>515</v>
      </c>
      <c r="D1225" s="242" t="s">
        <v>515</v>
      </c>
      <c r="E1225" s="242" t="s">
        <v>515</v>
      </c>
      <c r="F1225" s="242" t="s">
        <v>515</v>
      </c>
      <c r="G1225" s="242" t="s">
        <v>515</v>
      </c>
    </row>
    <row r="1226" spans="1:7" x14ac:dyDescent="0.35">
      <c r="A1226">
        <v>2017</v>
      </c>
      <c r="B1226" t="s">
        <v>251</v>
      </c>
      <c r="C1226" s="242" t="s">
        <v>515</v>
      </c>
      <c r="D1226" s="242" t="s">
        <v>515</v>
      </c>
      <c r="E1226" s="242" t="s">
        <v>515</v>
      </c>
      <c r="F1226" s="242" t="s">
        <v>515</v>
      </c>
      <c r="G1226" s="242" t="s">
        <v>515</v>
      </c>
    </row>
    <row r="1227" spans="1:7" x14ac:dyDescent="0.35">
      <c r="A1227">
        <v>2017</v>
      </c>
      <c r="B1227" t="s">
        <v>251</v>
      </c>
      <c r="C1227" s="242" t="s">
        <v>515</v>
      </c>
      <c r="D1227" s="242" t="s">
        <v>514</v>
      </c>
      <c r="E1227" s="242" t="s">
        <v>514</v>
      </c>
      <c r="F1227" s="242" t="s">
        <v>515</v>
      </c>
      <c r="G1227" s="242" t="s">
        <v>515</v>
      </c>
    </row>
    <row r="1228" spans="1:7" x14ac:dyDescent="0.35">
      <c r="A1228">
        <v>2017</v>
      </c>
      <c r="B1228" t="s">
        <v>251</v>
      </c>
      <c r="C1228" s="242" t="s">
        <v>515</v>
      </c>
      <c r="D1228" s="242" t="s">
        <v>513</v>
      </c>
      <c r="E1228" s="242" t="s">
        <v>513</v>
      </c>
      <c r="F1228" s="242" t="s">
        <v>515</v>
      </c>
      <c r="G1228" s="242" t="s">
        <v>515</v>
      </c>
    </row>
    <row r="1229" spans="1:7" x14ac:dyDescent="0.35">
      <c r="A1229">
        <v>2017</v>
      </c>
      <c r="B1229" t="s">
        <v>307</v>
      </c>
      <c r="C1229" s="242" t="s">
        <v>515</v>
      </c>
      <c r="D1229" s="242" t="s">
        <v>514</v>
      </c>
      <c r="E1229" s="242" t="s">
        <v>514</v>
      </c>
      <c r="F1229" s="242" t="s">
        <v>515</v>
      </c>
      <c r="G1229" s="242" t="s">
        <v>515</v>
      </c>
    </row>
    <row r="1230" spans="1:7" x14ac:dyDescent="0.35">
      <c r="A1230">
        <v>2017</v>
      </c>
      <c r="B1230" t="s">
        <v>307</v>
      </c>
      <c r="C1230" s="242" t="s">
        <v>515</v>
      </c>
      <c r="D1230" s="242" t="s">
        <v>514</v>
      </c>
      <c r="E1230" s="242" t="s">
        <v>514</v>
      </c>
      <c r="F1230" s="242" t="s">
        <v>514</v>
      </c>
      <c r="G1230" s="242" t="s">
        <v>514</v>
      </c>
    </row>
    <row r="1231" spans="1:7" x14ac:dyDescent="0.35">
      <c r="A1231">
        <v>2017</v>
      </c>
      <c r="B1231" t="s">
        <v>307</v>
      </c>
      <c r="C1231" s="242" t="s">
        <v>514</v>
      </c>
      <c r="D1231" s="242" t="s">
        <v>514</v>
      </c>
      <c r="E1231" s="242" t="s">
        <v>515</v>
      </c>
      <c r="F1231" s="242" t="s">
        <v>514</v>
      </c>
      <c r="G1231" s="242" t="s">
        <v>514</v>
      </c>
    </row>
    <row r="1232" spans="1:7" x14ac:dyDescent="0.35">
      <c r="A1232">
        <v>2017</v>
      </c>
      <c r="B1232" t="s">
        <v>307</v>
      </c>
      <c r="C1232" s="242" t="s">
        <v>515</v>
      </c>
      <c r="D1232" s="242" t="s">
        <v>514</v>
      </c>
      <c r="E1232" s="242" t="s">
        <v>514</v>
      </c>
      <c r="F1232" s="242" t="s">
        <v>514</v>
      </c>
      <c r="G1232" s="242" t="s">
        <v>514</v>
      </c>
    </row>
    <row r="1233" spans="1:7" x14ac:dyDescent="0.35">
      <c r="A1233">
        <v>2017</v>
      </c>
      <c r="B1233" t="s">
        <v>307</v>
      </c>
      <c r="C1233" s="242" t="s">
        <v>514</v>
      </c>
      <c r="D1233" s="242" t="s">
        <v>514</v>
      </c>
      <c r="E1233" s="242" t="s">
        <v>514</v>
      </c>
      <c r="F1233" s="242" t="s">
        <v>514</v>
      </c>
      <c r="G1233" s="242" t="s">
        <v>514</v>
      </c>
    </row>
    <row r="1234" spans="1:7" x14ac:dyDescent="0.35">
      <c r="A1234">
        <v>2017</v>
      </c>
      <c r="B1234" t="s">
        <v>307</v>
      </c>
      <c r="C1234" s="242" t="s">
        <v>515</v>
      </c>
      <c r="D1234" s="242" t="s">
        <v>514</v>
      </c>
      <c r="E1234" s="242" t="s">
        <v>514</v>
      </c>
      <c r="F1234" s="242" t="s">
        <v>514</v>
      </c>
      <c r="G1234" s="242" t="s">
        <v>514</v>
      </c>
    </row>
    <row r="1235" spans="1:7" x14ac:dyDescent="0.35">
      <c r="A1235">
        <v>2017</v>
      </c>
      <c r="B1235" t="s">
        <v>307</v>
      </c>
      <c r="C1235" s="242" t="s">
        <v>514</v>
      </c>
      <c r="D1235" s="242" t="s">
        <v>514</v>
      </c>
      <c r="E1235" s="242" t="s">
        <v>514</v>
      </c>
      <c r="F1235" s="242" t="s">
        <v>515</v>
      </c>
      <c r="G1235" s="242" t="s">
        <v>514</v>
      </c>
    </row>
    <row r="1236" spans="1:7" x14ac:dyDescent="0.35">
      <c r="A1236">
        <v>2017</v>
      </c>
      <c r="B1236" t="s">
        <v>307</v>
      </c>
      <c r="C1236" s="242" t="s">
        <v>514</v>
      </c>
      <c r="D1236" s="242" t="s">
        <v>514</v>
      </c>
      <c r="E1236" s="242" t="s">
        <v>514</v>
      </c>
      <c r="F1236" s="242" t="s">
        <v>514</v>
      </c>
      <c r="G1236" s="242" t="s">
        <v>514</v>
      </c>
    </row>
    <row r="1237" spans="1:7" x14ac:dyDescent="0.35">
      <c r="A1237">
        <v>2017</v>
      </c>
      <c r="B1237" t="s">
        <v>307</v>
      </c>
      <c r="C1237" s="242" t="s">
        <v>515</v>
      </c>
      <c r="D1237" s="242" t="s">
        <v>514</v>
      </c>
      <c r="E1237" s="242" t="s">
        <v>514</v>
      </c>
      <c r="F1237" s="242" t="s">
        <v>514</v>
      </c>
      <c r="G1237" s="242" t="s">
        <v>514</v>
      </c>
    </row>
    <row r="1238" spans="1:7" x14ac:dyDescent="0.35">
      <c r="A1238">
        <v>2017</v>
      </c>
      <c r="B1238" t="s">
        <v>307</v>
      </c>
      <c r="C1238" s="242" t="s">
        <v>515</v>
      </c>
      <c r="D1238" s="242" t="s">
        <v>514</v>
      </c>
      <c r="E1238" s="242" t="s">
        <v>514</v>
      </c>
      <c r="F1238" s="242" t="s">
        <v>515</v>
      </c>
      <c r="G1238" s="242" t="s">
        <v>515</v>
      </c>
    </row>
    <row r="1239" spans="1:7" x14ac:dyDescent="0.35">
      <c r="A1239">
        <v>2017</v>
      </c>
      <c r="B1239" t="s">
        <v>307</v>
      </c>
      <c r="C1239" s="242" t="s">
        <v>514</v>
      </c>
      <c r="D1239" s="242" t="s">
        <v>514</v>
      </c>
      <c r="E1239" s="242" t="s">
        <v>514</v>
      </c>
      <c r="F1239" s="242" t="s">
        <v>514</v>
      </c>
      <c r="G1239" s="242" t="s">
        <v>514</v>
      </c>
    </row>
    <row r="1240" spans="1:7" x14ac:dyDescent="0.35">
      <c r="A1240">
        <v>2017</v>
      </c>
      <c r="B1240" t="s">
        <v>307</v>
      </c>
      <c r="C1240" s="242" t="s">
        <v>515</v>
      </c>
      <c r="D1240" s="242" t="s">
        <v>514</v>
      </c>
      <c r="E1240" s="242" t="s">
        <v>515</v>
      </c>
      <c r="F1240" s="242" t="s">
        <v>514</v>
      </c>
      <c r="G1240" s="242" t="s">
        <v>515</v>
      </c>
    </row>
    <row r="1241" spans="1:7" x14ac:dyDescent="0.35">
      <c r="A1241">
        <v>2017</v>
      </c>
      <c r="B1241" t="s">
        <v>253</v>
      </c>
      <c r="C1241" s="242" t="s">
        <v>515</v>
      </c>
      <c r="D1241" s="242" t="s">
        <v>515</v>
      </c>
      <c r="E1241" s="242" t="s">
        <v>515</v>
      </c>
      <c r="F1241" s="242" t="s">
        <v>515</v>
      </c>
      <c r="G1241" s="242" t="s">
        <v>515</v>
      </c>
    </row>
    <row r="1242" spans="1:7" x14ac:dyDescent="0.35">
      <c r="A1242">
        <v>2017</v>
      </c>
      <c r="B1242" t="s">
        <v>253</v>
      </c>
      <c r="C1242" s="242" t="s">
        <v>514</v>
      </c>
      <c r="D1242" s="242" t="s">
        <v>514</v>
      </c>
      <c r="E1242" s="242" t="s">
        <v>514</v>
      </c>
      <c r="F1242" s="242" t="s">
        <v>515</v>
      </c>
      <c r="G1242" s="242" t="s">
        <v>515</v>
      </c>
    </row>
    <row r="1243" spans="1:7" x14ac:dyDescent="0.35">
      <c r="A1243">
        <v>2017</v>
      </c>
      <c r="B1243" t="s">
        <v>253</v>
      </c>
      <c r="C1243" s="242" t="s">
        <v>515</v>
      </c>
      <c r="D1243" s="242" t="s">
        <v>514</v>
      </c>
      <c r="E1243" s="242" t="s">
        <v>514</v>
      </c>
      <c r="F1243" s="242" t="s">
        <v>515</v>
      </c>
      <c r="G1243" s="242" t="s">
        <v>515</v>
      </c>
    </row>
    <row r="1244" spans="1:7" x14ac:dyDescent="0.35">
      <c r="A1244">
        <v>2017</v>
      </c>
      <c r="B1244" t="s">
        <v>253</v>
      </c>
      <c r="C1244" s="242" t="s">
        <v>515</v>
      </c>
      <c r="D1244" s="242" t="s">
        <v>514</v>
      </c>
      <c r="E1244" s="242" t="s">
        <v>514</v>
      </c>
      <c r="F1244" s="242" t="s">
        <v>515</v>
      </c>
      <c r="G1244" s="242" t="s">
        <v>515</v>
      </c>
    </row>
    <row r="1245" spans="1:7" x14ac:dyDescent="0.35">
      <c r="A1245">
        <v>2017</v>
      </c>
      <c r="B1245" t="s">
        <v>253</v>
      </c>
      <c r="C1245" s="242" t="s">
        <v>515</v>
      </c>
      <c r="D1245" s="242" t="s">
        <v>514</v>
      </c>
      <c r="E1245" s="242" t="s">
        <v>514</v>
      </c>
      <c r="F1245" s="242" t="s">
        <v>515</v>
      </c>
      <c r="G1245" s="242" t="s">
        <v>515</v>
      </c>
    </row>
    <row r="1246" spans="1:7" x14ac:dyDescent="0.35">
      <c r="A1246">
        <v>2017</v>
      </c>
      <c r="B1246" t="s">
        <v>253</v>
      </c>
      <c r="C1246" s="242" t="s">
        <v>514</v>
      </c>
      <c r="D1246" s="242" t="s">
        <v>515</v>
      </c>
      <c r="E1246" s="242" t="s">
        <v>514</v>
      </c>
      <c r="F1246" s="242" t="s">
        <v>515</v>
      </c>
      <c r="G1246" s="242" t="s">
        <v>515</v>
      </c>
    </row>
    <row r="1247" spans="1:7" x14ac:dyDescent="0.35">
      <c r="A1247">
        <v>2017</v>
      </c>
      <c r="B1247" t="s">
        <v>253</v>
      </c>
      <c r="C1247" s="242" t="s">
        <v>515</v>
      </c>
      <c r="D1247" s="242" t="s">
        <v>514</v>
      </c>
      <c r="E1247" s="242" t="s">
        <v>515</v>
      </c>
      <c r="F1247" s="242" t="s">
        <v>514</v>
      </c>
      <c r="G1247" s="242" t="s">
        <v>515</v>
      </c>
    </row>
    <row r="1248" spans="1:7" x14ac:dyDescent="0.35">
      <c r="A1248">
        <v>2017</v>
      </c>
      <c r="B1248" t="s">
        <v>253</v>
      </c>
      <c r="C1248" s="242" t="s">
        <v>514</v>
      </c>
      <c r="D1248" s="242" t="s">
        <v>514</v>
      </c>
      <c r="E1248" s="242" t="s">
        <v>514</v>
      </c>
      <c r="F1248" s="242" t="s">
        <v>515</v>
      </c>
      <c r="G1248" s="242" t="s">
        <v>515</v>
      </c>
    </row>
    <row r="1249" spans="1:7" x14ac:dyDescent="0.35">
      <c r="A1249">
        <v>2017</v>
      </c>
      <c r="B1249" t="s">
        <v>253</v>
      </c>
      <c r="C1249" s="242" t="s">
        <v>514</v>
      </c>
      <c r="D1249" s="242" t="s">
        <v>514</v>
      </c>
      <c r="E1249" s="242" t="s">
        <v>514</v>
      </c>
      <c r="F1249" s="242" t="s">
        <v>515</v>
      </c>
      <c r="G1249" s="242" t="s">
        <v>515</v>
      </c>
    </row>
    <row r="1250" spans="1:7" x14ac:dyDescent="0.35">
      <c r="A1250">
        <v>2017</v>
      </c>
      <c r="B1250" t="s">
        <v>253</v>
      </c>
      <c r="C1250" s="242" t="s">
        <v>514</v>
      </c>
      <c r="D1250" s="242" t="s">
        <v>514</v>
      </c>
      <c r="E1250" s="242" t="s">
        <v>515</v>
      </c>
      <c r="F1250" s="242" t="s">
        <v>515</v>
      </c>
      <c r="G1250" s="242" t="s">
        <v>515</v>
      </c>
    </row>
    <row r="1251" spans="1:7" x14ac:dyDescent="0.35">
      <c r="A1251">
        <v>2017</v>
      </c>
      <c r="B1251" t="s">
        <v>253</v>
      </c>
      <c r="C1251" s="242" t="s">
        <v>515</v>
      </c>
      <c r="D1251" s="242" t="s">
        <v>515</v>
      </c>
      <c r="E1251" s="242" t="s">
        <v>514</v>
      </c>
      <c r="F1251" s="242" t="s">
        <v>515</v>
      </c>
      <c r="G1251" s="242" t="s">
        <v>515</v>
      </c>
    </row>
    <row r="1252" spans="1:7" x14ac:dyDescent="0.35">
      <c r="A1252">
        <v>2017</v>
      </c>
      <c r="B1252" t="s">
        <v>253</v>
      </c>
      <c r="C1252" s="242" t="s">
        <v>515</v>
      </c>
      <c r="D1252" s="242" t="s">
        <v>514</v>
      </c>
      <c r="E1252" s="242" t="s">
        <v>514</v>
      </c>
      <c r="F1252" s="242" t="s">
        <v>514</v>
      </c>
      <c r="G1252" s="242" t="s">
        <v>515</v>
      </c>
    </row>
    <row r="1253" spans="1:7" x14ac:dyDescent="0.35">
      <c r="A1253">
        <v>2017</v>
      </c>
      <c r="B1253" t="s">
        <v>253</v>
      </c>
      <c r="C1253" s="242" t="s">
        <v>515</v>
      </c>
      <c r="D1253" s="242" t="s">
        <v>515</v>
      </c>
      <c r="E1253" s="242" t="s">
        <v>515</v>
      </c>
      <c r="F1253" s="242" t="s">
        <v>515</v>
      </c>
      <c r="G1253" s="242" t="s">
        <v>515</v>
      </c>
    </row>
    <row r="1254" spans="1:7" x14ac:dyDescent="0.35">
      <c r="A1254">
        <v>2017</v>
      </c>
      <c r="B1254" t="s">
        <v>253</v>
      </c>
      <c r="C1254" s="242" t="s">
        <v>514</v>
      </c>
      <c r="D1254" s="242" t="s">
        <v>514</v>
      </c>
      <c r="E1254" s="242" t="s">
        <v>515</v>
      </c>
      <c r="F1254" s="242" t="s">
        <v>514</v>
      </c>
      <c r="G1254" s="242" t="s">
        <v>514</v>
      </c>
    </row>
    <row r="1255" spans="1:7" x14ac:dyDescent="0.35">
      <c r="A1255">
        <v>2017</v>
      </c>
      <c r="B1255" t="s">
        <v>254</v>
      </c>
      <c r="C1255" s="242" t="s">
        <v>515</v>
      </c>
      <c r="D1255" s="242" t="s">
        <v>514</v>
      </c>
      <c r="E1255" s="242" t="s">
        <v>514</v>
      </c>
      <c r="F1255" s="242" t="s">
        <v>514</v>
      </c>
      <c r="G1255" s="242" t="s">
        <v>514</v>
      </c>
    </row>
    <row r="1256" spans="1:7" x14ac:dyDescent="0.35">
      <c r="A1256">
        <v>2017</v>
      </c>
      <c r="B1256" t="s">
        <v>254</v>
      </c>
      <c r="C1256" s="242" t="s">
        <v>514</v>
      </c>
      <c r="D1256" s="242" t="s">
        <v>513</v>
      </c>
      <c r="E1256" s="242" t="s">
        <v>513</v>
      </c>
      <c r="F1256" s="242" t="s">
        <v>513</v>
      </c>
      <c r="G1256" s="242" t="s">
        <v>515</v>
      </c>
    </row>
    <row r="1257" spans="1:7" x14ac:dyDescent="0.35">
      <c r="A1257">
        <v>2017</v>
      </c>
      <c r="B1257" t="s">
        <v>254</v>
      </c>
      <c r="C1257" s="242" t="s">
        <v>515</v>
      </c>
      <c r="D1257" s="242" t="s">
        <v>513</v>
      </c>
      <c r="E1257" s="242" t="s">
        <v>513</v>
      </c>
      <c r="F1257" s="242" t="s">
        <v>515</v>
      </c>
      <c r="G1257" s="242" t="s">
        <v>515</v>
      </c>
    </row>
    <row r="1258" spans="1:7" x14ac:dyDescent="0.35">
      <c r="A1258">
        <v>2017</v>
      </c>
      <c r="B1258" t="s">
        <v>254</v>
      </c>
      <c r="C1258" s="242" t="s">
        <v>513</v>
      </c>
      <c r="D1258" s="242" t="s">
        <v>515</v>
      </c>
      <c r="E1258" s="242" t="s">
        <v>515</v>
      </c>
      <c r="F1258" s="242" t="s">
        <v>515</v>
      </c>
      <c r="G1258" s="242" t="s">
        <v>515</v>
      </c>
    </row>
    <row r="1259" spans="1:7" x14ac:dyDescent="0.35">
      <c r="A1259">
        <v>2017</v>
      </c>
      <c r="B1259" t="s">
        <v>254</v>
      </c>
      <c r="C1259" s="242" t="s">
        <v>514</v>
      </c>
      <c r="D1259" s="242" t="s">
        <v>514</v>
      </c>
      <c r="E1259" s="242" t="s">
        <v>514</v>
      </c>
      <c r="F1259" s="242" t="s">
        <v>514</v>
      </c>
      <c r="G1259" s="242" t="s">
        <v>514</v>
      </c>
    </row>
    <row r="1260" spans="1:7" x14ac:dyDescent="0.35">
      <c r="A1260">
        <v>2017</v>
      </c>
      <c r="B1260" t="s">
        <v>254</v>
      </c>
      <c r="C1260" s="242" t="s">
        <v>514</v>
      </c>
      <c r="D1260" s="242" t="s">
        <v>514</v>
      </c>
      <c r="E1260" s="242" t="s">
        <v>514</v>
      </c>
      <c r="F1260" s="242" t="s">
        <v>514</v>
      </c>
      <c r="G1260" s="242" t="s">
        <v>515</v>
      </c>
    </row>
    <row r="1261" spans="1:7" x14ac:dyDescent="0.35">
      <c r="A1261">
        <v>2017</v>
      </c>
      <c r="B1261" t="s">
        <v>254</v>
      </c>
      <c r="C1261" s="242" t="s">
        <v>514</v>
      </c>
      <c r="D1261" s="242" t="s">
        <v>514</v>
      </c>
      <c r="E1261" s="242" t="s">
        <v>514</v>
      </c>
      <c r="F1261" s="242" t="s">
        <v>514</v>
      </c>
      <c r="G1261" s="242" t="s">
        <v>514</v>
      </c>
    </row>
    <row r="1262" spans="1:7" x14ac:dyDescent="0.35">
      <c r="A1262">
        <v>2017</v>
      </c>
      <c r="B1262" t="s">
        <v>254</v>
      </c>
      <c r="C1262" s="242" t="s">
        <v>515</v>
      </c>
      <c r="D1262" s="242" t="s">
        <v>514</v>
      </c>
      <c r="E1262" s="242" t="s">
        <v>514</v>
      </c>
      <c r="F1262" s="242" t="s">
        <v>513</v>
      </c>
      <c r="G1262" s="242" t="s">
        <v>514</v>
      </c>
    </row>
    <row r="1263" spans="1:7" x14ac:dyDescent="0.35">
      <c r="A1263">
        <v>2017</v>
      </c>
      <c r="B1263" t="s">
        <v>254</v>
      </c>
      <c r="C1263" s="242" t="s">
        <v>515</v>
      </c>
      <c r="D1263" s="242" t="s">
        <v>514</v>
      </c>
      <c r="E1263" s="242" t="s">
        <v>515</v>
      </c>
      <c r="F1263" s="242" t="s">
        <v>515</v>
      </c>
      <c r="G1263" s="242" t="s">
        <v>515</v>
      </c>
    </row>
    <row r="1264" spans="1:7" x14ac:dyDescent="0.35">
      <c r="A1264">
        <v>2017</v>
      </c>
      <c r="B1264" t="s">
        <v>254</v>
      </c>
      <c r="C1264" s="242" t="s">
        <v>515</v>
      </c>
      <c r="D1264" s="242" t="s">
        <v>515</v>
      </c>
      <c r="E1264" s="242" t="s">
        <v>515</v>
      </c>
      <c r="F1264" s="242" t="s">
        <v>515</v>
      </c>
      <c r="G1264" s="242" t="s">
        <v>515</v>
      </c>
    </row>
    <row r="1265" spans="1:7" x14ac:dyDescent="0.35">
      <c r="A1265">
        <v>2017</v>
      </c>
      <c r="B1265" t="s">
        <v>254</v>
      </c>
      <c r="C1265" s="242" t="s">
        <v>514</v>
      </c>
      <c r="D1265" s="242" t="s">
        <v>514</v>
      </c>
      <c r="E1265" s="242" t="s">
        <v>514</v>
      </c>
      <c r="F1265" s="242" t="s">
        <v>514</v>
      </c>
      <c r="G1265" s="242" t="s">
        <v>514</v>
      </c>
    </row>
    <row r="1266" spans="1:7" x14ac:dyDescent="0.35">
      <c r="A1266">
        <v>2017</v>
      </c>
      <c r="B1266" t="s">
        <v>254</v>
      </c>
      <c r="C1266" s="242" t="s">
        <v>514</v>
      </c>
      <c r="D1266" s="242" t="s">
        <v>514</v>
      </c>
      <c r="E1266" s="242" t="s">
        <v>514</v>
      </c>
      <c r="F1266" s="242" t="s">
        <v>514</v>
      </c>
      <c r="G1266" s="242" t="s">
        <v>514</v>
      </c>
    </row>
    <row r="1267" spans="1:7" x14ac:dyDescent="0.35">
      <c r="A1267">
        <v>2017</v>
      </c>
      <c r="B1267" t="s">
        <v>255</v>
      </c>
      <c r="C1267" s="242" t="s">
        <v>515</v>
      </c>
      <c r="D1267" s="242" t="s">
        <v>515</v>
      </c>
      <c r="E1267" s="242" t="s">
        <v>515</v>
      </c>
      <c r="F1267" s="242" t="s">
        <v>515</v>
      </c>
      <c r="G1267" s="242" t="s">
        <v>515</v>
      </c>
    </row>
    <row r="1268" spans="1:7" x14ac:dyDescent="0.35">
      <c r="A1268">
        <v>2017</v>
      </c>
      <c r="B1268" t="s">
        <v>255</v>
      </c>
      <c r="C1268" s="242" t="s">
        <v>514</v>
      </c>
      <c r="D1268" s="242" t="s">
        <v>514</v>
      </c>
      <c r="E1268" s="242" t="s">
        <v>514</v>
      </c>
      <c r="F1268" s="242" t="s">
        <v>514</v>
      </c>
      <c r="G1268" s="242" t="s">
        <v>514</v>
      </c>
    </row>
    <row r="1269" spans="1:7" x14ac:dyDescent="0.35">
      <c r="A1269">
        <v>2017</v>
      </c>
      <c r="B1269" t="s">
        <v>255</v>
      </c>
      <c r="C1269" s="242" t="s">
        <v>515</v>
      </c>
      <c r="D1269" s="242" t="s">
        <v>515</v>
      </c>
      <c r="E1269" s="242" t="s">
        <v>515</v>
      </c>
      <c r="F1269" s="242" t="s">
        <v>514</v>
      </c>
      <c r="G1269" s="242" t="s">
        <v>515</v>
      </c>
    </row>
    <row r="1270" spans="1:7" x14ac:dyDescent="0.35">
      <c r="A1270">
        <v>2017</v>
      </c>
      <c r="B1270" t="s">
        <v>255</v>
      </c>
      <c r="C1270" s="242" t="s">
        <v>515</v>
      </c>
      <c r="D1270" s="242" t="s">
        <v>514</v>
      </c>
      <c r="E1270" s="242" t="s">
        <v>515</v>
      </c>
      <c r="F1270" s="242" t="s">
        <v>515</v>
      </c>
      <c r="G1270" s="242" t="s">
        <v>515</v>
      </c>
    </row>
    <row r="1271" spans="1:7" x14ac:dyDescent="0.35">
      <c r="A1271">
        <v>2017</v>
      </c>
      <c r="B1271" t="s">
        <v>255</v>
      </c>
      <c r="C1271" s="242" t="s">
        <v>515</v>
      </c>
      <c r="D1271" s="242" t="s">
        <v>514</v>
      </c>
      <c r="E1271" s="242" t="s">
        <v>515</v>
      </c>
      <c r="F1271" s="242" t="s">
        <v>514</v>
      </c>
      <c r="G1271" s="242" t="s">
        <v>515</v>
      </c>
    </row>
    <row r="1272" spans="1:7" x14ac:dyDescent="0.35">
      <c r="A1272">
        <v>2017</v>
      </c>
      <c r="B1272" t="s">
        <v>255</v>
      </c>
      <c r="C1272" s="242" t="s">
        <v>514</v>
      </c>
      <c r="D1272" s="242" t="s">
        <v>514</v>
      </c>
      <c r="E1272" s="242" t="s">
        <v>513</v>
      </c>
      <c r="F1272" s="242" t="s">
        <v>514</v>
      </c>
      <c r="G1272" s="242" t="s">
        <v>515</v>
      </c>
    </row>
    <row r="1273" spans="1:7" x14ac:dyDescent="0.35">
      <c r="A1273">
        <v>2017</v>
      </c>
      <c r="B1273" t="s">
        <v>255</v>
      </c>
      <c r="C1273" s="242" t="s">
        <v>515</v>
      </c>
      <c r="D1273" s="242" t="s">
        <v>514</v>
      </c>
      <c r="E1273" s="242" t="s">
        <v>514</v>
      </c>
      <c r="F1273" s="242" t="s">
        <v>514</v>
      </c>
      <c r="G1273" s="242" t="s">
        <v>514</v>
      </c>
    </row>
    <row r="1274" spans="1:7" x14ac:dyDescent="0.35">
      <c r="A1274">
        <v>2017</v>
      </c>
      <c r="B1274" t="s">
        <v>255</v>
      </c>
      <c r="C1274" s="242" t="s">
        <v>515</v>
      </c>
      <c r="D1274" s="242" t="s">
        <v>514</v>
      </c>
      <c r="E1274" s="242" t="s">
        <v>514</v>
      </c>
      <c r="F1274" s="242" t="s">
        <v>514</v>
      </c>
      <c r="G1274" s="242" t="s">
        <v>515</v>
      </c>
    </row>
    <row r="1275" spans="1:7" x14ac:dyDescent="0.35">
      <c r="A1275">
        <v>2017</v>
      </c>
      <c r="B1275" t="s">
        <v>255</v>
      </c>
      <c r="C1275" s="242" t="s">
        <v>515</v>
      </c>
      <c r="D1275" s="242" t="s">
        <v>514</v>
      </c>
      <c r="E1275" s="242" t="s">
        <v>514</v>
      </c>
      <c r="F1275" s="242" t="s">
        <v>515</v>
      </c>
      <c r="G1275" s="242" t="s">
        <v>515</v>
      </c>
    </row>
    <row r="1276" spans="1:7" x14ac:dyDescent="0.35">
      <c r="A1276">
        <v>2017</v>
      </c>
      <c r="B1276" t="s">
        <v>255</v>
      </c>
      <c r="C1276" s="242" t="s">
        <v>515</v>
      </c>
      <c r="D1276" s="242" t="s">
        <v>515</v>
      </c>
      <c r="E1276" s="242" t="s">
        <v>514</v>
      </c>
      <c r="F1276" s="242" t="s">
        <v>515</v>
      </c>
      <c r="G1276" s="242" t="s">
        <v>514</v>
      </c>
    </row>
    <row r="1277" spans="1:7" x14ac:dyDescent="0.35">
      <c r="A1277">
        <v>2017</v>
      </c>
      <c r="B1277" t="s">
        <v>255</v>
      </c>
      <c r="C1277" s="242" t="s">
        <v>515</v>
      </c>
      <c r="D1277" s="242" t="s">
        <v>515</v>
      </c>
      <c r="E1277" s="242" t="s">
        <v>515</v>
      </c>
      <c r="F1277" s="242" t="s">
        <v>515</v>
      </c>
      <c r="G1277" s="242" t="s">
        <v>515</v>
      </c>
    </row>
    <row r="1278" spans="1:7" x14ac:dyDescent="0.35">
      <c r="A1278">
        <v>2017</v>
      </c>
      <c r="B1278" t="s">
        <v>255</v>
      </c>
      <c r="C1278" s="242" t="s">
        <v>514</v>
      </c>
      <c r="D1278" s="242" t="s">
        <v>514</v>
      </c>
      <c r="E1278" s="242" t="s">
        <v>514</v>
      </c>
      <c r="F1278" s="242" t="s">
        <v>514</v>
      </c>
      <c r="G1278" s="242" t="s">
        <v>515</v>
      </c>
    </row>
    <row r="1279" spans="1:7" x14ac:dyDescent="0.35">
      <c r="A1279">
        <v>2017</v>
      </c>
      <c r="B1279" t="s">
        <v>256</v>
      </c>
      <c r="C1279" s="242" t="s">
        <v>515</v>
      </c>
      <c r="D1279" s="242" t="s">
        <v>515</v>
      </c>
      <c r="E1279" s="242" t="s">
        <v>515</v>
      </c>
      <c r="F1279" s="242" t="s">
        <v>515</v>
      </c>
      <c r="G1279" s="242" t="s">
        <v>515</v>
      </c>
    </row>
    <row r="1280" spans="1:7" x14ac:dyDescent="0.35">
      <c r="A1280">
        <v>2017</v>
      </c>
      <c r="B1280" t="s">
        <v>256</v>
      </c>
      <c r="C1280" s="242" t="s">
        <v>515</v>
      </c>
      <c r="D1280" s="242" t="s">
        <v>514</v>
      </c>
      <c r="E1280" s="242" t="s">
        <v>515</v>
      </c>
      <c r="F1280" s="242" t="s">
        <v>513</v>
      </c>
      <c r="G1280" s="242" t="s">
        <v>513</v>
      </c>
    </row>
    <row r="1281" spans="1:7" x14ac:dyDescent="0.35">
      <c r="A1281">
        <v>2017</v>
      </c>
      <c r="B1281" t="s">
        <v>256</v>
      </c>
      <c r="C1281" s="242" t="s">
        <v>515</v>
      </c>
      <c r="D1281" s="242" t="s">
        <v>514</v>
      </c>
      <c r="E1281" s="242" t="s">
        <v>514</v>
      </c>
      <c r="F1281" s="242" t="s">
        <v>514</v>
      </c>
      <c r="G1281" s="242" t="s">
        <v>514</v>
      </c>
    </row>
    <row r="1282" spans="1:7" x14ac:dyDescent="0.35">
      <c r="A1282">
        <v>2017</v>
      </c>
      <c r="B1282" t="s">
        <v>256</v>
      </c>
      <c r="C1282" s="242" t="s">
        <v>515</v>
      </c>
      <c r="D1282" s="242" t="s">
        <v>514</v>
      </c>
      <c r="E1282" s="242" t="s">
        <v>514</v>
      </c>
      <c r="F1282" s="242" t="s">
        <v>515</v>
      </c>
      <c r="G1282" s="242" t="s">
        <v>515</v>
      </c>
    </row>
    <row r="1283" spans="1:7" x14ac:dyDescent="0.35">
      <c r="A1283">
        <v>2017</v>
      </c>
      <c r="B1283" t="s">
        <v>256</v>
      </c>
      <c r="C1283" s="242" t="s">
        <v>513</v>
      </c>
      <c r="D1283" s="242" t="s">
        <v>513</v>
      </c>
      <c r="E1283" s="242" t="s">
        <v>513</v>
      </c>
      <c r="F1283" s="242" t="s">
        <v>513</v>
      </c>
      <c r="G1283" s="242" t="s">
        <v>513</v>
      </c>
    </row>
    <row r="1284" spans="1:7" x14ac:dyDescent="0.35">
      <c r="A1284">
        <v>2017</v>
      </c>
      <c r="B1284" t="s">
        <v>256</v>
      </c>
      <c r="C1284" s="242" t="s">
        <v>515</v>
      </c>
      <c r="D1284" s="242" t="s">
        <v>515</v>
      </c>
      <c r="E1284" s="242" t="s">
        <v>515</v>
      </c>
      <c r="F1284" s="242" t="s">
        <v>515</v>
      </c>
      <c r="G1284" s="242" t="s">
        <v>515</v>
      </c>
    </row>
    <row r="1285" spans="1:7" x14ac:dyDescent="0.35">
      <c r="A1285">
        <v>2017</v>
      </c>
      <c r="B1285" t="s">
        <v>256</v>
      </c>
      <c r="C1285" s="242" t="s">
        <v>514</v>
      </c>
      <c r="D1285" s="242" t="s">
        <v>514</v>
      </c>
      <c r="E1285" s="242" t="s">
        <v>514</v>
      </c>
      <c r="F1285" s="242" t="s">
        <v>514</v>
      </c>
      <c r="G1285" s="242" t="s">
        <v>514</v>
      </c>
    </row>
    <row r="1286" spans="1:7" x14ac:dyDescent="0.35">
      <c r="A1286">
        <v>2017</v>
      </c>
      <c r="B1286" t="s">
        <v>256</v>
      </c>
      <c r="C1286" s="242" t="s">
        <v>515</v>
      </c>
      <c r="D1286" s="242" t="s">
        <v>513</v>
      </c>
      <c r="E1286" s="242" t="s">
        <v>513</v>
      </c>
      <c r="F1286" s="242" t="s">
        <v>514</v>
      </c>
      <c r="G1286" s="242" t="s">
        <v>515</v>
      </c>
    </row>
    <row r="1287" spans="1:7" x14ac:dyDescent="0.35">
      <c r="A1287">
        <v>2017</v>
      </c>
      <c r="B1287" t="s">
        <v>256</v>
      </c>
      <c r="C1287" s="242" t="s">
        <v>515</v>
      </c>
      <c r="D1287" s="242" t="s">
        <v>514</v>
      </c>
      <c r="E1287" s="242" t="s">
        <v>514</v>
      </c>
      <c r="F1287" s="242" t="s">
        <v>515</v>
      </c>
      <c r="G1287" s="242" t="s">
        <v>515</v>
      </c>
    </row>
    <row r="1288" spans="1:7" x14ac:dyDescent="0.35">
      <c r="A1288">
        <v>2017</v>
      </c>
      <c r="B1288" t="s">
        <v>256</v>
      </c>
      <c r="C1288" s="242" t="s">
        <v>515</v>
      </c>
      <c r="D1288" s="242" t="s">
        <v>515</v>
      </c>
      <c r="E1288" s="242" t="s">
        <v>514</v>
      </c>
      <c r="F1288" s="242" t="s">
        <v>515</v>
      </c>
      <c r="G1288" s="242" t="s">
        <v>514</v>
      </c>
    </row>
    <row r="1289" spans="1:7" x14ac:dyDescent="0.35">
      <c r="A1289">
        <v>2017</v>
      </c>
      <c r="B1289" t="s">
        <v>256</v>
      </c>
      <c r="C1289" s="242" t="s">
        <v>515</v>
      </c>
      <c r="D1289" s="242" t="s">
        <v>514</v>
      </c>
      <c r="E1289" s="242" t="s">
        <v>514</v>
      </c>
      <c r="F1289" s="242" t="s">
        <v>514</v>
      </c>
      <c r="G1289" s="242" t="s">
        <v>515</v>
      </c>
    </row>
    <row r="1290" spans="1:7" x14ac:dyDescent="0.35">
      <c r="A1290">
        <v>2017</v>
      </c>
      <c r="B1290" t="s">
        <v>256</v>
      </c>
      <c r="C1290" s="242" t="s">
        <v>515</v>
      </c>
      <c r="D1290" s="242" t="s">
        <v>514</v>
      </c>
      <c r="E1290" s="242" t="s">
        <v>515</v>
      </c>
      <c r="F1290" s="242" t="s">
        <v>514</v>
      </c>
      <c r="G1290" s="242" t="s">
        <v>514</v>
      </c>
    </row>
    <row r="1291" spans="1:7" x14ac:dyDescent="0.35">
      <c r="A1291">
        <v>2017</v>
      </c>
      <c r="B1291" t="s">
        <v>257</v>
      </c>
      <c r="C1291" s="242" t="s">
        <v>514</v>
      </c>
      <c r="D1291" s="242" t="s">
        <v>515</v>
      </c>
      <c r="E1291" s="242" t="s">
        <v>515</v>
      </c>
      <c r="F1291" s="242" t="s">
        <v>514</v>
      </c>
      <c r="G1291" s="242" t="s">
        <v>515</v>
      </c>
    </row>
    <row r="1292" spans="1:7" x14ac:dyDescent="0.35">
      <c r="A1292">
        <v>2017</v>
      </c>
      <c r="B1292" t="s">
        <v>257</v>
      </c>
      <c r="C1292" s="242" t="s">
        <v>514</v>
      </c>
      <c r="D1292" s="242" t="s">
        <v>514</v>
      </c>
      <c r="E1292" s="242" t="s">
        <v>514</v>
      </c>
      <c r="F1292" s="242" t="s">
        <v>514</v>
      </c>
      <c r="G1292" s="242" t="s">
        <v>514</v>
      </c>
    </row>
    <row r="1293" spans="1:7" x14ac:dyDescent="0.35">
      <c r="A1293">
        <v>2017</v>
      </c>
      <c r="B1293" t="s">
        <v>257</v>
      </c>
      <c r="C1293" s="242" t="s">
        <v>514</v>
      </c>
      <c r="D1293" s="242" t="s">
        <v>515</v>
      </c>
      <c r="E1293" s="242" t="s">
        <v>515</v>
      </c>
      <c r="F1293" s="242" t="s">
        <v>514</v>
      </c>
      <c r="G1293" s="242" t="s">
        <v>514</v>
      </c>
    </row>
    <row r="1294" spans="1:7" x14ac:dyDescent="0.35">
      <c r="A1294">
        <v>2017</v>
      </c>
      <c r="B1294" t="s">
        <v>257</v>
      </c>
      <c r="C1294" s="242" t="s">
        <v>514</v>
      </c>
      <c r="D1294" s="242" t="s">
        <v>515</v>
      </c>
      <c r="E1294" s="242" t="s">
        <v>515</v>
      </c>
      <c r="F1294" s="242" t="s">
        <v>514</v>
      </c>
      <c r="G1294" s="242" t="s">
        <v>515</v>
      </c>
    </row>
    <row r="1295" spans="1:7" x14ac:dyDescent="0.35">
      <c r="A1295">
        <v>2017</v>
      </c>
      <c r="B1295" t="s">
        <v>257</v>
      </c>
      <c r="C1295" s="242" t="s">
        <v>513</v>
      </c>
      <c r="D1295" s="242" t="s">
        <v>514</v>
      </c>
      <c r="E1295" s="242" t="s">
        <v>515</v>
      </c>
      <c r="F1295" s="242" t="s">
        <v>513</v>
      </c>
      <c r="G1295" s="242" t="s">
        <v>513</v>
      </c>
    </row>
    <row r="1296" spans="1:7" x14ac:dyDescent="0.35">
      <c r="A1296">
        <v>2017</v>
      </c>
      <c r="B1296" t="s">
        <v>257</v>
      </c>
      <c r="C1296" s="242" t="s">
        <v>515</v>
      </c>
      <c r="D1296" s="242" t="s">
        <v>515</v>
      </c>
      <c r="E1296" s="242" t="s">
        <v>515</v>
      </c>
      <c r="F1296" s="242" t="s">
        <v>515</v>
      </c>
      <c r="G1296" s="242" t="s">
        <v>515</v>
      </c>
    </row>
    <row r="1297" spans="1:7" x14ac:dyDescent="0.35">
      <c r="A1297">
        <v>2017</v>
      </c>
      <c r="B1297" t="s">
        <v>257</v>
      </c>
      <c r="C1297" s="242" t="s">
        <v>513</v>
      </c>
      <c r="D1297" s="242" t="s">
        <v>513</v>
      </c>
      <c r="E1297" s="242" t="s">
        <v>514</v>
      </c>
      <c r="F1297" s="242" t="s">
        <v>513</v>
      </c>
      <c r="G1297" s="242" t="s">
        <v>515</v>
      </c>
    </row>
    <row r="1298" spans="1:7" x14ac:dyDescent="0.35">
      <c r="A1298">
        <v>2017</v>
      </c>
      <c r="B1298" t="s">
        <v>257</v>
      </c>
      <c r="C1298" s="242" t="s">
        <v>514</v>
      </c>
      <c r="D1298" s="242" t="s">
        <v>515</v>
      </c>
      <c r="E1298" s="242" t="s">
        <v>515</v>
      </c>
      <c r="F1298" s="242" t="s">
        <v>515</v>
      </c>
      <c r="G1298" s="242" t="s">
        <v>515</v>
      </c>
    </row>
    <row r="1299" spans="1:7" x14ac:dyDescent="0.35">
      <c r="A1299">
        <v>2017</v>
      </c>
      <c r="B1299" t="s">
        <v>257</v>
      </c>
      <c r="C1299" s="242" t="s">
        <v>514</v>
      </c>
      <c r="D1299" s="242" t="s">
        <v>515</v>
      </c>
      <c r="E1299" s="242" t="s">
        <v>515</v>
      </c>
      <c r="F1299" s="242" t="s">
        <v>515</v>
      </c>
      <c r="G1299" s="242" t="s">
        <v>515</v>
      </c>
    </row>
    <row r="1300" spans="1:7" x14ac:dyDescent="0.35">
      <c r="A1300">
        <v>2017</v>
      </c>
      <c r="B1300" t="s">
        <v>257</v>
      </c>
      <c r="C1300" s="242" t="s">
        <v>514</v>
      </c>
      <c r="D1300" s="242" t="s">
        <v>514</v>
      </c>
      <c r="E1300" s="242" t="s">
        <v>514</v>
      </c>
      <c r="F1300" s="242" t="s">
        <v>514</v>
      </c>
      <c r="G1300" s="242" t="s">
        <v>514</v>
      </c>
    </row>
    <row r="1301" spans="1:7" x14ac:dyDescent="0.35">
      <c r="A1301">
        <v>2017</v>
      </c>
      <c r="B1301" t="s">
        <v>257</v>
      </c>
      <c r="C1301" s="242" t="s">
        <v>515</v>
      </c>
      <c r="D1301" s="242" t="s">
        <v>515</v>
      </c>
      <c r="E1301" s="242" t="s">
        <v>514</v>
      </c>
      <c r="F1301" s="242" t="s">
        <v>515</v>
      </c>
      <c r="G1301" s="242" t="s">
        <v>515</v>
      </c>
    </row>
    <row r="1302" spans="1:7" x14ac:dyDescent="0.35">
      <c r="A1302">
        <v>2017</v>
      </c>
      <c r="B1302" t="s">
        <v>257</v>
      </c>
      <c r="C1302" s="242" t="s">
        <v>515</v>
      </c>
      <c r="D1302" s="242" t="s">
        <v>515</v>
      </c>
      <c r="E1302" s="242" t="s">
        <v>515</v>
      </c>
      <c r="F1302" s="242" t="s">
        <v>515</v>
      </c>
      <c r="G1302" s="242" t="s">
        <v>514</v>
      </c>
    </row>
    <row r="1303" spans="1:7" x14ac:dyDescent="0.35">
      <c r="A1303">
        <v>2017</v>
      </c>
      <c r="B1303" t="s">
        <v>308</v>
      </c>
      <c r="C1303" s="242" t="s">
        <v>515</v>
      </c>
      <c r="D1303" s="242" t="s">
        <v>514</v>
      </c>
      <c r="E1303" s="242" t="s">
        <v>513</v>
      </c>
      <c r="F1303" s="242" t="s">
        <v>515</v>
      </c>
      <c r="G1303" s="242" t="s">
        <v>515</v>
      </c>
    </row>
    <row r="1304" spans="1:7" x14ac:dyDescent="0.35">
      <c r="A1304">
        <v>2017</v>
      </c>
      <c r="B1304" t="s">
        <v>308</v>
      </c>
      <c r="C1304" s="242" t="s">
        <v>515</v>
      </c>
      <c r="D1304" s="242" t="s">
        <v>515</v>
      </c>
      <c r="E1304" s="242" t="s">
        <v>513</v>
      </c>
      <c r="F1304" s="242" t="s">
        <v>514</v>
      </c>
      <c r="G1304" s="242" t="s">
        <v>514</v>
      </c>
    </row>
    <row r="1305" spans="1:7" x14ac:dyDescent="0.35">
      <c r="A1305">
        <v>2017</v>
      </c>
      <c r="B1305" t="s">
        <v>308</v>
      </c>
      <c r="C1305" s="242" t="s">
        <v>515</v>
      </c>
      <c r="D1305" s="242" t="s">
        <v>514</v>
      </c>
      <c r="E1305" s="242" t="s">
        <v>514</v>
      </c>
      <c r="F1305" s="242" t="s">
        <v>515</v>
      </c>
      <c r="G1305" s="242" t="s">
        <v>515</v>
      </c>
    </row>
    <row r="1306" spans="1:7" x14ac:dyDescent="0.35">
      <c r="A1306">
        <v>2017</v>
      </c>
      <c r="B1306" t="s">
        <v>308</v>
      </c>
      <c r="C1306" s="242" t="s">
        <v>515</v>
      </c>
      <c r="D1306" s="242" t="s">
        <v>514</v>
      </c>
      <c r="E1306" s="242" t="s">
        <v>514</v>
      </c>
      <c r="F1306" s="242" t="s">
        <v>514</v>
      </c>
      <c r="G1306" s="242" t="s">
        <v>515</v>
      </c>
    </row>
    <row r="1307" spans="1:7" x14ac:dyDescent="0.35">
      <c r="A1307">
        <v>2017</v>
      </c>
      <c r="B1307" t="s">
        <v>308</v>
      </c>
      <c r="C1307" s="242" t="s">
        <v>515</v>
      </c>
      <c r="D1307" s="242" t="s">
        <v>515</v>
      </c>
      <c r="E1307" s="242" t="s">
        <v>515</v>
      </c>
      <c r="F1307" s="242" t="s">
        <v>515</v>
      </c>
      <c r="G1307" s="242" t="s">
        <v>515</v>
      </c>
    </row>
    <row r="1308" spans="1:7" x14ac:dyDescent="0.35">
      <c r="A1308">
        <v>2017</v>
      </c>
      <c r="B1308" t="s">
        <v>308</v>
      </c>
      <c r="C1308" s="242" t="s">
        <v>515</v>
      </c>
      <c r="D1308" s="242" t="s">
        <v>515</v>
      </c>
      <c r="E1308" s="242" t="s">
        <v>515</v>
      </c>
      <c r="F1308" s="242" t="s">
        <v>515</v>
      </c>
      <c r="G1308" s="242" t="s">
        <v>513</v>
      </c>
    </row>
    <row r="1309" spans="1:7" x14ac:dyDescent="0.35">
      <c r="A1309">
        <v>2017</v>
      </c>
      <c r="B1309" t="s">
        <v>308</v>
      </c>
      <c r="C1309" s="242" t="s">
        <v>515</v>
      </c>
      <c r="D1309" s="242" t="s">
        <v>515</v>
      </c>
      <c r="E1309" s="242" t="s">
        <v>513</v>
      </c>
      <c r="F1309" s="242" t="s">
        <v>515</v>
      </c>
      <c r="G1309" s="242" t="s">
        <v>515</v>
      </c>
    </row>
    <row r="1310" spans="1:7" x14ac:dyDescent="0.35">
      <c r="A1310">
        <v>2017</v>
      </c>
      <c r="B1310" t="s">
        <v>308</v>
      </c>
      <c r="C1310" s="242" t="s">
        <v>514</v>
      </c>
      <c r="D1310" s="242" t="s">
        <v>514</v>
      </c>
      <c r="E1310" s="242" t="s">
        <v>514</v>
      </c>
      <c r="F1310" s="242" t="s">
        <v>514</v>
      </c>
      <c r="G1310" s="242" t="s">
        <v>514</v>
      </c>
    </row>
    <row r="1311" spans="1:7" x14ac:dyDescent="0.35">
      <c r="A1311">
        <v>2017</v>
      </c>
      <c r="B1311" t="s">
        <v>308</v>
      </c>
      <c r="C1311" s="242" t="s">
        <v>515</v>
      </c>
      <c r="D1311" s="242" t="s">
        <v>514</v>
      </c>
      <c r="E1311" s="242" t="s">
        <v>513</v>
      </c>
      <c r="F1311" s="242" t="s">
        <v>515</v>
      </c>
      <c r="G1311" s="242" t="s">
        <v>515</v>
      </c>
    </row>
    <row r="1312" spans="1:7" x14ac:dyDescent="0.35">
      <c r="A1312">
        <v>2017</v>
      </c>
      <c r="B1312" t="s">
        <v>308</v>
      </c>
      <c r="C1312" s="242" t="s">
        <v>515</v>
      </c>
      <c r="D1312" s="242" t="s">
        <v>515</v>
      </c>
      <c r="E1312" s="242" t="s">
        <v>515</v>
      </c>
      <c r="F1312" s="242" t="s">
        <v>515</v>
      </c>
      <c r="G1312" s="242" t="s">
        <v>515</v>
      </c>
    </row>
    <row r="1313" spans="1:7" x14ac:dyDescent="0.35">
      <c r="A1313">
        <v>2017</v>
      </c>
      <c r="B1313" t="s">
        <v>308</v>
      </c>
      <c r="C1313" s="242" t="s">
        <v>515</v>
      </c>
      <c r="D1313" s="242" t="s">
        <v>515</v>
      </c>
      <c r="E1313" s="242" t="s">
        <v>515</v>
      </c>
      <c r="F1313" s="242" t="s">
        <v>515</v>
      </c>
      <c r="G1313" s="242" t="s">
        <v>515</v>
      </c>
    </row>
    <row r="1314" spans="1:7" x14ac:dyDescent="0.35">
      <c r="A1314">
        <v>2017</v>
      </c>
      <c r="B1314" t="s">
        <v>308</v>
      </c>
      <c r="C1314" s="242" t="s">
        <v>514</v>
      </c>
      <c r="D1314" s="242" t="s">
        <v>514</v>
      </c>
      <c r="E1314" s="242" t="s">
        <v>514</v>
      </c>
      <c r="F1314" s="242" t="s">
        <v>514</v>
      </c>
      <c r="G1314" s="242" t="s">
        <v>515</v>
      </c>
    </row>
    <row r="1315" spans="1:7" x14ac:dyDescent="0.35">
      <c r="A1315">
        <v>2017</v>
      </c>
      <c r="B1315" t="s">
        <v>308</v>
      </c>
      <c r="C1315" s="242" t="s">
        <v>514</v>
      </c>
      <c r="D1315" s="242" t="s">
        <v>513</v>
      </c>
      <c r="E1315" s="242" t="s">
        <v>513</v>
      </c>
      <c r="F1315" s="242" t="s">
        <v>515</v>
      </c>
      <c r="G1315" s="242" t="s">
        <v>515</v>
      </c>
    </row>
    <row r="1316" spans="1:7" x14ac:dyDescent="0.35">
      <c r="A1316">
        <v>2017</v>
      </c>
      <c r="B1316" t="s">
        <v>308</v>
      </c>
      <c r="C1316" s="242" t="s">
        <v>513</v>
      </c>
      <c r="D1316" s="242" t="s">
        <v>515</v>
      </c>
      <c r="E1316" s="242" t="s">
        <v>514</v>
      </c>
      <c r="F1316" s="242" t="s">
        <v>515</v>
      </c>
      <c r="G1316" s="242" t="s">
        <v>515</v>
      </c>
    </row>
    <row r="1317" spans="1:7" x14ac:dyDescent="0.35">
      <c r="A1317">
        <v>2017</v>
      </c>
      <c r="B1317" t="s">
        <v>308</v>
      </c>
      <c r="C1317" s="242" t="s">
        <v>515</v>
      </c>
      <c r="D1317" s="242" t="s">
        <v>515</v>
      </c>
      <c r="E1317" s="242" t="s">
        <v>513</v>
      </c>
      <c r="F1317" s="242" t="s">
        <v>514</v>
      </c>
      <c r="G1317" s="242" t="s">
        <v>515</v>
      </c>
    </row>
    <row r="1318" spans="1:7" x14ac:dyDescent="0.35">
      <c r="A1318">
        <v>2017</v>
      </c>
      <c r="B1318" t="s">
        <v>309</v>
      </c>
      <c r="C1318" s="242" t="s">
        <v>515</v>
      </c>
      <c r="D1318" s="242" t="s">
        <v>515</v>
      </c>
      <c r="E1318" s="242" t="s">
        <v>513</v>
      </c>
      <c r="F1318" s="242" t="s">
        <v>515</v>
      </c>
      <c r="G1318" s="242" t="s">
        <v>515</v>
      </c>
    </row>
    <row r="1319" spans="1:7" x14ac:dyDescent="0.35">
      <c r="A1319">
        <v>2017</v>
      </c>
      <c r="B1319" t="s">
        <v>309</v>
      </c>
      <c r="C1319" s="242" t="s">
        <v>514</v>
      </c>
      <c r="D1319" s="242" t="s">
        <v>514</v>
      </c>
      <c r="E1319" s="242" t="s">
        <v>514</v>
      </c>
      <c r="F1319" s="242" t="s">
        <v>514</v>
      </c>
      <c r="G1319" s="242" t="s">
        <v>514</v>
      </c>
    </row>
    <row r="1320" spans="1:7" x14ac:dyDescent="0.35">
      <c r="A1320">
        <v>2017</v>
      </c>
      <c r="B1320" t="s">
        <v>309</v>
      </c>
      <c r="C1320" s="242" t="s">
        <v>513</v>
      </c>
      <c r="D1320" s="242" t="s">
        <v>513</v>
      </c>
      <c r="E1320" s="242" t="s">
        <v>513</v>
      </c>
      <c r="F1320" s="242" t="s">
        <v>515</v>
      </c>
      <c r="G1320" s="242" t="s">
        <v>515</v>
      </c>
    </row>
    <row r="1321" spans="1:7" x14ac:dyDescent="0.35">
      <c r="A1321">
        <v>2017</v>
      </c>
      <c r="B1321" t="s">
        <v>309</v>
      </c>
      <c r="C1321" s="242" t="s">
        <v>515</v>
      </c>
      <c r="D1321" s="242" t="s">
        <v>515</v>
      </c>
      <c r="E1321" s="242" t="s">
        <v>515</v>
      </c>
      <c r="F1321" s="242" t="s">
        <v>515</v>
      </c>
      <c r="G1321" s="242" t="s">
        <v>515</v>
      </c>
    </row>
    <row r="1322" spans="1:7" x14ac:dyDescent="0.35">
      <c r="A1322">
        <v>2017</v>
      </c>
      <c r="B1322" t="s">
        <v>309</v>
      </c>
      <c r="C1322" s="242" t="s">
        <v>515</v>
      </c>
      <c r="D1322" s="242" t="s">
        <v>515</v>
      </c>
      <c r="E1322" s="242" t="s">
        <v>515</v>
      </c>
      <c r="F1322" s="242" t="s">
        <v>515</v>
      </c>
      <c r="G1322" s="242" t="s">
        <v>515</v>
      </c>
    </row>
    <row r="1323" spans="1:7" x14ac:dyDescent="0.35">
      <c r="A1323">
        <v>2017</v>
      </c>
      <c r="B1323" t="s">
        <v>309</v>
      </c>
      <c r="C1323" s="242" t="s">
        <v>515</v>
      </c>
      <c r="D1323" s="242" t="s">
        <v>514</v>
      </c>
      <c r="E1323" s="242" t="s">
        <v>514</v>
      </c>
      <c r="F1323" s="242" t="s">
        <v>515</v>
      </c>
      <c r="G1323" s="242" t="s">
        <v>515</v>
      </c>
    </row>
    <row r="1324" spans="1:7" x14ac:dyDescent="0.35">
      <c r="A1324">
        <v>2017</v>
      </c>
      <c r="B1324" t="s">
        <v>309</v>
      </c>
      <c r="C1324" s="242" t="s">
        <v>515</v>
      </c>
      <c r="D1324" s="242" t="s">
        <v>515</v>
      </c>
      <c r="E1324" s="242" t="s">
        <v>515</v>
      </c>
      <c r="F1324" s="242" t="s">
        <v>515</v>
      </c>
      <c r="G1324" s="242" t="s">
        <v>515</v>
      </c>
    </row>
    <row r="1325" spans="1:7" x14ac:dyDescent="0.35">
      <c r="A1325">
        <v>2017</v>
      </c>
      <c r="B1325" t="s">
        <v>309</v>
      </c>
      <c r="C1325" s="242" t="s">
        <v>514</v>
      </c>
      <c r="D1325" s="242" t="s">
        <v>514</v>
      </c>
      <c r="E1325" s="242" t="s">
        <v>514</v>
      </c>
      <c r="F1325" s="242" t="s">
        <v>515</v>
      </c>
      <c r="G1325" s="242" t="s">
        <v>514</v>
      </c>
    </row>
    <row r="1326" spans="1:7" x14ac:dyDescent="0.35">
      <c r="A1326">
        <v>2017</v>
      </c>
      <c r="B1326" t="s">
        <v>309</v>
      </c>
      <c r="C1326" s="242" t="s">
        <v>515</v>
      </c>
      <c r="D1326" s="242" t="s">
        <v>515</v>
      </c>
      <c r="E1326" s="242" t="s">
        <v>515</v>
      </c>
      <c r="F1326" s="242" t="s">
        <v>515</v>
      </c>
      <c r="G1326" s="242" t="s">
        <v>515</v>
      </c>
    </row>
    <row r="1327" spans="1:7" x14ac:dyDescent="0.35">
      <c r="A1327">
        <v>2017</v>
      </c>
      <c r="B1327" t="s">
        <v>309</v>
      </c>
      <c r="C1327" s="242" t="s">
        <v>515</v>
      </c>
      <c r="D1327" s="242" t="s">
        <v>514</v>
      </c>
      <c r="E1327" s="242" t="s">
        <v>514</v>
      </c>
      <c r="F1327" s="242" t="s">
        <v>514</v>
      </c>
      <c r="G1327" s="242" t="s">
        <v>514</v>
      </c>
    </row>
    <row r="1328" spans="1:7" x14ac:dyDescent="0.35">
      <c r="A1328">
        <v>2017</v>
      </c>
      <c r="B1328" t="s">
        <v>309</v>
      </c>
      <c r="C1328" s="242" t="s">
        <v>515</v>
      </c>
      <c r="D1328" s="242" t="s">
        <v>514</v>
      </c>
      <c r="E1328" s="242" t="s">
        <v>515</v>
      </c>
      <c r="F1328" s="242" t="s">
        <v>515</v>
      </c>
      <c r="G1328" s="242" t="s">
        <v>515</v>
      </c>
    </row>
    <row r="1329" spans="1:7" x14ac:dyDescent="0.35">
      <c r="A1329">
        <v>2017</v>
      </c>
      <c r="B1329" t="s">
        <v>309</v>
      </c>
      <c r="C1329" s="242" t="s">
        <v>515</v>
      </c>
      <c r="D1329" s="242" t="s">
        <v>515</v>
      </c>
      <c r="E1329" s="242" t="s">
        <v>514</v>
      </c>
      <c r="F1329" s="242" t="s">
        <v>515</v>
      </c>
      <c r="G1329" s="242" t="s">
        <v>515</v>
      </c>
    </row>
    <row r="1330" spans="1:7" x14ac:dyDescent="0.35">
      <c r="A1330">
        <v>2017</v>
      </c>
      <c r="B1330" t="s">
        <v>309</v>
      </c>
      <c r="C1330" s="242" t="s">
        <v>515</v>
      </c>
      <c r="D1330" s="242" t="s">
        <v>515</v>
      </c>
      <c r="E1330" s="242" t="s">
        <v>515</v>
      </c>
      <c r="F1330" s="242" t="s">
        <v>515</v>
      </c>
      <c r="G1330" s="242" t="s">
        <v>515</v>
      </c>
    </row>
    <row r="1331" spans="1:7" x14ac:dyDescent="0.35">
      <c r="A1331">
        <v>2017</v>
      </c>
      <c r="B1331" t="s">
        <v>309</v>
      </c>
      <c r="C1331" s="242" t="s">
        <v>515</v>
      </c>
      <c r="D1331" s="242" t="s">
        <v>514</v>
      </c>
      <c r="E1331" s="242" t="s">
        <v>514</v>
      </c>
      <c r="F1331" s="242" t="s">
        <v>515</v>
      </c>
      <c r="G1331" s="242" t="s">
        <v>515</v>
      </c>
    </row>
    <row r="1332" spans="1:7" x14ac:dyDescent="0.35">
      <c r="A1332">
        <v>2017</v>
      </c>
      <c r="B1332" t="s">
        <v>309</v>
      </c>
      <c r="C1332" s="242" t="s">
        <v>515</v>
      </c>
      <c r="D1332" s="242" t="s">
        <v>513</v>
      </c>
      <c r="E1332" s="242" t="s">
        <v>513</v>
      </c>
      <c r="F1332" s="242" t="s">
        <v>513</v>
      </c>
      <c r="G1332" s="242" t="s">
        <v>513</v>
      </c>
    </row>
    <row r="1333" spans="1:7" x14ac:dyDescent="0.35">
      <c r="A1333">
        <v>2017</v>
      </c>
      <c r="B1333" t="s">
        <v>309</v>
      </c>
      <c r="C1333" s="242" t="s">
        <v>515</v>
      </c>
      <c r="D1333" s="242" t="s">
        <v>514</v>
      </c>
      <c r="E1333" s="242" t="s">
        <v>515</v>
      </c>
      <c r="F1333" s="242" t="s">
        <v>515</v>
      </c>
      <c r="G1333" s="242" t="s">
        <v>515</v>
      </c>
    </row>
    <row r="1334" spans="1:7" x14ac:dyDescent="0.35">
      <c r="A1334">
        <v>2017</v>
      </c>
      <c r="B1334" t="s">
        <v>310</v>
      </c>
      <c r="C1334" s="242" t="s">
        <v>515</v>
      </c>
      <c r="D1334" s="242" t="s">
        <v>514</v>
      </c>
      <c r="E1334" s="242" t="s">
        <v>513</v>
      </c>
      <c r="F1334" s="242" t="s">
        <v>515</v>
      </c>
      <c r="G1334" s="242" t="s">
        <v>514</v>
      </c>
    </row>
    <row r="1335" spans="1:7" x14ac:dyDescent="0.35">
      <c r="A1335">
        <v>2017</v>
      </c>
      <c r="B1335" t="s">
        <v>310</v>
      </c>
      <c r="C1335" s="242" t="s">
        <v>515</v>
      </c>
      <c r="D1335" s="242" t="s">
        <v>514</v>
      </c>
      <c r="E1335" s="242" t="s">
        <v>514</v>
      </c>
      <c r="F1335" s="242" t="s">
        <v>515</v>
      </c>
      <c r="G1335" s="242" t="s">
        <v>513</v>
      </c>
    </row>
    <row r="1336" spans="1:7" x14ac:dyDescent="0.35">
      <c r="A1336">
        <v>2017</v>
      </c>
      <c r="B1336" t="s">
        <v>310</v>
      </c>
      <c r="C1336" s="242" t="s">
        <v>515</v>
      </c>
      <c r="D1336" s="242" t="s">
        <v>515</v>
      </c>
      <c r="E1336" s="242" t="s">
        <v>515</v>
      </c>
      <c r="F1336" s="242" t="s">
        <v>515</v>
      </c>
      <c r="G1336" s="242" t="s">
        <v>515</v>
      </c>
    </row>
    <row r="1337" spans="1:7" x14ac:dyDescent="0.35">
      <c r="A1337">
        <v>2017</v>
      </c>
      <c r="B1337" t="s">
        <v>310</v>
      </c>
      <c r="C1337" s="242" t="s">
        <v>515</v>
      </c>
      <c r="D1337" s="242" t="s">
        <v>514</v>
      </c>
      <c r="E1337" s="242" t="s">
        <v>514</v>
      </c>
      <c r="F1337" s="242" t="s">
        <v>515</v>
      </c>
      <c r="G1337" s="242" t="s">
        <v>515</v>
      </c>
    </row>
    <row r="1338" spans="1:7" x14ac:dyDescent="0.35">
      <c r="A1338">
        <v>2017</v>
      </c>
      <c r="B1338" t="s">
        <v>310</v>
      </c>
      <c r="C1338" s="242" t="s">
        <v>514</v>
      </c>
      <c r="D1338" s="242" t="s">
        <v>515</v>
      </c>
      <c r="E1338" s="242" t="s">
        <v>515</v>
      </c>
      <c r="F1338" s="242" t="s">
        <v>515</v>
      </c>
      <c r="G1338" s="242" t="s">
        <v>514</v>
      </c>
    </row>
    <row r="1339" spans="1:7" x14ac:dyDescent="0.35">
      <c r="A1339">
        <v>2017</v>
      </c>
      <c r="B1339" t="s">
        <v>310</v>
      </c>
      <c r="C1339" s="242" t="s">
        <v>515</v>
      </c>
      <c r="D1339" s="242" t="s">
        <v>514</v>
      </c>
      <c r="E1339" s="242" t="s">
        <v>515</v>
      </c>
      <c r="F1339" s="242" t="s">
        <v>515</v>
      </c>
      <c r="G1339" s="242" t="s">
        <v>515</v>
      </c>
    </row>
    <row r="1340" spans="1:7" x14ac:dyDescent="0.35">
      <c r="A1340">
        <v>2017</v>
      </c>
      <c r="B1340" t="s">
        <v>310</v>
      </c>
      <c r="C1340" s="242" t="s">
        <v>515</v>
      </c>
      <c r="D1340" s="242" t="s">
        <v>515</v>
      </c>
      <c r="E1340" s="242" t="s">
        <v>514</v>
      </c>
      <c r="F1340" s="242" t="s">
        <v>515</v>
      </c>
      <c r="G1340" s="242" t="s">
        <v>515</v>
      </c>
    </row>
    <row r="1341" spans="1:7" x14ac:dyDescent="0.35">
      <c r="A1341">
        <v>2017</v>
      </c>
      <c r="B1341" t="s">
        <v>310</v>
      </c>
      <c r="C1341" s="242" t="s">
        <v>515</v>
      </c>
      <c r="D1341" s="242" t="s">
        <v>515</v>
      </c>
      <c r="E1341" s="242" t="s">
        <v>514</v>
      </c>
      <c r="F1341" s="242" t="s">
        <v>515</v>
      </c>
      <c r="G1341" s="242" t="s">
        <v>515</v>
      </c>
    </row>
    <row r="1342" spans="1:7" x14ac:dyDescent="0.35">
      <c r="A1342">
        <v>2017</v>
      </c>
      <c r="B1342" t="s">
        <v>310</v>
      </c>
      <c r="C1342" s="242" t="s">
        <v>515</v>
      </c>
      <c r="D1342" s="242" t="s">
        <v>515</v>
      </c>
      <c r="E1342" s="242" t="s">
        <v>515</v>
      </c>
      <c r="F1342" s="242" t="s">
        <v>515</v>
      </c>
      <c r="G1342" s="242" t="s">
        <v>515</v>
      </c>
    </row>
    <row r="1343" spans="1:7" x14ac:dyDescent="0.35">
      <c r="A1343">
        <v>2017</v>
      </c>
      <c r="B1343" t="s">
        <v>310</v>
      </c>
      <c r="C1343" s="242" t="s">
        <v>515</v>
      </c>
      <c r="D1343" s="242" t="s">
        <v>514</v>
      </c>
      <c r="E1343" s="242" t="s">
        <v>514</v>
      </c>
      <c r="F1343" s="242" t="s">
        <v>514</v>
      </c>
      <c r="G1343" s="242" t="s">
        <v>515</v>
      </c>
    </row>
    <row r="1344" spans="1:7" x14ac:dyDescent="0.35">
      <c r="A1344">
        <v>2017</v>
      </c>
      <c r="B1344" t="s">
        <v>310</v>
      </c>
      <c r="C1344" s="242" t="s">
        <v>515</v>
      </c>
      <c r="D1344" s="242" t="s">
        <v>513</v>
      </c>
      <c r="E1344" s="242" t="s">
        <v>513</v>
      </c>
      <c r="F1344" s="242" t="s">
        <v>515</v>
      </c>
      <c r="G1344" s="242" t="s">
        <v>515</v>
      </c>
    </row>
    <row r="1345" spans="1:7" x14ac:dyDescent="0.35">
      <c r="A1345">
        <v>2017</v>
      </c>
      <c r="B1345" t="s">
        <v>310</v>
      </c>
      <c r="C1345" s="242" t="s">
        <v>515</v>
      </c>
      <c r="D1345" s="242" t="s">
        <v>513</v>
      </c>
      <c r="E1345" s="242" t="s">
        <v>513</v>
      </c>
      <c r="F1345" s="242" t="s">
        <v>515</v>
      </c>
      <c r="G1345" s="242" t="s">
        <v>515</v>
      </c>
    </row>
    <row r="1346" spans="1:7" x14ac:dyDescent="0.35">
      <c r="A1346">
        <v>2017</v>
      </c>
      <c r="B1346" t="s">
        <v>310</v>
      </c>
      <c r="C1346" s="242" t="s">
        <v>514</v>
      </c>
      <c r="D1346" s="242" t="s">
        <v>514</v>
      </c>
      <c r="E1346" s="242" t="s">
        <v>514</v>
      </c>
      <c r="F1346" s="242" t="s">
        <v>514</v>
      </c>
      <c r="G1346" s="242" t="s">
        <v>514</v>
      </c>
    </row>
    <row r="1347" spans="1:7" x14ac:dyDescent="0.35">
      <c r="A1347">
        <v>2017</v>
      </c>
      <c r="B1347" t="s">
        <v>258</v>
      </c>
      <c r="C1347" s="242" t="s">
        <v>515</v>
      </c>
      <c r="D1347" s="242" t="s">
        <v>515</v>
      </c>
      <c r="E1347" s="242" t="s">
        <v>514</v>
      </c>
      <c r="F1347" s="242" t="s">
        <v>515</v>
      </c>
      <c r="G1347" s="242" t="s">
        <v>515</v>
      </c>
    </row>
    <row r="1348" spans="1:7" x14ac:dyDescent="0.35">
      <c r="A1348">
        <v>2017</v>
      </c>
      <c r="B1348" t="s">
        <v>258</v>
      </c>
      <c r="C1348" s="242" t="s">
        <v>515</v>
      </c>
      <c r="D1348" s="242" t="s">
        <v>514</v>
      </c>
      <c r="E1348" s="242" t="s">
        <v>514</v>
      </c>
      <c r="F1348" s="242" t="s">
        <v>515</v>
      </c>
      <c r="G1348" s="242" t="s">
        <v>515</v>
      </c>
    </row>
    <row r="1349" spans="1:7" x14ac:dyDescent="0.35">
      <c r="A1349">
        <v>2017</v>
      </c>
      <c r="B1349" t="s">
        <v>258</v>
      </c>
      <c r="C1349" s="242" t="s">
        <v>515</v>
      </c>
      <c r="D1349" s="242" t="s">
        <v>514</v>
      </c>
      <c r="E1349" s="242" t="s">
        <v>514</v>
      </c>
      <c r="F1349" s="242" t="s">
        <v>515</v>
      </c>
      <c r="G1349" s="242" t="s">
        <v>515</v>
      </c>
    </row>
    <row r="1350" spans="1:7" x14ac:dyDescent="0.35">
      <c r="A1350">
        <v>2017</v>
      </c>
      <c r="B1350" t="s">
        <v>258</v>
      </c>
      <c r="C1350" s="242" t="s">
        <v>515</v>
      </c>
      <c r="D1350" s="242" t="s">
        <v>514</v>
      </c>
      <c r="E1350" s="242" t="s">
        <v>514</v>
      </c>
      <c r="F1350" s="242" t="s">
        <v>515</v>
      </c>
      <c r="G1350" s="242" t="s">
        <v>515</v>
      </c>
    </row>
    <row r="1351" spans="1:7" x14ac:dyDescent="0.35">
      <c r="A1351">
        <v>2017</v>
      </c>
      <c r="B1351" t="s">
        <v>258</v>
      </c>
      <c r="C1351" s="242" t="s">
        <v>515</v>
      </c>
      <c r="D1351" s="242" t="s">
        <v>515</v>
      </c>
      <c r="E1351" s="242" t="s">
        <v>514</v>
      </c>
      <c r="F1351" s="242" t="s">
        <v>515</v>
      </c>
      <c r="G1351" s="242" t="s">
        <v>515</v>
      </c>
    </row>
    <row r="1352" spans="1:7" x14ac:dyDescent="0.35">
      <c r="A1352">
        <v>2017</v>
      </c>
      <c r="B1352" t="s">
        <v>258</v>
      </c>
      <c r="C1352" s="242" t="s">
        <v>515</v>
      </c>
      <c r="D1352" s="242" t="s">
        <v>515</v>
      </c>
      <c r="E1352" s="242" t="s">
        <v>515</v>
      </c>
      <c r="F1352" s="242" t="s">
        <v>515</v>
      </c>
      <c r="G1352" s="242" t="s">
        <v>515</v>
      </c>
    </row>
    <row r="1353" spans="1:7" x14ac:dyDescent="0.35">
      <c r="A1353">
        <v>2017</v>
      </c>
      <c r="B1353" t="s">
        <v>258</v>
      </c>
      <c r="C1353" s="242" t="s">
        <v>515</v>
      </c>
      <c r="D1353" s="242" t="s">
        <v>515</v>
      </c>
      <c r="E1353" s="242" t="s">
        <v>515</v>
      </c>
      <c r="F1353" s="242" t="s">
        <v>515</v>
      </c>
      <c r="G1353" s="242" t="s">
        <v>515</v>
      </c>
    </row>
    <row r="1354" spans="1:7" x14ac:dyDescent="0.35">
      <c r="A1354">
        <v>2017</v>
      </c>
      <c r="B1354" t="s">
        <v>258</v>
      </c>
      <c r="C1354" s="242" t="s">
        <v>514</v>
      </c>
      <c r="D1354" s="242" t="s">
        <v>514</v>
      </c>
      <c r="E1354" s="242" t="s">
        <v>515</v>
      </c>
      <c r="F1354" s="242" t="s">
        <v>515</v>
      </c>
      <c r="G1354" s="242" t="s">
        <v>515</v>
      </c>
    </row>
    <row r="1355" spans="1:7" x14ac:dyDescent="0.35">
      <c r="A1355">
        <v>2017</v>
      </c>
      <c r="B1355" t="s">
        <v>258</v>
      </c>
      <c r="C1355" s="242" t="s">
        <v>515</v>
      </c>
      <c r="D1355" s="242" t="s">
        <v>515</v>
      </c>
      <c r="E1355" s="242" t="s">
        <v>515</v>
      </c>
      <c r="F1355" s="242" t="s">
        <v>515</v>
      </c>
      <c r="G1355" s="242" t="s">
        <v>515</v>
      </c>
    </row>
    <row r="1356" spans="1:7" x14ac:dyDescent="0.35">
      <c r="A1356">
        <v>2017</v>
      </c>
      <c r="B1356" t="s">
        <v>258</v>
      </c>
      <c r="C1356" s="242" t="s">
        <v>515</v>
      </c>
      <c r="D1356" s="242" t="s">
        <v>515</v>
      </c>
      <c r="E1356" s="242" t="s">
        <v>515</v>
      </c>
      <c r="F1356" s="242" t="s">
        <v>515</v>
      </c>
      <c r="G1356" s="242" t="s">
        <v>515</v>
      </c>
    </row>
    <row r="1357" spans="1:7" x14ac:dyDescent="0.35">
      <c r="A1357">
        <v>2017</v>
      </c>
      <c r="B1357" t="s">
        <v>258</v>
      </c>
      <c r="C1357" s="242" t="s">
        <v>515</v>
      </c>
      <c r="D1357" s="242" t="s">
        <v>515</v>
      </c>
      <c r="E1357" s="242" t="s">
        <v>515</v>
      </c>
      <c r="F1357" s="242" t="s">
        <v>515</v>
      </c>
      <c r="G1357" s="242" t="s">
        <v>515</v>
      </c>
    </row>
    <row r="1358" spans="1:7" x14ac:dyDescent="0.35">
      <c r="A1358">
        <v>2017</v>
      </c>
      <c r="B1358" t="s">
        <v>258</v>
      </c>
      <c r="C1358" s="242" t="s">
        <v>515</v>
      </c>
      <c r="D1358" s="242" t="s">
        <v>515</v>
      </c>
      <c r="E1358" s="242" t="s">
        <v>515</v>
      </c>
      <c r="F1358" s="242" t="s">
        <v>515</v>
      </c>
      <c r="G1358" s="242" t="s">
        <v>515</v>
      </c>
    </row>
    <row r="1359" spans="1:7" x14ac:dyDescent="0.35">
      <c r="A1359">
        <v>2017</v>
      </c>
      <c r="B1359" t="s">
        <v>258</v>
      </c>
      <c r="C1359" s="242" t="s">
        <v>515</v>
      </c>
      <c r="D1359" s="242" t="s">
        <v>513</v>
      </c>
      <c r="E1359" s="242" t="s">
        <v>513</v>
      </c>
      <c r="F1359" s="242" t="s">
        <v>515</v>
      </c>
      <c r="G1359" s="242" t="s">
        <v>514</v>
      </c>
    </row>
    <row r="1360" spans="1:7" x14ac:dyDescent="0.35">
      <c r="A1360">
        <v>2017</v>
      </c>
      <c r="B1360" t="s">
        <v>260</v>
      </c>
      <c r="C1360" s="242" t="s">
        <v>515</v>
      </c>
      <c r="D1360" s="242" t="s">
        <v>513</v>
      </c>
      <c r="E1360" s="242" t="s">
        <v>513</v>
      </c>
      <c r="F1360" s="242" t="s">
        <v>513</v>
      </c>
      <c r="G1360" s="242" t="s">
        <v>515</v>
      </c>
    </row>
    <row r="1361" spans="1:7" x14ac:dyDescent="0.35">
      <c r="A1361">
        <v>2017</v>
      </c>
      <c r="B1361" t="s">
        <v>260</v>
      </c>
      <c r="C1361" s="242" t="s">
        <v>515</v>
      </c>
      <c r="D1361" s="242" t="s">
        <v>514</v>
      </c>
      <c r="E1361" s="242" t="s">
        <v>514</v>
      </c>
      <c r="F1361" s="242" t="s">
        <v>515</v>
      </c>
      <c r="G1361" s="242" t="s">
        <v>515</v>
      </c>
    </row>
    <row r="1362" spans="1:7" x14ac:dyDescent="0.35">
      <c r="A1362">
        <v>2017</v>
      </c>
      <c r="B1362" t="s">
        <v>260</v>
      </c>
      <c r="C1362" s="242" t="s">
        <v>515</v>
      </c>
      <c r="D1362" s="242" t="s">
        <v>515</v>
      </c>
      <c r="E1362" s="242" t="s">
        <v>514</v>
      </c>
      <c r="F1362" s="242" t="s">
        <v>514</v>
      </c>
      <c r="G1362" s="242" t="s">
        <v>515</v>
      </c>
    </row>
    <row r="1363" spans="1:7" x14ac:dyDescent="0.35">
      <c r="A1363">
        <v>2017</v>
      </c>
      <c r="B1363" t="s">
        <v>260</v>
      </c>
      <c r="C1363" s="242" t="s">
        <v>514</v>
      </c>
      <c r="D1363" s="242" t="s">
        <v>514</v>
      </c>
      <c r="E1363" s="242" t="s">
        <v>514</v>
      </c>
      <c r="F1363" s="242" t="s">
        <v>514</v>
      </c>
      <c r="G1363" s="242" t="s">
        <v>514</v>
      </c>
    </row>
    <row r="1364" spans="1:7" x14ac:dyDescent="0.35">
      <c r="A1364">
        <v>2017</v>
      </c>
      <c r="B1364" t="s">
        <v>260</v>
      </c>
      <c r="C1364" s="242" t="s">
        <v>515</v>
      </c>
      <c r="D1364" s="242" t="s">
        <v>514</v>
      </c>
      <c r="E1364" s="242" t="s">
        <v>514</v>
      </c>
      <c r="F1364" s="242" t="s">
        <v>515</v>
      </c>
      <c r="G1364" s="242" t="s">
        <v>515</v>
      </c>
    </row>
    <row r="1365" spans="1:7" x14ac:dyDescent="0.35">
      <c r="A1365">
        <v>2017</v>
      </c>
      <c r="B1365" t="s">
        <v>260</v>
      </c>
      <c r="C1365" s="242" t="s">
        <v>514</v>
      </c>
      <c r="D1365" s="242" t="s">
        <v>515</v>
      </c>
      <c r="E1365" s="242" t="s">
        <v>515</v>
      </c>
      <c r="F1365" s="242" t="s">
        <v>515</v>
      </c>
      <c r="G1365" s="242" t="s">
        <v>514</v>
      </c>
    </row>
    <row r="1366" spans="1:7" x14ac:dyDescent="0.35">
      <c r="A1366">
        <v>2017</v>
      </c>
      <c r="B1366" t="s">
        <v>260</v>
      </c>
      <c r="C1366" s="242" t="s">
        <v>515</v>
      </c>
      <c r="D1366" s="242" t="s">
        <v>515</v>
      </c>
      <c r="E1366" s="242" t="s">
        <v>514</v>
      </c>
      <c r="F1366" s="242" t="s">
        <v>514</v>
      </c>
      <c r="G1366" s="242" t="s">
        <v>515</v>
      </c>
    </row>
    <row r="1367" spans="1:7" x14ac:dyDescent="0.35">
      <c r="A1367">
        <v>2017</v>
      </c>
      <c r="B1367" t="s">
        <v>260</v>
      </c>
      <c r="C1367" s="242" t="s">
        <v>515</v>
      </c>
      <c r="D1367" s="242" t="s">
        <v>515</v>
      </c>
      <c r="E1367" s="242" t="s">
        <v>515</v>
      </c>
      <c r="F1367" s="242" t="s">
        <v>514</v>
      </c>
      <c r="G1367" s="242" t="s">
        <v>515</v>
      </c>
    </row>
    <row r="1368" spans="1:7" x14ac:dyDescent="0.35">
      <c r="A1368">
        <v>2017</v>
      </c>
      <c r="B1368" t="s">
        <v>260</v>
      </c>
      <c r="C1368" s="242" t="s">
        <v>515</v>
      </c>
      <c r="D1368" s="242" t="s">
        <v>515</v>
      </c>
      <c r="E1368" s="242" t="s">
        <v>515</v>
      </c>
      <c r="F1368" s="242" t="s">
        <v>514</v>
      </c>
      <c r="G1368" s="242" t="s">
        <v>515</v>
      </c>
    </row>
    <row r="1369" spans="1:7" x14ac:dyDescent="0.35">
      <c r="A1369">
        <v>2017</v>
      </c>
      <c r="B1369" t="s">
        <v>260</v>
      </c>
      <c r="C1369" s="242" t="s">
        <v>514</v>
      </c>
      <c r="D1369" s="242" t="s">
        <v>514</v>
      </c>
      <c r="E1369" s="242" t="s">
        <v>514</v>
      </c>
      <c r="F1369" s="242" t="s">
        <v>514</v>
      </c>
      <c r="G1369" s="242" t="s">
        <v>515</v>
      </c>
    </row>
    <row r="1370" spans="1:7" x14ac:dyDescent="0.35">
      <c r="A1370">
        <v>2017</v>
      </c>
      <c r="B1370" t="s">
        <v>260</v>
      </c>
      <c r="C1370" s="242" t="s">
        <v>515</v>
      </c>
      <c r="D1370" s="242" t="s">
        <v>515</v>
      </c>
      <c r="E1370" s="242" t="s">
        <v>515</v>
      </c>
      <c r="F1370" s="242" t="s">
        <v>515</v>
      </c>
      <c r="G1370" s="242" t="s">
        <v>515</v>
      </c>
    </row>
    <row r="1371" spans="1:7" x14ac:dyDescent="0.35">
      <c r="A1371">
        <v>2017</v>
      </c>
      <c r="B1371" t="s">
        <v>260</v>
      </c>
      <c r="C1371" s="242" t="s">
        <v>514</v>
      </c>
      <c r="D1371" s="242" t="s">
        <v>515</v>
      </c>
      <c r="E1371" s="242" t="s">
        <v>514</v>
      </c>
      <c r="F1371" s="242" t="s">
        <v>514</v>
      </c>
      <c r="G1371" s="242" t="s">
        <v>515</v>
      </c>
    </row>
    <row r="1372" spans="1:7" x14ac:dyDescent="0.35">
      <c r="A1372">
        <v>2017</v>
      </c>
      <c r="B1372" t="s">
        <v>260</v>
      </c>
      <c r="C1372" s="242" t="s">
        <v>515</v>
      </c>
      <c r="D1372" s="242" t="s">
        <v>514</v>
      </c>
      <c r="E1372" s="242" t="s">
        <v>514</v>
      </c>
      <c r="F1372" s="242" t="s">
        <v>514</v>
      </c>
      <c r="G1372" s="242" t="s">
        <v>515</v>
      </c>
    </row>
    <row r="1373" spans="1:7" x14ac:dyDescent="0.35">
      <c r="A1373">
        <v>2017</v>
      </c>
      <c r="B1373" t="s">
        <v>260</v>
      </c>
      <c r="C1373" s="242" t="s">
        <v>515</v>
      </c>
      <c r="D1373" s="242" t="s">
        <v>514</v>
      </c>
      <c r="E1373" s="242" t="s">
        <v>515</v>
      </c>
      <c r="F1373" s="242" t="s">
        <v>514</v>
      </c>
      <c r="G1373" s="242" t="s">
        <v>515</v>
      </c>
    </row>
    <row r="1374" spans="1:7" x14ac:dyDescent="0.35">
      <c r="A1374">
        <v>2017</v>
      </c>
      <c r="B1374" t="s">
        <v>260</v>
      </c>
      <c r="C1374" s="242" t="s">
        <v>515</v>
      </c>
      <c r="D1374" s="242" t="s">
        <v>513</v>
      </c>
      <c r="E1374" s="242" t="s">
        <v>513</v>
      </c>
      <c r="F1374" s="242" t="s">
        <v>513</v>
      </c>
      <c r="G1374" s="242" t="s">
        <v>515</v>
      </c>
    </row>
    <row r="1375" spans="1:7" x14ac:dyDescent="0.35">
      <c r="A1375">
        <v>2017</v>
      </c>
      <c r="B1375" t="s">
        <v>260</v>
      </c>
      <c r="C1375" s="242" t="s">
        <v>514</v>
      </c>
      <c r="D1375" s="242" t="s">
        <v>514</v>
      </c>
      <c r="E1375" s="242" t="s">
        <v>514</v>
      </c>
      <c r="F1375" s="242" t="s">
        <v>514</v>
      </c>
      <c r="G1375" s="242" t="s">
        <v>514</v>
      </c>
    </row>
    <row r="1376" spans="1:7" x14ac:dyDescent="0.35">
      <c r="A1376">
        <v>2017</v>
      </c>
      <c r="B1376" t="s">
        <v>260</v>
      </c>
      <c r="C1376" s="242" t="s">
        <v>515</v>
      </c>
      <c r="D1376" s="242" t="s">
        <v>514</v>
      </c>
      <c r="E1376" s="242" t="s">
        <v>514</v>
      </c>
      <c r="F1376" s="242" t="s">
        <v>515</v>
      </c>
      <c r="G1376" s="242" t="s">
        <v>515</v>
      </c>
    </row>
    <row r="1377" spans="1:7" x14ac:dyDescent="0.35">
      <c r="A1377">
        <v>2017</v>
      </c>
      <c r="B1377" t="s">
        <v>260</v>
      </c>
      <c r="C1377" s="242" t="s">
        <v>515</v>
      </c>
      <c r="D1377" s="242" t="s">
        <v>514</v>
      </c>
      <c r="E1377" s="242" t="s">
        <v>514</v>
      </c>
      <c r="F1377" s="242" t="s">
        <v>514</v>
      </c>
      <c r="G1377" s="242" t="s">
        <v>515</v>
      </c>
    </row>
    <row r="1378" spans="1:7" x14ac:dyDescent="0.35">
      <c r="A1378">
        <v>2017</v>
      </c>
      <c r="B1378" t="s">
        <v>260</v>
      </c>
      <c r="C1378" s="242" t="s">
        <v>515</v>
      </c>
      <c r="D1378" s="242" t="s">
        <v>514</v>
      </c>
      <c r="E1378" s="242" t="s">
        <v>514</v>
      </c>
      <c r="F1378" s="242" t="s">
        <v>515</v>
      </c>
      <c r="G1378" s="242" t="s">
        <v>515</v>
      </c>
    </row>
    <row r="1379" spans="1:7" x14ac:dyDescent="0.35">
      <c r="A1379">
        <v>2017</v>
      </c>
      <c r="B1379" t="s">
        <v>262</v>
      </c>
      <c r="C1379" s="242" t="s">
        <v>515</v>
      </c>
      <c r="D1379" s="242" t="s">
        <v>514</v>
      </c>
      <c r="E1379" s="242" t="s">
        <v>514</v>
      </c>
      <c r="F1379" s="242" t="s">
        <v>515</v>
      </c>
      <c r="G1379" s="242" t="s">
        <v>515</v>
      </c>
    </row>
    <row r="1380" spans="1:7" x14ac:dyDescent="0.35">
      <c r="A1380">
        <v>2017</v>
      </c>
      <c r="B1380" t="s">
        <v>262</v>
      </c>
      <c r="C1380" s="242" t="s">
        <v>515</v>
      </c>
      <c r="D1380" s="242" t="s">
        <v>514</v>
      </c>
      <c r="E1380" s="242" t="s">
        <v>515</v>
      </c>
      <c r="F1380" s="242" t="s">
        <v>515</v>
      </c>
      <c r="G1380" s="242" t="s">
        <v>515</v>
      </c>
    </row>
    <row r="1381" spans="1:7" x14ac:dyDescent="0.35">
      <c r="A1381">
        <v>2017</v>
      </c>
      <c r="B1381" t="s">
        <v>262</v>
      </c>
      <c r="C1381" s="242" t="s">
        <v>515</v>
      </c>
      <c r="D1381" s="242" t="s">
        <v>514</v>
      </c>
      <c r="E1381" s="242" t="s">
        <v>515</v>
      </c>
      <c r="F1381" s="242" t="s">
        <v>515</v>
      </c>
      <c r="G1381" s="242" t="s">
        <v>515</v>
      </c>
    </row>
    <row r="1382" spans="1:7" x14ac:dyDescent="0.35">
      <c r="A1382">
        <v>2017</v>
      </c>
      <c r="B1382" t="s">
        <v>262</v>
      </c>
      <c r="C1382" s="242" t="s">
        <v>515</v>
      </c>
      <c r="D1382" s="242" t="s">
        <v>514</v>
      </c>
      <c r="E1382" s="242" t="s">
        <v>515</v>
      </c>
      <c r="F1382" s="242" t="s">
        <v>515</v>
      </c>
      <c r="G1382" s="242" t="s">
        <v>515</v>
      </c>
    </row>
    <row r="1383" spans="1:7" x14ac:dyDescent="0.35">
      <c r="A1383">
        <v>2017</v>
      </c>
      <c r="B1383" t="s">
        <v>262</v>
      </c>
      <c r="C1383" s="242" t="s">
        <v>515</v>
      </c>
      <c r="D1383" s="242" t="s">
        <v>513</v>
      </c>
      <c r="E1383" s="242" t="s">
        <v>513</v>
      </c>
      <c r="F1383" s="242" t="s">
        <v>515</v>
      </c>
      <c r="G1383" s="242" t="s">
        <v>515</v>
      </c>
    </row>
    <row r="1384" spans="1:7" x14ac:dyDescent="0.35">
      <c r="A1384">
        <v>2017</v>
      </c>
      <c r="B1384" t="s">
        <v>262</v>
      </c>
      <c r="C1384" s="242" t="s">
        <v>515</v>
      </c>
      <c r="D1384" s="242" t="s">
        <v>514</v>
      </c>
      <c r="E1384" s="242" t="s">
        <v>514</v>
      </c>
      <c r="F1384" s="242" t="s">
        <v>515</v>
      </c>
      <c r="G1384" s="242" t="s">
        <v>514</v>
      </c>
    </row>
    <row r="1385" spans="1:7" x14ac:dyDescent="0.35">
      <c r="A1385">
        <v>2017</v>
      </c>
      <c r="B1385" t="s">
        <v>262</v>
      </c>
      <c r="C1385" s="242" t="s">
        <v>515</v>
      </c>
      <c r="D1385" s="242" t="s">
        <v>514</v>
      </c>
      <c r="E1385" s="242" t="s">
        <v>514</v>
      </c>
      <c r="F1385" s="242" t="s">
        <v>515</v>
      </c>
      <c r="G1385" s="242" t="s">
        <v>514</v>
      </c>
    </row>
    <row r="1386" spans="1:7" x14ac:dyDescent="0.35">
      <c r="A1386">
        <v>2017</v>
      </c>
      <c r="B1386" t="s">
        <v>262</v>
      </c>
      <c r="C1386" s="242" t="s">
        <v>515</v>
      </c>
      <c r="D1386" s="242" t="s">
        <v>514</v>
      </c>
      <c r="E1386" s="242" t="s">
        <v>515</v>
      </c>
      <c r="F1386" s="242" t="s">
        <v>515</v>
      </c>
      <c r="G1386" s="242" t="s">
        <v>515</v>
      </c>
    </row>
    <row r="1387" spans="1:7" x14ac:dyDescent="0.35">
      <c r="A1387">
        <v>2017</v>
      </c>
      <c r="B1387" t="s">
        <v>262</v>
      </c>
      <c r="C1387" s="242" t="s">
        <v>514</v>
      </c>
      <c r="D1387" s="242" t="s">
        <v>515</v>
      </c>
      <c r="E1387" s="242" t="s">
        <v>514</v>
      </c>
      <c r="F1387" s="242" t="s">
        <v>515</v>
      </c>
      <c r="G1387" s="242" t="s">
        <v>514</v>
      </c>
    </row>
    <row r="1388" spans="1:7" x14ac:dyDescent="0.35">
      <c r="A1388">
        <v>2017</v>
      </c>
      <c r="B1388" t="s">
        <v>262</v>
      </c>
      <c r="C1388" s="242" t="s">
        <v>515</v>
      </c>
      <c r="D1388" s="242" t="s">
        <v>514</v>
      </c>
      <c r="E1388" s="242" t="s">
        <v>514</v>
      </c>
      <c r="F1388" s="242" t="s">
        <v>514</v>
      </c>
      <c r="G1388" s="242" t="s">
        <v>515</v>
      </c>
    </row>
    <row r="1389" spans="1:7" x14ac:dyDescent="0.35">
      <c r="A1389">
        <v>2017</v>
      </c>
      <c r="B1389" t="s">
        <v>262</v>
      </c>
      <c r="C1389" s="242" t="s">
        <v>515</v>
      </c>
      <c r="D1389" s="242" t="s">
        <v>514</v>
      </c>
      <c r="E1389" s="242" t="s">
        <v>514</v>
      </c>
      <c r="F1389" s="242" t="s">
        <v>514</v>
      </c>
      <c r="G1389" s="242" t="s">
        <v>515</v>
      </c>
    </row>
    <row r="1390" spans="1:7" x14ac:dyDescent="0.35">
      <c r="A1390">
        <v>2017</v>
      </c>
      <c r="B1390" t="s">
        <v>262</v>
      </c>
      <c r="C1390" s="242" t="s">
        <v>515</v>
      </c>
      <c r="D1390" s="242" t="s">
        <v>514</v>
      </c>
      <c r="E1390" s="242" t="s">
        <v>514</v>
      </c>
      <c r="F1390" s="242" t="s">
        <v>514</v>
      </c>
      <c r="G1390" s="242" t="s">
        <v>515</v>
      </c>
    </row>
    <row r="1391" spans="1:7" x14ac:dyDescent="0.35">
      <c r="A1391">
        <v>2017</v>
      </c>
      <c r="B1391" t="s">
        <v>262</v>
      </c>
      <c r="C1391" s="242" t="s">
        <v>514</v>
      </c>
      <c r="D1391" s="242" t="s">
        <v>514</v>
      </c>
      <c r="E1391" s="242" t="s">
        <v>514</v>
      </c>
      <c r="F1391" s="242" t="s">
        <v>514</v>
      </c>
      <c r="G1391" s="242" t="s">
        <v>514</v>
      </c>
    </row>
    <row r="1392" spans="1:7" x14ac:dyDescent="0.35">
      <c r="A1392">
        <v>2017</v>
      </c>
      <c r="B1392" t="s">
        <v>262</v>
      </c>
      <c r="C1392" s="242" t="s">
        <v>515</v>
      </c>
      <c r="D1392" s="242" t="s">
        <v>515</v>
      </c>
      <c r="E1392" s="242" t="s">
        <v>515</v>
      </c>
      <c r="F1392" s="242" t="s">
        <v>515</v>
      </c>
      <c r="G1392" s="242" t="s">
        <v>515</v>
      </c>
    </row>
    <row r="1393" spans="1:7" x14ac:dyDescent="0.35">
      <c r="A1393">
        <v>2017</v>
      </c>
      <c r="B1393" t="s">
        <v>262</v>
      </c>
      <c r="C1393" s="242" t="s">
        <v>515</v>
      </c>
      <c r="D1393" s="242" t="s">
        <v>515</v>
      </c>
      <c r="E1393" s="242" t="s">
        <v>515</v>
      </c>
      <c r="F1393" s="242" t="s">
        <v>515</v>
      </c>
      <c r="G1393" s="242" t="s">
        <v>515</v>
      </c>
    </row>
    <row r="1394" spans="1:7" x14ac:dyDescent="0.35">
      <c r="A1394">
        <v>2017</v>
      </c>
      <c r="B1394" t="s">
        <v>263</v>
      </c>
      <c r="C1394" s="242" t="s">
        <v>514</v>
      </c>
      <c r="D1394" s="242" t="s">
        <v>514</v>
      </c>
      <c r="E1394" s="242" t="s">
        <v>515</v>
      </c>
      <c r="F1394" s="242" t="s">
        <v>514</v>
      </c>
      <c r="G1394" s="242" t="s">
        <v>514</v>
      </c>
    </row>
    <row r="1395" spans="1:7" x14ac:dyDescent="0.35">
      <c r="A1395">
        <v>2017</v>
      </c>
      <c r="B1395" t="s">
        <v>263</v>
      </c>
      <c r="C1395" s="242" t="s">
        <v>514</v>
      </c>
      <c r="D1395" s="242" t="s">
        <v>514</v>
      </c>
      <c r="E1395" s="242" t="s">
        <v>514</v>
      </c>
      <c r="F1395" s="242" t="s">
        <v>514</v>
      </c>
      <c r="G1395" s="242" t="s">
        <v>514</v>
      </c>
    </row>
    <row r="1396" spans="1:7" x14ac:dyDescent="0.35">
      <c r="A1396">
        <v>2017</v>
      </c>
      <c r="B1396" t="s">
        <v>263</v>
      </c>
      <c r="C1396" s="242" t="s">
        <v>515</v>
      </c>
      <c r="D1396" s="242" t="s">
        <v>514</v>
      </c>
      <c r="E1396" s="242" t="s">
        <v>514</v>
      </c>
      <c r="F1396" s="242" t="s">
        <v>515</v>
      </c>
      <c r="G1396" s="242" t="s">
        <v>515</v>
      </c>
    </row>
    <row r="1397" spans="1:7" x14ac:dyDescent="0.35">
      <c r="A1397">
        <v>2017</v>
      </c>
      <c r="B1397" t="s">
        <v>263</v>
      </c>
      <c r="C1397" s="242" t="s">
        <v>515</v>
      </c>
      <c r="D1397" s="242" t="s">
        <v>514</v>
      </c>
      <c r="E1397" s="242" t="s">
        <v>515</v>
      </c>
      <c r="F1397" s="242" t="s">
        <v>514</v>
      </c>
      <c r="G1397" s="242" t="s">
        <v>514</v>
      </c>
    </row>
    <row r="1398" spans="1:7" x14ac:dyDescent="0.35">
      <c r="A1398">
        <v>2017</v>
      </c>
      <c r="B1398" t="s">
        <v>263</v>
      </c>
      <c r="C1398" s="242" t="s">
        <v>515</v>
      </c>
      <c r="D1398" s="242" t="s">
        <v>515</v>
      </c>
      <c r="E1398" s="242" t="s">
        <v>514</v>
      </c>
      <c r="F1398" s="242" t="s">
        <v>515</v>
      </c>
      <c r="G1398" s="242" t="s">
        <v>515</v>
      </c>
    </row>
    <row r="1399" spans="1:7" x14ac:dyDescent="0.35">
      <c r="A1399">
        <v>2017</v>
      </c>
      <c r="B1399" t="s">
        <v>263</v>
      </c>
      <c r="C1399" s="242" t="s">
        <v>515</v>
      </c>
      <c r="D1399" s="242" t="s">
        <v>515</v>
      </c>
      <c r="E1399" s="242" t="s">
        <v>515</v>
      </c>
      <c r="F1399" s="242" t="s">
        <v>515</v>
      </c>
      <c r="G1399" s="242" t="s">
        <v>515</v>
      </c>
    </row>
    <row r="1400" spans="1:7" x14ac:dyDescent="0.35">
      <c r="A1400">
        <v>2017</v>
      </c>
      <c r="B1400" t="s">
        <v>263</v>
      </c>
      <c r="C1400" s="242" t="s">
        <v>514</v>
      </c>
      <c r="D1400" s="242" t="s">
        <v>514</v>
      </c>
      <c r="E1400" s="242" t="s">
        <v>513</v>
      </c>
      <c r="F1400" s="242" t="s">
        <v>514</v>
      </c>
      <c r="G1400" s="242" t="s">
        <v>515</v>
      </c>
    </row>
    <row r="1401" spans="1:7" x14ac:dyDescent="0.35">
      <c r="A1401">
        <v>2017</v>
      </c>
      <c r="B1401" t="s">
        <v>263</v>
      </c>
      <c r="C1401" s="242" t="s">
        <v>515</v>
      </c>
      <c r="D1401" s="242" t="s">
        <v>514</v>
      </c>
      <c r="E1401" s="242" t="s">
        <v>515</v>
      </c>
      <c r="F1401" s="242" t="s">
        <v>514</v>
      </c>
      <c r="G1401" s="242" t="s">
        <v>514</v>
      </c>
    </row>
    <row r="1402" spans="1:7" x14ac:dyDescent="0.35">
      <c r="A1402">
        <v>2017</v>
      </c>
      <c r="B1402" t="s">
        <v>263</v>
      </c>
      <c r="C1402" s="242" t="s">
        <v>515</v>
      </c>
      <c r="D1402" s="242" t="s">
        <v>514</v>
      </c>
      <c r="E1402" s="242" t="s">
        <v>514</v>
      </c>
      <c r="F1402" s="242" t="s">
        <v>515</v>
      </c>
      <c r="G1402" s="242" t="s">
        <v>515</v>
      </c>
    </row>
    <row r="1403" spans="1:7" x14ac:dyDescent="0.35">
      <c r="A1403">
        <v>2017</v>
      </c>
      <c r="B1403" t="s">
        <v>263</v>
      </c>
      <c r="C1403" s="242" t="s">
        <v>515</v>
      </c>
      <c r="D1403" s="242" t="s">
        <v>515</v>
      </c>
      <c r="E1403" s="242" t="s">
        <v>514</v>
      </c>
      <c r="F1403" s="242" t="s">
        <v>515</v>
      </c>
      <c r="G1403" s="242" t="s">
        <v>515</v>
      </c>
    </row>
    <row r="1404" spans="1:7" x14ac:dyDescent="0.35">
      <c r="A1404">
        <v>2017</v>
      </c>
      <c r="B1404" t="s">
        <v>263</v>
      </c>
      <c r="C1404" s="242" t="s">
        <v>515</v>
      </c>
      <c r="D1404" s="242" t="s">
        <v>515</v>
      </c>
      <c r="E1404" s="242" t="s">
        <v>515</v>
      </c>
      <c r="F1404" s="242" t="s">
        <v>515</v>
      </c>
      <c r="G1404" s="242" t="s">
        <v>515</v>
      </c>
    </row>
    <row r="1405" spans="1:7" x14ac:dyDescent="0.35">
      <c r="A1405">
        <v>2017</v>
      </c>
      <c r="B1405" t="s">
        <v>263</v>
      </c>
      <c r="C1405" s="242" t="s">
        <v>514</v>
      </c>
      <c r="D1405" s="242" t="s">
        <v>514</v>
      </c>
      <c r="E1405" s="242" t="s">
        <v>514</v>
      </c>
      <c r="F1405" s="242" t="s">
        <v>514</v>
      </c>
      <c r="G1405" s="242" t="s">
        <v>515</v>
      </c>
    </row>
    <row r="1406" spans="1:7" x14ac:dyDescent="0.35">
      <c r="A1406">
        <v>2017</v>
      </c>
      <c r="B1406" t="s">
        <v>263</v>
      </c>
      <c r="C1406" s="242" t="s">
        <v>513</v>
      </c>
      <c r="D1406" s="242" t="s">
        <v>515</v>
      </c>
      <c r="E1406" s="242" t="s">
        <v>515</v>
      </c>
      <c r="F1406" s="242" t="s">
        <v>514</v>
      </c>
      <c r="G1406" s="242" t="s">
        <v>515</v>
      </c>
    </row>
    <row r="1407" spans="1:7" x14ac:dyDescent="0.35">
      <c r="A1407">
        <v>2017</v>
      </c>
      <c r="B1407" t="s">
        <v>263</v>
      </c>
      <c r="C1407" s="242" t="s">
        <v>514</v>
      </c>
      <c r="D1407" s="242" t="s">
        <v>514</v>
      </c>
      <c r="E1407" s="242" t="s">
        <v>514</v>
      </c>
      <c r="F1407" s="242" t="s">
        <v>514</v>
      </c>
      <c r="G1407" s="242" t="s">
        <v>514</v>
      </c>
    </row>
    <row r="1408" spans="1:7" x14ac:dyDescent="0.35">
      <c r="A1408">
        <v>2017</v>
      </c>
      <c r="B1408" t="s">
        <v>263</v>
      </c>
      <c r="C1408" s="242" t="s">
        <v>515</v>
      </c>
      <c r="D1408" s="242" t="s">
        <v>514</v>
      </c>
      <c r="E1408" s="242" t="s">
        <v>514</v>
      </c>
      <c r="F1408" s="242" t="s">
        <v>514</v>
      </c>
      <c r="G1408" s="242" t="s">
        <v>515</v>
      </c>
    </row>
    <row r="1409" spans="1:7" x14ac:dyDescent="0.35">
      <c r="A1409">
        <v>2017</v>
      </c>
      <c r="B1409" t="s">
        <v>263</v>
      </c>
      <c r="C1409" s="242" t="s">
        <v>515</v>
      </c>
      <c r="D1409" s="242" t="s">
        <v>514</v>
      </c>
      <c r="E1409" s="242" t="s">
        <v>514</v>
      </c>
      <c r="F1409" s="242" t="s">
        <v>515</v>
      </c>
      <c r="G1409" s="242" t="s">
        <v>515</v>
      </c>
    </row>
    <row r="1410" spans="1:7" x14ac:dyDescent="0.35">
      <c r="A1410">
        <v>2017</v>
      </c>
      <c r="B1410" t="s">
        <v>263</v>
      </c>
      <c r="C1410" s="242" t="s">
        <v>514</v>
      </c>
      <c r="D1410" s="242" t="s">
        <v>514</v>
      </c>
      <c r="E1410" s="242" t="s">
        <v>514</v>
      </c>
      <c r="F1410" s="242" t="s">
        <v>514</v>
      </c>
      <c r="G1410" s="242" t="s">
        <v>514</v>
      </c>
    </row>
    <row r="1411" spans="1:7" x14ac:dyDescent="0.35">
      <c r="A1411">
        <v>2017</v>
      </c>
      <c r="B1411" t="s">
        <v>263</v>
      </c>
      <c r="C1411" s="242" t="s">
        <v>514</v>
      </c>
      <c r="D1411" s="242" t="s">
        <v>514</v>
      </c>
      <c r="E1411" s="242" t="s">
        <v>514</v>
      </c>
      <c r="F1411" s="242" t="s">
        <v>514</v>
      </c>
      <c r="G1411" s="242" t="s">
        <v>515</v>
      </c>
    </row>
    <row r="1412" spans="1:7" x14ac:dyDescent="0.35">
      <c r="A1412">
        <v>2017</v>
      </c>
      <c r="B1412" t="s">
        <v>264</v>
      </c>
      <c r="C1412" s="242" t="s">
        <v>514</v>
      </c>
      <c r="D1412" s="242" t="s">
        <v>514</v>
      </c>
      <c r="E1412" s="242" t="s">
        <v>514</v>
      </c>
      <c r="F1412" s="242" t="s">
        <v>515</v>
      </c>
      <c r="G1412" s="242" t="s">
        <v>515</v>
      </c>
    </row>
    <row r="1413" spans="1:7" x14ac:dyDescent="0.35">
      <c r="A1413">
        <v>2017</v>
      </c>
      <c r="B1413" t="s">
        <v>264</v>
      </c>
      <c r="C1413" s="243" t="s">
        <v>515</v>
      </c>
      <c r="D1413" s="242" t="s">
        <v>514</v>
      </c>
      <c r="E1413" s="242" t="s">
        <v>513</v>
      </c>
      <c r="F1413" s="242" t="s">
        <v>515</v>
      </c>
      <c r="G1413" s="242" t="s">
        <v>515</v>
      </c>
    </row>
    <row r="1414" spans="1:7" x14ac:dyDescent="0.35">
      <c r="A1414">
        <v>2017</v>
      </c>
      <c r="B1414" t="s">
        <v>264</v>
      </c>
      <c r="C1414" s="242" t="s">
        <v>515</v>
      </c>
      <c r="D1414" s="242" t="s">
        <v>514</v>
      </c>
      <c r="E1414" s="242" t="s">
        <v>514</v>
      </c>
      <c r="F1414" s="242" t="s">
        <v>514</v>
      </c>
      <c r="G1414" s="242" t="s">
        <v>515</v>
      </c>
    </row>
    <row r="1415" spans="1:7" x14ac:dyDescent="0.35">
      <c r="A1415">
        <v>2017</v>
      </c>
      <c r="B1415" t="s">
        <v>264</v>
      </c>
      <c r="C1415" s="242" t="s">
        <v>515</v>
      </c>
      <c r="D1415" s="242" t="s">
        <v>513</v>
      </c>
      <c r="E1415" s="242" t="s">
        <v>513</v>
      </c>
      <c r="F1415" s="242" t="s">
        <v>513</v>
      </c>
      <c r="G1415" s="242" t="s">
        <v>515</v>
      </c>
    </row>
    <row r="1416" spans="1:7" x14ac:dyDescent="0.35">
      <c r="A1416">
        <v>2017</v>
      </c>
      <c r="B1416" t="s">
        <v>264</v>
      </c>
      <c r="C1416" s="242" t="s">
        <v>515</v>
      </c>
      <c r="D1416" s="242" t="s">
        <v>513</v>
      </c>
      <c r="E1416" s="242" t="s">
        <v>515</v>
      </c>
      <c r="F1416" s="242" t="s">
        <v>515</v>
      </c>
      <c r="G1416" s="242" t="s">
        <v>515</v>
      </c>
    </row>
    <row r="1417" spans="1:7" x14ac:dyDescent="0.35">
      <c r="A1417">
        <v>2017</v>
      </c>
      <c r="B1417" t="s">
        <v>264</v>
      </c>
      <c r="C1417" s="242" t="s">
        <v>515</v>
      </c>
      <c r="D1417" s="242" t="s">
        <v>514</v>
      </c>
      <c r="E1417" s="242" t="s">
        <v>513</v>
      </c>
      <c r="F1417" s="242" t="s">
        <v>515</v>
      </c>
      <c r="G1417" s="242" t="s">
        <v>515</v>
      </c>
    </row>
    <row r="1418" spans="1:7" x14ac:dyDescent="0.35">
      <c r="A1418">
        <v>2017</v>
      </c>
      <c r="B1418" t="s">
        <v>264</v>
      </c>
      <c r="C1418" s="242" t="s">
        <v>515</v>
      </c>
      <c r="D1418" s="242" t="s">
        <v>513</v>
      </c>
      <c r="E1418" s="242" t="s">
        <v>513</v>
      </c>
      <c r="F1418" s="242" t="s">
        <v>515</v>
      </c>
      <c r="G1418" s="242" t="s">
        <v>513</v>
      </c>
    </row>
    <row r="1419" spans="1:7" x14ac:dyDescent="0.35">
      <c r="A1419">
        <v>2017</v>
      </c>
      <c r="B1419" t="s">
        <v>264</v>
      </c>
      <c r="C1419" s="242" t="s">
        <v>513</v>
      </c>
      <c r="D1419" s="242" t="s">
        <v>514</v>
      </c>
      <c r="E1419" s="242" t="s">
        <v>515</v>
      </c>
      <c r="F1419" s="242" t="s">
        <v>515</v>
      </c>
      <c r="G1419" s="242" t="s">
        <v>513</v>
      </c>
    </row>
    <row r="1420" spans="1:7" x14ac:dyDescent="0.35">
      <c r="A1420">
        <v>2017</v>
      </c>
      <c r="B1420" t="s">
        <v>264</v>
      </c>
      <c r="C1420" s="242" t="s">
        <v>514</v>
      </c>
      <c r="D1420" s="242" t="s">
        <v>514</v>
      </c>
      <c r="E1420" s="242" t="s">
        <v>514</v>
      </c>
      <c r="F1420" s="242" t="s">
        <v>514</v>
      </c>
      <c r="G1420" s="242" t="s">
        <v>515</v>
      </c>
    </row>
    <row r="1421" spans="1:7" x14ac:dyDescent="0.35">
      <c r="A1421">
        <v>2017</v>
      </c>
      <c r="B1421" t="s">
        <v>264</v>
      </c>
      <c r="C1421" s="242" t="s">
        <v>514</v>
      </c>
      <c r="D1421" s="242" t="s">
        <v>514</v>
      </c>
      <c r="E1421" s="242" t="s">
        <v>514</v>
      </c>
      <c r="F1421" s="242" t="s">
        <v>514</v>
      </c>
      <c r="G1421" s="242" t="s">
        <v>515</v>
      </c>
    </row>
    <row r="1422" spans="1:7" x14ac:dyDescent="0.35">
      <c r="A1422">
        <v>2017</v>
      </c>
      <c r="B1422" t="s">
        <v>264</v>
      </c>
      <c r="C1422" s="242" t="s">
        <v>515</v>
      </c>
      <c r="D1422" s="242" t="s">
        <v>514</v>
      </c>
      <c r="E1422" s="242" t="s">
        <v>514</v>
      </c>
      <c r="F1422" s="242" t="s">
        <v>515</v>
      </c>
      <c r="G1422" s="242" t="s">
        <v>515</v>
      </c>
    </row>
    <row r="1423" spans="1:7" x14ac:dyDescent="0.35">
      <c r="A1423">
        <v>2017</v>
      </c>
      <c r="B1423" t="s">
        <v>264</v>
      </c>
      <c r="C1423" s="242" t="s">
        <v>515</v>
      </c>
      <c r="D1423" s="242" t="s">
        <v>514</v>
      </c>
      <c r="E1423" s="242" t="s">
        <v>514</v>
      </c>
      <c r="F1423" s="242" t="s">
        <v>515</v>
      </c>
      <c r="G1423" s="242" t="s">
        <v>515</v>
      </c>
    </row>
    <row r="1424" spans="1:7" x14ac:dyDescent="0.35">
      <c r="A1424">
        <v>2017</v>
      </c>
      <c r="B1424" t="s">
        <v>264</v>
      </c>
      <c r="C1424" s="242" t="s">
        <v>514</v>
      </c>
      <c r="D1424" s="242" t="s">
        <v>514</v>
      </c>
      <c r="E1424" s="242" t="s">
        <v>514</v>
      </c>
      <c r="F1424" s="242" t="s">
        <v>514</v>
      </c>
      <c r="G1424" s="242" t="s">
        <v>515</v>
      </c>
    </row>
    <row r="1425" spans="1:7" x14ac:dyDescent="0.35">
      <c r="A1425">
        <v>2017</v>
      </c>
      <c r="B1425" t="s">
        <v>264</v>
      </c>
      <c r="C1425" s="242" t="s">
        <v>515</v>
      </c>
      <c r="D1425" s="242" t="s">
        <v>513</v>
      </c>
      <c r="E1425" s="242" t="s">
        <v>513</v>
      </c>
      <c r="F1425" s="242" t="s">
        <v>513</v>
      </c>
      <c r="G1425" s="242" t="s">
        <v>513</v>
      </c>
    </row>
    <row r="1426" spans="1:7" x14ac:dyDescent="0.35">
      <c r="A1426">
        <v>2017</v>
      </c>
      <c r="B1426" t="s">
        <v>264</v>
      </c>
      <c r="C1426" s="242" t="s">
        <v>515</v>
      </c>
      <c r="D1426" s="242" t="s">
        <v>515</v>
      </c>
      <c r="E1426" s="242" t="s">
        <v>514</v>
      </c>
      <c r="F1426" s="242" t="s">
        <v>515</v>
      </c>
      <c r="G1426" s="242" t="s">
        <v>515</v>
      </c>
    </row>
    <row r="1427" spans="1:7" x14ac:dyDescent="0.35">
      <c r="A1427">
        <v>2017</v>
      </c>
      <c r="B1427" t="s">
        <v>265</v>
      </c>
      <c r="C1427" s="242" t="s">
        <v>515</v>
      </c>
      <c r="D1427" s="242" t="s">
        <v>515</v>
      </c>
      <c r="E1427" s="242" t="s">
        <v>514</v>
      </c>
      <c r="F1427" s="242" t="s">
        <v>513</v>
      </c>
      <c r="G1427" s="242" t="s">
        <v>515</v>
      </c>
    </row>
    <row r="1428" spans="1:7" x14ac:dyDescent="0.35">
      <c r="A1428">
        <v>2017</v>
      </c>
      <c r="B1428" t="s">
        <v>265</v>
      </c>
      <c r="C1428" s="242" t="s">
        <v>515</v>
      </c>
      <c r="D1428" s="242" t="s">
        <v>515</v>
      </c>
      <c r="E1428" s="242" t="s">
        <v>515</v>
      </c>
      <c r="F1428" s="242" t="s">
        <v>515</v>
      </c>
      <c r="G1428" s="242" t="s">
        <v>515</v>
      </c>
    </row>
    <row r="1429" spans="1:7" x14ac:dyDescent="0.35">
      <c r="A1429">
        <v>2017</v>
      </c>
      <c r="B1429" t="s">
        <v>265</v>
      </c>
      <c r="C1429" s="242" t="s">
        <v>515</v>
      </c>
      <c r="D1429" s="242" t="s">
        <v>515</v>
      </c>
      <c r="E1429" s="242" t="s">
        <v>514</v>
      </c>
      <c r="F1429" s="242" t="s">
        <v>514</v>
      </c>
      <c r="G1429" s="242" t="s">
        <v>515</v>
      </c>
    </row>
    <row r="1430" spans="1:7" x14ac:dyDescent="0.35">
      <c r="A1430">
        <v>2017</v>
      </c>
      <c r="B1430" t="s">
        <v>265</v>
      </c>
      <c r="C1430" s="242" t="s">
        <v>515</v>
      </c>
      <c r="D1430" s="242" t="s">
        <v>515</v>
      </c>
      <c r="E1430" s="242" t="s">
        <v>515</v>
      </c>
      <c r="F1430" s="242" t="s">
        <v>515</v>
      </c>
      <c r="G1430" s="242" t="s">
        <v>514</v>
      </c>
    </row>
    <row r="1431" spans="1:7" x14ac:dyDescent="0.35">
      <c r="A1431">
        <v>2017</v>
      </c>
      <c r="B1431" t="s">
        <v>265</v>
      </c>
      <c r="C1431" s="242" t="s">
        <v>513</v>
      </c>
      <c r="D1431" s="242" t="s">
        <v>513</v>
      </c>
      <c r="E1431" s="242" t="s">
        <v>513</v>
      </c>
      <c r="F1431" s="242" t="s">
        <v>515</v>
      </c>
      <c r="G1431" s="242" t="s">
        <v>513</v>
      </c>
    </row>
    <row r="1432" spans="1:7" x14ac:dyDescent="0.35">
      <c r="A1432">
        <v>2017</v>
      </c>
      <c r="B1432" t="s">
        <v>265</v>
      </c>
      <c r="C1432" s="242" t="s">
        <v>515</v>
      </c>
      <c r="D1432" s="242" t="s">
        <v>515</v>
      </c>
      <c r="E1432" s="242" t="s">
        <v>515</v>
      </c>
      <c r="F1432" s="242" t="s">
        <v>515</v>
      </c>
      <c r="G1432" s="242" t="s">
        <v>515</v>
      </c>
    </row>
    <row r="1433" spans="1:7" x14ac:dyDescent="0.35">
      <c r="A1433">
        <v>2017</v>
      </c>
      <c r="B1433" t="s">
        <v>265</v>
      </c>
      <c r="C1433" s="242" t="s">
        <v>515</v>
      </c>
      <c r="D1433" s="242" t="s">
        <v>513</v>
      </c>
      <c r="E1433" s="242" t="s">
        <v>513</v>
      </c>
      <c r="F1433" s="242" t="s">
        <v>515</v>
      </c>
      <c r="G1433" s="242" t="s">
        <v>515</v>
      </c>
    </row>
    <row r="1434" spans="1:7" x14ac:dyDescent="0.35">
      <c r="A1434">
        <v>2017</v>
      </c>
      <c r="B1434" t="s">
        <v>265</v>
      </c>
      <c r="C1434" s="242" t="s">
        <v>514</v>
      </c>
      <c r="D1434" s="242" t="s">
        <v>514</v>
      </c>
      <c r="E1434" s="242" t="s">
        <v>515</v>
      </c>
      <c r="F1434" s="242" t="s">
        <v>515</v>
      </c>
      <c r="G1434" s="242" t="s">
        <v>515</v>
      </c>
    </row>
    <row r="1435" spans="1:7" x14ac:dyDescent="0.35">
      <c r="A1435">
        <v>2017</v>
      </c>
      <c r="B1435" t="s">
        <v>265</v>
      </c>
      <c r="C1435" s="242" t="s">
        <v>515</v>
      </c>
      <c r="D1435" s="242" t="s">
        <v>515</v>
      </c>
      <c r="E1435" s="242" t="s">
        <v>515</v>
      </c>
      <c r="F1435" s="242" t="s">
        <v>515</v>
      </c>
      <c r="G1435" s="242" t="s">
        <v>515</v>
      </c>
    </row>
    <row r="1436" spans="1:7" x14ac:dyDescent="0.35">
      <c r="A1436">
        <v>2017</v>
      </c>
      <c r="B1436" t="s">
        <v>265</v>
      </c>
      <c r="C1436" s="242" t="s">
        <v>515</v>
      </c>
      <c r="D1436" s="242" t="s">
        <v>515</v>
      </c>
      <c r="E1436" s="242" t="s">
        <v>515</v>
      </c>
      <c r="F1436" s="242" t="s">
        <v>515</v>
      </c>
      <c r="G1436" s="242" t="s">
        <v>515</v>
      </c>
    </row>
    <row r="1437" spans="1:7" x14ac:dyDescent="0.35">
      <c r="A1437">
        <v>2017</v>
      </c>
      <c r="B1437" t="s">
        <v>265</v>
      </c>
      <c r="C1437" s="242" t="s">
        <v>515</v>
      </c>
      <c r="D1437" s="242" t="s">
        <v>515</v>
      </c>
      <c r="E1437" s="242" t="s">
        <v>515</v>
      </c>
      <c r="F1437" s="242" t="s">
        <v>513</v>
      </c>
      <c r="G1437" s="242" t="s">
        <v>515</v>
      </c>
    </row>
    <row r="1438" spans="1:7" x14ac:dyDescent="0.35">
      <c r="A1438">
        <v>2017</v>
      </c>
      <c r="B1438" t="s">
        <v>265</v>
      </c>
      <c r="C1438" s="242" t="s">
        <v>515</v>
      </c>
      <c r="D1438" s="242" t="s">
        <v>515</v>
      </c>
      <c r="E1438" s="242" t="s">
        <v>515</v>
      </c>
      <c r="F1438" s="242" t="s">
        <v>515</v>
      </c>
      <c r="G1438" s="242" t="s">
        <v>515</v>
      </c>
    </row>
    <row r="1439" spans="1:7" x14ac:dyDescent="0.35">
      <c r="A1439">
        <v>2017</v>
      </c>
      <c r="B1439" t="s">
        <v>265</v>
      </c>
      <c r="C1439" s="242" t="s">
        <v>515</v>
      </c>
      <c r="D1439" s="242" t="s">
        <v>514</v>
      </c>
      <c r="E1439" s="242" t="s">
        <v>514</v>
      </c>
      <c r="F1439" s="242" t="s">
        <v>515</v>
      </c>
      <c r="G1439" s="242" t="s">
        <v>515</v>
      </c>
    </row>
    <row r="1440" spans="1:7" x14ac:dyDescent="0.35">
      <c r="A1440">
        <v>2017</v>
      </c>
      <c r="B1440" t="s">
        <v>311</v>
      </c>
      <c r="C1440" s="242" t="s">
        <v>515</v>
      </c>
      <c r="D1440" s="242" t="s">
        <v>515</v>
      </c>
      <c r="E1440" s="242" t="s">
        <v>515</v>
      </c>
      <c r="F1440" s="242" t="s">
        <v>515</v>
      </c>
      <c r="G1440" s="242" t="s">
        <v>515</v>
      </c>
    </row>
    <row r="1441" spans="1:7" x14ac:dyDescent="0.35">
      <c r="A1441">
        <v>2017</v>
      </c>
      <c r="B1441" t="s">
        <v>311</v>
      </c>
      <c r="C1441" s="242" t="s">
        <v>513</v>
      </c>
      <c r="D1441" s="242" t="s">
        <v>513</v>
      </c>
      <c r="E1441" s="242" t="s">
        <v>513</v>
      </c>
      <c r="F1441" s="242" t="s">
        <v>513</v>
      </c>
      <c r="G1441" s="242" t="s">
        <v>515</v>
      </c>
    </row>
    <row r="1442" spans="1:7" x14ac:dyDescent="0.35">
      <c r="A1442">
        <v>2017</v>
      </c>
      <c r="B1442" t="s">
        <v>311</v>
      </c>
      <c r="C1442" s="242" t="s">
        <v>515</v>
      </c>
      <c r="D1442" s="242" t="s">
        <v>515</v>
      </c>
      <c r="E1442" s="242" t="s">
        <v>513</v>
      </c>
      <c r="F1442" s="242" t="s">
        <v>515</v>
      </c>
      <c r="G1442" s="242" t="s">
        <v>514</v>
      </c>
    </row>
    <row r="1443" spans="1:7" x14ac:dyDescent="0.35">
      <c r="A1443">
        <v>2017</v>
      </c>
      <c r="B1443" t="s">
        <v>311</v>
      </c>
      <c r="C1443" s="242" t="s">
        <v>514</v>
      </c>
      <c r="D1443" s="242" t="s">
        <v>514</v>
      </c>
      <c r="E1443" s="242" t="s">
        <v>514</v>
      </c>
      <c r="F1443" s="242" t="s">
        <v>514</v>
      </c>
      <c r="G1443" s="242" t="s">
        <v>514</v>
      </c>
    </row>
    <row r="1444" spans="1:7" x14ac:dyDescent="0.35">
      <c r="A1444">
        <v>2017</v>
      </c>
      <c r="B1444" t="s">
        <v>311</v>
      </c>
      <c r="C1444" s="242" t="s">
        <v>514</v>
      </c>
      <c r="D1444" s="242" t="s">
        <v>514</v>
      </c>
      <c r="E1444" s="242" t="s">
        <v>514</v>
      </c>
      <c r="F1444" s="242" t="s">
        <v>514</v>
      </c>
      <c r="G1444" s="242" t="s">
        <v>514</v>
      </c>
    </row>
    <row r="1445" spans="1:7" x14ac:dyDescent="0.35">
      <c r="A1445">
        <v>2017</v>
      </c>
      <c r="B1445" t="s">
        <v>311</v>
      </c>
      <c r="C1445" s="242" t="s">
        <v>514</v>
      </c>
      <c r="D1445" s="242" t="s">
        <v>514</v>
      </c>
      <c r="E1445" s="242" t="s">
        <v>514</v>
      </c>
      <c r="F1445" s="242" t="s">
        <v>513</v>
      </c>
      <c r="G1445" s="242" t="s">
        <v>514</v>
      </c>
    </row>
    <row r="1446" spans="1:7" x14ac:dyDescent="0.35">
      <c r="A1446">
        <v>2017</v>
      </c>
      <c r="B1446" t="s">
        <v>311</v>
      </c>
      <c r="C1446" s="242" t="s">
        <v>514</v>
      </c>
      <c r="D1446" s="242" t="s">
        <v>514</v>
      </c>
      <c r="E1446" s="242" t="s">
        <v>514</v>
      </c>
      <c r="F1446" s="242" t="s">
        <v>514</v>
      </c>
      <c r="G1446" s="242" t="s">
        <v>515</v>
      </c>
    </row>
    <row r="1447" spans="1:7" x14ac:dyDescent="0.35">
      <c r="A1447">
        <v>2017</v>
      </c>
      <c r="B1447" t="s">
        <v>311</v>
      </c>
      <c r="C1447" s="242" t="s">
        <v>515</v>
      </c>
      <c r="D1447" s="242" t="s">
        <v>514</v>
      </c>
      <c r="E1447" s="242" t="s">
        <v>513</v>
      </c>
      <c r="F1447" s="242" t="s">
        <v>515</v>
      </c>
      <c r="G1447" s="242" t="s">
        <v>515</v>
      </c>
    </row>
    <row r="1448" spans="1:7" x14ac:dyDescent="0.35">
      <c r="A1448">
        <v>2017</v>
      </c>
      <c r="B1448" t="s">
        <v>311</v>
      </c>
      <c r="C1448" s="242" t="s">
        <v>513</v>
      </c>
      <c r="D1448" s="242" t="s">
        <v>513</v>
      </c>
      <c r="E1448" s="242" t="s">
        <v>513</v>
      </c>
      <c r="F1448" s="242" t="s">
        <v>513</v>
      </c>
      <c r="G1448" s="242" t="s">
        <v>515</v>
      </c>
    </row>
    <row r="1449" spans="1:7" x14ac:dyDescent="0.35">
      <c r="A1449">
        <v>2017</v>
      </c>
      <c r="B1449" t="s">
        <v>311</v>
      </c>
      <c r="C1449" s="242" t="s">
        <v>515</v>
      </c>
      <c r="D1449" s="242" t="s">
        <v>515</v>
      </c>
      <c r="E1449" s="242" t="s">
        <v>515</v>
      </c>
      <c r="F1449" s="242" t="s">
        <v>515</v>
      </c>
      <c r="G1449" s="242" t="s">
        <v>515</v>
      </c>
    </row>
    <row r="1450" spans="1:7" x14ac:dyDescent="0.35">
      <c r="A1450">
        <v>2017</v>
      </c>
      <c r="B1450" t="s">
        <v>311</v>
      </c>
      <c r="C1450" s="242" t="s">
        <v>515</v>
      </c>
      <c r="D1450" s="242" t="s">
        <v>514</v>
      </c>
      <c r="E1450" s="242" t="s">
        <v>513</v>
      </c>
      <c r="F1450" s="242" t="s">
        <v>515</v>
      </c>
      <c r="G1450" s="242" t="s">
        <v>515</v>
      </c>
    </row>
    <row r="1451" spans="1:7" x14ac:dyDescent="0.35">
      <c r="A1451">
        <v>2017</v>
      </c>
      <c r="B1451" t="s">
        <v>266</v>
      </c>
      <c r="C1451" s="242" t="s">
        <v>515</v>
      </c>
      <c r="D1451" s="242" t="s">
        <v>515</v>
      </c>
      <c r="E1451" s="242" t="s">
        <v>513</v>
      </c>
      <c r="F1451" s="242" t="s">
        <v>515</v>
      </c>
      <c r="G1451" s="242" t="s">
        <v>515</v>
      </c>
    </row>
    <row r="1452" spans="1:7" x14ac:dyDescent="0.35">
      <c r="A1452">
        <v>2017</v>
      </c>
      <c r="B1452" t="s">
        <v>266</v>
      </c>
      <c r="C1452" s="242" t="s">
        <v>515</v>
      </c>
      <c r="D1452" s="242" t="s">
        <v>514</v>
      </c>
      <c r="E1452" s="242" t="s">
        <v>514</v>
      </c>
      <c r="F1452" s="242" t="s">
        <v>515</v>
      </c>
      <c r="G1452" s="242" t="s">
        <v>515</v>
      </c>
    </row>
    <row r="1453" spans="1:7" x14ac:dyDescent="0.35">
      <c r="A1453">
        <v>2017</v>
      </c>
      <c r="B1453" t="s">
        <v>266</v>
      </c>
      <c r="C1453" s="242" t="s">
        <v>513</v>
      </c>
      <c r="D1453" s="242" t="s">
        <v>513</v>
      </c>
      <c r="E1453" s="242" t="s">
        <v>513</v>
      </c>
      <c r="F1453" s="242" t="s">
        <v>515</v>
      </c>
      <c r="G1453" s="242" t="s">
        <v>515</v>
      </c>
    </row>
    <row r="1454" spans="1:7" x14ac:dyDescent="0.35">
      <c r="A1454">
        <v>2017</v>
      </c>
      <c r="B1454" t="s">
        <v>266</v>
      </c>
      <c r="C1454" s="242" t="s">
        <v>515</v>
      </c>
      <c r="D1454" s="242" t="s">
        <v>515</v>
      </c>
      <c r="E1454" s="242" t="s">
        <v>515</v>
      </c>
      <c r="F1454" s="242" t="s">
        <v>515</v>
      </c>
      <c r="G1454" s="242" t="s">
        <v>515</v>
      </c>
    </row>
    <row r="1455" spans="1:7" x14ac:dyDescent="0.35">
      <c r="A1455">
        <v>2017</v>
      </c>
      <c r="B1455" t="s">
        <v>266</v>
      </c>
      <c r="C1455" s="242" t="s">
        <v>515</v>
      </c>
      <c r="D1455" s="242" t="s">
        <v>513</v>
      </c>
      <c r="E1455" s="242" t="s">
        <v>513</v>
      </c>
      <c r="F1455" s="242" t="s">
        <v>515</v>
      </c>
      <c r="G1455" s="242" t="s">
        <v>515</v>
      </c>
    </row>
    <row r="1456" spans="1:7" x14ac:dyDescent="0.35">
      <c r="A1456">
        <v>2017</v>
      </c>
      <c r="B1456" t="s">
        <v>266</v>
      </c>
      <c r="C1456" s="242" t="s">
        <v>513</v>
      </c>
      <c r="D1456" s="242" t="s">
        <v>513</v>
      </c>
      <c r="E1456" s="242" t="s">
        <v>513</v>
      </c>
      <c r="F1456" s="242" t="s">
        <v>513</v>
      </c>
      <c r="G1456" s="242" t="s">
        <v>515</v>
      </c>
    </row>
    <row r="1457" spans="1:7" x14ac:dyDescent="0.35">
      <c r="A1457">
        <v>2017</v>
      </c>
      <c r="B1457" t="s">
        <v>266</v>
      </c>
      <c r="C1457" s="242" t="s">
        <v>515</v>
      </c>
      <c r="D1457" s="242" t="s">
        <v>514</v>
      </c>
      <c r="E1457" s="242" t="s">
        <v>513</v>
      </c>
      <c r="F1457" s="242" t="s">
        <v>515</v>
      </c>
      <c r="G1457" s="242" t="s">
        <v>515</v>
      </c>
    </row>
    <row r="1458" spans="1:7" x14ac:dyDescent="0.35">
      <c r="A1458">
        <v>2017</v>
      </c>
      <c r="B1458" t="s">
        <v>266</v>
      </c>
      <c r="C1458" s="242" t="s">
        <v>515</v>
      </c>
      <c r="D1458" s="242" t="s">
        <v>515</v>
      </c>
      <c r="E1458" s="242" t="s">
        <v>515</v>
      </c>
      <c r="F1458" s="242" t="s">
        <v>515</v>
      </c>
      <c r="G1458" s="242" t="s">
        <v>515</v>
      </c>
    </row>
    <row r="1459" spans="1:7" x14ac:dyDescent="0.35">
      <c r="A1459">
        <v>2017</v>
      </c>
      <c r="B1459" t="s">
        <v>266</v>
      </c>
      <c r="C1459" s="242" t="s">
        <v>515</v>
      </c>
      <c r="D1459" s="242" t="s">
        <v>515</v>
      </c>
      <c r="E1459" s="242" t="s">
        <v>515</v>
      </c>
      <c r="F1459" s="242" t="s">
        <v>515</v>
      </c>
      <c r="G1459" s="242" t="s">
        <v>515</v>
      </c>
    </row>
    <row r="1460" spans="1:7" x14ac:dyDescent="0.35">
      <c r="A1460">
        <v>2017</v>
      </c>
      <c r="B1460" t="s">
        <v>266</v>
      </c>
      <c r="C1460" s="242" t="s">
        <v>515</v>
      </c>
      <c r="D1460" s="242" t="s">
        <v>513</v>
      </c>
      <c r="E1460" s="242" t="s">
        <v>515</v>
      </c>
      <c r="F1460" s="242" t="s">
        <v>515</v>
      </c>
      <c r="G1460" s="242" t="s">
        <v>515</v>
      </c>
    </row>
    <row r="1461" spans="1:7" x14ac:dyDescent="0.35">
      <c r="A1461">
        <v>2017</v>
      </c>
      <c r="B1461" t="s">
        <v>266</v>
      </c>
      <c r="C1461" s="242" t="s">
        <v>514</v>
      </c>
      <c r="D1461" s="242" t="s">
        <v>514</v>
      </c>
      <c r="E1461" s="242" t="s">
        <v>514</v>
      </c>
      <c r="F1461" s="242" t="s">
        <v>514</v>
      </c>
      <c r="G1461" s="242" t="s">
        <v>515</v>
      </c>
    </row>
    <row r="1462" spans="1:7" x14ac:dyDescent="0.35">
      <c r="A1462">
        <v>2017</v>
      </c>
      <c r="B1462" t="s">
        <v>266</v>
      </c>
      <c r="C1462" s="242" t="s">
        <v>515</v>
      </c>
      <c r="D1462" s="242" t="s">
        <v>515</v>
      </c>
      <c r="E1462" s="242" t="s">
        <v>513</v>
      </c>
      <c r="F1462" s="242" t="s">
        <v>513</v>
      </c>
      <c r="G1462" s="242" t="s">
        <v>513</v>
      </c>
    </row>
    <row r="1463" spans="1:7" x14ac:dyDescent="0.35">
      <c r="A1463">
        <v>2017</v>
      </c>
      <c r="B1463" t="s">
        <v>266</v>
      </c>
      <c r="C1463" s="242" t="s">
        <v>515</v>
      </c>
      <c r="D1463" s="242" t="s">
        <v>515</v>
      </c>
      <c r="E1463" s="242" t="s">
        <v>513</v>
      </c>
      <c r="F1463" s="242" t="s">
        <v>515</v>
      </c>
      <c r="G1463" s="242" t="s">
        <v>515</v>
      </c>
    </row>
    <row r="1464" spans="1:7" x14ac:dyDescent="0.35">
      <c r="A1464">
        <v>2017</v>
      </c>
      <c r="B1464" t="s">
        <v>267</v>
      </c>
      <c r="C1464" s="242" t="s">
        <v>515</v>
      </c>
      <c r="D1464" s="242" t="s">
        <v>514</v>
      </c>
      <c r="E1464" s="242" t="s">
        <v>514</v>
      </c>
      <c r="F1464" s="242" t="s">
        <v>514</v>
      </c>
      <c r="G1464" s="242" t="s">
        <v>515</v>
      </c>
    </row>
    <row r="1465" spans="1:7" x14ac:dyDescent="0.35">
      <c r="A1465">
        <v>2017</v>
      </c>
      <c r="B1465" t="s">
        <v>267</v>
      </c>
      <c r="C1465" s="242" t="s">
        <v>515</v>
      </c>
      <c r="D1465" s="242" t="s">
        <v>514</v>
      </c>
      <c r="E1465" s="242" t="s">
        <v>514</v>
      </c>
      <c r="F1465" s="242" t="s">
        <v>514</v>
      </c>
      <c r="G1465" s="242" t="s">
        <v>514</v>
      </c>
    </row>
    <row r="1466" spans="1:7" x14ac:dyDescent="0.35">
      <c r="A1466">
        <v>2017</v>
      </c>
      <c r="B1466" t="s">
        <v>267</v>
      </c>
      <c r="C1466" s="242" t="s">
        <v>514</v>
      </c>
      <c r="D1466" s="242" t="s">
        <v>514</v>
      </c>
      <c r="E1466" s="242" t="s">
        <v>514</v>
      </c>
      <c r="F1466" s="242" t="s">
        <v>514</v>
      </c>
      <c r="G1466" s="242" t="s">
        <v>514</v>
      </c>
    </row>
    <row r="1467" spans="1:7" x14ac:dyDescent="0.35">
      <c r="A1467">
        <v>2017</v>
      </c>
      <c r="B1467" t="s">
        <v>267</v>
      </c>
      <c r="C1467" s="242" t="s">
        <v>514</v>
      </c>
      <c r="D1467" s="242" t="s">
        <v>515</v>
      </c>
      <c r="E1467" s="242" t="s">
        <v>515</v>
      </c>
      <c r="F1467" s="242" t="s">
        <v>514</v>
      </c>
      <c r="G1467" s="242" t="s">
        <v>515</v>
      </c>
    </row>
    <row r="1468" spans="1:7" x14ac:dyDescent="0.35">
      <c r="A1468">
        <v>2017</v>
      </c>
      <c r="B1468" t="s">
        <v>267</v>
      </c>
      <c r="C1468" s="242" t="s">
        <v>515</v>
      </c>
      <c r="D1468" s="242" t="s">
        <v>515</v>
      </c>
      <c r="E1468" s="242" t="s">
        <v>514</v>
      </c>
      <c r="F1468" s="242" t="s">
        <v>514</v>
      </c>
      <c r="G1468" s="242" t="s">
        <v>514</v>
      </c>
    </row>
    <row r="1469" spans="1:7" x14ac:dyDescent="0.35">
      <c r="A1469">
        <v>2017</v>
      </c>
      <c r="B1469" t="s">
        <v>267</v>
      </c>
      <c r="C1469" s="242" t="s">
        <v>515</v>
      </c>
      <c r="D1469" s="242" t="s">
        <v>515</v>
      </c>
      <c r="E1469" s="242" t="s">
        <v>513</v>
      </c>
      <c r="F1469" s="242" t="s">
        <v>514</v>
      </c>
      <c r="G1469" s="242" t="s">
        <v>515</v>
      </c>
    </row>
    <row r="1470" spans="1:7" x14ac:dyDescent="0.35">
      <c r="A1470">
        <v>2017</v>
      </c>
      <c r="B1470" t="s">
        <v>267</v>
      </c>
      <c r="C1470" s="242" t="s">
        <v>514</v>
      </c>
      <c r="D1470" s="242" t="s">
        <v>514</v>
      </c>
      <c r="E1470" s="242" t="s">
        <v>514</v>
      </c>
      <c r="F1470" s="242" t="s">
        <v>514</v>
      </c>
      <c r="G1470" s="242" t="s">
        <v>514</v>
      </c>
    </row>
    <row r="1471" spans="1:7" x14ac:dyDescent="0.35">
      <c r="A1471">
        <v>2017</v>
      </c>
      <c r="B1471" t="s">
        <v>267</v>
      </c>
      <c r="C1471" s="242" t="s">
        <v>515</v>
      </c>
      <c r="D1471" s="242" t="s">
        <v>515</v>
      </c>
      <c r="E1471" s="242" t="s">
        <v>513</v>
      </c>
      <c r="F1471" s="242" t="s">
        <v>514</v>
      </c>
      <c r="G1471" s="242" t="s">
        <v>515</v>
      </c>
    </row>
    <row r="1472" spans="1:7" x14ac:dyDescent="0.35">
      <c r="A1472">
        <v>2017</v>
      </c>
      <c r="B1472" t="s">
        <v>267</v>
      </c>
      <c r="C1472" s="242" t="s">
        <v>515</v>
      </c>
      <c r="D1472" s="242" t="s">
        <v>515</v>
      </c>
      <c r="E1472" s="242" t="s">
        <v>515</v>
      </c>
      <c r="F1472" s="242" t="s">
        <v>515</v>
      </c>
      <c r="G1472" s="242" t="s">
        <v>515</v>
      </c>
    </row>
    <row r="1473" spans="1:7" x14ac:dyDescent="0.35">
      <c r="A1473">
        <v>2017</v>
      </c>
      <c r="B1473" t="s">
        <v>267</v>
      </c>
      <c r="C1473" s="242" t="s">
        <v>514</v>
      </c>
      <c r="D1473" s="242" t="s">
        <v>515</v>
      </c>
      <c r="E1473" s="242" t="s">
        <v>515</v>
      </c>
      <c r="F1473" s="242" t="s">
        <v>514</v>
      </c>
      <c r="G1473" s="242" t="s">
        <v>515</v>
      </c>
    </row>
    <row r="1474" spans="1:7" x14ac:dyDescent="0.35">
      <c r="A1474">
        <v>2017</v>
      </c>
      <c r="B1474" t="s">
        <v>267</v>
      </c>
      <c r="C1474" s="242" t="s">
        <v>514</v>
      </c>
      <c r="D1474" s="242" t="s">
        <v>514</v>
      </c>
      <c r="E1474" s="242" t="s">
        <v>514</v>
      </c>
      <c r="F1474" s="242" t="s">
        <v>514</v>
      </c>
      <c r="G1474" s="242" t="s">
        <v>515</v>
      </c>
    </row>
    <row r="1475" spans="1:7" x14ac:dyDescent="0.35">
      <c r="A1475">
        <v>2017</v>
      </c>
      <c r="B1475" t="s">
        <v>267</v>
      </c>
      <c r="C1475" s="242" t="s">
        <v>515</v>
      </c>
      <c r="D1475" s="242" t="s">
        <v>515</v>
      </c>
      <c r="E1475" s="242" t="s">
        <v>513</v>
      </c>
      <c r="F1475" s="242" t="s">
        <v>513</v>
      </c>
      <c r="G1475" s="242" t="s">
        <v>515</v>
      </c>
    </row>
    <row r="1476" spans="1:7" x14ac:dyDescent="0.35">
      <c r="A1476">
        <v>2017</v>
      </c>
      <c r="B1476" t="s">
        <v>267</v>
      </c>
      <c r="C1476" s="242" t="s">
        <v>515</v>
      </c>
      <c r="D1476" s="242" t="s">
        <v>514</v>
      </c>
      <c r="E1476" s="242" t="s">
        <v>515</v>
      </c>
      <c r="F1476" s="242" t="s">
        <v>515</v>
      </c>
      <c r="G1476" s="242" t="s">
        <v>515</v>
      </c>
    </row>
    <row r="1477" spans="1:7" x14ac:dyDescent="0.35">
      <c r="A1477">
        <v>2017</v>
      </c>
      <c r="B1477" t="s">
        <v>267</v>
      </c>
      <c r="C1477" s="242" t="s">
        <v>514</v>
      </c>
      <c r="D1477" s="242" t="s">
        <v>514</v>
      </c>
      <c r="E1477" s="242" t="s">
        <v>514</v>
      </c>
      <c r="F1477" s="242" t="s">
        <v>514</v>
      </c>
      <c r="G1477" s="242" t="s">
        <v>514</v>
      </c>
    </row>
    <row r="1478" spans="1:7" x14ac:dyDescent="0.35">
      <c r="A1478">
        <v>2017</v>
      </c>
      <c r="B1478" t="s">
        <v>312</v>
      </c>
      <c r="C1478" s="242" t="s">
        <v>515</v>
      </c>
      <c r="D1478" s="242" t="s">
        <v>514</v>
      </c>
      <c r="E1478" s="242" t="s">
        <v>514</v>
      </c>
      <c r="F1478" s="242" t="s">
        <v>515</v>
      </c>
      <c r="G1478" s="242" t="s">
        <v>515</v>
      </c>
    </row>
    <row r="1479" spans="1:7" x14ac:dyDescent="0.35">
      <c r="A1479">
        <v>2017</v>
      </c>
      <c r="B1479" t="s">
        <v>312</v>
      </c>
      <c r="C1479" s="242" t="s">
        <v>515</v>
      </c>
      <c r="D1479" s="242" t="s">
        <v>515</v>
      </c>
      <c r="E1479" s="242" t="s">
        <v>515</v>
      </c>
      <c r="F1479" s="242" t="s">
        <v>515</v>
      </c>
      <c r="G1479" s="242" t="s">
        <v>515</v>
      </c>
    </row>
    <row r="1480" spans="1:7" x14ac:dyDescent="0.35">
      <c r="A1480">
        <v>2017</v>
      </c>
      <c r="B1480" t="s">
        <v>312</v>
      </c>
      <c r="C1480" s="242" t="s">
        <v>513</v>
      </c>
      <c r="D1480" s="242" t="s">
        <v>515</v>
      </c>
      <c r="E1480" s="242" t="s">
        <v>513</v>
      </c>
      <c r="F1480" s="242" t="s">
        <v>515</v>
      </c>
      <c r="G1480" s="242" t="s">
        <v>515</v>
      </c>
    </row>
    <row r="1481" spans="1:7" x14ac:dyDescent="0.35">
      <c r="A1481">
        <v>2017</v>
      </c>
      <c r="B1481" t="s">
        <v>312</v>
      </c>
      <c r="C1481" s="242" t="s">
        <v>515</v>
      </c>
      <c r="D1481" s="242" t="s">
        <v>514</v>
      </c>
      <c r="E1481" s="242" t="s">
        <v>514</v>
      </c>
      <c r="F1481" s="242" t="s">
        <v>513</v>
      </c>
      <c r="G1481" s="242" t="s">
        <v>515</v>
      </c>
    </row>
    <row r="1482" spans="1:7" x14ac:dyDescent="0.35">
      <c r="A1482">
        <v>2017</v>
      </c>
      <c r="B1482" t="s">
        <v>312</v>
      </c>
      <c r="C1482" s="242" t="s">
        <v>515</v>
      </c>
      <c r="D1482" s="242" t="s">
        <v>514</v>
      </c>
      <c r="E1482" s="242" t="s">
        <v>514</v>
      </c>
      <c r="F1482" s="242" t="s">
        <v>514</v>
      </c>
      <c r="G1482" s="242" t="s">
        <v>514</v>
      </c>
    </row>
    <row r="1483" spans="1:7" x14ac:dyDescent="0.35">
      <c r="A1483">
        <v>2017</v>
      </c>
      <c r="B1483" t="s">
        <v>312</v>
      </c>
      <c r="C1483" s="242" t="s">
        <v>515</v>
      </c>
      <c r="D1483" s="242" t="s">
        <v>515</v>
      </c>
      <c r="E1483" s="242" t="s">
        <v>515</v>
      </c>
      <c r="F1483" s="242" t="s">
        <v>515</v>
      </c>
      <c r="G1483" s="242" t="s">
        <v>515</v>
      </c>
    </row>
    <row r="1484" spans="1:7" x14ac:dyDescent="0.35">
      <c r="A1484">
        <v>2017</v>
      </c>
      <c r="B1484" t="s">
        <v>312</v>
      </c>
      <c r="C1484" s="242" t="s">
        <v>514</v>
      </c>
      <c r="D1484" s="242" t="s">
        <v>514</v>
      </c>
      <c r="E1484" s="242" t="s">
        <v>514</v>
      </c>
      <c r="F1484" s="242" t="s">
        <v>514</v>
      </c>
      <c r="G1484" s="242" t="s">
        <v>514</v>
      </c>
    </row>
    <row r="1485" spans="1:7" x14ac:dyDescent="0.35">
      <c r="A1485">
        <v>2017</v>
      </c>
      <c r="B1485" t="s">
        <v>312</v>
      </c>
      <c r="C1485" s="242" t="s">
        <v>515</v>
      </c>
      <c r="D1485" s="242" t="s">
        <v>513</v>
      </c>
      <c r="E1485" s="242" t="s">
        <v>514</v>
      </c>
      <c r="F1485" s="242" t="s">
        <v>514</v>
      </c>
      <c r="G1485" s="242" t="s">
        <v>514</v>
      </c>
    </row>
    <row r="1486" spans="1:7" x14ac:dyDescent="0.35">
      <c r="A1486">
        <v>2017</v>
      </c>
      <c r="B1486" t="s">
        <v>312</v>
      </c>
      <c r="C1486" s="242" t="s">
        <v>515</v>
      </c>
      <c r="D1486" s="242" t="s">
        <v>515</v>
      </c>
      <c r="E1486" s="242" t="s">
        <v>514</v>
      </c>
      <c r="F1486" s="242" t="s">
        <v>515</v>
      </c>
      <c r="G1486" s="242" t="s">
        <v>514</v>
      </c>
    </row>
    <row r="1487" spans="1:7" x14ac:dyDescent="0.35">
      <c r="A1487">
        <v>2017</v>
      </c>
      <c r="B1487" t="s">
        <v>312</v>
      </c>
      <c r="C1487" s="242" t="s">
        <v>515</v>
      </c>
      <c r="D1487" s="242" t="s">
        <v>515</v>
      </c>
      <c r="E1487" s="242" t="s">
        <v>514</v>
      </c>
      <c r="F1487" s="242" t="s">
        <v>515</v>
      </c>
      <c r="G1487" s="242" t="s">
        <v>514</v>
      </c>
    </row>
    <row r="1488" spans="1:7" x14ac:dyDescent="0.35">
      <c r="A1488">
        <v>2017</v>
      </c>
      <c r="B1488" t="s">
        <v>312</v>
      </c>
      <c r="C1488" s="242" t="s">
        <v>515</v>
      </c>
      <c r="D1488" s="242" t="s">
        <v>514</v>
      </c>
      <c r="E1488" s="242" t="s">
        <v>514</v>
      </c>
      <c r="F1488" s="242" t="s">
        <v>515</v>
      </c>
      <c r="G1488" s="242" t="s">
        <v>515</v>
      </c>
    </row>
    <row r="1489" spans="1:7" x14ac:dyDescent="0.35">
      <c r="A1489">
        <v>2017</v>
      </c>
      <c r="B1489" t="s">
        <v>312</v>
      </c>
      <c r="C1489" s="242" t="s">
        <v>515</v>
      </c>
      <c r="D1489" s="242" t="s">
        <v>515</v>
      </c>
      <c r="E1489" s="242" t="s">
        <v>515</v>
      </c>
      <c r="F1489" s="242" t="s">
        <v>514</v>
      </c>
      <c r="G1489" s="242" t="s">
        <v>514</v>
      </c>
    </row>
    <row r="1490" spans="1:7" x14ac:dyDescent="0.35">
      <c r="A1490">
        <v>2017</v>
      </c>
      <c r="B1490" t="s">
        <v>312</v>
      </c>
      <c r="C1490" s="242" t="s">
        <v>515</v>
      </c>
      <c r="D1490" s="242" t="s">
        <v>515</v>
      </c>
      <c r="E1490" s="242" t="s">
        <v>515</v>
      </c>
      <c r="F1490" s="242" t="s">
        <v>513</v>
      </c>
      <c r="G1490" s="242" t="s">
        <v>513</v>
      </c>
    </row>
    <row r="1491" spans="1:7" x14ac:dyDescent="0.35">
      <c r="A1491">
        <v>2017</v>
      </c>
      <c r="B1491" t="s">
        <v>312</v>
      </c>
      <c r="C1491" s="242" t="s">
        <v>515</v>
      </c>
      <c r="D1491" s="242" t="s">
        <v>515</v>
      </c>
      <c r="E1491" s="242" t="s">
        <v>515</v>
      </c>
      <c r="F1491" s="242" t="s">
        <v>515</v>
      </c>
      <c r="G1491" s="242" t="s">
        <v>514</v>
      </c>
    </row>
    <row r="1492" spans="1:7" x14ac:dyDescent="0.35">
      <c r="A1492">
        <v>2017</v>
      </c>
      <c r="B1492" t="s">
        <v>312</v>
      </c>
      <c r="C1492" s="242" t="s">
        <v>515</v>
      </c>
      <c r="D1492" s="242" t="s">
        <v>514</v>
      </c>
      <c r="E1492" s="242" t="s">
        <v>514</v>
      </c>
      <c r="F1492" s="242" t="s">
        <v>515</v>
      </c>
      <c r="G1492" s="242" t="s">
        <v>514</v>
      </c>
    </row>
    <row r="1493" spans="1:7" x14ac:dyDescent="0.35">
      <c r="A1493">
        <v>2017</v>
      </c>
      <c r="B1493" t="s">
        <v>313</v>
      </c>
      <c r="C1493" s="242" t="s">
        <v>514</v>
      </c>
      <c r="D1493" s="242" t="s">
        <v>514</v>
      </c>
      <c r="E1493" s="242" t="s">
        <v>514</v>
      </c>
      <c r="F1493" s="242" t="s">
        <v>515</v>
      </c>
      <c r="G1493" s="242" t="s">
        <v>514</v>
      </c>
    </row>
    <row r="1494" spans="1:7" x14ac:dyDescent="0.35">
      <c r="A1494">
        <v>2017</v>
      </c>
      <c r="B1494" t="s">
        <v>313</v>
      </c>
      <c r="C1494" s="242" t="s">
        <v>514</v>
      </c>
      <c r="D1494" s="242" t="s">
        <v>514</v>
      </c>
      <c r="E1494" s="242" t="s">
        <v>514</v>
      </c>
      <c r="F1494" s="242" t="s">
        <v>515</v>
      </c>
      <c r="G1494" s="242" t="s">
        <v>514</v>
      </c>
    </row>
    <row r="1495" spans="1:7" x14ac:dyDescent="0.35">
      <c r="A1495">
        <v>2017</v>
      </c>
      <c r="B1495" t="s">
        <v>313</v>
      </c>
      <c r="C1495" s="242" t="s">
        <v>514</v>
      </c>
      <c r="D1495" s="242" t="s">
        <v>514</v>
      </c>
      <c r="E1495" s="242" t="s">
        <v>514</v>
      </c>
      <c r="F1495" s="242" t="s">
        <v>515</v>
      </c>
      <c r="G1495" s="242" t="s">
        <v>514</v>
      </c>
    </row>
    <row r="1496" spans="1:7" x14ac:dyDescent="0.35">
      <c r="A1496">
        <v>2017</v>
      </c>
      <c r="B1496" t="s">
        <v>313</v>
      </c>
      <c r="C1496" s="242" t="s">
        <v>514</v>
      </c>
      <c r="D1496" s="242" t="s">
        <v>514</v>
      </c>
      <c r="E1496" s="242" t="s">
        <v>514</v>
      </c>
      <c r="F1496" s="242" t="s">
        <v>515</v>
      </c>
      <c r="G1496" s="242" t="s">
        <v>514</v>
      </c>
    </row>
    <row r="1497" spans="1:7" x14ac:dyDescent="0.35">
      <c r="A1497">
        <v>2017</v>
      </c>
      <c r="B1497" t="s">
        <v>313</v>
      </c>
      <c r="C1497" s="242" t="s">
        <v>514</v>
      </c>
      <c r="D1497" s="242" t="s">
        <v>514</v>
      </c>
      <c r="E1497" s="242" t="s">
        <v>514</v>
      </c>
      <c r="F1497" s="242" t="s">
        <v>515</v>
      </c>
      <c r="G1497" s="242" t="s">
        <v>514</v>
      </c>
    </row>
    <row r="1498" spans="1:7" x14ac:dyDescent="0.35">
      <c r="A1498">
        <v>2017</v>
      </c>
      <c r="B1498" t="s">
        <v>313</v>
      </c>
      <c r="C1498" s="242" t="s">
        <v>514</v>
      </c>
      <c r="D1498" s="242" t="s">
        <v>514</v>
      </c>
      <c r="E1498" s="242" t="s">
        <v>514</v>
      </c>
      <c r="F1498" s="242" t="s">
        <v>515</v>
      </c>
      <c r="G1498" s="242" t="s">
        <v>514</v>
      </c>
    </row>
    <row r="1499" spans="1:7" x14ac:dyDescent="0.35">
      <c r="A1499">
        <v>2017</v>
      </c>
      <c r="B1499" t="s">
        <v>313</v>
      </c>
      <c r="C1499" s="242" t="s">
        <v>515</v>
      </c>
      <c r="D1499" s="242" t="s">
        <v>514</v>
      </c>
      <c r="E1499" s="242" t="s">
        <v>515</v>
      </c>
      <c r="F1499" s="242" t="s">
        <v>515</v>
      </c>
      <c r="G1499" s="242" t="s">
        <v>514</v>
      </c>
    </row>
    <row r="1500" spans="1:7" x14ac:dyDescent="0.35">
      <c r="A1500">
        <v>2017</v>
      </c>
      <c r="B1500" t="s">
        <v>313</v>
      </c>
      <c r="C1500" s="242" t="s">
        <v>514</v>
      </c>
      <c r="D1500" s="242" t="s">
        <v>514</v>
      </c>
      <c r="E1500" s="242" t="s">
        <v>514</v>
      </c>
      <c r="F1500" s="242" t="s">
        <v>515</v>
      </c>
      <c r="G1500" s="242" t="s">
        <v>514</v>
      </c>
    </row>
    <row r="1501" spans="1:7" x14ac:dyDescent="0.35">
      <c r="A1501">
        <v>2017</v>
      </c>
      <c r="B1501" t="s">
        <v>313</v>
      </c>
      <c r="C1501" s="242" t="s">
        <v>514</v>
      </c>
      <c r="D1501" s="242" t="s">
        <v>514</v>
      </c>
      <c r="E1501" s="242" t="s">
        <v>514</v>
      </c>
      <c r="F1501" s="242" t="s">
        <v>515</v>
      </c>
      <c r="G1501" s="242" t="s">
        <v>514</v>
      </c>
    </row>
    <row r="1502" spans="1:7" x14ac:dyDescent="0.35">
      <c r="A1502">
        <v>2017</v>
      </c>
      <c r="B1502" t="s">
        <v>313</v>
      </c>
      <c r="C1502" s="242" t="s">
        <v>514</v>
      </c>
      <c r="D1502" s="242" t="s">
        <v>514</v>
      </c>
      <c r="E1502" s="242" t="s">
        <v>514</v>
      </c>
      <c r="F1502" s="242" t="s">
        <v>515</v>
      </c>
      <c r="G1502" s="242" t="s">
        <v>514</v>
      </c>
    </row>
    <row r="1503" spans="1:7" x14ac:dyDescent="0.35">
      <c r="A1503">
        <v>2017</v>
      </c>
      <c r="B1503" t="s">
        <v>313</v>
      </c>
      <c r="C1503" s="242" t="s">
        <v>514</v>
      </c>
      <c r="D1503" s="242" t="s">
        <v>514</v>
      </c>
      <c r="E1503" s="242" t="s">
        <v>514</v>
      </c>
      <c r="F1503" s="242" t="s">
        <v>515</v>
      </c>
      <c r="G1503" s="242" t="s">
        <v>514</v>
      </c>
    </row>
    <row r="1504" spans="1:7" x14ac:dyDescent="0.35">
      <c r="A1504">
        <v>2017</v>
      </c>
      <c r="B1504" t="s">
        <v>313</v>
      </c>
      <c r="C1504" s="242" t="s">
        <v>514</v>
      </c>
      <c r="D1504" s="242" t="s">
        <v>514</v>
      </c>
      <c r="E1504" s="242" t="s">
        <v>514</v>
      </c>
      <c r="F1504" s="242" t="s">
        <v>515</v>
      </c>
      <c r="G1504" s="242" t="s">
        <v>514</v>
      </c>
    </row>
    <row r="1505" spans="1:7" x14ac:dyDescent="0.35">
      <c r="A1505">
        <v>2017</v>
      </c>
      <c r="B1505" t="s">
        <v>313</v>
      </c>
      <c r="C1505" s="242" t="s">
        <v>514</v>
      </c>
      <c r="D1505" s="242" t="s">
        <v>514</v>
      </c>
      <c r="E1505" s="242" t="s">
        <v>514</v>
      </c>
      <c r="F1505" s="242" t="s">
        <v>515</v>
      </c>
      <c r="G1505" s="242" t="s">
        <v>515</v>
      </c>
    </row>
    <row r="1506" spans="1:7" x14ac:dyDescent="0.35">
      <c r="A1506">
        <v>2017</v>
      </c>
      <c r="B1506" t="s">
        <v>268</v>
      </c>
      <c r="C1506" s="242" t="s">
        <v>515</v>
      </c>
      <c r="D1506" s="242" t="s">
        <v>515</v>
      </c>
      <c r="E1506" s="242" t="s">
        <v>515</v>
      </c>
      <c r="F1506" s="242" t="s">
        <v>515</v>
      </c>
      <c r="G1506" s="242" t="s">
        <v>515</v>
      </c>
    </row>
    <row r="1507" spans="1:7" x14ac:dyDescent="0.35">
      <c r="A1507">
        <v>2017</v>
      </c>
      <c r="B1507" t="s">
        <v>268</v>
      </c>
      <c r="C1507" s="242" t="s">
        <v>515</v>
      </c>
      <c r="D1507" s="242" t="s">
        <v>515</v>
      </c>
      <c r="E1507" s="242" t="s">
        <v>515</v>
      </c>
      <c r="F1507" s="242" t="s">
        <v>515</v>
      </c>
      <c r="G1507" s="242" t="s">
        <v>515</v>
      </c>
    </row>
    <row r="1508" spans="1:7" x14ac:dyDescent="0.35">
      <c r="A1508">
        <v>2017</v>
      </c>
      <c r="B1508" t="s">
        <v>268</v>
      </c>
      <c r="C1508" s="242" t="s">
        <v>515</v>
      </c>
      <c r="D1508" s="242" t="s">
        <v>515</v>
      </c>
      <c r="E1508" s="242" t="s">
        <v>514</v>
      </c>
      <c r="F1508" s="242" t="s">
        <v>515</v>
      </c>
      <c r="G1508" s="242" t="s">
        <v>515</v>
      </c>
    </row>
    <row r="1509" spans="1:7" x14ac:dyDescent="0.35">
      <c r="A1509">
        <v>2017</v>
      </c>
      <c r="B1509" t="s">
        <v>268</v>
      </c>
      <c r="C1509" s="242" t="s">
        <v>515</v>
      </c>
      <c r="D1509" s="242" t="s">
        <v>513</v>
      </c>
      <c r="E1509" s="242" t="s">
        <v>515</v>
      </c>
      <c r="F1509" s="242" t="s">
        <v>515</v>
      </c>
      <c r="G1509" s="242" t="s">
        <v>515</v>
      </c>
    </row>
    <row r="1510" spans="1:7" x14ac:dyDescent="0.35">
      <c r="A1510">
        <v>2017</v>
      </c>
      <c r="B1510" t="s">
        <v>268</v>
      </c>
      <c r="C1510" s="242" t="s">
        <v>515</v>
      </c>
      <c r="D1510" s="242" t="s">
        <v>515</v>
      </c>
      <c r="E1510" s="242" t="s">
        <v>515</v>
      </c>
      <c r="F1510" s="242" t="s">
        <v>515</v>
      </c>
      <c r="G1510" s="242" t="s">
        <v>515</v>
      </c>
    </row>
    <row r="1511" spans="1:7" x14ac:dyDescent="0.35">
      <c r="A1511">
        <v>2017</v>
      </c>
      <c r="B1511" t="s">
        <v>268</v>
      </c>
      <c r="C1511" s="242" t="s">
        <v>515</v>
      </c>
      <c r="D1511" s="242" t="s">
        <v>514</v>
      </c>
      <c r="E1511" s="242" t="s">
        <v>514</v>
      </c>
      <c r="F1511" s="242" t="s">
        <v>515</v>
      </c>
      <c r="G1511" s="242" t="s">
        <v>515</v>
      </c>
    </row>
    <row r="1512" spans="1:7" x14ac:dyDescent="0.35">
      <c r="A1512">
        <v>2017</v>
      </c>
      <c r="B1512" t="s">
        <v>268</v>
      </c>
      <c r="C1512" s="242" t="s">
        <v>515</v>
      </c>
      <c r="D1512" s="242" t="s">
        <v>515</v>
      </c>
      <c r="E1512" s="242" t="s">
        <v>513</v>
      </c>
      <c r="F1512" s="242" t="s">
        <v>515</v>
      </c>
      <c r="G1512" s="242" t="s">
        <v>515</v>
      </c>
    </row>
    <row r="1513" spans="1:7" x14ac:dyDescent="0.35">
      <c r="A1513">
        <v>2017</v>
      </c>
      <c r="B1513" t="s">
        <v>268</v>
      </c>
      <c r="C1513" s="242" t="s">
        <v>515</v>
      </c>
      <c r="D1513" s="242" t="s">
        <v>515</v>
      </c>
      <c r="E1513" s="242" t="s">
        <v>515</v>
      </c>
      <c r="F1513" s="242" t="s">
        <v>515</v>
      </c>
      <c r="G1513" s="242" t="s">
        <v>515</v>
      </c>
    </row>
    <row r="1514" spans="1:7" x14ac:dyDescent="0.35">
      <c r="A1514">
        <v>2017</v>
      </c>
      <c r="B1514" t="s">
        <v>268</v>
      </c>
      <c r="C1514" s="242" t="s">
        <v>515</v>
      </c>
      <c r="D1514" s="242" t="s">
        <v>515</v>
      </c>
      <c r="E1514" s="242" t="s">
        <v>515</v>
      </c>
      <c r="F1514" s="242" t="s">
        <v>514</v>
      </c>
      <c r="G1514" s="242" t="s">
        <v>515</v>
      </c>
    </row>
    <row r="1515" spans="1:7" x14ac:dyDescent="0.35">
      <c r="A1515">
        <v>2017</v>
      </c>
      <c r="B1515" t="s">
        <v>268</v>
      </c>
      <c r="C1515" s="242" t="s">
        <v>515</v>
      </c>
      <c r="D1515" s="242" t="s">
        <v>515</v>
      </c>
      <c r="E1515" s="242" t="s">
        <v>515</v>
      </c>
      <c r="F1515" s="242" t="s">
        <v>515</v>
      </c>
      <c r="G1515" s="242" t="s">
        <v>515</v>
      </c>
    </row>
    <row r="1516" spans="1:7" x14ac:dyDescent="0.35">
      <c r="A1516">
        <v>2017</v>
      </c>
      <c r="B1516" t="s">
        <v>268</v>
      </c>
      <c r="C1516" s="242" t="s">
        <v>515</v>
      </c>
      <c r="D1516" s="242" t="s">
        <v>515</v>
      </c>
      <c r="E1516" s="242" t="s">
        <v>515</v>
      </c>
      <c r="F1516" s="242" t="s">
        <v>515</v>
      </c>
      <c r="G1516" s="242" t="s">
        <v>515</v>
      </c>
    </row>
    <row r="1517" spans="1:7" x14ac:dyDescent="0.35">
      <c r="A1517">
        <v>2017</v>
      </c>
      <c r="B1517" t="s">
        <v>268</v>
      </c>
      <c r="C1517" s="242" t="s">
        <v>514</v>
      </c>
      <c r="D1517" s="242" t="s">
        <v>514</v>
      </c>
      <c r="E1517" s="242" t="s">
        <v>514</v>
      </c>
      <c r="F1517" s="242" t="s">
        <v>515</v>
      </c>
      <c r="G1517" s="242" t="s">
        <v>515</v>
      </c>
    </row>
    <row r="1518" spans="1:7" x14ac:dyDescent="0.35">
      <c r="A1518">
        <v>2017</v>
      </c>
      <c r="B1518" t="s">
        <v>268</v>
      </c>
      <c r="C1518" s="242" t="s">
        <v>515</v>
      </c>
      <c r="D1518" s="242" t="s">
        <v>514</v>
      </c>
      <c r="E1518" s="242" t="s">
        <v>515</v>
      </c>
      <c r="F1518" s="242" t="s">
        <v>515</v>
      </c>
      <c r="G1518" s="242" t="s">
        <v>515</v>
      </c>
    </row>
    <row r="1519" spans="1:7" x14ac:dyDescent="0.35">
      <c r="A1519">
        <v>2017</v>
      </c>
      <c r="B1519" t="s">
        <v>268</v>
      </c>
      <c r="C1519" s="242" t="s">
        <v>515</v>
      </c>
      <c r="D1519" s="242" t="s">
        <v>515</v>
      </c>
      <c r="E1519" s="242" t="s">
        <v>514</v>
      </c>
      <c r="F1519" s="242" t="s">
        <v>515</v>
      </c>
      <c r="G1519" s="242" t="s">
        <v>515</v>
      </c>
    </row>
    <row r="1520" spans="1:7" x14ac:dyDescent="0.35">
      <c r="A1520">
        <v>2017</v>
      </c>
      <c r="B1520" t="s">
        <v>268</v>
      </c>
      <c r="C1520" s="242" t="s">
        <v>515</v>
      </c>
      <c r="D1520" s="242" t="s">
        <v>515</v>
      </c>
      <c r="E1520" s="242" t="s">
        <v>515</v>
      </c>
      <c r="F1520" s="242" t="s">
        <v>515</v>
      </c>
      <c r="G1520" s="242" t="s">
        <v>515</v>
      </c>
    </row>
    <row r="1521" spans="1:7" x14ac:dyDescent="0.35">
      <c r="A1521">
        <v>2017</v>
      </c>
      <c r="B1521" t="s">
        <v>314</v>
      </c>
      <c r="C1521" s="242" t="s">
        <v>513</v>
      </c>
      <c r="D1521" s="242" t="s">
        <v>514</v>
      </c>
      <c r="E1521" s="242" t="s">
        <v>513</v>
      </c>
      <c r="F1521" s="242" t="s">
        <v>514</v>
      </c>
      <c r="G1521" s="242" t="s">
        <v>515</v>
      </c>
    </row>
    <row r="1522" spans="1:7" x14ac:dyDescent="0.35">
      <c r="A1522">
        <v>2017</v>
      </c>
      <c r="B1522" t="s">
        <v>314</v>
      </c>
      <c r="C1522" s="242" t="s">
        <v>515</v>
      </c>
      <c r="D1522" s="242" t="s">
        <v>513</v>
      </c>
      <c r="E1522" s="242" t="s">
        <v>514</v>
      </c>
      <c r="F1522" s="242" t="s">
        <v>515</v>
      </c>
      <c r="G1522" s="242" t="s">
        <v>515</v>
      </c>
    </row>
    <row r="1523" spans="1:7" x14ac:dyDescent="0.35">
      <c r="A1523">
        <v>2017</v>
      </c>
      <c r="B1523" t="s">
        <v>314</v>
      </c>
      <c r="C1523" s="242" t="s">
        <v>515</v>
      </c>
      <c r="D1523" s="242" t="s">
        <v>513</v>
      </c>
      <c r="E1523" s="242" t="s">
        <v>513</v>
      </c>
      <c r="F1523" s="242" t="s">
        <v>513</v>
      </c>
      <c r="G1523" s="242" t="s">
        <v>515</v>
      </c>
    </row>
    <row r="1524" spans="1:7" x14ac:dyDescent="0.35">
      <c r="A1524">
        <v>2017</v>
      </c>
      <c r="B1524" t="s">
        <v>314</v>
      </c>
      <c r="C1524" s="242" t="s">
        <v>514</v>
      </c>
      <c r="D1524" s="242" t="s">
        <v>515</v>
      </c>
      <c r="E1524" s="242" t="s">
        <v>515</v>
      </c>
      <c r="F1524" s="242" t="s">
        <v>514</v>
      </c>
      <c r="G1524" s="242" t="s">
        <v>515</v>
      </c>
    </row>
    <row r="1525" spans="1:7" x14ac:dyDescent="0.35">
      <c r="A1525">
        <v>2017</v>
      </c>
      <c r="B1525" t="s">
        <v>314</v>
      </c>
      <c r="C1525" s="242" t="s">
        <v>515</v>
      </c>
      <c r="D1525" s="242" t="s">
        <v>515</v>
      </c>
      <c r="E1525" s="242" t="s">
        <v>514</v>
      </c>
      <c r="F1525" s="242" t="s">
        <v>515</v>
      </c>
      <c r="G1525" s="242" t="s">
        <v>515</v>
      </c>
    </row>
    <row r="1526" spans="1:7" x14ac:dyDescent="0.35">
      <c r="A1526">
        <v>2017</v>
      </c>
      <c r="B1526" t="s">
        <v>314</v>
      </c>
      <c r="C1526" s="242" t="s">
        <v>513</v>
      </c>
      <c r="D1526" s="242" t="s">
        <v>514</v>
      </c>
      <c r="E1526" s="242" t="s">
        <v>514</v>
      </c>
      <c r="F1526" s="242" t="s">
        <v>514</v>
      </c>
      <c r="G1526" s="242" t="s">
        <v>514</v>
      </c>
    </row>
    <row r="1527" spans="1:7" x14ac:dyDescent="0.35">
      <c r="A1527">
        <v>2017</v>
      </c>
      <c r="B1527" t="s">
        <v>314</v>
      </c>
      <c r="C1527" s="242" t="s">
        <v>515</v>
      </c>
      <c r="D1527" s="242" t="s">
        <v>514</v>
      </c>
      <c r="E1527" s="242" t="s">
        <v>513</v>
      </c>
      <c r="F1527" s="242" t="s">
        <v>515</v>
      </c>
      <c r="G1527" s="242" t="s">
        <v>515</v>
      </c>
    </row>
    <row r="1528" spans="1:7" x14ac:dyDescent="0.35">
      <c r="A1528">
        <v>2017</v>
      </c>
      <c r="B1528" t="s">
        <v>314</v>
      </c>
      <c r="C1528" s="242" t="s">
        <v>515</v>
      </c>
      <c r="D1528" s="242" t="s">
        <v>515</v>
      </c>
      <c r="E1528" s="242" t="s">
        <v>514</v>
      </c>
      <c r="F1528" s="242" t="s">
        <v>514</v>
      </c>
      <c r="G1528" s="242" t="s">
        <v>515</v>
      </c>
    </row>
    <row r="1529" spans="1:7" x14ac:dyDescent="0.35">
      <c r="A1529">
        <v>2017</v>
      </c>
      <c r="B1529" t="s">
        <v>314</v>
      </c>
      <c r="C1529" s="242" t="s">
        <v>515</v>
      </c>
      <c r="D1529" s="242" t="s">
        <v>513</v>
      </c>
      <c r="E1529" s="242" t="s">
        <v>513</v>
      </c>
      <c r="F1529" s="242" t="s">
        <v>515</v>
      </c>
      <c r="G1529" s="242" t="s">
        <v>515</v>
      </c>
    </row>
    <row r="1530" spans="1:7" x14ac:dyDescent="0.35">
      <c r="A1530">
        <v>2017</v>
      </c>
      <c r="B1530" t="s">
        <v>314</v>
      </c>
      <c r="C1530" s="242" t="s">
        <v>515</v>
      </c>
      <c r="D1530" s="242" t="s">
        <v>513</v>
      </c>
      <c r="E1530" s="242" t="s">
        <v>513</v>
      </c>
      <c r="F1530" s="242" t="s">
        <v>515</v>
      </c>
      <c r="G1530" s="242" t="s">
        <v>515</v>
      </c>
    </row>
    <row r="1531" spans="1:7" x14ac:dyDescent="0.35">
      <c r="A1531">
        <v>2017</v>
      </c>
      <c r="B1531" t="s">
        <v>314</v>
      </c>
      <c r="C1531" s="242" t="s">
        <v>515</v>
      </c>
      <c r="D1531" s="242" t="s">
        <v>514</v>
      </c>
      <c r="E1531" s="242" t="s">
        <v>514</v>
      </c>
      <c r="F1531" s="242" t="s">
        <v>515</v>
      </c>
      <c r="G1531" s="242" t="s">
        <v>515</v>
      </c>
    </row>
    <row r="1532" spans="1:7" x14ac:dyDescent="0.35">
      <c r="A1532">
        <v>2017</v>
      </c>
      <c r="B1532" t="s">
        <v>314</v>
      </c>
      <c r="C1532" s="242" t="s">
        <v>513</v>
      </c>
      <c r="D1532" s="242" t="s">
        <v>513</v>
      </c>
      <c r="E1532" s="242" t="s">
        <v>513</v>
      </c>
      <c r="F1532" s="242" t="s">
        <v>513</v>
      </c>
      <c r="G1532" s="242" t="s">
        <v>513</v>
      </c>
    </row>
    <row r="1533" spans="1:7" x14ac:dyDescent="0.35">
      <c r="A1533">
        <v>2017</v>
      </c>
      <c r="B1533" t="s">
        <v>314</v>
      </c>
      <c r="C1533" s="242" t="s">
        <v>513</v>
      </c>
      <c r="D1533" s="242" t="s">
        <v>513</v>
      </c>
      <c r="E1533" s="242" t="s">
        <v>513</v>
      </c>
      <c r="F1533" s="242" t="s">
        <v>513</v>
      </c>
      <c r="G1533" s="242" t="s">
        <v>513</v>
      </c>
    </row>
    <row r="1534" spans="1:7" x14ac:dyDescent="0.35">
      <c r="A1534">
        <v>2017</v>
      </c>
      <c r="B1534" t="s">
        <v>314</v>
      </c>
      <c r="C1534" s="242" t="s">
        <v>515</v>
      </c>
      <c r="D1534" s="242" t="s">
        <v>514</v>
      </c>
      <c r="E1534" s="242" t="s">
        <v>513</v>
      </c>
      <c r="F1534" s="242" t="s">
        <v>514</v>
      </c>
      <c r="G1534" s="242" t="s">
        <v>515</v>
      </c>
    </row>
    <row r="1535" spans="1:7" x14ac:dyDescent="0.35">
      <c r="A1535">
        <v>2017</v>
      </c>
      <c r="B1535" t="s">
        <v>314</v>
      </c>
      <c r="C1535" s="242" t="s">
        <v>513</v>
      </c>
      <c r="D1535" s="242" t="s">
        <v>513</v>
      </c>
      <c r="E1535" s="242" t="s">
        <v>513</v>
      </c>
      <c r="F1535" s="242" t="s">
        <v>513</v>
      </c>
      <c r="G1535" s="242" t="s">
        <v>513</v>
      </c>
    </row>
    <row r="1536" spans="1:7" x14ac:dyDescent="0.35">
      <c r="A1536">
        <v>2017</v>
      </c>
      <c r="B1536" t="s">
        <v>314</v>
      </c>
      <c r="C1536" s="242" t="s">
        <v>515</v>
      </c>
      <c r="D1536" s="242" t="s">
        <v>514</v>
      </c>
      <c r="E1536" s="242" t="s">
        <v>514</v>
      </c>
      <c r="F1536" s="242" t="s">
        <v>514</v>
      </c>
      <c r="G1536" s="242" t="s">
        <v>515</v>
      </c>
    </row>
    <row r="1537" spans="1:7" x14ac:dyDescent="0.35">
      <c r="A1537">
        <v>2017</v>
      </c>
      <c r="B1537" t="s">
        <v>314</v>
      </c>
      <c r="C1537" s="242" t="s">
        <v>515</v>
      </c>
      <c r="D1537" s="242" t="s">
        <v>515</v>
      </c>
      <c r="E1537" s="242" t="s">
        <v>514</v>
      </c>
      <c r="F1537" s="242" t="s">
        <v>514</v>
      </c>
      <c r="G1537" s="242" t="s">
        <v>515</v>
      </c>
    </row>
    <row r="1538" spans="1:7" x14ac:dyDescent="0.35">
      <c r="A1538">
        <v>2017</v>
      </c>
      <c r="B1538" t="s">
        <v>314</v>
      </c>
      <c r="C1538" s="242" t="s">
        <v>514</v>
      </c>
      <c r="D1538" s="242" t="s">
        <v>514</v>
      </c>
      <c r="E1538" s="242" t="s">
        <v>515</v>
      </c>
      <c r="F1538" s="242" t="s">
        <v>515</v>
      </c>
      <c r="G1538" s="242" t="s">
        <v>514</v>
      </c>
    </row>
    <row r="1539" spans="1:7" x14ac:dyDescent="0.35">
      <c r="A1539">
        <v>2017</v>
      </c>
      <c r="B1539" t="s">
        <v>314</v>
      </c>
      <c r="C1539" s="242" t="s">
        <v>515</v>
      </c>
      <c r="D1539" s="242" t="s">
        <v>514</v>
      </c>
      <c r="E1539" s="242" t="s">
        <v>515</v>
      </c>
      <c r="F1539" s="242" t="s">
        <v>514</v>
      </c>
      <c r="G1539" s="242" t="s">
        <v>515</v>
      </c>
    </row>
    <row r="1540" spans="1:7" x14ac:dyDescent="0.35">
      <c r="A1540">
        <v>2017</v>
      </c>
      <c r="B1540" t="s">
        <v>314</v>
      </c>
      <c r="C1540" s="242" t="s">
        <v>513</v>
      </c>
      <c r="D1540" s="242" t="s">
        <v>513</v>
      </c>
      <c r="E1540" s="242" t="s">
        <v>513</v>
      </c>
      <c r="F1540" s="242" t="s">
        <v>513</v>
      </c>
      <c r="G1540" s="242" t="s">
        <v>513</v>
      </c>
    </row>
    <row r="1541" spans="1:7" x14ac:dyDescent="0.35">
      <c r="A1541">
        <v>2017</v>
      </c>
      <c r="B1541" t="s">
        <v>314</v>
      </c>
      <c r="C1541" s="242" t="s">
        <v>513</v>
      </c>
      <c r="D1541" s="242" t="s">
        <v>513</v>
      </c>
      <c r="E1541" s="242" t="s">
        <v>514</v>
      </c>
      <c r="F1541" s="242" t="s">
        <v>515</v>
      </c>
      <c r="G1541" s="242" t="s">
        <v>515</v>
      </c>
    </row>
    <row r="1542" spans="1:7" x14ac:dyDescent="0.35">
      <c r="A1542">
        <v>2017</v>
      </c>
      <c r="B1542" t="s">
        <v>314</v>
      </c>
      <c r="C1542" s="242" t="s">
        <v>514</v>
      </c>
      <c r="D1542" s="242" t="s">
        <v>513</v>
      </c>
      <c r="E1542" s="242" t="s">
        <v>514</v>
      </c>
      <c r="F1542" s="242" t="s">
        <v>514</v>
      </c>
      <c r="G1542" s="242" t="s">
        <v>514</v>
      </c>
    </row>
    <row r="1543" spans="1:7" x14ac:dyDescent="0.35">
      <c r="A1543">
        <v>2017</v>
      </c>
      <c r="B1543" t="s">
        <v>314</v>
      </c>
      <c r="C1543" s="242" t="s">
        <v>514</v>
      </c>
      <c r="D1543" s="242" t="s">
        <v>515</v>
      </c>
      <c r="E1543" s="242" t="s">
        <v>515</v>
      </c>
      <c r="F1543" s="242" t="s">
        <v>515</v>
      </c>
      <c r="G1543" s="242" t="s">
        <v>515</v>
      </c>
    </row>
    <row r="1544" spans="1:7" x14ac:dyDescent="0.35">
      <c r="A1544">
        <v>2017</v>
      </c>
      <c r="B1544" t="s">
        <v>314</v>
      </c>
      <c r="C1544" s="242" t="s">
        <v>515</v>
      </c>
      <c r="D1544" s="242" t="s">
        <v>514</v>
      </c>
      <c r="E1544" s="242" t="s">
        <v>515</v>
      </c>
      <c r="F1544" s="242" t="s">
        <v>515</v>
      </c>
      <c r="G1544" s="242" t="s">
        <v>514</v>
      </c>
    </row>
    <row r="1545" spans="1:7" x14ac:dyDescent="0.35">
      <c r="A1545">
        <v>2017</v>
      </c>
      <c r="B1545" t="s">
        <v>314</v>
      </c>
      <c r="C1545" s="242" t="s">
        <v>513</v>
      </c>
      <c r="D1545" s="242" t="s">
        <v>513</v>
      </c>
      <c r="E1545" s="242" t="s">
        <v>513</v>
      </c>
      <c r="F1545" s="242" t="s">
        <v>513</v>
      </c>
      <c r="G1545" s="242" t="s">
        <v>513</v>
      </c>
    </row>
    <row r="1546" spans="1:7" x14ac:dyDescent="0.35">
      <c r="A1546">
        <v>2017</v>
      </c>
      <c r="B1546" t="s">
        <v>314</v>
      </c>
      <c r="C1546" s="242" t="s">
        <v>515</v>
      </c>
      <c r="D1546" s="242" t="s">
        <v>515</v>
      </c>
      <c r="E1546" s="242" t="s">
        <v>515</v>
      </c>
      <c r="F1546" s="242" t="s">
        <v>515</v>
      </c>
      <c r="G1546" s="242" t="s">
        <v>514</v>
      </c>
    </row>
    <row r="1547" spans="1:7" x14ac:dyDescent="0.35">
      <c r="A1547">
        <v>2017</v>
      </c>
      <c r="B1547" t="s">
        <v>269</v>
      </c>
      <c r="C1547" s="242" t="s">
        <v>515</v>
      </c>
      <c r="D1547" s="242" t="s">
        <v>515</v>
      </c>
      <c r="E1547" s="242" t="s">
        <v>515</v>
      </c>
      <c r="F1547" s="242" t="s">
        <v>515</v>
      </c>
      <c r="G1547" s="242" t="s">
        <v>515</v>
      </c>
    </row>
    <row r="1548" spans="1:7" x14ac:dyDescent="0.35">
      <c r="A1548">
        <v>2017</v>
      </c>
      <c r="B1548" t="s">
        <v>269</v>
      </c>
      <c r="C1548" s="242" t="s">
        <v>515</v>
      </c>
      <c r="D1548" s="242" t="s">
        <v>514</v>
      </c>
      <c r="E1548" s="242" t="s">
        <v>515</v>
      </c>
      <c r="F1548" s="242" t="s">
        <v>515</v>
      </c>
      <c r="G1548" s="242" t="s">
        <v>515</v>
      </c>
    </row>
    <row r="1549" spans="1:7" x14ac:dyDescent="0.35">
      <c r="A1549">
        <v>2017</v>
      </c>
      <c r="B1549" t="s">
        <v>269</v>
      </c>
      <c r="C1549" s="242" t="s">
        <v>514</v>
      </c>
      <c r="D1549" s="242" t="s">
        <v>514</v>
      </c>
      <c r="E1549" s="242" t="s">
        <v>515</v>
      </c>
      <c r="F1549" s="242" t="s">
        <v>515</v>
      </c>
      <c r="G1549" s="242" t="s">
        <v>515</v>
      </c>
    </row>
    <row r="1550" spans="1:7" x14ac:dyDescent="0.35">
      <c r="A1550">
        <v>2017</v>
      </c>
      <c r="B1550" t="s">
        <v>269</v>
      </c>
      <c r="C1550" s="242" t="s">
        <v>514</v>
      </c>
      <c r="D1550" s="242" t="s">
        <v>514</v>
      </c>
      <c r="E1550" s="242" t="s">
        <v>515</v>
      </c>
      <c r="F1550" s="242" t="s">
        <v>515</v>
      </c>
      <c r="G1550" s="242" t="s">
        <v>514</v>
      </c>
    </row>
    <row r="1551" spans="1:7" x14ac:dyDescent="0.35">
      <c r="A1551">
        <v>2017</v>
      </c>
      <c r="B1551" t="s">
        <v>269</v>
      </c>
      <c r="C1551" s="242" t="s">
        <v>515</v>
      </c>
      <c r="D1551" s="242" t="s">
        <v>514</v>
      </c>
      <c r="E1551" s="242" t="s">
        <v>514</v>
      </c>
      <c r="F1551" s="242" t="s">
        <v>515</v>
      </c>
      <c r="G1551" s="242" t="s">
        <v>515</v>
      </c>
    </row>
    <row r="1552" spans="1:7" x14ac:dyDescent="0.35">
      <c r="A1552">
        <v>2017</v>
      </c>
      <c r="B1552" t="s">
        <v>269</v>
      </c>
      <c r="C1552" s="242" t="s">
        <v>515</v>
      </c>
      <c r="D1552" s="242" t="s">
        <v>515</v>
      </c>
      <c r="E1552" s="242" t="s">
        <v>515</v>
      </c>
      <c r="F1552" s="242" t="s">
        <v>515</v>
      </c>
      <c r="G1552" s="242" t="s">
        <v>515</v>
      </c>
    </row>
    <row r="1553" spans="1:7" x14ac:dyDescent="0.35">
      <c r="A1553">
        <v>2017</v>
      </c>
      <c r="B1553" t="s">
        <v>269</v>
      </c>
      <c r="C1553" s="242" t="s">
        <v>514</v>
      </c>
      <c r="D1553" s="242" t="s">
        <v>514</v>
      </c>
      <c r="E1553" s="242" t="s">
        <v>514</v>
      </c>
      <c r="F1553" s="242" t="s">
        <v>514</v>
      </c>
      <c r="G1553" s="242" t="s">
        <v>514</v>
      </c>
    </row>
    <row r="1554" spans="1:7" x14ac:dyDescent="0.35">
      <c r="A1554">
        <v>2017</v>
      </c>
      <c r="B1554" t="s">
        <v>269</v>
      </c>
      <c r="C1554" s="242" t="s">
        <v>515</v>
      </c>
      <c r="D1554" s="242" t="s">
        <v>515</v>
      </c>
      <c r="E1554" s="242" t="s">
        <v>515</v>
      </c>
      <c r="F1554" s="242" t="s">
        <v>515</v>
      </c>
      <c r="G1554" s="242" t="s">
        <v>515</v>
      </c>
    </row>
    <row r="1555" spans="1:7" x14ac:dyDescent="0.35">
      <c r="A1555">
        <v>2017</v>
      </c>
      <c r="B1555" t="s">
        <v>269</v>
      </c>
      <c r="C1555" s="242" t="s">
        <v>513</v>
      </c>
      <c r="D1555" s="242" t="s">
        <v>513</v>
      </c>
      <c r="E1555" s="242" t="s">
        <v>515</v>
      </c>
      <c r="F1555" s="242" t="s">
        <v>513</v>
      </c>
      <c r="G1555" s="242" t="s">
        <v>515</v>
      </c>
    </row>
    <row r="1556" spans="1:7" x14ac:dyDescent="0.35">
      <c r="A1556">
        <v>2017</v>
      </c>
      <c r="B1556" t="s">
        <v>269</v>
      </c>
      <c r="C1556" s="242" t="s">
        <v>514</v>
      </c>
      <c r="D1556" s="242" t="s">
        <v>514</v>
      </c>
      <c r="E1556" s="242" t="s">
        <v>514</v>
      </c>
      <c r="F1556" s="242" t="s">
        <v>515</v>
      </c>
      <c r="G1556" s="242" t="s">
        <v>515</v>
      </c>
    </row>
    <row r="1557" spans="1:7" x14ac:dyDescent="0.35">
      <c r="A1557">
        <v>2017</v>
      </c>
      <c r="B1557" t="s">
        <v>269</v>
      </c>
      <c r="C1557" s="242" t="s">
        <v>513</v>
      </c>
      <c r="D1557" s="242" t="s">
        <v>515</v>
      </c>
      <c r="E1557" s="242" t="s">
        <v>515</v>
      </c>
      <c r="F1557" s="242" t="s">
        <v>515</v>
      </c>
      <c r="G1557" s="242" t="s">
        <v>515</v>
      </c>
    </row>
    <row r="1558" spans="1:7" x14ac:dyDescent="0.35">
      <c r="A1558">
        <v>2017</v>
      </c>
      <c r="B1558" t="s">
        <v>269</v>
      </c>
      <c r="C1558" s="242" t="s">
        <v>515</v>
      </c>
      <c r="D1558" s="242" t="s">
        <v>515</v>
      </c>
      <c r="E1558" s="242" t="s">
        <v>514</v>
      </c>
      <c r="F1558" s="242" t="s">
        <v>515</v>
      </c>
      <c r="G1558" s="242" t="s">
        <v>515</v>
      </c>
    </row>
    <row r="1559" spans="1:7" x14ac:dyDescent="0.35">
      <c r="A1559">
        <v>2017</v>
      </c>
      <c r="B1559" t="s">
        <v>269</v>
      </c>
      <c r="C1559" s="242" t="s">
        <v>515</v>
      </c>
      <c r="D1559" s="242" t="s">
        <v>515</v>
      </c>
      <c r="E1559" s="242" t="s">
        <v>514</v>
      </c>
      <c r="F1559" s="242" t="s">
        <v>515</v>
      </c>
      <c r="G1559" s="242" t="s">
        <v>515</v>
      </c>
    </row>
    <row r="1560" spans="1:7" x14ac:dyDescent="0.35">
      <c r="A1560">
        <v>2017</v>
      </c>
      <c r="B1560" t="s">
        <v>315</v>
      </c>
      <c r="C1560" s="242" t="s">
        <v>514</v>
      </c>
      <c r="D1560" s="242" t="s">
        <v>514</v>
      </c>
      <c r="E1560" s="242" t="s">
        <v>514</v>
      </c>
      <c r="F1560" s="242" t="s">
        <v>514</v>
      </c>
      <c r="G1560" s="242" t="s">
        <v>514</v>
      </c>
    </row>
    <row r="1561" spans="1:7" x14ac:dyDescent="0.35">
      <c r="A1561">
        <v>2017</v>
      </c>
      <c r="B1561" t="s">
        <v>315</v>
      </c>
      <c r="C1561" s="242" t="s">
        <v>515</v>
      </c>
      <c r="D1561" s="242" t="s">
        <v>515</v>
      </c>
      <c r="E1561" s="242" t="s">
        <v>514</v>
      </c>
      <c r="F1561" s="242" t="s">
        <v>515</v>
      </c>
      <c r="G1561" s="242" t="s">
        <v>515</v>
      </c>
    </row>
    <row r="1562" spans="1:7" x14ac:dyDescent="0.35">
      <c r="A1562">
        <v>2017</v>
      </c>
      <c r="B1562" t="s">
        <v>315</v>
      </c>
      <c r="C1562" s="242" t="s">
        <v>515</v>
      </c>
      <c r="D1562" s="242" t="s">
        <v>515</v>
      </c>
      <c r="E1562" s="242" t="s">
        <v>514</v>
      </c>
      <c r="F1562" s="242" t="s">
        <v>515</v>
      </c>
      <c r="G1562" s="242" t="s">
        <v>514</v>
      </c>
    </row>
    <row r="1563" spans="1:7" x14ac:dyDescent="0.35">
      <c r="A1563">
        <v>2017</v>
      </c>
      <c r="B1563" t="s">
        <v>315</v>
      </c>
      <c r="C1563" s="242" t="s">
        <v>515</v>
      </c>
      <c r="D1563" s="242" t="s">
        <v>513</v>
      </c>
      <c r="E1563" s="242" t="s">
        <v>513</v>
      </c>
      <c r="F1563" s="242" t="s">
        <v>515</v>
      </c>
      <c r="G1563" s="242" t="s">
        <v>515</v>
      </c>
    </row>
    <row r="1564" spans="1:7" x14ac:dyDescent="0.35">
      <c r="A1564">
        <v>2017</v>
      </c>
      <c r="B1564" t="s">
        <v>315</v>
      </c>
      <c r="C1564" s="242" t="s">
        <v>515</v>
      </c>
      <c r="D1564" s="242" t="s">
        <v>514</v>
      </c>
      <c r="E1564" s="242" t="s">
        <v>514</v>
      </c>
      <c r="F1564" s="242" t="s">
        <v>515</v>
      </c>
      <c r="G1564" s="242" t="s">
        <v>515</v>
      </c>
    </row>
    <row r="1565" spans="1:7" x14ac:dyDescent="0.35">
      <c r="A1565">
        <v>2017</v>
      </c>
      <c r="B1565" t="s">
        <v>315</v>
      </c>
      <c r="C1565" s="242" t="s">
        <v>515</v>
      </c>
      <c r="D1565" s="242" t="s">
        <v>515</v>
      </c>
      <c r="E1565" s="242" t="s">
        <v>515</v>
      </c>
      <c r="F1565" s="242" t="s">
        <v>515</v>
      </c>
      <c r="G1565" s="242" t="s">
        <v>515</v>
      </c>
    </row>
    <row r="1566" spans="1:7" x14ac:dyDescent="0.35">
      <c r="A1566">
        <v>2017</v>
      </c>
      <c r="B1566" t="s">
        <v>315</v>
      </c>
      <c r="C1566" s="242" t="s">
        <v>515</v>
      </c>
      <c r="D1566" s="242" t="s">
        <v>515</v>
      </c>
      <c r="E1566" s="242" t="s">
        <v>515</v>
      </c>
      <c r="F1566" s="242" t="s">
        <v>515</v>
      </c>
      <c r="G1566" s="242" t="s">
        <v>515</v>
      </c>
    </row>
    <row r="1567" spans="1:7" x14ac:dyDescent="0.35">
      <c r="A1567">
        <v>2017</v>
      </c>
      <c r="B1567" t="s">
        <v>315</v>
      </c>
      <c r="C1567" s="242" t="s">
        <v>515</v>
      </c>
      <c r="D1567" s="242" t="s">
        <v>515</v>
      </c>
      <c r="E1567" s="242" t="s">
        <v>514</v>
      </c>
      <c r="F1567" s="242" t="s">
        <v>515</v>
      </c>
      <c r="G1567" s="242" t="s">
        <v>515</v>
      </c>
    </row>
    <row r="1568" spans="1:7" x14ac:dyDescent="0.35">
      <c r="A1568">
        <v>2017</v>
      </c>
      <c r="B1568" t="s">
        <v>315</v>
      </c>
      <c r="C1568" s="242" t="s">
        <v>515</v>
      </c>
      <c r="D1568" s="242" t="s">
        <v>515</v>
      </c>
      <c r="E1568" s="242" t="s">
        <v>515</v>
      </c>
      <c r="F1568" s="242" t="s">
        <v>515</v>
      </c>
      <c r="G1568" s="242" t="s">
        <v>515</v>
      </c>
    </row>
    <row r="1569" spans="1:7" x14ac:dyDescent="0.35">
      <c r="A1569">
        <v>2017</v>
      </c>
      <c r="B1569" t="s">
        <v>315</v>
      </c>
      <c r="C1569" s="242" t="s">
        <v>515</v>
      </c>
      <c r="D1569" s="242" t="s">
        <v>515</v>
      </c>
      <c r="E1569" s="242" t="s">
        <v>515</v>
      </c>
      <c r="F1569" s="242" t="s">
        <v>515</v>
      </c>
      <c r="G1569" s="242" t="s">
        <v>515</v>
      </c>
    </row>
    <row r="1570" spans="1:7" x14ac:dyDescent="0.35">
      <c r="A1570">
        <v>2017</v>
      </c>
      <c r="B1570" t="s">
        <v>315</v>
      </c>
      <c r="C1570" s="242" t="s">
        <v>514</v>
      </c>
      <c r="D1570" s="242" t="s">
        <v>514</v>
      </c>
      <c r="E1570" s="242" t="s">
        <v>514</v>
      </c>
      <c r="F1570" s="242" t="s">
        <v>514</v>
      </c>
      <c r="G1570" s="242" t="s">
        <v>515</v>
      </c>
    </row>
    <row r="1571" spans="1:7" x14ac:dyDescent="0.35">
      <c r="A1571">
        <v>2017</v>
      </c>
      <c r="B1571" t="s">
        <v>315</v>
      </c>
      <c r="C1571" s="242" t="s">
        <v>515</v>
      </c>
      <c r="D1571" s="242" t="s">
        <v>515</v>
      </c>
      <c r="E1571" s="242" t="s">
        <v>513</v>
      </c>
      <c r="F1571" s="242" t="s">
        <v>515</v>
      </c>
      <c r="G1571" s="242" t="s">
        <v>515</v>
      </c>
    </row>
    <row r="1572" spans="1:7" x14ac:dyDescent="0.35">
      <c r="A1572">
        <v>2017</v>
      </c>
      <c r="B1572" t="s">
        <v>315</v>
      </c>
      <c r="C1572" s="242" t="s">
        <v>515</v>
      </c>
      <c r="D1572" s="242" t="s">
        <v>514</v>
      </c>
      <c r="E1572" s="242" t="s">
        <v>514</v>
      </c>
      <c r="F1572" s="242" t="s">
        <v>515</v>
      </c>
      <c r="G1572" s="242" t="s">
        <v>515</v>
      </c>
    </row>
    <row r="1573" spans="1:7" x14ac:dyDescent="0.35">
      <c r="A1573">
        <v>2017</v>
      </c>
      <c r="B1573" t="s">
        <v>315</v>
      </c>
      <c r="C1573" s="242" t="s">
        <v>515</v>
      </c>
      <c r="D1573" s="242" t="s">
        <v>514</v>
      </c>
      <c r="E1573" s="242" t="s">
        <v>514</v>
      </c>
      <c r="F1573" s="242" t="s">
        <v>515</v>
      </c>
      <c r="G1573" s="242" t="s">
        <v>514</v>
      </c>
    </row>
    <row r="1574" spans="1:7" x14ac:dyDescent="0.35">
      <c r="A1574">
        <v>2017</v>
      </c>
      <c r="B1574" t="s">
        <v>315</v>
      </c>
      <c r="C1574" s="242" t="s">
        <v>515</v>
      </c>
      <c r="D1574" s="242" t="s">
        <v>515</v>
      </c>
      <c r="E1574" s="242" t="s">
        <v>515</v>
      </c>
      <c r="F1574" s="242" t="s">
        <v>515</v>
      </c>
      <c r="G1574" s="242" t="s">
        <v>515</v>
      </c>
    </row>
    <row r="1575" spans="1:7" x14ac:dyDescent="0.35">
      <c r="A1575">
        <v>2017</v>
      </c>
      <c r="B1575" t="s">
        <v>271</v>
      </c>
      <c r="C1575" s="242" t="s">
        <v>515</v>
      </c>
      <c r="D1575" s="242" t="s">
        <v>515</v>
      </c>
      <c r="E1575" s="242" t="s">
        <v>515</v>
      </c>
      <c r="F1575" s="242" t="s">
        <v>515</v>
      </c>
      <c r="G1575" s="242" t="s">
        <v>515</v>
      </c>
    </row>
    <row r="1576" spans="1:7" x14ac:dyDescent="0.35">
      <c r="A1576">
        <v>2017</v>
      </c>
      <c r="B1576" t="s">
        <v>271</v>
      </c>
      <c r="C1576" s="242" t="s">
        <v>515</v>
      </c>
      <c r="D1576" s="242" t="s">
        <v>514</v>
      </c>
      <c r="E1576" s="242" t="s">
        <v>514</v>
      </c>
      <c r="F1576" s="242" t="s">
        <v>515</v>
      </c>
      <c r="G1576" s="242" t="s">
        <v>515</v>
      </c>
    </row>
    <row r="1577" spans="1:7" x14ac:dyDescent="0.35">
      <c r="A1577">
        <v>2017</v>
      </c>
      <c r="B1577" t="s">
        <v>271</v>
      </c>
      <c r="C1577" s="242" t="s">
        <v>515</v>
      </c>
      <c r="D1577" s="242" t="s">
        <v>515</v>
      </c>
      <c r="E1577" s="242" t="s">
        <v>515</v>
      </c>
      <c r="F1577" s="242" t="s">
        <v>515</v>
      </c>
      <c r="G1577" s="242" t="s">
        <v>515</v>
      </c>
    </row>
    <row r="1578" spans="1:7" x14ac:dyDescent="0.35">
      <c r="A1578">
        <v>2017</v>
      </c>
      <c r="B1578" t="s">
        <v>271</v>
      </c>
      <c r="C1578" s="242" t="s">
        <v>515</v>
      </c>
      <c r="D1578" s="242" t="s">
        <v>515</v>
      </c>
      <c r="E1578" s="242" t="s">
        <v>515</v>
      </c>
      <c r="F1578" s="242" t="s">
        <v>515</v>
      </c>
      <c r="G1578" s="242" t="s">
        <v>515</v>
      </c>
    </row>
    <row r="1579" spans="1:7" x14ac:dyDescent="0.35">
      <c r="A1579">
        <v>2017</v>
      </c>
      <c r="B1579" t="s">
        <v>271</v>
      </c>
      <c r="C1579" s="242" t="s">
        <v>515</v>
      </c>
      <c r="D1579" s="242" t="s">
        <v>515</v>
      </c>
      <c r="E1579" s="242" t="s">
        <v>515</v>
      </c>
      <c r="F1579" s="242" t="s">
        <v>515</v>
      </c>
      <c r="G1579" s="242" t="s">
        <v>515</v>
      </c>
    </row>
    <row r="1580" spans="1:7" x14ac:dyDescent="0.35">
      <c r="A1580">
        <v>2017</v>
      </c>
      <c r="B1580" t="s">
        <v>271</v>
      </c>
      <c r="C1580" s="242" t="s">
        <v>515</v>
      </c>
      <c r="D1580" s="242" t="s">
        <v>515</v>
      </c>
      <c r="E1580" s="242" t="s">
        <v>515</v>
      </c>
      <c r="F1580" s="242" t="s">
        <v>515</v>
      </c>
      <c r="G1580" s="242" t="s">
        <v>515</v>
      </c>
    </row>
    <row r="1581" spans="1:7" x14ac:dyDescent="0.35">
      <c r="A1581">
        <v>2017</v>
      </c>
      <c r="B1581" t="s">
        <v>271</v>
      </c>
      <c r="C1581" s="242" t="s">
        <v>515</v>
      </c>
      <c r="D1581" s="242" t="s">
        <v>515</v>
      </c>
      <c r="E1581" s="242" t="s">
        <v>515</v>
      </c>
      <c r="F1581" s="242" t="s">
        <v>515</v>
      </c>
      <c r="G1581" s="242" t="s">
        <v>515</v>
      </c>
    </row>
    <row r="1582" spans="1:7" x14ac:dyDescent="0.35">
      <c r="A1582">
        <v>2017</v>
      </c>
      <c r="B1582" t="s">
        <v>271</v>
      </c>
      <c r="C1582" s="242" t="s">
        <v>515</v>
      </c>
      <c r="D1582" s="242" t="s">
        <v>515</v>
      </c>
      <c r="E1582" s="242" t="s">
        <v>515</v>
      </c>
      <c r="F1582" s="242" t="s">
        <v>515</v>
      </c>
      <c r="G1582" s="242" t="s">
        <v>515</v>
      </c>
    </row>
    <row r="1583" spans="1:7" x14ac:dyDescent="0.35">
      <c r="A1583">
        <v>2017</v>
      </c>
      <c r="B1583" t="s">
        <v>271</v>
      </c>
      <c r="C1583" s="242" t="s">
        <v>515</v>
      </c>
      <c r="D1583" s="242" t="s">
        <v>514</v>
      </c>
      <c r="E1583" s="242" t="s">
        <v>514</v>
      </c>
      <c r="F1583" s="242" t="s">
        <v>515</v>
      </c>
      <c r="G1583" s="242" t="s">
        <v>515</v>
      </c>
    </row>
    <row r="1584" spans="1:7" x14ac:dyDescent="0.35">
      <c r="A1584">
        <v>2017</v>
      </c>
      <c r="B1584" t="s">
        <v>271</v>
      </c>
      <c r="C1584" s="242" t="s">
        <v>515</v>
      </c>
      <c r="D1584" s="242" t="s">
        <v>515</v>
      </c>
      <c r="E1584" s="242" t="s">
        <v>515</v>
      </c>
      <c r="F1584" s="242" t="s">
        <v>515</v>
      </c>
      <c r="G1584" s="242" t="s">
        <v>515</v>
      </c>
    </row>
    <row r="1585" spans="1:7" x14ac:dyDescent="0.35">
      <c r="A1585">
        <v>2017</v>
      </c>
      <c r="B1585" t="s">
        <v>271</v>
      </c>
      <c r="C1585" s="242" t="s">
        <v>515</v>
      </c>
      <c r="D1585" s="242" t="s">
        <v>515</v>
      </c>
      <c r="E1585" s="242" t="s">
        <v>515</v>
      </c>
      <c r="F1585" s="242" t="s">
        <v>515</v>
      </c>
      <c r="G1585" s="242" t="s">
        <v>515</v>
      </c>
    </row>
    <row r="1586" spans="1:7" x14ac:dyDescent="0.35">
      <c r="A1586">
        <v>2017</v>
      </c>
      <c r="B1586" t="s">
        <v>271</v>
      </c>
      <c r="C1586" s="242" t="s">
        <v>515</v>
      </c>
      <c r="D1586" s="242" t="s">
        <v>515</v>
      </c>
      <c r="E1586" s="242" t="s">
        <v>515</v>
      </c>
      <c r="F1586" s="242" t="s">
        <v>515</v>
      </c>
      <c r="G1586" s="242" t="s">
        <v>515</v>
      </c>
    </row>
    <row r="1587" spans="1:7" x14ac:dyDescent="0.35">
      <c r="A1587">
        <v>2017</v>
      </c>
      <c r="B1587" t="s">
        <v>271</v>
      </c>
      <c r="C1587" s="242" t="s">
        <v>515</v>
      </c>
      <c r="D1587" s="242" t="s">
        <v>515</v>
      </c>
      <c r="E1587" s="242" t="s">
        <v>515</v>
      </c>
      <c r="F1587" s="242" t="s">
        <v>515</v>
      </c>
      <c r="G1587" s="242" t="s">
        <v>515</v>
      </c>
    </row>
    <row r="1588" spans="1:7" x14ac:dyDescent="0.35">
      <c r="A1588">
        <v>2017</v>
      </c>
      <c r="B1588" t="s">
        <v>271</v>
      </c>
      <c r="C1588" s="242" t="s">
        <v>515</v>
      </c>
      <c r="D1588" s="242" t="s">
        <v>514</v>
      </c>
      <c r="E1588" s="242" t="s">
        <v>514</v>
      </c>
      <c r="F1588" s="242" t="s">
        <v>515</v>
      </c>
      <c r="G1588" s="242" t="s">
        <v>514</v>
      </c>
    </row>
    <row r="1589" spans="1:7" x14ac:dyDescent="0.35">
      <c r="A1589">
        <v>2017</v>
      </c>
      <c r="B1589" t="s">
        <v>271</v>
      </c>
      <c r="C1589" s="242" t="s">
        <v>515</v>
      </c>
      <c r="D1589" s="242" t="s">
        <v>515</v>
      </c>
      <c r="E1589" s="242" t="s">
        <v>515</v>
      </c>
      <c r="F1589" s="242" t="s">
        <v>514</v>
      </c>
      <c r="G1589" s="242" t="s">
        <v>515</v>
      </c>
    </row>
    <row r="1590" spans="1:7" x14ac:dyDescent="0.35">
      <c r="A1590">
        <v>2017</v>
      </c>
      <c r="B1590" t="s">
        <v>271</v>
      </c>
      <c r="C1590" s="242" t="s">
        <v>515</v>
      </c>
      <c r="D1590" s="242" t="s">
        <v>514</v>
      </c>
      <c r="E1590" s="242" t="s">
        <v>513</v>
      </c>
      <c r="F1590" s="242" t="s">
        <v>515</v>
      </c>
      <c r="G1590" s="242" t="s">
        <v>515</v>
      </c>
    </row>
    <row r="1591" spans="1:7" x14ac:dyDescent="0.35">
      <c r="A1591">
        <v>2017</v>
      </c>
      <c r="B1591" t="s">
        <v>271</v>
      </c>
      <c r="C1591" s="242" t="s">
        <v>515</v>
      </c>
      <c r="D1591" s="242" t="s">
        <v>514</v>
      </c>
      <c r="E1591" s="242" t="s">
        <v>514</v>
      </c>
      <c r="F1591" s="242" t="s">
        <v>515</v>
      </c>
      <c r="G1591" s="242" t="s">
        <v>514</v>
      </c>
    </row>
    <row r="1592" spans="1:7" x14ac:dyDescent="0.35">
      <c r="A1592">
        <v>2017</v>
      </c>
      <c r="B1592" t="s">
        <v>271</v>
      </c>
      <c r="C1592" s="242" t="s">
        <v>515</v>
      </c>
      <c r="D1592" s="242" t="s">
        <v>514</v>
      </c>
      <c r="E1592" s="242" t="s">
        <v>514</v>
      </c>
      <c r="F1592" s="242" t="s">
        <v>514</v>
      </c>
      <c r="G1592" s="242" t="s">
        <v>515</v>
      </c>
    </row>
    <row r="1593" spans="1:7" x14ac:dyDescent="0.35">
      <c r="A1593">
        <v>2017</v>
      </c>
      <c r="B1593" t="s">
        <v>272</v>
      </c>
      <c r="C1593" s="242" t="s">
        <v>515</v>
      </c>
      <c r="D1593" s="242" t="s">
        <v>514</v>
      </c>
      <c r="E1593" s="242" t="s">
        <v>514</v>
      </c>
      <c r="F1593" s="242" t="s">
        <v>515</v>
      </c>
      <c r="G1593" s="242" t="s">
        <v>515</v>
      </c>
    </row>
    <row r="1594" spans="1:7" x14ac:dyDescent="0.35">
      <c r="A1594">
        <v>2017</v>
      </c>
      <c r="B1594" t="s">
        <v>272</v>
      </c>
      <c r="C1594" s="242" t="s">
        <v>515</v>
      </c>
      <c r="D1594" s="242" t="s">
        <v>515</v>
      </c>
      <c r="E1594" s="242" t="s">
        <v>515</v>
      </c>
      <c r="F1594" s="242" t="s">
        <v>515</v>
      </c>
      <c r="G1594" s="242" t="s">
        <v>515</v>
      </c>
    </row>
    <row r="1595" spans="1:7" x14ac:dyDescent="0.35">
      <c r="A1595">
        <v>2017</v>
      </c>
      <c r="B1595" t="s">
        <v>272</v>
      </c>
      <c r="C1595" s="242" t="s">
        <v>514</v>
      </c>
      <c r="D1595" s="242" t="s">
        <v>515</v>
      </c>
      <c r="E1595" s="242" t="s">
        <v>514</v>
      </c>
      <c r="F1595" s="242" t="s">
        <v>515</v>
      </c>
      <c r="G1595" s="242" t="s">
        <v>515</v>
      </c>
    </row>
    <row r="1596" spans="1:7" x14ac:dyDescent="0.35">
      <c r="A1596">
        <v>2017</v>
      </c>
      <c r="B1596" t="s">
        <v>272</v>
      </c>
      <c r="C1596" s="242" t="s">
        <v>515</v>
      </c>
      <c r="D1596" s="242" t="s">
        <v>515</v>
      </c>
      <c r="E1596" s="242" t="s">
        <v>515</v>
      </c>
      <c r="F1596" s="242" t="s">
        <v>515</v>
      </c>
      <c r="G1596" s="242" t="s">
        <v>515</v>
      </c>
    </row>
    <row r="1597" spans="1:7" x14ac:dyDescent="0.35">
      <c r="A1597">
        <v>2017</v>
      </c>
      <c r="B1597" t="s">
        <v>272</v>
      </c>
      <c r="C1597" s="242" t="s">
        <v>515</v>
      </c>
      <c r="D1597" s="242" t="s">
        <v>513</v>
      </c>
      <c r="E1597" s="242" t="s">
        <v>513</v>
      </c>
      <c r="F1597" s="242" t="s">
        <v>513</v>
      </c>
      <c r="G1597" s="242" t="s">
        <v>513</v>
      </c>
    </row>
    <row r="1598" spans="1:7" x14ac:dyDescent="0.35">
      <c r="A1598">
        <v>2017</v>
      </c>
      <c r="B1598" t="s">
        <v>272</v>
      </c>
      <c r="C1598" s="242" t="s">
        <v>515</v>
      </c>
      <c r="D1598" s="242" t="s">
        <v>515</v>
      </c>
      <c r="E1598" s="242" t="s">
        <v>513</v>
      </c>
      <c r="F1598" s="242" t="s">
        <v>515</v>
      </c>
      <c r="G1598" s="242" t="s">
        <v>515</v>
      </c>
    </row>
    <row r="1599" spans="1:7" x14ac:dyDescent="0.35">
      <c r="A1599">
        <v>2017</v>
      </c>
      <c r="B1599" t="s">
        <v>272</v>
      </c>
      <c r="C1599" s="242" t="s">
        <v>515</v>
      </c>
      <c r="D1599" s="242" t="s">
        <v>515</v>
      </c>
      <c r="E1599" s="242" t="s">
        <v>515</v>
      </c>
      <c r="F1599" s="242" t="s">
        <v>515</v>
      </c>
      <c r="G1599" s="242" t="s">
        <v>515</v>
      </c>
    </row>
    <row r="1600" spans="1:7" x14ac:dyDescent="0.35">
      <c r="A1600">
        <v>2017</v>
      </c>
      <c r="B1600" t="s">
        <v>272</v>
      </c>
      <c r="C1600" s="242" t="s">
        <v>513</v>
      </c>
      <c r="D1600" s="242" t="s">
        <v>513</v>
      </c>
      <c r="E1600" s="242" t="s">
        <v>514</v>
      </c>
      <c r="F1600" s="242" t="s">
        <v>514</v>
      </c>
      <c r="G1600" s="242" t="s">
        <v>514</v>
      </c>
    </row>
    <row r="1601" spans="1:7" x14ac:dyDescent="0.35">
      <c r="A1601">
        <v>2017</v>
      </c>
      <c r="B1601" t="s">
        <v>272</v>
      </c>
      <c r="C1601" s="242" t="s">
        <v>515</v>
      </c>
      <c r="D1601" s="242" t="s">
        <v>513</v>
      </c>
      <c r="E1601" s="242" t="s">
        <v>513</v>
      </c>
      <c r="F1601" s="242" t="s">
        <v>513</v>
      </c>
      <c r="G1601" s="242" t="s">
        <v>514</v>
      </c>
    </row>
    <row r="1602" spans="1:7" x14ac:dyDescent="0.35">
      <c r="A1602">
        <v>2017</v>
      </c>
      <c r="B1602" t="s">
        <v>272</v>
      </c>
      <c r="C1602" s="242" t="s">
        <v>515</v>
      </c>
      <c r="D1602" s="242" t="s">
        <v>513</v>
      </c>
      <c r="E1602" s="242" t="s">
        <v>513</v>
      </c>
      <c r="F1602" s="242" t="s">
        <v>513</v>
      </c>
      <c r="G1602" s="242" t="s">
        <v>513</v>
      </c>
    </row>
    <row r="1603" spans="1:7" x14ac:dyDescent="0.35">
      <c r="A1603">
        <v>2017</v>
      </c>
      <c r="B1603" t="s">
        <v>272</v>
      </c>
      <c r="C1603" s="242" t="s">
        <v>515</v>
      </c>
      <c r="D1603" s="242" t="s">
        <v>513</v>
      </c>
      <c r="E1603" s="242" t="s">
        <v>513</v>
      </c>
      <c r="F1603" s="242" t="s">
        <v>513</v>
      </c>
      <c r="G1603" s="242" t="s">
        <v>515</v>
      </c>
    </row>
    <row r="1604" spans="1:7" x14ac:dyDescent="0.35">
      <c r="A1604">
        <v>2017</v>
      </c>
      <c r="B1604" t="s">
        <v>272</v>
      </c>
      <c r="C1604" s="242" t="s">
        <v>515</v>
      </c>
      <c r="D1604" s="242" t="s">
        <v>514</v>
      </c>
      <c r="E1604" s="242" t="s">
        <v>515</v>
      </c>
      <c r="F1604" s="242" t="s">
        <v>515</v>
      </c>
      <c r="G1604" s="242" t="s">
        <v>514</v>
      </c>
    </row>
    <row r="1605" spans="1:7" x14ac:dyDescent="0.35">
      <c r="A1605">
        <v>2017</v>
      </c>
      <c r="B1605" t="s">
        <v>273</v>
      </c>
      <c r="C1605" s="242" t="s">
        <v>515</v>
      </c>
      <c r="D1605" s="242" t="s">
        <v>514</v>
      </c>
      <c r="E1605" s="242" t="s">
        <v>514</v>
      </c>
      <c r="F1605" s="242" t="s">
        <v>514</v>
      </c>
      <c r="G1605" s="242" t="s">
        <v>515</v>
      </c>
    </row>
    <row r="1606" spans="1:7" x14ac:dyDescent="0.35">
      <c r="A1606">
        <v>2017</v>
      </c>
      <c r="B1606" t="s">
        <v>273</v>
      </c>
      <c r="C1606" s="242" t="s">
        <v>515</v>
      </c>
      <c r="D1606" s="242" t="s">
        <v>515</v>
      </c>
      <c r="E1606" s="242" t="s">
        <v>515</v>
      </c>
      <c r="F1606" s="242" t="s">
        <v>515</v>
      </c>
      <c r="G1606" s="242" t="s">
        <v>515</v>
      </c>
    </row>
    <row r="1607" spans="1:7" x14ac:dyDescent="0.35">
      <c r="A1607">
        <v>2017</v>
      </c>
      <c r="B1607" t="s">
        <v>273</v>
      </c>
      <c r="C1607" s="242" t="s">
        <v>515</v>
      </c>
      <c r="D1607" s="242" t="s">
        <v>515</v>
      </c>
      <c r="E1607" s="242" t="s">
        <v>514</v>
      </c>
      <c r="F1607" s="242" t="s">
        <v>515</v>
      </c>
      <c r="G1607" s="242" t="s">
        <v>515</v>
      </c>
    </row>
    <row r="1608" spans="1:7" x14ac:dyDescent="0.35">
      <c r="A1608">
        <v>2017</v>
      </c>
      <c r="B1608" t="s">
        <v>273</v>
      </c>
      <c r="C1608" s="242" t="s">
        <v>515</v>
      </c>
      <c r="D1608" s="242" t="s">
        <v>514</v>
      </c>
      <c r="E1608" s="242" t="s">
        <v>513</v>
      </c>
      <c r="F1608" s="242" t="s">
        <v>515</v>
      </c>
      <c r="G1608" s="242" t="s">
        <v>515</v>
      </c>
    </row>
    <row r="1609" spans="1:7" x14ac:dyDescent="0.35">
      <c r="A1609">
        <v>2017</v>
      </c>
      <c r="B1609" t="s">
        <v>273</v>
      </c>
      <c r="C1609" s="242" t="s">
        <v>515</v>
      </c>
      <c r="D1609" s="242" t="s">
        <v>514</v>
      </c>
      <c r="E1609" s="242" t="s">
        <v>513</v>
      </c>
      <c r="F1609" s="242" t="s">
        <v>513</v>
      </c>
      <c r="G1609" s="242" t="s">
        <v>514</v>
      </c>
    </row>
    <row r="1610" spans="1:7" x14ac:dyDescent="0.35">
      <c r="A1610">
        <v>2017</v>
      </c>
      <c r="B1610" t="s">
        <v>273</v>
      </c>
      <c r="C1610" s="242" t="s">
        <v>515</v>
      </c>
      <c r="D1610" s="242" t="s">
        <v>515</v>
      </c>
      <c r="E1610" s="242" t="s">
        <v>515</v>
      </c>
      <c r="F1610" s="242" t="s">
        <v>515</v>
      </c>
      <c r="G1610" s="242" t="s">
        <v>515</v>
      </c>
    </row>
    <row r="1611" spans="1:7" x14ac:dyDescent="0.35">
      <c r="A1611">
        <v>2017</v>
      </c>
      <c r="B1611" t="s">
        <v>273</v>
      </c>
      <c r="C1611" s="242" t="s">
        <v>515</v>
      </c>
      <c r="D1611" s="242" t="s">
        <v>514</v>
      </c>
      <c r="E1611" s="242" t="s">
        <v>514</v>
      </c>
      <c r="F1611" s="242" t="s">
        <v>515</v>
      </c>
      <c r="G1611" s="242" t="s">
        <v>515</v>
      </c>
    </row>
    <row r="1612" spans="1:7" x14ac:dyDescent="0.35">
      <c r="A1612">
        <v>2017</v>
      </c>
      <c r="B1612" t="s">
        <v>273</v>
      </c>
      <c r="C1612" s="242" t="s">
        <v>515</v>
      </c>
      <c r="D1612" s="242" t="s">
        <v>514</v>
      </c>
      <c r="E1612" s="242" t="s">
        <v>514</v>
      </c>
      <c r="F1612" s="242" t="s">
        <v>515</v>
      </c>
      <c r="G1612" s="242" t="s">
        <v>515</v>
      </c>
    </row>
    <row r="1613" spans="1:7" x14ac:dyDescent="0.35">
      <c r="A1613">
        <v>2017</v>
      </c>
      <c r="B1613" t="s">
        <v>273</v>
      </c>
      <c r="C1613" s="242" t="s">
        <v>515</v>
      </c>
      <c r="D1613" s="242" t="s">
        <v>514</v>
      </c>
      <c r="E1613" s="242" t="s">
        <v>514</v>
      </c>
      <c r="F1613" s="242" t="s">
        <v>514</v>
      </c>
      <c r="G1613" s="242" t="s">
        <v>514</v>
      </c>
    </row>
    <row r="1614" spans="1:7" x14ac:dyDescent="0.35">
      <c r="A1614">
        <v>2017</v>
      </c>
      <c r="B1614" t="s">
        <v>273</v>
      </c>
      <c r="C1614" s="242" t="s">
        <v>515</v>
      </c>
      <c r="D1614" s="242" t="s">
        <v>514</v>
      </c>
      <c r="E1614" s="242" t="s">
        <v>515</v>
      </c>
      <c r="F1614" s="242" t="s">
        <v>514</v>
      </c>
      <c r="G1614" s="242" t="s">
        <v>515</v>
      </c>
    </row>
    <row r="1615" spans="1:7" x14ac:dyDescent="0.35">
      <c r="A1615">
        <v>2017</v>
      </c>
      <c r="B1615" t="s">
        <v>273</v>
      </c>
      <c r="C1615" s="242" t="s">
        <v>515</v>
      </c>
      <c r="D1615" s="242" t="s">
        <v>514</v>
      </c>
      <c r="E1615" s="242" t="s">
        <v>515</v>
      </c>
      <c r="F1615" s="242" t="s">
        <v>514</v>
      </c>
      <c r="G1615" s="242" t="s">
        <v>515</v>
      </c>
    </row>
    <row r="1616" spans="1:7" x14ac:dyDescent="0.35">
      <c r="A1616">
        <v>2017</v>
      </c>
      <c r="B1616" t="s">
        <v>273</v>
      </c>
      <c r="C1616" s="242" t="s">
        <v>515</v>
      </c>
      <c r="D1616" s="242" t="s">
        <v>515</v>
      </c>
      <c r="E1616" s="242" t="s">
        <v>513</v>
      </c>
      <c r="F1616" s="242" t="s">
        <v>514</v>
      </c>
      <c r="G1616" s="242" t="s">
        <v>515</v>
      </c>
    </row>
    <row r="1617" spans="1:7" x14ac:dyDescent="0.35">
      <c r="A1617">
        <v>2017</v>
      </c>
      <c r="B1617" t="s">
        <v>273</v>
      </c>
      <c r="C1617" s="242" t="s">
        <v>515</v>
      </c>
      <c r="D1617" s="242" t="s">
        <v>514</v>
      </c>
      <c r="E1617" s="242" t="s">
        <v>514</v>
      </c>
      <c r="F1617" s="242" t="s">
        <v>515</v>
      </c>
      <c r="G1617" s="242" t="s">
        <v>515</v>
      </c>
    </row>
    <row r="1618" spans="1:7" x14ac:dyDescent="0.35">
      <c r="A1618">
        <v>2017</v>
      </c>
      <c r="B1618" t="s">
        <v>273</v>
      </c>
      <c r="C1618" s="242" t="s">
        <v>515</v>
      </c>
      <c r="D1618" s="242" t="s">
        <v>515</v>
      </c>
      <c r="E1618" s="242" t="s">
        <v>515</v>
      </c>
      <c r="F1618" s="242" t="s">
        <v>515</v>
      </c>
      <c r="G1618" s="242" t="s">
        <v>515</v>
      </c>
    </row>
    <row r="1619" spans="1:7" x14ac:dyDescent="0.35">
      <c r="A1619">
        <v>2017</v>
      </c>
      <c r="B1619" t="s">
        <v>341</v>
      </c>
      <c r="C1619" s="242" t="s">
        <v>514</v>
      </c>
      <c r="D1619" s="242" t="s">
        <v>514</v>
      </c>
      <c r="E1619" s="242" t="s">
        <v>514</v>
      </c>
      <c r="F1619" s="242" t="s">
        <v>515</v>
      </c>
      <c r="G1619" s="242" t="s">
        <v>514</v>
      </c>
    </row>
    <row r="1620" spans="1:7" x14ac:dyDescent="0.35">
      <c r="A1620">
        <v>2017</v>
      </c>
      <c r="B1620" t="s">
        <v>341</v>
      </c>
      <c r="C1620" s="242" t="s">
        <v>515</v>
      </c>
      <c r="D1620" s="242" t="s">
        <v>515</v>
      </c>
      <c r="E1620" s="242" t="s">
        <v>514</v>
      </c>
      <c r="F1620" s="242" t="s">
        <v>515</v>
      </c>
      <c r="G1620" s="242" t="s">
        <v>515</v>
      </c>
    </row>
    <row r="1621" spans="1:7" x14ac:dyDescent="0.35">
      <c r="A1621">
        <v>2017</v>
      </c>
      <c r="B1621" t="s">
        <v>341</v>
      </c>
      <c r="C1621" s="242" t="s">
        <v>515</v>
      </c>
      <c r="D1621" s="242" t="s">
        <v>514</v>
      </c>
      <c r="E1621" s="242" t="s">
        <v>514</v>
      </c>
      <c r="F1621" s="242" t="s">
        <v>515</v>
      </c>
      <c r="G1621" s="242" t="s">
        <v>515</v>
      </c>
    </row>
    <row r="1622" spans="1:7" x14ac:dyDescent="0.35">
      <c r="A1622">
        <v>2017</v>
      </c>
      <c r="B1622" t="s">
        <v>341</v>
      </c>
      <c r="C1622" s="242" t="s">
        <v>515</v>
      </c>
      <c r="D1622" s="242" t="s">
        <v>515</v>
      </c>
      <c r="E1622" s="242" t="s">
        <v>514</v>
      </c>
      <c r="F1622" s="242" t="s">
        <v>515</v>
      </c>
      <c r="G1622" s="242" t="s">
        <v>515</v>
      </c>
    </row>
    <row r="1623" spans="1:7" x14ac:dyDescent="0.35">
      <c r="A1623">
        <v>2017</v>
      </c>
      <c r="B1623" t="s">
        <v>341</v>
      </c>
      <c r="C1623" s="242" t="s">
        <v>515</v>
      </c>
      <c r="D1623" s="242" t="s">
        <v>513</v>
      </c>
      <c r="E1623" s="242" t="s">
        <v>515</v>
      </c>
      <c r="F1623" s="242" t="s">
        <v>515</v>
      </c>
      <c r="G1623" s="242" t="s">
        <v>515</v>
      </c>
    </row>
    <row r="1624" spans="1:7" x14ac:dyDescent="0.35">
      <c r="A1624">
        <v>2017</v>
      </c>
      <c r="B1624" t="s">
        <v>341</v>
      </c>
      <c r="C1624" s="242" t="s">
        <v>515</v>
      </c>
      <c r="D1624" s="242" t="s">
        <v>514</v>
      </c>
      <c r="E1624" s="242" t="s">
        <v>514</v>
      </c>
      <c r="F1624" s="242" t="s">
        <v>514</v>
      </c>
      <c r="G1624" s="242" t="s">
        <v>515</v>
      </c>
    </row>
    <row r="1625" spans="1:7" x14ac:dyDescent="0.35">
      <c r="A1625">
        <v>2017</v>
      </c>
      <c r="B1625" t="s">
        <v>341</v>
      </c>
      <c r="C1625" s="242" t="s">
        <v>515</v>
      </c>
      <c r="D1625" s="242" t="s">
        <v>514</v>
      </c>
      <c r="E1625" s="242" t="s">
        <v>514</v>
      </c>
      <c r="F1625" s="242" t="s">
        <v>514</v>
      </c>
      <c r="G1625" s="242" t="s">
        <v>515</v>
      </c>
    </row>
    <row r="1626" spans="1:7" x14ac:dyDescent="0.35">
      <c r="A1626">
        <v>2017</v>
      </c>
      <c r="B1626" t="s">
        <v>341</v>
      </c>
      <c r="C1626" s="242" t="s">
        <v>515</v>
      </c>
      <c r="D1626" s="242" t="s">
        <v>514</v>
      </c>
      <c r="E1626" s="242" t="s">
        <v>514</v>
      </c>
      <c r="F1626" s="242" t="s">
        <v>515</v>
      </c>
      <c r="G1626" s="242" t="s">
        <v>515</v>
      </c>
    </row>
    <row r="1627" spans="1:7" x14ac:dyDescent="0.35">
      <c r="A1627">
        <v>2017</v>
      </c>
      <c r="B1627" t="s">
        <v>341</v>
      </c>
      <c r="C1627" s="242" t="s">
        <v>514</v>
      </c>
      <c r="D1627" s="242" t="s">
        <v>514</v>
      </c>
      <c r="E1627" s="242" t="s">
        <v>513</v>
      </c>
      <c r="F1627" s="242" t="s">
        <v>514</v>
      </c>
      <c r="G1627" s="242" t="s">
        <v>514</v>
      </c>
    </row>
    <row r="1628" spans="1:7" x14ac:dyDescent="0.35">
      <c r="A1628">
        <v>2017</v>
      </c>
      <c r="B1628" t="s">
        <v>341</v>
      </c>
      <c r="C1628" s="242" t="s">
        <v>515</v>
      </c>
      <c r="D1628" s="242" t="s">
        <v>514</v>
      </c>
      <c r="E1628" s="242" t="s">
        <v>514</v>
      </c>
      <c r="F1628" s="242" t="s">
        <v>514</v>
      </c>
      <c r="G1628" s="242" t="s">
        <v>514</v>
      </c>
    </row>
    <row r="1629" spans="1:7" x14ac:dyDescent="0.35">
      <c r="A1629">
        <v>2017</v>
      </c>
      <c r="B1629" t="s">
        <v>341</v>
      </c>
      <c r="C1629" s="242" t="s">
        <v>515</v>
      </c>
      <c r="D1629" s="242" t="s">
        <v>514</v>
      </c>
      <c r="E1629" s="242" t="s">
        <v>514</v>
      </c>
      <c r="F1629" s="242" t="s">
        <v>515</v>
      </c>
      <c r="G1629" s="242" t="s">
        <v>514</v>
      </c>
    </row>
    <row r="1630" spans="1:7" x14ac:dyDescent="0.35">
      <c r="A1630">
        <v>2017</v>
      </c>
      <c r="B1630" t="s">
        <v>341</v>
      </c>
      <c r="C1630" s="242" t="s">
        <v>514</v>
      </c>
      <c r="D1630" s="242" t="s">
        <v>514</v>
      </c>
      <c r="E1630" s="242" t="s">
        <v>514</v>
      </c>
      <c r="F1630" s="242" t="s">
        <v>514</v>
      </c>
      <c r="G1630" s="242" t="s">
        <v>515</v>
      </c>
    </row>
    <row r="1631" spans="1:7" x14ac:dyDescent="0.35">
      <c r="A1631">
        <v>2017</v>
      </c>
      <c r="B1631" t="s">
        <v>341</v>
      </c>
      <c r="C1631" s="242" t="s">
        <v>513</v>
      </c>
      <c r="D1631" s="242" t="s">
        <v>513</v>
      </c>
      <c r="E1631" s="242" t="s">
        <v>513</v>
      </c>
      <c r="F1631" s="242" t="s">
        <v>513</v>
      </c>
      <c r="G1631" s="242" t="s">
        <v>513</v>
      </c>
    </row>
    <row r="1632" spans="1:7" x14ac:dyDescent="0.35">
      <c r="A1632">
        <v>2017</v>
      </c>
      <c r="B1632" t="s">
        <v>341</v>
      </c>
      <c r="C1632" s="242" t="s">
        <v>514</v>
      </c>
      <c r="D1632" s="242" t="s">
        <v>514</v>
      </c>
      <c r="E1632" s="242" t="s">
        <v>514</v>
      </c>
      <c r="F1632" s="242" t="s">
        <v>514</v>
      </c>
      <c r="G1632" s="242" t="s">
        <v>514</v>
      </c>
    </row>
    <row r="1633" spans="1:7" x14ac:dyDescent="0.35">
      <c r="A1633">
        <v>2017</v>
      </c>
      <c r="B1633" t="s">
        <v>341</v>
      </c>
      <c r="C1633" s="242" t="s">
        <v>515</v>
      </c>
      <c r="D1633" s="242" t="s">
        <v>514</v>
      </c>
      <c r="E1633" s="242" t="s">
        <v>514</v>
      </c>
      <c r="F1633" s="242" t="s">
        <v>515</v>
      </c>
      <c r="G1633" s="242" t="s">
        <v>515</v>
      </c>
    </row>
    <row r="1634" spans="1:7" x14ac:dyDescent="0.35">
      <c r="A1634">
        <v>2017</v>
      </c>
      <c r="B1634" t="s">
        <v>341</v>
      </c>
      <c r="C1634" s="242" t="s">
        <v>515</v>
      </c>
      <c r="D1634" s="242" t="s">
        <v>514</v>
      </c>
      <c r="E1634" s="242" t="s">
        <v>514</v>
      </c>
      <c r="F1634" s="242" t="s">
        <v>514</v>
      </c>
      <c r="G1634" s="242" t="s">
        <v>514</v>
      </c>
    </row>
    <row r="1635" spans="1:7" x14ac:dyDescent="0.35">
      <c r="A1635">
        <v>2017</v>
      </c>
      <c r="B1635" t="s">
        <v>341</v>
      </c>
      <c r="C1635" s="242" t="s">
        <v>514</v>
      </c>
      <c r="D1635" s="242" t="s">
        <v>514</v>
      </c>
      <c r="E1635" s="242" t="s">
        <v>514</v>
      </c>
      <c r="F1635" s="242" t="s">
        <v>514</v>
      </c>
      <c r="G1635" s="242" t="s">
        <v>514</v>
      </c>
    </row>
    <row r="1636" spans="1:7" x14ac:dyDescent="0.35">
      <c r="A1636">
        <v>2017</v>
      </c>
      <c r="B1636" t="s">
        <v>342</v>
      </c>
      <c r="C1636" s="242" t="s">
        <v>515</v>
      </c>
      <c r="D1636" s="242" t="s">
        <v>514</v>
      </c>
      <c r="E1636" s="242" t="s">
        <v>514</v>
      </c>
      <c r="F1636" s="242" t="s">
        <v>514</v>
      </c>
      <c r="G1636" s="242" t="s">
        <v>514</v>
      </c>
    </row>
    <row r="1637" spans="1:7" x14ac:dyDescent="0.35">
      <c r="A1637">
        <v>2017</v>
      </c>
      <c r="B1637" t="s">
        <v>342</v>
      </c>
      <c r="C1637" s="242" t="s">
        <v>515</v>
      </c>
      <c r="D1637" s="242" t="s">
        <v>515</v>
      </c>
      <c r="E1637" s="242" t="s">
        <v>513</v>
      </c>
      <c r="F1637" s="242" t="s">
        <v>515</v>
      </c>
      <c r="G1637" s="242" t="s">
        <v>515</v>
      </c>
    </row>
    <row r="1638" spans="1:7" x14ac:dyDescent="0.35">
      <c r="A1638">
        <v>2017</v>
      </c>
      <c r="B1638" t="s">
        <v>342</v>
      </c>
      <c r="C1638" s="242" t="s">
        <v>515</v>
      </c>
      <c r="D1638" s="242" t="s">
        <v>514</v>
      </c>
      <c r="E1638" s="242" t="s">
        <v>514</v>
      </c>
      <c r="F1638" s="242" t="s">
        <v>514</v>
      </c>
      <c r="G1638" s="242" t="s">
        <v>514</v>
      </c>
    </row>
    <row r="1639" spans="1:7" x14ac:dyDescent="0.35">
      <c r="A1639">
        <v>2017</v>
      </c>
      <c r="B1639" t="s">
        <v>342</v>
      </c>
      <c r="C1639" s="242" t="s">
        <v>515</v>
      </c>
      <c r="D1639" s="242" t="s">
        <v>514</v>
      </c>
      <c r="E1639" s="242" t="s">
        <v>514</v>
      </c>
      <c r="F1639" s="242" t="s">
        <v>514</v>
      </c>
      <c r="G1639" s="242" t="s">
        <v>514</v>
      </c>
    </row>
    <row r="1640" spans="1:7" x14ac:dyDescent="0.35">
      <c r="A1640">
        <v>2017</v>
      </c>
      <c r="B1640" t="s">
        <v>342</v>
      </c>
      <c r="C1640" s="242" t="s">
        <v>515</v>
      </c>
      <c r="D1640" s="242" t="s">
        <v>514</v>
      </c>
      <c r="E1640" s="242" t="s">
        <v>514</v>
      </c>
      <c r="F1640" s="242" t="s">
        <v>515</v>
      </c>
      <c r="G1640" s="242" t="s">
        <v>515</v>
      </c>
    </row>
    <row r="1641" spans="1:7" x14ac:dyDescent="0.35">
      <c r="A1641">
        <v>2017</v>
      </c>
      <c r="B1641" t="s">
        <v>342</v>
      </c>
      <c r="C1641" s="242" t="s">
        <v>513</v>
      </c>
      <c r="D1641" s="242" t="s">
        <v>514</v>
      </c>
      <c r="E1641" s="242" t="s">
        <v>514</v>
      </c>
      <c r="F1641" s="242" t="s">
        <v>514</v>
      </c>
      <c r="G1641" s="242" t="s">
        <v>515</v>
      </c>
    </row>
    <row r="1642" spans="1:7" x14ac:dyDescent="0.35">
      <c r="A1642">
        <v>2017</v>
      </c>
      <c r="B1642" t="s">
        <v>342</v>
      </c>
      <c r="C1642" s="242" t="s">
        <v>514</v>
      </c>
      <c r="D1642" s="242" t="s">
        <v>514</v>
      </c>
      <c r="E1642" s="242" t="s">
        <v>514</v>
      </c>
      <c r="F1642" s="242" t="s">
        <v>515</v>
      </c>
      <c r="G1642" s="242" t="s">
        <v>514</v>
      </c>
    </row>
    <row r="1643" spans="1:7" x14ac:dyDescent="0.35">
      <c r="A1643">
        <v>2017</v>
      </c>
      <c r="B1643" t="s">
        <v>342</v>
      </c>
      <c r="C1643" s="242" t="s">
        <v>514</v>
      </c>
      <c r="D1643" s="242" t="s">
        <v>515</v>
      </c>
      <c r="E1643" s="242" t="s">
        <v>515</v>
      </c>
      <c r="F1643" s="242" t="s">
        <v>515</v>
      </c>
      <c r="G1643" s="242" t="s">
        <v>515</v>
      </c>
    </row>
    <row r="1644" spans="1:7" x14ac:dyDescent="0.35">
      <c r="A1644">
        <v>2017</v>
      </c>
      <c r="B1644" t="s">
        <v>342</v>
      </c>
      <c r="C1644" s="242" t="s">
        <v>515</v>
      </c>
      <c r="D1644" s="242" t="s">
        <v>515</v>
      </c>
      <c r="E1644" s="242" t="s">
        <v>513</v>
      </c>
      <c r="F1644" s="242" t="s">
        <v>514</v>
      </c>
      <c r="G1644" s="242" t="s">
        <v>515</v>
      </c>
    </row>
    <row r="1645" spans="1:7" x14ac:dyDescent="0.35">
      <c r="A1645">
        <v>2017</v>
      </c>
      <c r="B1645" t="s">
        <v>342</v>
      </c>
      <c r="C1645" s="242" t="s">
        <v>513</v>
      </c>
      <c r="D1645" s="242" t="s">
        <v>515</v>
      </c>
      <c r="E1645" s="242" t="s">
        <v>514</v>
      </c>
      <c r="F1645" s="242" t="s">
        <v>514</v>
      </c>
      <c r="G1645" s="242" t="s">
        <v>514</v>
      </c>
    </row>
    <row r="1646" spans="1:7" x14ac:dyDescent="0.35">
      <c r="A1646">
        <v>2017</v>
      </c>
      <c r="B1646" t="s">
        <v>342</v>
      </c>
      <c r="C1646" s="242" t="s">
        <v>514</v>
      </c>
      <c r="D1646" s="242" t="s">
        <v>514</v>
      </c>
      <c r="E1646" s="242" t="s">
        <v>513</v>
      </c>
      <c r="F1646" s="242" t="s">
        <v>514</v>
      </c>
      <c r="G1646" s="242" t="s">
        <v>514</v>
      </c>
    </row>
    <row r="1647" spans="1:7" x14ac:dyDescent="0.35">
      <c r="A1647">
        <v>2017</v>
      </c>
      <c r="B1647" t="s">
        <v>342</v>
      </c>
      <c r="C1647" s="242" t="s">
        <v>515</v>
      </c>
      <c r="D1647" s="242" t="s">
        <v>515</v>
      </c>
      <c r="E1647" s="242" t="s">
        <v>514</v>
      </c>
      <c r="F1647" s="242" t="s">
        <v>514</v>
      </c>
      <c r="G1647" s="242" t="s">
        <v>515</v>
      </c>
    </row>
    <row r="1648" spans="1:7" x14ac:dyDescent="0.35">
      <c r="A1648">
        <v>2017</v>
      </c>
      <c r="B1648" t="s">
        <v>342</v>
      </c>
      <c r="C1648" s="242" t="s">
        <v>515</v>
      </c>
      <c r="D1648" s="242" t="s">
        <v>515</v>
      </c>
      <c r="E1648" s="242" t="s">
        <v>513</v>
      </c>
      <c r="F1648" s="242" t="s">
        <v>514</v>
      </c>
      <c r="G1648" s="242" t="s">
        <v>515</v>
      </c>
    </row>
    <row r="1649" spans="1:7" x14ac:dyDescent="0.35">
      <c r="A1649">
        <v>2017</v>
      </c>
      <c r="B1649" t="s">
        <v>342</v>
      </c>
      <c r="C1649" s="242" t="s">
        <v>514</v>
      </c>
      <c r="D1649" s="242" t="s">
        <v>514</v>
      </c>
      <c r="E1649" s="242" t="s">
        <v>514</v>
      </c>
      <c r="F1649" s="242" t="s">
        <v>514</v>
      </c>
      <c r="G1649" s="242" t="s">
        <v>515</v>
      </c>
    </row>
    <row r="1650" spans="1:7" x14ac:dyDescent="0.35">
      <c r="A1650">
        <v>2017</v>
      </c>
      <c r="B1650" t="s">
        <v>342</v>
      </c>
      <c r="C1650" s="242" t="s">
        <v>515</v>
      </c>
      <c r="D1650" s="242" t="s">
        <v>514</v>
      </c>
      <c r="E1650" s="242" t="s">
        <v>514</v>
      </c>
      <c r="F1650" s="242" t="s">
        <v>514</v>
      </c>
      <c r="G1650" s="242" t="s">
        <v>515</v>
      </c>
    </row>
    <row r="1651" spans="1:7" x14ac:dyDescent="0.35">
      <c r="A1651">
        <v>2017</v>
      </c>
      <c r="B1651" t="s">
        <v>316</v>
      </c>
      <c r="C1651" s="242" t="s">
        <v>514</v>
      </c>
      <c r="D1651" s="242" t="s">
        <v>514</v>
      </c>
      <c r="E1651" s="242" t="s">
        <v>514</v>
      </c>
      <c r="F1651" s="242" t="s">
        <v>514</v>
      </c>
      <c r="G1651" s="242" t="s">
        <v>514</v>
      </c>
    </row>
    <row r="1652" spans="1:7" x14ac:dyDescent="0.35">
      <c r="A1652">
        <v>2017</v>
      </c>
      <c r="B1652" t="s">
        <v>316</v>
      </c>
      <c r="C1652" s="242" t="s">
        <v>515</v>
      </c>
      <c r="D1652" s="242" t="s">
        <v>514</v>
      </c>
      <c r="E1652" s="242" t="s">
        <v>515</v>
      </c>
      <c r="F1652" s="242" t="s">
        <v>515</v>
      </c>
      <c r="G1652" s="242" t="s">
        <v>514</v>
      </c>
    </row>
    <row r="1653" spans="1:7" x14ac:dyDescent="0.35">
      <c r="A1653">
        <v>2017</v>
      </c>
      <c r="B1653" t="s">
        <v>316</v>
      </c>
      <c r="C1653" s="242" t="s">
        <v>515</v>
      </c>
      <c r="D1653" s="242" t="s">
        <v>515</v>
      </c>
      <c r="E1653" s="242" t="s">
        <v>515</v>
      </c>
      <c r="F1653" s="242" t="s">
        <v>515</v>
      </c>
      <c r="G1653" s="242" t="s">
        <v>515</v>
      </c>
    </row>
    <row r="1654" spans="1:7" x14ac:dyDescent="0.35">
      <c r="A1654">
        <v>2017</v>
      </c>
      <c r="B1654" t="s">
        <v>316</v>
      </c>
      <c r="C1654" s="242" t="s">
        <v>515</v>
      </c>
      <c r="D1654" s="242" t="s">
        <v>514</v>
      </c>
      <c r="E1654" s="242" t="s">
        <v>514</v>
      </c>
      <c r="F1654" s="242" t="s">
        <v>515</v>
      </c>
      <c r="G1654" s="242" t="s">
        <v>515</v>
      </c>
    </row>
    <row r="1655" spans="1:7" x14ac:dyDescent="0.35">
      <c r="A1655">
        <v>2017</v>
      </c>
      <c r="B1655" t="s">
        <v>316</v>
      </c>
      <c r="C1655" s="242" t="s">
        <v>515</v>
      </c>
      <c r="D1655" s="242" t="s">
        <v>515</v>
      </c>
      <c r="E1655" s="242" t="s">
        <v>515</v>
      </c>
      <c r="F1655" s="242" t="s">
        <v>515</v>
      </c>
      <c r="G1655" s="242" t="s">
        <v>515</v>
      </c>
    </row>
    <row r="1656" spans="1:7" x14ac:dyDescent="0.35">
      <c r="A1656">
        <v>2017</v>
      </c>
      <c r="B1656" t="s">
        <v>316</v>
      </c>
      <c r="C1656" s="242" t="s">
        <v>515</v>
      </c>
      <c r="D1656" s="242" t="s">
        <v>514</v>
      </c>
      <c r="E1656" s="242" t="s">
        <v>514</v>
      </c>
      <c r="F1656" s="242" t="s">
        <v>515</v>
      </c>
      <c r="G1656" s="242" t="s">
        <v>515</v>
      </c>
    </row>
    <row r="1657" spans="1:7" x14ac:dyDescent="0.35">
      <c r="A1657">
        <v>2017</v>
      </c>
      <c r="B1657" t="s">
        <v>316</v>
      </c>
      <c r="C1657" s="242" t="s">
        <v>515</v>
      </c>
      <c r="D1657" s="242" t="s">
        <v>515</v>
      </c>
      <c r="E1657" s="242" t="s">
        <v>515</v>
      </c>
      <c r="F1657" s="242" t="s">
        <v>514</v>
      </c>
      <c r="G1657" s="242" t="s">
        <v>515</v>
      </c>
    </row>
    <row r="1658" spans="1:7" x14ac:dyDescent="0.35">
      <c r="A1658">
        <v>2017</v>
      </c>
      <c r="B1658" t="s">
        <v>316</v>
      </c>
      <c r="C1658" s="242" t="s">
        <v>515</v>
      </c>
      <c r="D1658" s="242" t="s">
        <v>515</v>
      </c>
      <c r="E1658" s="242" t="s">
        <v>515</v>
      </c>
      <c r="F1658" s="242" t="s">
        <v>515</v>
      </c>
      <c r="G1658" s="242" t="s">
        <v>515</v>
      </c>
    </row>
    <row r="1659" spans="1:7" x14ac:dyDescent="0.35">
      <c r="A1659">
        <v>2017</v>
      </c>
      <c r="B1659" t="s">
        <v>316</v>
      </c>
      <c r="C1659" s="242" t="s">
        <v>515</v>
      </c>
      <c r="D1659" s="242" t="s">
        <v>515</v>
      </c>
      <c r="E1659" s="242" t="s">
        <v>514</v>
      </c>
      <c r="F1659" s="242" t="s">
        <v>515</v>
      </c>
      <c r="G1659" s="242" t="s">
        <v>514</v>
      </c>
    </row>
    <row r="1660" spans="1:7" x14ac:dyDescent="0.35">
      <c r="A1660">
        <v>2017</v>
      </c>
      <c r="B1660" t="s">
        <v>316</v>
      </c>
      <c r="C1660" s="242" t="s">
        <v>514</v>
      </c>
      <c r="D1660" s="242" t="s">
        <v>514</v>
      </c>
      <c r="E1660" s="242" t="s">
        <v>514</v>
      </c>
      <c r="F1660" s="242" t="s">
        <v>514</v>
      </c>
      <c r="G1660" s="242" t="s">
        <v>514</v>
      </c>
    </row>
    <row r="1661" spans="1:7" x14ac:dyDescent="0.35">
      <c r="A1661">
        <v>2017</v>
      </c>
      <c r="B1661" t="s">
        <v>316</v>
      </c>
      <c r="C1661" s="242" t="s">
        <v>514</v>
      </c>
      <c r="D1661" s="242" t="s">
        <v>514</v>
      </c>
      <c r="E1661" s="242" t="s">
        <v>514</v>
      </c>
      <c r="F1661" s="242" t="s">
        <v>515</v>
      </c>
      <c r="G1661" s="242" t="s">
        <v>515</v>
      </c>
    </row>
    <row r="1662" spans="1:7" x14ac:dyDescent="0.35">
      <c r="A1662">
        <v>2017</v>
      </c>
      <c r="B1662" t="s">
        <v>316</v>
      </c>
      <c r="C1662" s="242" t="s">
        <v>514</v>
      </c>
      <c r="D1662" s="242" t="s">
        <v>514</v>
      </c>
      <c r="E1662" s="242" t="s">
        <v>514</v>
      </c>
      <c r="F1662" s="242" t="s">
        <v>514</v>
      </c>
      <c r="G1662" s="242" t="s">
        <v>515</v>
      </c>
    </row>
    <row r="1663" spans="1:7" x14ac:dyDescent="0.35">
      <c r="A1663">
        <v>2017</v>
      </c>
      <c r="B1663" t="s">
        <v>316</v>
      </c>
      <c r="C1663" s="242" t="s">
        <v>513</v>
      </c>
      <c r="D1663" s="242" t="s">
        <v>513</v>
      </c>
      <c r="E1663" s="242" t="s">
        <v>513</v>
      </c>
      <c r="F1663" s="242" t="s">
        <v>513</v>
      </c>
      <c r="G1663" s="242" t="s">
        <v>513</v>
      </c>
    </row>
    <row r="1664" spans="1:7" x14ac:dyDescent="0.35">
      <c r="A1664">
        <v>2017</v>
      </c>
      <c r="B1664" t="s">
        <v>277</v>
      </c>
      <c r="C1664" s="242" t="s">
        <v>514</v>
      </c>
      <c r="D1664" s="242" t="s">
        <v>514</v>
      </c>
      <c r="E1664" s="242" t="s">
        <v>514</v>
      </c>
      <c r="F1664" s="242" t="s">
        <v>514</v>
      </c>
      <c r="G1664" s="242" t="s">
        <v>514</v>
      </c>
    </row>
    <row r="1665" spans="1:7" x14ac:dyDescent="0.35">
      <c r="A1665">
        <v>2017</v>
      </c>
      <c r="B1665" t="s">
        <v>277</v>
      </c>
      <c r="C1665" s="242" t="s">
        <v>513</v>
      </c>
      <c r="D1665" s="242" t="s">
        <v>514</v>
      </c>
      <c r="E1665" s="242" t="s">
        <v>513</v>
      </c>
      <c r="F1665" s="242" t="s">
        <v>515</v>
      </c>
      <c r="G1665" s="242" t="s">
        <v>515</v>
      </c>
    </row>
    <row r="1666" spans="1:7" x14ac:dyDescent="0.35">
      <c r="A1666">
        <v>2017</v>
      </c>
      <c r="B1666" t="s">
        <v>277</v>
      </c>
      <c r="C1666" s="242" t="s">
        <v>515</v>
      </c>
      <c r="D1666" s="242" t="s">
        <v>514</v>
      </c>
      <c r="E1666" s="242" t="s">
        <v>514</v>
      </c>
      <c r="F1666" s="242" t="s">
        <v>514</v>
      </c>
      <c r="G1666" s="242" t="s">
        <v>514</v>
      </c>
    </row>
    <row r="1667" spans="1:7" x14ac:dyDescent="0.35">
      <c r="A1667">
        <v>2017</v>
      </c>
      <c r="B1667" t="s">
        <v>277</v>
      </c>
      <c r="C1667" s="242" t="s">
        <v>515</v>
      </c>
      <c r="D1667" s="242" t="s">
        <v>515</v>
      </c>
      <c r="E1667" s="242" t="s">
        <v>515</v>
      </c>
      <c r="F1667" s="242" t="s">
        <v>515</v>
      </c>
      <c r="G1667" s="242" t="s">
        <v>515</v>
      </c>
    </row>
    <row r="1668" spans="1:7" x14ac:dyDescent="0.35">
      <c r="A1668">
        <v>2017</v>
      </c>
      <c r="B1668" t="s">
        <v>277</v>
      </c>
      <c r="C1668" s="242" t="s">
        <v>515</v>
      </c>
      <c r="D1668" s="242" t="s">
        <v>515</v>
      </c>
      <c r="E1668" s="242" t="s">
        <v>515</v>
      </c>
      <c r="F1668" s="242" t="s">
        <v>515</v>
      </c>
      <c r="G1668" s="242" t="s">
        <v>515</v>
      </c>
    </row>
    <row r="1669" spans="1:7" x14ac:dyDescent="0.35">
      <c r="A1669">
        <v>2017</v>
      </c>
      <c r="B1669" t="s">
        <v>277</v>
      </c>
      <c r="C1669" s="242" t="s">
        <v>515</v>
      </c>
      <c r="D1669" s="242" t="s">
        <v>515</v>
      </c>
      <c r="E1669" s="242" t="s">
        <v>515</v>
      </c>
      <c r="F1669" s="242" t="s">
        <v>515</v>
      </c>
      <c r="G1669" s="242" t="s">
        <v>515</v>
      </c>
    </row>
    <row r="1670" spans="1:7" x14ac:dyDescent="0.35">
      <c r="A1670">
        <v>2017</v>
      </c>
      <c r="B1670" t="s">
        <v>277</v>
      </c>
      <c r="C1670" s="242" t="s">
        <v>514</v>
      </c>
      <c r="D1670" s="242" t="s">
        <v>514</v>
      </c>
      <c r="E1670" s="242" t="s">
        <v>514</v>
      </c>
      <c r="F1670" s="242" t="s">
        <v>514</v>
      </c>
      <c r="G1670" s="242" t="s">
        <v>514</v>
      </c>
    </row>
    <row r="1671" spans="1:7" x14ac:dyDescent="0.35">
      <c r="A1671">
        <v>2017</v>
      </c>
      <c r="B1671" t="s">
        <v>277</v>
      </c>
      <c r="C1671" s="242" t="s">
        <v>514</v>
      </c>
      <c r="D1671" s="242" t="s">
        <v>514</v>
      </c>
      <c r="E1671" s="242" t="s">
        <v>514</v>
      </c>
      <c r="F1671" s="242" t="s">
        <v>514</v>
      </c>
      <c r="G1671" s="242" t="s">
        <v>514</v>
      </c>
    </row>
    <row r="1672" spans="1:7" x14ac:dyDescent="0.35">
      <c r="A1672">
        <v>2017</v>
      </c>
      <c r="B1672" t="s">
        <v>277</v>
      </c>
      <c r="C1672" s="242" t="s">
        <v>515</v>
      </c>
      <c r="D1672" s="242" t="s">
        <v>515</v>
      </c>
      <c r="E1672" s="242" t="s">
        <v>514</v>
      </c>
      <c r="F1672" s="242" t="s">
        <v>514</v>
      </c>
      <c r="G1672" s="242" t="s">
        <v>515</v>
      </c>
    </row>
    <row r="1673" spans="1:7" x14ac:dyDescent="0.35">
      <c r="A1673">
        <v>2017</v>
      </c>
      <c r="B1673" t="s">
        <v>277</v>
      </c>
      <c r="C1673" s="242" t="s">
        <v>514</v>
      </c>
      <c r="D1673" s="242" t="s">
        <v>513</v>
      </c>
      <c r="E1673" s="242" t="s">
        <v>513</v>
      </c>
      <c r="F1673" s="242" t="s">
        <v>513</v>
      </c>
      <c r="G1673" s="242" t="s">
        <v>513</v>
      </c>
    </row>
    <row r="1674" spans="1:7" x14ac:dyDescent="0.35">
      <c r="A1674">
        <v>2017</v>
      </c>
      <c r="B1674" t="s">
        <v>277</v>
      </c>
      <c r="C1674" s="242" t="s">
        <v>515</v>
      </c>
      <c r="D1674" s="242" t="s">
        <v>515</v>
      </c>
      <c r="E1674" s="242" t="s">
        <v>513</v>
      </c>
      <c r="F1674" s="242" t="s">
        <v>515</v>
      </c>
      <c r="G1674" s="242" t="s">
        <v>514</v>
      </c>
    </row>
    <row r="1675" spans="1:7" x14ac:dyDescent="0.35">
      <c r="A1675">
        <v>2017</v>
      </c>
      <c r="B1675" t="s">
        <v>277</v>
      </c>
      <c r="C1675" s="242" t="s">
        <v>514</v>
      </c>
      <c r="D1675" s="242" t="s">
        <v>514</v>
      </c>
      <c r="E1675" s="242" t="s">
        <v>514</v>
      </c>
      <c r="F1675" s="242" t="s">
        <v>514</v>
      </c>
      <c r="G1675" s="242" t="s">
        <v>514</v>
      </c>
    </row>
    <row r="1676" spans="1:7" x14ac:dyDescent="0.35">
      <c r="A1676">
        <v>2017</v>
      </c>
      <c r="B1676" t="s">
        <v>277</v>
      </c>
      <c r="C1676" s="242" t="s">
        <v>514</v>
      </c>
      <c r="D1676" s="242" t="s">
        <v>514</v>
      </c>
      <c r="E1676" s="242" t="s">
        <v>514</v>
      </c>
      <c r="F1676" s="242" t="s">
        <v>513</v>
      </c>
      <c r="G1676" s="242" t="s">
        <v>514</v>
      </c>
    </row>
    <row r="1677" spans="1:7" x14ac:dyDescent="0.35">
      <c r="A1677">
        <v>2017</v>
      </c>
      <c r="B1677" t="s">
        <v>277</v>
      </c>
      <c r="C1677" s="242" t="s">
        <v>514</v>
      </c>
      <c r="D1677" s="242" t="s">
        <v>514</v>
      </c>
      <c r="E1677" s="242" t="s">
        <v>515</v>
      </c>
      <c r="F1677" s="242" t="s">
        <v>515</v>
      </c>
      <c r="G1677" s="242" t="s">
        <v>514</v>
      </c>
    </row>
    <row r="1678" spans="1:7" x14ac:dyDescent="0.35">
      <c r="A1678">
        <v>2017</v>
      </c>
      <c r="B1678" t="s">
        <v>277</v>
      </c>
      <c r="C1678" s="242" t="s">
        <v>514</v>
      </c>
      <c r="D1678" s="242" t="s">
        <v>514</v>
      </c>
      <c r="E1678" s="242" t="s">
        <v>514</v>
      </c>
      <c r="F1678" s="242" t="s">
        <v>515</v>
      </c>
      <c r="G1678" s="242" t="s">
        <v>515</v>
      </c>
    </row>
    <row r="1679" spans="1:7" x14ac:dyDescent="0.35">
      <c r="A1679">
        <v>2017</v>
      </c>
      <c r="B1679" t="s">
        <v>317</v>
      </c>
      <c r="C1679" s="242" t="s">
        <v>514</v>
      </c>
      <c r="D1679" s="242" t="s">
        <v>514</v>
      </c>
      <c r="E1679" s="242" t="s">
        <v>514</v>
      </c>
      <c r="F1679" s="242" t="s">
        <v>515</v>
      </c>
      <c r="G1679" s="242" t="s">
        <v>515</v>
      </c>
    </row>
    <row r="1680" spans="1:7" x14ac:dyDescent="0.35">
      <c r="A1680">
        <v>2017</v>
      </c>
      <c r="B1680" t="s">
        <v>317</v>
      </c>
      <c r="C1680" s="242" t="s">
        <v>514</v>
      </c>
      <c r="D1680" s="242" t="s">
        <v>515</v>
      </c>
      <c r="E1680" s="242" t="s">
        <v>515</v>
      </c>
      <c r="F1680" s="242" t="s">
        <v>514</v>
      </c>
      <c r="G1680" s="242" t="s">
        <v>514</v>
      </c>
    </row>
    <row r="1681" spans="1:7" x14ac:dyDescent="0.35">
      <c r="A1681">
        <v>2017</v>
      </c>
      <c r="B1681" t="s">
        <v>317</v>
      </c>
      <c r="C1681" s="242" t="s">
        <v>515</v>
      </c>
      <c r="D1681" s="242" t="s">
        <v>515</v>
      </c>
      <c r="E1681" s="242" t="s">
        <v>515</v>
      </c>
      <c r="F1681" s="242" t="s">
        <v>515</v>
      </c>
      <c r="G1681" s="242" t="s">
        <v>515</v>
      </c>
    </row>
    <row r="1682" spans="1:7" x14ac:dyDescent="0.35">
      <c r="A1682">
        <v>2017</v>
      </c>
      <c r="B1682" t="s">
        <v>317</v>
      </c>
      <c r="C1682" s="242" t="s">
        <v>515</v>
      </c>
      <c r="D1682" s="242" t="s">
        <v>515</v>
      </c>
      <c r="E1682" s="242" t="s">
        <v>513</v>
      </c>
      <c r="F1682" s="242" t="s">
        <v>514</v>
      </c>
      <c r="G1682" s="242" t="s">
        <v>514</v>
      </c>
    </row>
    <row r="1683" spans="1:7" x14ac:dyDescent="0.35">
      <c r="A1683">
        <v>2017</v>
      </c>
      <c r="B1683" t="s">
        <v>317</v>
      </c>
      <c r="C1683" s="242" t="s">
        <v>515</v>
      </c>
      <c r="D1683" s="242" t="s">
        <v>515</v>
      </c>
      <c r="E1683" s="242" t="s">
        <v>515</v>
      </c>
      <c r="F1683" s="242" t="s">
        <v>515</v>
      </c>
      <c r="G1683" s="242" t="s">
        <v>515</v>
      </c>
    </row>
    <row r="1684" spans="1:7" x14ac:dyDescent="0.35">
      <c r="A1684">
        <v>2017</v>
      </c>
      <c r="B1684" t="s">
        <v>317</v>
      </c>
      <c r="C1684" s="242" t="s">
        <v>515</v>
      </c>
      <c r="D1684" s="242" t="s">
        <v>515</v>
      </c>
      <c r="E1684" s="242" t="s">
        <v>515</v>
      </c>
      <c r="F1684" s="242" t="s">
        <v>515</v>
      </c>
      <c r="G1684" s="242" t="s">
        <v>515</v>
      </c>
    </row>
    <row r="1685" spans="1:7" x14ac:dyDescent="0.35">
      <c r="A1685">
        <v>2017</v>
      </c>
      <c r="B1685" t="s">
        <v>317</v>
      </c>
      <c r="C1685" s="242" t="s">
        <v>515</v>
      </c>
      <c r="D1685" s="242" t="s">
        <v>515</v>
      </c>
      <c r="E1685" s="242" t="s">
        <v>515</v>
      </c>
      <c r="F1685" s="242" t="s">
        <v>515</v>
      </c>
      <c r="G1685" s="242" t="s">
        <v>514</v>
      </c>
    </row>
    <row r="1686" spans="1:7" x14ac:dyDescent="0.35">
      <c r="A1686">
        <v>2017</v>
      </c>
      <c r="B1686" t="s">
        <v>317</v>
      </c>
      <c r="C1686" s="242" t="s">
        <v>514</v>
      </c>
      <c r="D1686" s="242" t="s">
        <v>514</v>
      </c>
      <c r="E1686" s="242" t="s">
        <v>514</v>
      </c>
      <c r="F1686" s="242" t="s">
        <v>514</v>
      </c>
      <c r="G1686" s="242" t="s">
        <v>514</v>
      </c>
    </row>
    <row r="1687" spans="1:7" x14ac:dyDescent="0.35">
      <c r="A1687">
        <v>2017</v>
      </c>
      <c r="B1687" t="s">
        <v>317</v>
      </c>
      <c r="C1687" s="242" t="s">
        <v>514</v>
      </c>
      <c r="D1687" s="242" t="s">
        <v>514</v>
      </c>
      <c r="E1687" s="242" t="s">
        <v>515</v>
      </c>
      <c r="F1687" s="242" t="s">
        <v>515</v>
      </c>
      <c r="G1687" s="242" t="s">
        <v>514</v>
      </c>
    </row>
    <row r="1688" spans="1:7" x14ac:dyDescent="0.35">
      <c r="A1688">
        <v>2017</v>
      </c>
      <c r="B1688" t="s">
        <v>317</v>
      </c>
      <c r="C1688" s="242" t="s">
        <v>515</v>
      </c>
      <c r="D1688" s="242" t="s">
        <v>515</v>
      </c>
      <c r="E1688" s="242" t="s">
        <v>515</v>
      </c>
      <c r="F1688" s="242" t="s">
        <v>515</v>
      </c>
      <c r="G1688" s="242" t="s">
        <v>515</v>
      </c>
    </row>
    <row r="1689" spans="1:7" x14ac:dyDescent="0.35">
      <c r="A1689">
        <v>2017</v>
      </c>
      <c r="B1689" t="s">
        <v>317</v>
      </c>
      <c r="C1689" s="242" t="s">
        <v>515</v>
      </c>
      <c r="D1689" s="242" t="s">
        <v>515</v>
      </c>
      <c r="E1689" s="242" t="s">
        <v>515</v>
      </c>
      <c r="F1689" s="242" t="s">
        <v>515</v>
      </c>
      <c r="G1689" s="242" t="s">
        <v>515</v>
      </c>
    </row>
    <row r="1690" spans="1:7" x14ac:dyDescent="0.35">
      <c r="A1690">
        <v>2017</v>
      </c>
      <c r="B1690" t="s">
        <v>317</v>
      </c>
      <c r="C1690" s="242" t="s">
        <v>515</v>
      </c>
      <c r="D1690" s="242" t="s">
        <v>514</v>
      </c>
      <c r="E1690" s="242" t="s">
        <v>515</v>
      </c>
      <c r="F1690" s="242" t="s">
        <v>515</v>
      </c>
      <c r="G1690" s="242" t="s">
        <v>514</v>
      </c>
    </row>
    <row r="1691" spans="1:7" x14ac:dyDescent="0.35">
      <c r="A1691">
        <v>2017</v>
      </c>
      <c r="B1691" t="s">
        <v>317</v>
      </c>
      <c r="C1691" s="242" t="s">
        <v>515</v>
      </c>
      <c r="D1691" s="242" t="s">
        <v>514</v>
      </c>
      <c r="E1691" s="242" t="s">
        <v>514</v>
      </c>
      <c r="F1691" s="242" t="s">
        <v>514</v>
      </c>
      <c r="G1691" s="242" t="s">
        <v>515</v>
      </c>
    </row>
    <row r="1692" spans="1:7" x14ac:dyDescent="0.35">
      <c r="A1692">
        <v>2017</v>
      </c>
      <c r="B1692" t="s">
        <v>317</v>
      </c>
      <c r="C1692" s="242" t="s">
        <v>515</v>
      </c>
      <c r="D1692" s="242" t="s">
        <v>514</v>
      </c>
      <c r="E1692" s="242" t="s">
        <v>514</v>
      </c>
      <c r="F1692" s="242" t="s">
        <v>515</v>
      </c>
      <c r="G1692" s="242" t="s">
        <v>515</v>
      </c>
    </row>
    <row r="1693" spans="1:7" x14ac:dyDescent="0.35">
      <c r="A1693">
        <v>2017</v>
      </c>
      <c r="B1693" t="s">
        <v>317</v>
      </c>
      <c r="C1693" s="242" t="s">
        <v>515</v>
      </c>
      <c r="D1693" s="242" t="s">
        <v>515</v>
      </c>
      <c r="E1693" s="242" t="s">
        <v>515</v>
      </c>
      <c r="F1693" s="242" t="s">
        <v>515</v>
      </c>
      <c r="G1693" s="242" t="s">
        <v>515</v>
      </c>
    </row>
    <row r="1694" spans="1:7" x14ac:dyDescent="0.35">
      <c r="A1694">
        <v>2017</v>
      </c>
      <c r="B1694" t="s">
        <v>278</v>
      </c>
      <c r="C1694" s="242" t="s">
        <v>515</v>
      </c>
      <c r="D1694" s="242" t="s">
        <v>514</v>
      </c>
      <c r="E1694" s="242" t="s">
        <v>514</v>
      </c>
      <c r="F1694" s="242" t="s">
        <v>515</v>
      </c>
      <c r="G1694" s="242" t="s">
        <v>514</v>
      </c>
    </row>
    <row r="1695" spans="1:7" x14ac:dyDescent="0.35">
      <c r="A1695">
        <v>2017</v>
      </c>
      <c r="B1695" t="s">
        <v>278</v>
      </c>
      <c r="C1695" s="242" t="s">
        <v>514</v>
      </c>
      <c r="D1695" s="242" t="s">
        <v>514</v>
      </c>
      <c r="E1695" s="242" t="s">
        <v>514</v>
      </c>
      <c r="F1695" s="242" t="s">
        <v>514</v>
      </c>
      <c r="G1695" s="242" t="s">
        <v>514</v>
      </c>
    </row>
    <row r="1696" spans="1:7" x14ac:dyDescent="0.35">
      <c r="A1696">
        <v>2017</v>
      </c>
      <c r="B1696" t="s">
        <v>278</v>
      </c>
      <c r="C1696" s="242" t="s">
        <v>515</v>
      </c>
      <c r="D1696" s="242" t="s">
        <v>515</v>
      </c>
      <c r="E1696" s="242" t="s">
        <v>515</v>
      </c>
      <c r="F1696" s="242" t="s">
        <v>515</v>
      </c>
      <c r="G1696" s="242" t="s">
        <v>515</v>
      </c>
    </row>
    <row r="1697" spans="1:7" x14ac:dyDescent="0.35">
      <c r="A1697">
        <v>2017</v>
      </c>
      <c r="B1697" t="s">
        <v>278</v>
      </c>
      <c r="C1697" s="242" t="s">
        <v>515</v>
      </c>
      <c r="D1697" s="242" t="s">
        <v>515</v>
      </c>
      <c r="E1697" s="242" t="s">
        <v>515</v>
      </c>
      <c r="F1697" s="242" t="s">
        <v>515</v>
      </c>
      <c r="G1697" s="242" t="s">
        <v>515</v>
      </c>
    </row>
    <row r="1698" spans="1:7" x14ac:dyDescent="0.35">
      <c r="A1698">
        <v>2017</v>
      </c>
      <c r="B1698" t="s">
        <v>278</v>
      </c>
      <c r="C1698" s="242" t="s">
        <v>514</v>
      </c>
      <c r="D1698" s="242" t="s">
        <v>514</v>
      </c>
      <c r="E1698" s="242" t="s">
        <v>514</v>
      </c>
      <c r="F1698" s="242" t="s">
        <v>515</v>
      </c>
      <c r="G1698" s="242" t="s">
        <v>514</v>
      </c>
    </row>
    <row r="1699" spans="1:7" x14ac:dyDescent="0.35">
      <c r="A1699">
        <v>2017</v>
      </c>
      <c r="B1699" t="s">
        <v>278</v>
      </c>
      <c r="C1699" s="242" t="s">
        <v>515</v>
      </c>
      <c r="D1699" s="242" t="s">
        <v>515</v>
      </c>
      <c r="E1699" s="242" t="s">
        <v>515</v>
      </c>
      <c r="F1699" s="242" t="s">
        <v>515</v>
      </c>
      <c r="G1699" s="242" t="s">
        <v>515</v>
      </c>
    </row>
    <row r="1700" spans="1:7" x14ac:dyDescent="0.35">
      <c r="A1700">
        <v>2017</v>
      </c>
      <c r="B1700" t="s">
        <v>278</v>
      </c>
      <c r="C1700" s="242" t="s">
        <v>515</v>
      </c>
      <c r="D1700" s="242" t="s">
        <v>515</v>
      </c>
      <c r="E1700" s="242" t="s">
        <v>515</v>
      </c>
      <c r="F1700" s="242" t="s">
        <v>515</v>
      </c>
      <c r="G1700" s="242" t="s">
        <v>515</v>
      </c>
    </row>
    <row r="1701" spans="1:7" x14ac:dyDescent="0.35">
      <c r="A1701">
        <v>2017</v>
      </c>
      <c r="B1701" t="s">
        <v>278</v>
      </c>
      <c r="C1701" s="242" t="s">
        <v>515</v>
      </c>
      <c r="D1701" s="242" t="s">
        <v>515</v>
      </c>
      <c r="E1701" s="242" t="s">
        <v>515</v>
      </c>
      <c r="F1701" s="242" t="s">
        <v>515</v>
      </c>
      <c r="G1701" s="242" t="s">
        <v>515</v>
      </c>
    </row>
    <row r="1702" spans="1:7" x14ac:dyDescent="0.35">
      <c r="A1702">
        <v>2017</v>
      </c>
      <c r="B1702" t="s">
        <v>278</v>
      </c>
      <c r="C1702" s="242" t="s">
        <v>515</v>
      </c>
      <c r="D1702" s="242" t="s">
        <v>515</v>
      </c>
      <c r="E1702" s="242" t="s">
        <v>514</v>
      </c>
      <c r="F1702" s="242" t="s">
        <v>515</v>
      </c>
      <c r="G1702" s="242" t="s">
        <v>514</v>
      </c>
    </row>
    <row r="1703" spans="1:7" x14ac:dyDescent="0.35">
      <c r="A1703">
        <v>2017</v>
      </c>
      <c r="B1703" t="s">
        <v>278</v>
      </c>
      <c r="C1703" s="242" t="s">
        <v>515</v>
      </c>
      <c r="D1703" s="242" t="s">
        <v>515</v>
      </c>
      <c r="E1703" s="242" t="s">
        <v>515</v>
      </c>
      <c r="F1703" s="242" t="s">
        <v>515</v>
      </c>
      <c r="G1703" s="242" t="s">
        <v>515</v>
      </c>
    </row>
    <row r="1704" spans="1:7" x14ac:dyDescent="0.35">
      <c r="A1704">
        <v>2017</v>
      </c>
      <c r="B1704" t="s">
        <v>278</v>
      </c>
      <c r="C1704" s="242" t="s">
        <v>514</v>
      </c>
      <c r="D1704" s="242" t="s">
        <v>514</v>
      </c>
      <c r="E1704" s="242" t="s">
        <v>514</v>
      </c>
      <c r="F1704" s="242" t="s">
        <v>514</v>
      </c>
      <c r="G1704" s="242" t="s">
        <v>514</v>
      </c>
    </row>
    <row r="1705" spans="1:7" x14ac:dyDescent="0.35">
      <c r="A1705">
        <v>2017</v>
      </c>
      <c r="B1705" t="s">
        <v>278</v>
      </c>
      <c r="C1705" s="242" t="s">
        <v>515</v>
      </c>
      <c r="D1705" s="242" t="s">
        <v>515</v>
      </c>
      <c r="E1705" s="242" t="s">
        <v>515</v>
      </c>
      <c r="F1705" s="242" t="s">
        <v>515</v>
      </c>
      <c r="G1705" s="242" t="s">
        <v>515</v>
      </c>
    </row>
    <row r="1706" spans="1:7" x14ac:dyDescent="0.35">
      <c r="A1706">
        <v>2017</v>
      </c>
      <c r="B1706" t="s">
        <v>318</v>
      </c>
      <c r="C1706" s="242" t="s">
        <v>514</v>
      </c>
      <c r="D1706" s="242" t="s">
        <v>514</v>
      </c>
      <c r="E1706" s="242" t="s">
        <v>514</v>
      </c>
      <c r="F1706" s="242" t="s">
        <v>514</v>
      </c>
      <c r="G1706" s="242" t="s">
        <v>514</v>
      </c>
    </row>
    <row r="1707" spans="1:7" x14ac:dyDescent="0.35">
      <c r="A1707">
        <v>2017</v>
      </c>
      <c r="B1707" t="s">
        <v>318</v>
      </c>
      <c r="C1707" s="242" t="s">
        <v>514</v>
      </c>
      <c r="D1707" s="242" t="s">
        <v>514</v>
      </c>
      <c r="E1707" s="242" t="s">
        <v>515</v>
      </c>
      <c r="F1707" s="242" t="s">
        <v>514</v>
      </c>
      <c r="G1707" s="242" t="s">
        <v>514</v>
      </c>
    </row>
    <row r="1708" spans="1:7" x14ac:dyDescent="0.35">
      <c r="A1708">
        <v>2017</v>
      </c>
      <c r="B1708" t="s">
        <v>318</v>
      </c>
      <c r="C1708" s="242" t="s">
        <v>514</v>
      </c>
      <c r="D1708" s="242" t="s">
        <v>514</v>
      </c>
      <c r="E1708" s="242" t="s">
        <v>515</v>
      </c>
      <c r="F1708" s="242" t="s">
        <v>514</v>
      </c>
      <c r="G1708" s="242" t="s">
        <v>514</v>
      </c>
    </row>
    <row r="1709" spans="1:7" x14ac:dyDescent="0.35">
      <c r="A1709">
        <v>2017</v>
      </c>
      <c r="B1709" t="s">
        <v>318</v>
      </c>
      <c r="C1709" s="242" t="s">
        <v>514</v>
      </c>
      <c r="D1709" s="242" t="s">
        <v>514</v>
      </c>
      <c r="E1709" s="242" t="s">
        <v>514</v>
      </c>
      <c r="F1709" s="242" t="s">
        <v>514</v>
      </c>
      <c r="G1709" s="242" t="s">
        <v>514</v>
      </c>
    </row>
    <row r="1710" spans="1:7" x14ac:dyDescent="0.35">
      <c r="A1710">
        <v>2017</v>
      </c>
      <c r="B1710" t="s">
        <v>318</v>
      </c>
      <c r="C1710" s="242" t="s">
        <v>515</v>
      </c>
      <c r="D1710" s="242" t="s">
        <v>514</v>
      </c>
      <c r="E1710" s="242" t="s">
        <v>514</v>
      </c>
      <c r="F1710" s="242" t="s">
        <v>515</v>
      </c>
      <c r="G1710" s="242" t="s">
        <v>515</v>
      </c>
    </row>
    <row r="1711" spans="1:7" x14ac:dyDescent="0.35">
      <c r="A1711">
        <v>2017</v>
      </c>
      <c r="B1711" t="s">
        <v>318</v>
      </c>
      <c r="C1711" s="242" t="s">
        <v>514</v>
      </c>
      <c r="D1711" s="242" t="s">
        <v>514</v>
      </c>
      <c r="E1711" s="242" t="s">
        <v>514</v>
      </c>
      <c r="F1711" s="242" t="s">
        <v>514</v>
      </c>
      <c r="G1711" s="242" t="s">
        <v>514</v>
      </c>
    </row>
    <row r="1712" spans="1:7" x14ac:dyDescent="0.35">
      <c r="A1712">
        <v>2017</v>
      </c>
      <c r="B1712" t="s">
        <v>318</v>
      </c>
      <c r="C1712" s="242" t="s">
        <v>514</v>
      </c>
      <c r="D1712" s="242" t="s">
        <v>514</v>
      </c>
      <c r="E1712" s="242" t="s">
        <v>514</v>
      </c>
      <c r="F1712" s="242" t="s">
        <v>514</v>
      </c>
      <c r="G1712" s="242" t="s">
        <v>514</v>
      </c>
    </row>
    <row r="1713" spans="1:7" x14ac:dyDescent="0.35">
      <c r="A1713">
        <v>2017</v>
      </c>
      <c r="B1713" t="s">
        <v>318</v>
      </c>
      <c r="C1713" s="242" t="s">
        <v>514</v>
      </c>
      <c r="D1713" s="242" t="s">
        <v>514</v>
      </c>
      <c r="E1713" s="242" t="s">
        <v>514</v>
      </c>
      <c r="F1713" s="242" t="s">
        <v>514</v>
      </c>
      <c r="G1713" s="242" t="s">
        <v>514</v>
      </c>
    </row>
    <row r="1714" spans="1:7" x14ac:dyDescent="0.35">
      <c r="A1714">
        <v>2017</v>
      </c>
      <c r="B1714" t="s">
        <v>318</v>
      </c>
      <c r="C1714" s="242" t="s">
        <v>514</v>
      </c>
      <c r="D1714" s="242" t="s">
        <v>514</v>
      </c>
      <c r="E1714" s="242" t="s">
        <v>514</v>
      </c>
      <c r="F1714" s="242" t="s">
        <v>514</v>
      </c>
      <c r="G1714" s="242" t="s">
        <v>514</v>
      </c>
    </row>
    <row r="1715" spans="1:7" x14ac:dyDescent="0.35">
      <c r="A1715">
        <v>2017</v>
      </c>
      <c r="B1715" t="s">
        <v>318</v>
      </c>
      <c r="C1715" s="242" t="s">
        <v>514</v>
      </c>
      <c r="D1715" s="242" t="s">
        <v>514</v>
      </c>
      <c r="E1715" s="242" t="s">
        <v>514</v>
      </c>
      <c r="F1715" s="242" t="s">
        <v>514</v>
      </c>
      <c r="G1715" s="242" t="s">
        <v>514</v>
      </c>
    </row>
    <row r="1716" spans="1:7" x14ac:dyDescent="0.35">
      <c r="A1716">
        <v>2017</v>
      </c>
      <c r="B1716" t="s">
        <v>318</v>
      </c>
      <c r="C1716" s="242" t="s">
        <v>514</v>
      </c>
      <c r="D1716" s="242" t="s">
        <v>514</v>
      </c>
      <c r="E1716" s="242" t="s">
        <v>514</v>
      </c>
      <c r="F1716" s="242" t="s">
        <v>515</v>
      </c>
      <c r="G1716" s="242" t="s">
        <v>514</v>
      </c>
    </row>
    <row r="1717" spans="1:7" x14ac:dyDescent="0.35">
      <c r="A1717">
        <v>2017</v>
      </c>
      <c r="B1717" t="s">
        <v>318</v>
      </c>
      <c r="C1717" s="242" t="s">
        <v>514</v>
      </c>
      <c r="D1717" s="242" t="s">
        <v>514</v>
      </c>
      <c r="E1717" s="242" t="s">
        <v>514</v>
      </c>
      <c r="F1717" s="242" t="s">
        <v>515</v>
      </c>
      <c r="G1717" s="242" t="s">
        <v>514</v>
      </c>
    </row>
    <row r="1718" spans="1:7" x14ac:dyDescent="0.35">
      <c r="A1718">
        <v>2017</v>
      </c>
      <c r="B1718" t="s">
        <v>318</v>
      </c>
      <c r="C1718" s="242" t="s">
        <v>515</v>
      </c>
      <c r="D1718" s="242" t="s">
        <v>514</v>
      </c>
      <c r="E1718" s="242" t="s">
        <v>514</v>
      </c>
      <c r="F1718" s="242" t="s">
        <v>515</v>
      </c>
      <c r="G1718" s="242" t="s">
        <v>515</v>
      </c>
    </row>
    <row r="1719" spans="1:7" x14ac:dyDescent="0.35">
      <c r="A1719">
        <v>2017</v>
      </c>
      <c r="B1719" t="s">
        <v>318</v>
      </c>
      <c r="C1719" s="242" t="s">
        <v>515</v>
      </c>
      <c r="D1719" s="242" t="s">
        <v>514</v>
      </c>
      <c r="E1719" s="242" t="s">
        <v>514</v>
      </c>
      <c r="F1719" s="242" t="s">
        <v>515</v>
      </c>
      <c r="G1719" s="242" t="s">
        <v>515</v>
      </c>
    </row>
    <row r="1720" spans="1:7" x14ac:dyDescent="0.35">
      <c r="A1720">
        <v>2017</v>
      </c>
      <c r="B1720" t="s">
        <v>318</v>
      </c>
      <c r="C1720" s="242" t="s">
        <v>514</v>
      </c>
      <c r="D1720" s="242" t="s">
        <v>515</v>
      </c>
      <c r="E1720" s="242" t="s">
        <v>514</v>
      </c>
      <c r="F1720" s="242" t="s">
        <v>515</v>
      </c>
      <c r="G1720" s="242" t="s">
        <v>514</v>
      </c>
    </row>
    <row r="1721" spans="1:7" x14ac:dyDescent="0.35">
      <c r="A1721">
        <v>2017</v>
      </c>
      <c r="B1721" t="s">
        <v>318</v>
      </c>
      <c r="C1721" s="242" t="s">
        <v>514</v>
      </c>
      <c r="D1721" s="242" t="s">
        <v>514</v>
      </c>
      <c r="E1721" s="242" t="s">
        <v>514</v>
      </c>
      <c r="F1721" s="242" t="s">
        <v>515</v>
      </c>
      <c r="G1721" s="242" t="s">
        <v>514</v>
      </c>
    </row>
    <row r="1722" spans="1:7" x14ac:dyDescent="0.35">
      <c r="A1722">
        <v>2017</v>
      </c>
      <c r="B1722" t="s">
        <v>318</v>
      </c>
      <c r="C1722" s="242" t="s">
        <v>515</v>
      </c>
      <c r="D1722" s="242" t="s">
        <v>515</v>
      </c>
      <c r="E1722" s="242" t="s">
        <v>514</v>
      </c>
      <c r="F1722" s="242" t="s">
        <v>515</v>
      </c>
      <c r="G1722" s="242" t="s">
        <v>515</v>
      </c>
    </row>
    <row r="1723" spans="1:7" x14ac:dyDescent="0.35">
      <c r="A1723">
        <v>2017</v>
      </c>
      <c r="B1723" t="s">
        <v>319</v>
      </c>
      <c r="C1723" s="242" t="s">
        <v>515</v>
      </c>
      <c r="D1723" s="242" t="s">
        <v>515</v>
      </c>
      <c r="E1723" s="242" t="s">
        <v>515</v>
      </c>
      <c r="F1723" s="242" t="s">
        <v>515</v>
      </c>
      <c r="G1723" s="242" t="s">
        <v>515</v>
      </c>
    </row>
    <row r="1724" spans="1:7" x14ac:dyDescent="0.35">
      <c r="A1724">
        <v>2017</v>
      </c>
      <c r="B1724" t="s">
        <v>319</v>
      </c>
      <c r="C1724" s="242" t="s">
        <v>514</v>
      </c>
      <c r="D1724" s="242" t="s">
        <v>514</v>
      </c>
      <c r="E1724" s="242" t="s">
        <v>514</v>
      </c>
      <c r="F1724" s="242" t="s">
        <v>514</v>
      </c>
      <c r="G1724" s="242" t="s">
        <v>514</v>
      </c>
    </row>
    <row r="1725" spans="1:7" x14ac:dyDescent="0.35">
      <c r="A1725">
        <v>2017</v>
      </c>
      <c r="B1725" t="s">
        <v>319</v>
      </c>
      <c r="C1725" s="242" t="s">
        <v>514</v>
      </c>
      <c r="D1725" s="242" t="s">
        <v>514</v>
      </c>
      <c r="E1725" s="242" t="s">
        <v>514</v>
      </c>
      <c r="F1725" s="242" t="s">
        <v>514</v>
      </c>
      <c r="G1725" s="242" t="s">
        <v>514</v>
      </c>
    </row>
    <row r="1726" spans="1:7" x14ac:dyDescent="0.35">
      <c r="A1726">
        <v>2017</v>
      </c>
      <c r="B1726" t="s">
        <v>319</v>
      </c>
      <c r="C1726" s="242" t="s">
        <v>514</v>
      </c>
      <c r="D1726" s="242" t="s">
        <v>514</v>
      </c>
      <c r="E1726" s="242" t="s">
        <v>514</v>
      </c>
      <c r="F1726" s="242" t="s">
        <v>514</v>
      </c>
      <c r="G1726" s="242" t="s">
        <v>514</v>
      </c>
    </row>
    <row r="1727" spans="1:7" x14ac:dyDescent="0.35">
      <c r="A1727">
        <v>2017</v>
      </c>
      <c r="B1727" t="s">
        <v>319</v>
      </c>
      <c r="C1727" s="242" t="s">
        <v>514</v>
      </c>
      <c r="D1727" s="242" t="s">
        <v>515</v>
      </c>
      <c r="E1727" s="242" t="s">
        <v>515</v>
      </c>
      <c r="F1727" s="242" t="s">
        <v>515</v>
      </c>
      <c r="G1727" s="242" t="s">
        <v>515</v>
      </c>
    </row>
    <row r="1728" spans="1:7" x14ac:dyDescent="0.35">
      <c r="A1728">
        <v>2017</v>
      </c>
      <c r="B1728" t="s">
        <v>319</v>
      </c>
      <c r="C1728" s="242" t="s">
        <v>514</v>
      </c>
      <c r="D1728" s="242" t="s">
        <v>514</v>
      </c>
      <c r="E1728" s="242" t="s">
        <v>514</v>
      </c>
      <c r="F1728" s="242" t="s">
        <v>515</v>
      </c>
      <c r="G1728" s="242" t="s">
        <v>514</v>
      </c>
    </row>
    <row r="1729" spans="1:7" x14ac:dyDescent="0.35">
      <c r="A1729">
        <v>2017</v>
      </c>
      <c r="B1729" t="s">
        <v>319</v>
      </c>
      <c r="C1729" s="242" t="s">
        <v>514</v>
      </c>
      <c r="D1729" s="242" t="s">
        <v>514</v>
      </c>
      <c r="E1729" s="242" t="s">
        <v>514</v>
      </c>
      <c r="F1729" s="242" t="s">
        <v>514</v>
      </c>
      <c r="G1729" s="242" t="s">
        <v>514</v>
      </c>
    </row>
    <row r="1730" spans="1:7" x14ac:dyDescent="0.35">
      <c r="A1730">
        <v>2017</v>
      </c>
      <c r="B1730" t="s">
        <v>319</v>
      </c>
      <c r="C1730" s="242" t="s">
        <v>514</v>
      </c>
      <c r="D1730" s="242" t="s">
        <v>515</v>
      </c>
      <c r="E1730" s="242" t="s">
        <v>515</v>
      </c>
      <c r="F1730" s="242" t="s">
        <v>515</v>
      </c>
      <c r="G1730" s="242" t="s">
        <v>513</v>
      </c>
    </row>
    <row r="1731" spans="1:7" x14ac:dyDescent="0.35">
      <c r="A1731">
        <v>2017</v>
      </c>
      <c r="B1731" t="s">
        <v>319</v>
      </c>
      <c r="C1731" s="242" t="s">
        <v>514</v>
      </c>
      <c r="D1731" s="242" t="s">
        <v>514</v>
      </c>
      <c r="E1731" s="242" t="s">
        <v>514</v>
      </c>
      <c r="F1731" s="242" t="s">
        <v>514</v>
      </c>
      <c r="G1731" s="242" t="s">
        <v>514</v>
      </c>
    </row>
    <row r="1732" spans="1:7" x14ac:dyDescent="0.35">
      <c r="A1732">
        <v>2017</v>
      </c>
      <c r="B1732" t="s">
        <v>319</v>
      </c>
      <c r="C1732" s="242" t="s">
        <v>514</v>
      </c>
      <c r="D1732" s="242" t="s">
        <v>515</v>
      </c>
      <c r="E1732" s="242" t="s">
        <v>513</v>
      </c>
      <c r="F1732" s="242" t="s">
        <v>515</v>
      </c>
      <c r="G1732" s="242" t="s">
        <v>515</v>
      </c>
    </row>
    <row r="1733" spans="1:7" x14ac:dyDescent="0.35">
      <c r="A1733">
        <v>2017</v>
      </c>
      <c r="B1733" t="s">
        <v>319</v>
      </c>
      <c r="C1733" s="242" t="s">
        <v>514</v>
      </c>
      <c r="D1733" s="242" t="s">
        <v>514</v>
      </c>
      <c r="E1733" s="242" t="s">
        <v>514</v>
      </c>
      <c r="F1733" s="242" t="s">
        <v>514</v>
      </c>
      <c r="G1733" s="242" t="s">
        <v>514</v>
      </c>
    </row>
    <row r="1734" spans="1:7" x14ac:dyDescent="0.35">
      <c r="A1734">
        <v>2017</v>
      </c>
      <c r="B1734" t="s">
        <v>319</v>
      </c>
      <c r="C1734" s="242" t="s">
        <v>514</v>
      </c>
      <c r="D1734" s="242" t="s">
        <v>515</v>
      </c>
      <c r="E1734" s="242" t="s">
        <v>515</v>
      </c>
      <c r="F1734" s="242" t="s">
        <v>514</v>
      </c>
      <c r="G1734" s="242" t="s">
        <v>514</v>
      </c>
    </row>
    <row r="1735" spans="1:7" x14ac:dyDescent="0.35">
      <c r="A1735">
        <v>2017</v>
      </c>
      <c r="B1735" t="s">
        <v>279</v>
      </c>
      <c r="C1735" s="242" t="s">
        <v>515</v>
      </c>
      <c r="D1735" s="242" t="s">
        <v>515</v>
      </c>
      <c r="E1735" s="242" t="s">
        <v>515</v>
      </c>
      <c r="F1735" s="242" t="s">
        <v>515</v>
      </c>
      <c r="G1735" s="242" t="s">
        <v>515</v>
      </c>
    </row>
    <row r="1736" spans="1:7" x14ac:dyDescent="0.35">
      <c r="A1736">
        <v>2017</v>
      </c>
      <c r="B1736" t="s">
        <v>279</v>
      </c>
      <c r="C1736" s="242" t="s">
        <v>515</v>
      </c>
      <c r="D1736" s="242" t="s">
        <v>515</v>
      </c>
      <c r="E1736" s="242" t="s">
        <v>515</v>
      </c>
      <c r="F1736" s="242" t="s">
        <v>515</v>
      </c>
      <c r="G1736" s="242" t="s">
        <v>515</v>
      </c>
    </row>
    <row r="1737" spans="1:7" x14ac:dyDescent="0.35">
      <c r="A1737">
        <v>2017</v>
      </c>
      <c r="B1737" t="s">
        <v>279</v>
      </c>
      <c r="C1737" s="242" t="s">
        <v>515</v>
      </c>
      <c r="D1737" s="242" t="s">
        <v>515</v>
      </c>
      <c r="E1737" s="242" t="s">
        <v>514</v>
      </c>
      <c r="F1737" s="242" t="s">
        <v>515</v>
      </c>
      <c r="G1737" s="242" t="s">
        <v>514</v>
      </c>
    </row>
    <row r="1738" spans="1:7" x14ac:dyDescent="0.35">
      <c r="A1738">
        <v>2017</v>
      </c>
      <c r="B1738" t="s">
        <v>279</v>
      </c>
      <c r="C1738" s="242" t="s">
        <v>515</v>
      </c>
      <c r="D1738" s="242" t="s">
        <v>515</v>
      </c>
      <c r="E1738" s="242" t="s">
        <v>515</v>
      </c>
      <c r="F1738" s="242" t="s">
        <v>515</v>
      </c>
      <c r="G1738" s="242" t="s">
        <v>515</v>
      </c>
    </row>
    <row r="1739" spans="1:7" x14ac:dyDescent="0.35">
      <c r="A1739">
        <v>2017</v>
      </c>
      <c r="B1739" t="s">
        <v>279</v>
      </c>
      <c r="C1739" s="242" t="s">
        <v>515</v>
      </c>
      <c r="D1739" s="242" t="s">
        <v>515</v>
      </c>
      <c r="E1739" s="242" t="s">
        <v>515</v>
      </c>
      <c r="F1739" s="242" t="s">
        <v>515</v>
      </c>
      <c r="G1739" s="242" t="s">
        <v>515</v>
      </c>
    </row>
    <row r="1740" spans="1:7" x14ac:dyDescent="0.35">
      <c r="A1740">
        <v>2017</v>
      </c>
      <c r="B1740" t="s">
        <v>279</v>
      </c>
      <c r="C1740" s="242" t="s">
        <v>515</v>
      </c>
      <c r="D1740" s="242" t="s">
        <v>515</v>
      </c>
      <c r="E1740" s="242" t="s">
        <v>514</v>
      </c>
      <c r="F1740" s="242" t="s">
        <v>515</v>
      </c>
      <c r="G1740" s="242" t="s">
        <v>513</v>
      </c>
    </row>
    <row r="1741" spans="1:7" x14ac:dyDescent="0.35">
      <c r="A1741">
        <v>2017</v>
      </c>
      <c r="B1741" t="s">
        <v>279</v>
      </c>
      <c r="C1741" s="242" t="s">
        <v>515</v>
      </c>
      <c r="D1741" s="242" t="s">
        <v>513</v>
      </c>
      <c r="E1741" s="242" t="s">
        <v>513</v>
      </c>
      <c r="F1741" s="242" t="s">
        <v>515</v>
      </c>
      <c r="G1741" s="242" t="s">
        <v>515</v>
      </c>
    </row>
    <row r="1742" spans="1:7" x14ac:dyDescent="0.35">
      <c r="A1742">
        <v>2017</v>
      </c>
      <c r="B1742" t="s">
        <v>279</v>
      </c>
      <c r="C1742" s="242" t="s">
        <v>515</v>
      </c>
      <c r="D1742" s="242" t="s">
        <v>515</v>
      </c>
      <c r="E1742" s="242" t="s">
        <v>515</v>
      </c>
      <c r="F1742" s="242" t="s">
        <v>515</v>
      </c>
      <c r="G1742" s="242" t="s">
        <v>515</v>
      </c>
    </row>
    <row r="1743" spans="1:7" x14ac:dyDescent="0.35">
      <c r="A1743">
        <v>2017</v>
      </c>
      <c r="B1743" t="s">
        <v>279</v>
      </c>
      <c r="C1743" s="242" t="s">
        <v>515</v>
      </c>
      <c r="D1743" s="242" t="s">
        <v>515</v>
      </c>
      <c r="E1743" s="242" t="s">
        <v>515</v>
      </c>
      <c r="F1743" s="242" t="s">
        <v>515</v>
      </c>
      <c r="G1743" s="242" t="s">
        <v>515</v>
      </c>
    </row>
    <row r="1744" spans="1:7" x14ac:dyDescent="0.35">
      <c r="A1744">
        <v>2017</v>
      </c>
      <c r="B1744" t="s">
        <v>279</v>
      </c>
      <c r="C1744" s="242" t="s">
        <v>515</v>
      </c>
      <c r="D1744" s="242" t="s">
        <v>515</v>
      </c>
      <c r="E1744" s="242" t="s">
        <v>515</v>
      </c>
      <c r="F1744" s="242" t="s">
        <v>515</v>
      </c>
      <c r="G1744" s="242" t="s">
        <v>515</v>
      </c>
    </row>
    <row r="1745" spans="1:7" x14ac:dyDescent="0.35">
      <c r="A1745">
        <v>2017</v>
      </c>
      <c r="B1745" t="s">
        <v>279</v>
      </c>
      <c r="C1745" s="242" t="s">
        <v>515</v>
      </c>
      <c r="D1745" s="242" t="s">
        <v>513</v>
      </c>
      <c r="E1745" s="242" t="s">
        <v>513</v>
      </c>
      <c r="F1745" s="242" t="s">
        <v>515</v>
      </c>
      <c r="G1745" s="242" t="s">
        <v>515</v>
      </c>
    </row>
    <row r="1746" spans="1:7" x14ac:dyDescent="0.35">
      <c r="A1746">
        <v>2017</v>
      </c>
      <c r="B1746" t="s">
        <v>279</v>
      </c>
      <c r="C1746" s="242" t="s">
        <v>515</v>
      </c>
      <c r="D1746" s="242" t="s">
        <v>515</v>
      </c>
      <c r="E1746" s="242" t="s">
        <v>515</v>
      </c>
      <c r="F1746" s="242" t="s">
        <v>515</v>
      </c>
      <c r="G1746" s="242" t="s">
        <v>515</v>
      </c>
    </row>
    <row r="1747" spans="1:7" x14ac:dyDescent="0.35">
      <c r="A1747">
        <v>2017</v>
      </c>
      <c r="B1747" t="s">
        <v>279</v>
      </c>
      <c r="C1747" s="242" t="s">
        <v>515</v>
      </c>
      <c r="D1747" s="242" t="s">
        <v>515</v>
      </c>
      <c r="E1747" s="242" t="s">
        <v>515</v>
      </c>
      <c r="F1747" s="242" t="s">
        <v>515</v>
      </c>
      <c r="G1747" s="242" t="s">
        <v>515</v>
      </c>
    </row>
    <row r="1748" spans="1:7" x14ac:dyDescent="0.35">
      <c r="A1748">
        <v>2017</v>
      </c>
      <c r="B1748" t="s">
        <v>279</v>
      </c>
      <c r="C1748" s="242" t="s">
        <v>515</v>
      </c>
      <c r="D1748" s="242" t="s">
        <v>515</v>
      </c>
      <c r="E1748" s="242" t="s">
        <v>515</v>
      </c>
      <c r="F1748" s="242" t="s">
        <v>515</v>
      </c>
      <c r="G1748" s="242" t="s">
        <v>515</v>
      </c>
    </row>
    <row r="1749" spans="1:7" x14ac:dyDescent="0.35">
      <c r="A1749">
        <v>2017</v>
      </c>
      <c r="B1749" t="s">
        <v>279</v>
      </c>
      <c r="C1749" s="242" t="s">
        <v>515</v>
      </c>
      <c r="D1749" s="242" t="s">
        <v>515</v>
      </c>
      <c r="E1749" s="242" t="s">
        <v>515</v>
      </c>
      <c r="F1749" s="242" t="s">
        <v>515</v>
      </c>
      <c r="G1749" s="242" t="s">
        <v>515</v>
      </c>
    </row>
    <row r="1750" spans="1:7" x14ac:dyDescent="0.35">
      <c r="A1750">
        <v>2017</v>
      </c>
      <c r="B1750" t="s">
        <v>281</v>
      </c>
      <c r="C1750" s="242" t="s">
        <v>515</v>
      </c>
      <c r="D1750" s="242" t="s">
        <v>515</v>
      </c>
      <c r="E1750" s="242" t="s">
        <v>515</v>
      </c>
      <c r="F1750" s="242" t="s">
        <v>515</v>
      </c>
      <c r="G1750" s="242" t="s">
        <v>515</v>
      </c>
    </row>
    <row r="1751" spans="1:7" x14ac:dyDescent="0.35">
      <c r="A1751">
        <v>2017</v>
      </c>
      <c r="B1751" t="s">
        <v>281</v>
      </c>
      <c r="C1751" s="242" t="s">
        <v>515</v>
      </c>
      <c r="D1751" s="242" t="s">
        <v>514</v>
      </c>
      <c r="E1751" s="242" t="s">
        <v>513</v>
      </c>
      <c r="F1751" s="242" t="s">
        <v>514</v>
      </c>
      <c r="G1751" s="242" t="s">
        <v>514</v>
      </c>
    </row>
    <row r="1752" spans="1:7" x14ac:dyDescent="0.35">
      <c r="A1752">
        <v>2017</v>
      </c>
      <c r="B1752" t="s">
        <v>281</v>
      </c>
      <c r="C1752" s="242" t="s">
        <v>515</v>
      </c>
      <c r="D1752" s="242" t="s">
        <v>514</v>
      </c>
      <c r="E1752" s="242" t="s">
        <v>514</v>
      </c>
      <c r="F1752" s="242" t="s">
        <v>514</v>
      </c>
      <c r="G1752" s="242" t="s">
        <v>515</v>
      </c>
    </row>
    <row r="1753" spans="1:7" x14ac:dyDescent="0.35">
      <c r="A1753">
        <v>2017</v>
      </c>
      <c r="B1753" t="s">
        <v>281</v>
      </c>
      <c r="C1753" s="242" t="s">
        <v>515</v>
      </c>
      <c r="D1753" s="242" t="s">
        <v>514</v>
      </c>
      <c r="E1753" s="242" t="s">
        <v>515</v>
      </c>
      <c r="F1753" s="242" t="s">
        <v>515</v>
      </c>
      <c r="G1753" s="242" t="s">
        <v>515</v>
      </c>
    </row>
    <row r="1754" spans="1:7" x14ac:dyDescent="0.35">
      <c r="A1754">
        <v>2017</v>
      </c>
      <c r="B1754" t="s">
        <v>281</v>
      </c>
      <c r="C1754" s="242" t="s">
        <v>515</v>
      </c>
      <c r="D1754" s="242" t="s">
        <v>514</v>
      </c>
      <c r="E1754" s="242" t="s">
        <v>514</v>
      </c>
      <c r="F1754" s="242" t="s">
        <v>515</v>
      </c>
      <c r="G1754" s="242" t="s">
        <v>515</v>
      </c>
    </row>
    <row r="1755" spans="1:7" x14ac:dyDescent="0.35">
      <c r="A1755">
        <v>2017</v>
      </c>
      <c r="B1755" t="s">
        <v>281</v>
      </c>
      <c r="C1755" s="242" t="s">
        <v>514</v>
      </c>
      <c r="D1755" s="242" t="s">
        <v>514</v>
      </c>
      <c r="E1755" s="242" t="s">
        <v>514</v>
      </c>
      <c r="F1755" s="242" t="s">
        <v>514</v>
      </c>
      <c r="G1755" s="242" t="s">
        <v>514</v>
      </c>
    </row>
    <row r="1756" spans="1:7" x14ac:dyDescent="0.35">
      <c r="A1756">
        <v>2017</v>
      </c>
      <c r="B1756" t="s">
        <v>281</v>
      </c>
      <c r="C1756" s="242" t="s">
        <v>515</v>
      </c>
      <c r="D1756" s="242" t="s">
        <v>515</v>
      </c>
      <c r="E1756" s="242" t="s">
        <v>514</v>
      </c>
      <c r="F1756" s="242" t="s">
        <v>514</v>
      </c>
      <c r="G1756" s="242" t="s">
        <v>515</v>
      </c>
    </row>
    <row r="1757" spans="1:7" x14ac:dyDescent="0.35">
      <c r="A1757">
        <v>2017</v>
      </c>
      <c r="B1757" t="s">
        <v>281</v>
      </c>
      <c r="C1757" s="242" t="s">
        <v>514</v>
      </c>
      <c r="D1757" s="242" t="s">
        <v>515</v>
      </c>
      <c r="E1757" s="242" t="s">
        <v>515</v>
      </c>
      <c r="F1757" s="242" t="s">
        <v>514</v>
      </c>
      <c r="G1757" s="242" t="s">
        <v>515</v>
      </c>
    </row>
    <row r="1758" spans="1:7" x14ac:dyDescent="0.35">
      <c r="A1758">
        <v>2017</v>
      </c>
      <c r="B1758" t="s">
        <v>281</v>
      </c>
      <c r="C1758" s="242" t="s">
        <v>514</v>
      </c>
      <c r="D1758" s="242" t="s">
        <v>515</v>
      </c>
      <c r="E1758" s="242" t="s">
        <v>515</v>
      </c>
      <c r="F1758" s="242" t="s">
        <v>514</v>
      </c>
      <c r="G1758" s="242" t="s">
        <v>515</v>
      </c>
    </row>
    <row r="1759" spans="1:7" x14ac:dyDescent="0.35">
      <c r="A1759">
        <v>2017</v>
      </c>
      <c r="B1759" t="s">
        <v>281</v>
      </c>
      <c r="C1759" s="242" t="s">
        <v>515</v>
      </c>
      <c r="D1759" s="242" t="s">
        <v>514</v>
      </c>
      <c r="E1759" s="242" t="s">
        <v>513</v>
      </c>
      <c r="F1759" s="242" t="s">
        <v>515</v>
      </c>
      <c r="G1759" s="242" t="s">
        <v>515</v>
      </c>
    </row>
    <row r="1760" spans="1:7" x14ac:dyDescent="0.35">
      <c r="A1760">
        <v>2017</v>
      </c>
      <c r="B1760" t="s">
        <v>281</v>
      </c>
      <c r="C1760" s="242" t="s">
        <v>514</v>
      </c>
      <c r="D1760" s="242" t="s">
        <v>515</v>
      </c>
      <c r="E1760" s="242" t="s">
        <v>515</v>
      </c>
      <c r="F1760" s="242" t="s">
        <v>514</v>
      </c>
      <c r="G1760" s="242" t="s">
        <v>515</v>
      </c>
    </row>
    <row r="1761" spans="1:7" x14ac:dyDescent="0.35">
      <c r="A1761">
        <v>2017</v>
      </c>
      <c r="B1761" t="s">
        <v>281</v>
      </c>
      <c r="C1761" s="242" t="s">
        <v>514</v>
      </c>
      <c r="D1761" s="242" t="s">
        <v>514</v>
      </c>
      <c r="E1761" s="242" t="s">
        <v>514</v>
      </c>
      <c r="F1761" s="242" t="s">
        <v>515</v>
      </c>
      <c r="G1761" s="242" t="s">
        <v>515</v>
      </c>
    </row>
    <row r="1762" spans="1:7" x14ac:dyDescent="0.35">
      <c r="A1762">
        <v>2017</v>
      </c>
      <c r="B1762" t="s">
        <v>281</v>
      </c>
      <c r="C1762" s="242" t="s">
        <v>515</v>
      </c>
      <c r="D1762" s="242" t="s">
        <v>515</v>
      </c>
      <c r="E1762" s="242" t="s">
        <v>514</v>
      </c>
      <c r="F1762" s="242" t="s">
        <v>515</v>
      </c>
      <c r="G1762" s="242" t="s">
        <v>515</v>
      </c>
    </row>
    <row r="1763" spans="1:7" x14ac:dyDescent="0.35">
      <c r="A1763">
        <v>2017</v>
      </c>
      <c r="B1763" t="s">
        <v>281</v>
      </c>
      <c r="C1763" s="242" t="s">
        <v>515</v>
      </c>
      <c r="D1763" s="242" t="s">
        <v>514</v>
      </c>
      <c r="E1763" s="242" t="s">
        <v>514</v>
      </c>
      <c r="F1763" s="242" t="s">
        <v>514</v>
      </c>
      <c r="G1763" s="242" t="s">
        <v>515</v>
      </c>
    </row>
    <row r="1764" spans="1:7" x14ac:dyDescent="0.35">
      <c r="A1764">
        <v>2017</v>
      </c>
      <c r="B1764" t="s">
        <v>285</v>
      </c>
      <c r="C1764" s="242" t="s">
        <v>514</v>
      </c>
      <c r="D1764" s="242" t="s">
        <v>514</v>
      </c>
      <c r="E1764" s="242" t="s">
        <v>514</v>
      </c>
      <c r="F1764" s="242" t="s">
        <v>514</v>
      </c>
      <c r="G1764" s="242" t="s">
        <v>515</v>
      </c>
    </row>
    <row r="1765" spans="1:7" x14ac:dyDescent="0.35">
      <c r="A1765">
        <v>2017</v>
      </c>
      <c r="B1765" t="s">
        <v>285</v>
      </c>
      <c r="C1765" s="242" t="s">
        <v>514</v>
      </c>
      <c r="D1765" s="242" t="s">
        <v>514</v>
      </c>
      <c r="E1765" s="242" t="s">
        <v>514</v>
      </c>
      <c r="F1765" s="242" t="s">
        <v>514</v>
      </c>
      <c r="G1765" s="242" t="s">
        <v>514</v>
      </c>
    </row>
    <row r="1766" spans="1:7" x14ac:dyDescent="0.35">
      <c r="A1766">
        <v>2017</v>
      </c>
      <c r="B1766" t="s">
        <v>285</v>
      </c>
      <c r="C1766" s="242" t="s">
        <v>515</v>
      </c>
      <c r="D1766" s="242" t="s">
        <v>514</v>
      </c>
      <c r="E1766" s="242" t="s">
        <v>515</v>
      </c>
      <c r="F1766" s="242" t="s">
        <v>515</v>
      </c>
      <c r="G1766" s="242" t="s">
        <v>515</v>
      </c>
    </row>
    <row r="1767" spans="1:7" x14ac:dyDescent="0.35">
      <c r="A1767">
        <v>2017</v>
      </c>
      <c r="B1767" t="s">
        <v>285</v>
      </c>
      <c r="C1767" s="242" t="s">
        <v>514</v>
      </c>
      <c r="D1767" s="242" t="s">
        <v>514</v>
      </c>
      <c r="E1767" s="242" t="s">
        <v>514</v>
      </c>
      <c r="F1767" s="242" t="s">
        <v>514</v>
      </c>
      <c r="G1767" s="242" t="s">
        <v>514</v>
      </c>
    </row>
    <row r="1768" spans="1:7" x14ac:dyDescent="0.35">
      <c r="A1768">
        <v>2017</v>
      </c>
      <c r="B1768" t="s">
        <v>285</v>
      </c>
      <c r="C1768" s="242" t="s">
        <v>514</v>
      </c>
      <c r="D1768" s="242" t="s">
        <v>514</v>
      </c>
      <c r="E1768" s="242" t="s">
        <v>514</v>
      </c>
      <c r="F1768" s="242" t="s">
        <v>514</v>
      </c>
      <c r="G1768" s="242" t="s">
        <v>514</v>
      </c>
    </row>
    <row r="1769" spans="1:7" x14ac:dyDescent="0.35">
      <c r="A1769">
        <v>2017</v>
      </c>
      <c r="B1769" t="s">
        <v>285</v>
      </c>
      <c r="C1769" s="242" t="s">
        <v>514</v>
      </c>
      <c r="D1769" s="242" t="s">
        <v>514</v>
      </c>
      <c r="E1769" s="242" t="s">
        <v>514</v>
      </c>
      <c r="F1769" s="242" t="s">
        <v>515</v>
      </c>
      <c r="G1769" s="242" t="s">
        <v>515</v>
      </c>
    </row>
    <row r="1770" spans="1:7" x14ac:dyDescent="0.35">
      <c r="A1770">
        <v>2017</v>
      </c>
      <c r="B1770" t="s">
        <v>285</v>
      </c>
      <c r="C1770" s="242" t="s">
        <v>513</v>
      </c>
      <c r="D1770" s="242" t="s">
        <v>514</v>
      </c>
      <c r="E1770" s="242" t="s">
        <v>514</v>
      </c>
      <c r="F1770" s="242" t="s">
        <v>515</v>
      </c>
      <c r="G1770" s="242" t="s">
        <v>515</v>
      </c>
    </row>
    <row r="1771" spans="1:7" x14ac:dyDescent="0.35">
      <c r="A1771">
        <v>2017</v>
      </c>
      <c r="B1771" t="s">
        <v>285</v>
      </c>
      <c r="C1771" s="242" t="s">
        <v>514</v>
      </c>
      <c r="D1771" s="242" t="s">
        <v>514</v>
      </c>
      <c r="E1771" s="242" t="s">
        <v>514</v>
      </c>
      <c r="F1771" s="242" t="s">
        <v>514</v>
      </c>
      <c r="G1771" s="242" t="s">
        <v>514</v>
      </c>
    </row>
    <row r="1772" spans="1:7" x14ac:dyDescent="0.35">
      <c r="A1772">
        <v>2017</v>
      </c>
      <c r="B1772" t="s">
        <v>285</v>
      </c>
      <c r="C1772" s="242" t="s">
        <v>514</v>
      </c>
      <c r="D1772" s="242" t="s">
        <v>514</v>
      </c>
      <c r="E1772" s="242" t="s">
        <v>514</v>
      </c>
      <c r="F1772" s="242" t="s">
        <v>514</v>
      </c>
      <c r="G1772" s="242" t="s">
        <v>515</v>
      </c>
    </row>
    <row r="1773" spans="1:7" x14ac:dyDescent="0.35">
      <c r="A1773">
        <v>2017</v>
      </c>
      <c r="B1773" t="s">
        <v>285</v>
      </c>
      <c r="C1773" s="242" t="s">
        <v>514</v>
      </c>
      <c r="D1773" s="242" t="s">
        <v>514</v>
      </c>
      <c r="E1773" s="242" t="s">
        <v>514</v>
      </c>
      <c r="F1773" s="242" t="s">
        <v>514</v>
      </c>
      <c r="G1773" s="242" t="s">
        <v>514</v>
      </c>
    </row>
    <row r="1774" spans="1:7" x14ac:dyDescent="0.35">
      <c r="A1774">
        <v>2017</v>
      </c>
      <c r="B1774" t="s">
        <v>285</v>
      </c>
      <c r="C1774" s="242" t="s">
        <v>514</v>
      </c>
      <c r="D1774" s="242" t="s">
        <v>514</v>
      </c>
      <c r="E1774" s="242" t="s">
        <v>514</v>
      </c>
      <c r="F1774" s="242" t="s">
        <v>514</v>
      </c>
      <c r="G1774" s="242" t="s">
        <v>515</v>
      </c>
    </row>
    <row r="1775" spans="1:7" x14ac:dyDescent="0.35">
      <c r="A1775">
        <v>2017</v>
      </c>
      <c r="B1775" t="s">
        <v>285</v>
      </c>
      <c r="C1775" s="242" t="s">
        <v>515</v>
      </c>
      <c r="D1775" s="242" t="s">
        <v>514</v>
      </c>
      <c r="E1775" s="242" t="s">
        <v>514</v>
      </c>
      <c r="F1775" s="242" t="s">
        <v>515</v>
      </c>
      <c r="G1775" s="242" t="s">
        <v>515</v>
      </c>
    </row>
    <row r="1776" spans="1:7" x14ac:dyDescent="0.35">
      <c r="A1776">
        <v>2017</v>
      </c>
      <c r="B1776" t="s">
        <v>286</v>
      </c>
      <c r="C1776" s="242" t="s">
        <v>514</v>
      </c>
      <c r="D1776" s="242" t="s">
        <v>514</v>
      </c>
      <c r="E1776" s="242" t="s">
        <v>514</v>
      </c>
      <c r="F1776" s="242" t="s">
        <v>515</v>
      </c>
      <c r="G1776" s="242" t="s">
        <v>515</v>
      </c>
    </row>
    <row r="1777" spans="1:7" x14ac:dyDescent="0.35">
      <c r="A1777">
        <v>2017</v>
      </c>
      <c r="B1777" t="s">
        <v>286</v>
      </c>
      <c r="C1777" s="242" t="s">
        <v>515</v>
      </c>
      <c r="D1777" s="242" t="s">
        <v>514</v>
      </c>
      <c r="E1777" s="242" t="s">
        <v>514</v>
      </c>
      <c r="F1777" s="242" t="s">
        <v>515</v>
      </c>
      <c r="G1777" s="242" t="s">
        <v>515</v>
      </c>
    </row>
    <row r="1778" spans="1:7" x14ac:dyDescent="0.35">
      <c r="A1778">
        <v>2017</v>
      </c>
      <c r="B1778" t="s">
        <v>286</v>
      </c>
      <c r="C1778" s="242" t="s">
        <v>515</v>
      </c>
      <c r="D1778" s="242" t="s">
        <v>515</v>
      </c>
      <c r="E1778" s="242" t="s">
        <v>515</v>
      </c>
      <c r="F1778" s="242" t="s">
        <v>514</v>
      </c>
      <c r="G1778" s="242" t="s">
        <v>515</v>
      </c>
    </row>
    <row r="1779" spans="1:7" x14ac:dyDescent="0.35">
      <c r="A1779">
        <v>2017</v>
      </c>
      <c r="B1779" t="s">
        <v>286</v>
      </c>
      <c r="C1779" s="242" t="s">
        <v>515</v>
      </c>
      <c r="D1779" s="242" t="s">
        <v>514</v>
      </c>
      <c r="E1779" s="242" t="s">
        <v>515</v>
      </c>
      <c r="F1779" s="242" t="s">
        <v>514</v>
      </c>
      <c r="G1779" s="242" t="s">
        <v>515</v>
      </c>
    </row>
    <row r="1780" spans="1:7" x14ac:dyDescent="0.35">
      <c r="A1780">
        <v>2017</v>
      </c>
      <c r="B1780" t="s">
        <v>286</v>
      </c>
      <c r="C1780" s="242" t="s">
        <v>515</v>
      </c>
      <c r="D1780" s="242" t="s">
        <v>515</v>
      </c>
      <c r="E1780" s="242" t="s">
        <v>514</v>
      </c>
      <c r="F1780" s="242" t="s">
        <v>515</v>
      </c>
      <c r="G1780" s="242" t="s">
        <v>515</v>
      </c>
    </row>
    <row r="1781" spans="1:7" x14ac:dyDescent="0.35">
      <c r="A1781">
        <v>2017</v>
      </c>
      <c r="B1781" t="s">
        <v>286</v>
      </c>
      <c r="C1781" s="242" t="s">
        <v>515</v>
      </c>
      <c r="D1781" s="242" t="s">
        <v>514</v>
      </c>
      <c r="E1781" s="242" t="s">
        <v>514</v>
      </c>
      <c r="F1781" s="242" t="s">
        <v>514</v>
      </c>
      <c r="G1781" s="242" t="s">
        <v>514</v>
      </c>
    </row>
    <row r="1782" spans="1:7" x14ac:dyDescent="0.35">
      <c r="A1782">
        <v>2017</v>
      </c>
      <c r="B1782" t="s">
        <v>286</v>
      </c>
      <c r="C1782" s="242" t="s">
        <v>515</v>
      </c>
      <c r="D1782" s="242" t="s">
        <v>515</v>
      </c>
      <c r="E1782" s="242" t="s">
        <v>514</v>
      </c>
      <c r="F1782" s="242" t="s">
        <v>515</v>
      </c>
      <c r="G1782" s="242" t="s">
        <v>515</v>
      </c>
    </row>
    <row r="1783" spans="1:7" x14ac:dyDescent="0.35">
      <c r="A1783">
        <v>2017</v>
      </c>
      <c r="B1783" t="s">
        <v>286</v>
      </c>
      <c r="C1783" s="242" t="s">
        <v>515</v>
      </c>
      <c r="D1783" s="242" t="s">
        <v>514</v>
      </c>
      <c r="E1783" s="242" t="s">
        <v>514</v>
      </c>
      <c r="F1783" s="242" t="s">
        <v>514</v>
      </c>
      <c r="G1783" s="242" t="s">
        <v>514</v>
      </c>
    </row>
    <row r="1784" spans="1:7" x14ac:dyDescent="0.35">
      <c r="A1784">
        <v>2017</v>
      </c>
      <c r="B1784" t="s">
        <v>286</v>
      </c>
      <c r="C1784" s="242" t="s">
        <v>515</v>
      </c>
      <c r="D1784" s="242" t="s">
        <v>514</v>
      </c>
      <c r="E1784" s="242" t="s">
        <v>514</v>
      </c>
      <c r="F1784" s="242" t="s">
        <v>514</v>
      </c>
      <c r="G1784" s="242" t="s">
        <v>515</v>
      </c>
    </row>
    <row r="1785" spans="1:7" x14ac:dyDescent="0.35">
      <c r="A1785">
        <v>2017</v>
      </c>
      <c r="B1785" t="s">
        <v>286</v>
      </c>
      <c r="C1785" s="242" t="s">
        <v>515</v>
      </c>
      <c r="D1785" s="242" t="s">
        <v>515</v>
      </c>
      <c r="E1785" s="242" t="s">
        <v>514</v>
      </c>
      <c r="F1785" s="242" t="s">
        <v>514</v>
      </c>
      <c r="G1785" s="242" t="s">
        <v>515</v>
      </c>
    </row>
    <row r="1786" spans="1:7" x14ac:dyDescent="0.35">
      <c r="A1786">
        <v>2017</v>
      </c>
      <c r="B1786" t="s">
        <v>286</v>
      </c>
      <c r="C1786" s="242" t="s">
        <v>515</v>
      </c>
      <c r="D1786" s="242" t="s">
        <v>514</v>
      </c>
      <c r="E1786" s="242" t="s">
        <v>514</v>
      </c>
      <c r="F1786" s="242" t="s">
        <v>514</v>
      </c>
      <c r="G1786" s="242" t="s">
        <v>515</v>
      </c>
    </row>
    <row r="1787" spans="1:7" x14ac:dyDescent="0.35">
      <c r="A1787">
        <v>2017</v>
      </c>
      <c r="B1787" t="s">
        <v>286</v>
      </c>
      <c r="C1787" s="242" t="s">
        <v>514</v>
      </c>
      <c r="D1787" s="242" t="s">
        <v>514</v>
      </c>
      <c r="E1787" s="242" t="s">
        <v>514</v>
      </c>
      <c r="F1787" s="242" t="s">
        <v>515</v>
      </c>
      <c r="G1787" s="242" t="s">
        <v>514</v>
      </c>
    </row>
    <row r="1788" spans="1:7" x14ac:dyDescent="0.35">
      <c r="A1788">
        <v>2017</v>
      </c>
      <c r="B1788" t="s">
        <v>286</v>
      </c>
      <c r="C1788" s="242" t="s">
        <v>515</v>
      </c>
      <c r="D1788" s="242" t="s">
        <v>514</v>
      </c>
      <c r="E1788" s="242" t="s">
        <v>514</v>
      </c>
      <c r="F1788" s="242" t="s">
        <v>515</v>
      </c>
      <c r="G1788" s="242" t="s">
        <v>515</v>
      </c>
    </row>
    <row r="1789" spans="1:7" x14ac:dyDescent="0.35">
      <c r="A1789">
        <v>2017</v>
      </c>
      <c r="B1789" t="s">
        <v>286</v>
      </c>
      <c r="C1789" s="242" t="s">
        <v>515</v>
      </c>
      <c r="D1789" s="242" t="s">
        <v>513</v>
      </c>
      <c r="E1789" s="242" t="s">
        <v>515</v>
      </c>
      <c r="F1789" s="242" t="s">
        <v>515</v>
      </c>
      <c r="G1789" s="242" t="s">
        <v>515</v>
      </c>
    </row>
    <row r="1790" spans="1:7" x14ac:dyDescent="0.35">
      <c r="A1790">
        <v>2017</v>
      </c>
      <c r="B1790" t="s">
        <v>286</v>
      </c>
      <c r="C1790" s="242" t="s">
        <v>515</v>
      </c>
      <c r="D1790" s="242" t="s">
        <v>514</v>
      </c>
      <c r="E1790" s="242" t="s">
        <v>514</v>
      </c>
      <c r="F1790" s="242" t="s">
        <v>514</v>
      </c>
      <c r="G1790" s="242" t="s">
        <v>514</v>
      </c>
    </row>
    <row r="1791" spans="1:7" x14ac:dyDescent="0.35">
      <c r="A1791">
        <v>2017</v>
      </c>
      <c r="B1791" t="s">
        <v>395</v>
      </c>
      <c r="C1791" s="242" t="s">
        <v>515</v>
      </c>
      <c r="D1791" s="242" t="s">
        <v>513</v>
      </c>
      <c r="E1791" s="242" t="s">
        <v>513</v>
      </c>
      <c r="F1791" s="242" t="s">
        <v>515</v>
      </c>
      <c r="G1791" s="242" t="s">
        <v>515</v>
      </c>
    </row>
    <row r="1792" spans="1:7" x14ac:dyDescent="0.35">
      <c r="A1792">
        <v>2017</v>
      </c>
      <c r="B1792" t="s">
        <v>395</v>
      </c>
      <c r="C1792" s="242" t="s">
        <v>515</v>
      </c>
      <c r="D1792" s="242" t="s">
        <v>515</v>
      </c>
      <c r="E1792" s="242" t="s">
        <v>514</v>
      </c>
      <c r="F1792" s="242" t="s">
        <v>515</v>
      </c>
      <c r="G1792" s="242" t="s">
        <v>514</v>
      </c>
    </row>
    <row r="1793" spans="1:7" x14ac:dyDescent="0.35">
      <c r="A1793">
        <v>2017</v>
      </c>
      <c r="B1793" t="s">
        <v>395</v>
      </c>
      <c r="C1793" s="242" t="s">
        <v>513</v>
      </c>
      <c r="D1793" s="242" t="s">
        <v>513</v>
      </c>
      <c r="E1793" s="242" t="s">
        <v>513</v>
      </c>
      <c r="F1793" s="242" t="s">
        <v>513</v>
      </c>
      <c r="G1793" s="242" t="s">
        <v>513</v>
      </c>
    </row>
    <row r="1794" spans="1:7" x14ac:dyDescent="0.35">
      <c r="A1794">
        <v>2017</v>
      </c>
      <c r="B1794" t="s">
        <v>395</v>
      </c>
      <c r="C1794" s="242" t="s">
        <v>515</v>
      </c>
      <c r="D1794" s="242" t="s">
        <v>513</v>
      </c>
      <c r="E1794" s="242" t="s">
        <v>513</v>
      </c>
      <c r="F1794" s="242" t="s">
        <v>513</v>
      </c>
      <c r="G1794" s="242" t="s">
        <v>513</v>
      </c>
    </row>
    <row r="1795" spans="1:7" x14ac:dyDescent="0.35">
      <c r="A1795">
        <v>2017</v>
      </c>
      <c r="B1795" t="s">
        <v>395</v>
      </c>
      <c r="C1795" s="242" t="s">
        <v>515</v>
      </c>
      <c r="D1795" s="242" t="s">
        <v>514</v>
      </c>
      <c r="E1795" s="242" t="s">
        <v>514</v>
      </c>
      <c r="F1795" s="242" t="s">
        <v>515</v>
      </c>
      <c r="G1795" s="242" t="s">
        <v>515</v>
      </c>
    </row>
    <row r="1796" spans="1:7" x14ac:dyDescent="0.35">
      <c r="A1796">
        <v>2017</v>
      </c>
      <c r="B1796" t="s">
        <v>395</v>
      </c>
      <c r="C1796" s="242" t="s">
        <v>515</v>
      </c>
      <c r="D1796" s="242" t="s">
        <v>514</v>
      </c>
      <c r="E1796" s="242" t="s">
        <v>515</v>
      </c>
      <c r="F1796" s="242" t="s">
        <v>514</v>
      </c>
      <c r="G1796" s="242" t="s">
        <v>514</v>
      </c>
    </row>
    <row r="1797" spans="1:7" x14ac:dyDescent="0.35">
      <c r="A1797">
        <v>2017</v>
      </c>
      <c r="B1797" t="s">
        <v>395</v>
      </c>
      <c r="C1797" s="242" t="s">
        <v>515</v>
      </c>
      <c r="D1797" s="242" t="s">
        <v>515</v>
      </c>
      <c r="E1797" s="242" t="s">
        <v>514</v>
      </c>
      <c r="F1797" s="242" t="s">
        <v>514</v>
      </c>
      <c r="G1797" s="242" t="s">
        <v>515</v>
      </c>
    </row>
    <row r="1798" spans="1:7" x14ac:dyDescent="0.35">
      <c r="A1798">
        <v>2017</v>
      </c>
      <c r="B1798" t="s">
        <v>395</v>
      </c>
      <c r="C1798" s="242" t="s">
        <v>515</v>
      </c>
      <c r="D1798" s="242" t="s">
        <v>514</v>
      </c>
      <c r="E1798" s="242" t="s">
        <v>514</v>
      </c>
      <c r="F1798" s="242" t="s">
        <v>515</v>
      </c>
      <c r="G1798" s="242" t="s">
        <v>515</v>
      </c>
    </row>
    <row r="1799" spans="1:7" x14ac:dyDescent="0.35">
      <c r="A1799">
        <v>2017</v>
      </c>
      <c r="B1799" t="s">
        <v>395</v>
      </c>
      <c r="C1799" s="242" t="s">
        <v>515</v>
      </c>
      <c r="D1799" s="242" t="s">
        <v>514</v>
      </c>
      <c r="E1799" s="242" t="s">
        <v>514</v>
      </c>
      <c r="F1799" s="242" t="s">
        <v>515</v>
      </c>
      <c r="G1799" s="242" t="s">
        <v>515</v>
      </c>
    </row>
    <row r="1800" spans="1:7" x14ac:dyDescent="0.35">
      <c r="A1800">
        <v>2017</v>
      </c>
      <c r="B1800" t="s">
        <v>395</v>
      </c>
      <c r="C1800" s="242" t="s">
        <v>515</v>
      </c>
      <c r="D1800" s="242" t="s">
        <v>513</v>
      </c>
      <c r="E1800" s="242" t="s">
        <v>513</v>
      </c>
      <c r="F1800" s="242" t="s">
        <v>515</v>
      </c>
      <c r="G1800" s="242" t="s">
        <v>515</v>
      </c>
    </row>
    <row r="1801" spans="1:7" x14ac:dyDescent="0.35">
      <c r="A1801">
        <v>2017</v>
      </c>
      <c r="B1801" t="s">
        <v>395</v>
      </c>
      <c r="C1801" s="242" t="s">
        <v>515</v>
      </c>
      <c r="D1801" s="242" t="s">
        <v>515</v>
      </c>
      <c r="E1801" s="242" t="s">
        <v>515</v>
      </c>
      <c r="F1801" s="242" t="s">
        <v>515</v>
      </c>
      <c r="G1801" s="242" t="s">
        <v>515</v>
      </c>
    </row>
    <row r="1802" spans="1:7" x14ac:dyDescent="0.35">
      <c r="A1802">
        <v>2017</v>
      </c>
      <c r="B1802" t="s">
        <v>395</v>
      </c>
      <c r="C1802" s="242" t="s">
        <v>513</v>
      </c>
      <c r="D1802" s="242" t="s">
        <v>513</v>
      </c>
      <c r="E1802" s="242" t="s">
        <v>513</v>
      </c>
      <c r="F1802" s="242" t="s">
        <v>513</v>
      </c>
      <c r="G1802" s="242" t="s">
        <v>513</v>
      </c>
    </row>
    <row r="1803" spans="1:7" x14ac:dyDescent="0.35">
      <c r="A1803">
        <v>2017</v>
      </c>
      <c r="B1803" t="s">
        <v>395</v>
      </c>
      <c r="C1803" s="242" t="s">
        <v>513</v>
      </c>
      <c r="D1803" s="242" t="s">
        <v>515</v>
      </c>
      <c r="E1803" s="242" t="s">
        <v>514</v>
      </c>
      <c r="F1803" s="242" t="s">
        <v>515</v>
      </c>
      <c r="G1803" s="242" t="s">
        <v>515</v>
      </c>
    </row>
    <row r="1804" spans="1:7" x14ac:dyDescent="0.35">
      <c r="A1804">
        <v>2017</v>
      </c>
      <c r="B1804" t="s">
        <v>395</v>
      </c>
      <c r="C1804" s="242" t="s">
        <v>515</v>
      </c>
      <c r="D1804" s="242" t="s">
        <v>514</v>
      </c>
      <c r="E1804" s="242" t="s">
        <v>514</v>
      </c>
      <c r="F1804" s="242" t="s">
        <v>514</v>
      </c>
      <c r="G1804" s="242" t="s">
        <v>514</v>
      </c>
    </row>
    <row r="1805" spans="1:7" x14ac:dyDescent="0.35">
      <c r="A1805">
        <v>2017</v>
      </c>
      <c r="B1805" t="s">
        <v>395</v>
      </c>
      <c r="C1805" s="242" t="s">
        <v>515</v>
      </c>
      <c r="D1805" s="242" t="s">
        <v>513</v>
      </c>
      <c r="E1805" s="242" t="s">
        <v>513</v>
      </c>
      <c r="F1805" s="242" t="s">
        <v>515</v>
      </c>
      <c r="G1805" s="242" t="s">
        <v>515</v>
      </c>
    </row>
    <row r="1806" spans="1:7" x14ac:dyDescent="0.35">
      <c r="A1806">
        <v>2017</v>
      </c>
      <c r="B1806" t="s">
        <v>287</v>
      </c>
      <c r="C1806" s="242" t="s">
        <v>515</v>
      </c>
      <c r="D1806" s="242" t="s">
        <v>515</v>
      </c>
      <c r="E1806" s="242" t="s">
        <v>514</v>
      </c>
      <c r="F1806" s="242" t="s">
        <v>515</v>
      </c>
      <c r="G1806" s="242" t="s">
        <v>515</v>
      </c>
    </row>
    <row r="1807" spans="1:7" x14ac:dyDescent="0.35">
      <c r="A1807">
        <v>2017</v>
      </c>
      <c r="B1807" t="s">
        <v>287</v>
      </c>
      <c r="C1807" s="242" t="s">
        <v>515</v>
      </c>
      <c r="D1807" s="242" t="s">
        <v>515</v>
      </c>
      <c r="E1807" s="242" t="s">
        <v>515</v>
      </c>
      <c r="F1807" s="242" t="s">
        <v>515</v>
      </c>
      <c r="G1807" s="242" t="s">
        <v>515</v>
      </c>
    </row>
    <row r="1808" spans="1:7" x14ac:dyDescent="0.35">
      <c r="A1808">
        <v>2017</v>
      </c>
      <c r="B1808" t="s">
        <v>287</v>
      </c>
      <c r="C1808" s="242" t="s">
        <v>515</v>
      </c>
      <c r="D1808" s="242" t="s">
        <v>514</v>
      </c>
      <c r="E1808" s="242" t="s">
        <v>515</v>
      </c>
      <c r="F1808" s="242" t="s">
        <v>515</v>
      </c>
      <c r="G1808" s="242" t="s">
        <v>515</v>
      </c>
    </row>
    <row r="1809" spans="1:7" x14ac:dyDescent="0.35">
      <c r="A1809">
        <v>2017</v>
      </c>
      <c r="B1809" t="s">
        <v>287</v>
      </c>
      <c r="C1809" s="242" t="s">
        <v>515</v>
      </c>
      <c r="D1809" s="242" t="s">
        <v>515</v>
      </c>
      <c r="E1809" s="242" t="s">
        <v>515</v>
      </c>
      <c r="F1809" s="242" t="s">
        <v>515</v>
      </c>
      <c r="G1809" s="242" t="s">
        <v>515</v>
      </c>
    </row>
    <row r="1810" spans="1:7" x14ac:dyDescent="0.35">
      <c r="A1810">
        <v>2017</v>
      </c>
      <c r="B1810" t="s">
        <v>287</v>
      </c>
      <c r="C1810" s="242" t="s">
        <v>515</v>
      </c>
      <c r="D1810" s="242" t="s">
        <v>515</v>
      </c>
      <c r="E1810" s="242" t="s">
        <v>515</v>
      </c>
      <c r="F1810" s="242" t="s">
        <v>515</v>
      </c>
      <c r="G1810" s="242" t="s">
        <v>515</v>
      </c>
    </row>
    <row r="1811" spans="1:7" x14ac:dyDescent="0.35">
      <c r="A1811">
        <v>2017</v>
      </c>
      <c r="B1811" t="s">
        <v>287</v>
      </c>
      <c r="C1811" s="242" t="s">
        <v>515</v>
      </c>
      <c r="D1811" s="242" t="s">
        <v>515</v>
      </c>
      <c r="E1811" s="242" t="s">
        <v>515</v>
      </c>
      <c r="F1811" s="242" t="s">
        <v>515</v>
      </c>
      <c r="G1811" s="242" t="s">
        <v>515</v>
      </c>
    </row>
    <row r="1812" spans="1:7" x14ac:dyDescent="0.35">
      <c r="A1812">
        <v>2017</v>
      </c>
      <c r="B1812" t="s">
        <v>287</v>
      </c>
      <c r="C1812" s="242" t="s">
        <v>515</v>
      </c>
      <c r="D1812" s="242" t="s">
        <v>515</v>
      </c>
      <c r="E1812" s="242" t="s">
        <v>515</v>
      </c>
      <c r="F1812" s="242" t="s">
        <v>515</v>
      </c>
      <c r="G1812" s="242" t="s">
        <v>515</v>
      </c>
    </row>
    <row r="1813" spans="1:7" x14ac:dyDescent="0.35">
      <c r="A1813">
        <v>2017</v>
      </c>
      <c r="B1813" t="s">
        <v>287</v>
      </c>
      <c r="C1813" s="242" t="s">
        <v>515</v>
      </c>
      <c r="D1813" s="242" t="s">
        <v>514</v>
      </c>
      <c r="E1813" s="242" t="s">
        <v>514</v>
      </c>
      <c r="F1813" s="242" t="s">
        <v>515</v>
      </c>
      <c r="G1813" s="242" t="s">
        <v>515</v>
      </c>
    </row>
    <row r="1814" spans="1:7" x14ac:dyDescent="0.35">
      <c r="A1814">
        <v>2017</v>
      </c>
      <c r="B1814" t="s">
        <v>287</v>
      </c>
      <c r="C1814" s="242" t="s">
        <v>515</v>
      </c>
      <c r="D1814" s="242" t="s">
        <v>515</v>
      </c>
      <c r="E1814" s="242" t="s">
        <v>514</v>
      </c>
      <c r="F1814" s="242" t="s">
        <v>515</v>
      </c>
      <c r="G1814" s="242" t="s">
        <v>515</v>
      </c>
    </row>
    <row r="1815" spans="1:7" x14ac:dyDescent="0.35">
      <c r="A1815">
        <v>2017</v>
      </c>
      <c r="B1815" t="s">
        <v>287</v>
      </c>
      <c r="C1815" s="242" t="s">
        <v>515</v>
      </c>
      <c r="D1815" s="242" t="s">
        <v>515</v>
      </c>
      <c r="E1815" s="242" t="s">
        <v>515</v>
      </c>
      <c r="F1815" s="242" t="s">
        <v>515</v>
      </c>
      <c r="G1815" s="242" t="s">
        <v>515</v>
      </c>
    </row>
    <row r="1816" spans="1:7" x14ac:dyDescent="0.35">
      <c r="A1816">
        <v>2017</v>
      </c>
      <c r="B1816" t="s">
        <v>287</v>
      </c>
      <c r="C1816" s="242" t="s">
        <v>515</v>
      </c>
      <c r="D1816" s="242" t="s">
        <v>514</v>
      </c>
      <c r="E1816" s="242" t="s">
        <v>515</v>
      </c>
      <c r="F1816" s="242" t="s">
        <v>515</v>
      </c>
      <c r="G1816" s="242" t="s">
        <v>515</v>
      </c>
    </row>
    <row r="1817" spans="1:7" x14ac:dyDescent="0.35">
      <c r="A1817">
        <v>2017</v>
      </c>
      <c r="B1817" t="s">
        <v>287</v>
      </c>
      <c r="C1817" s="242" t="s">
        <v>515</v>
      </c>
      <c r="D1817" s="242" t="s">
        <v>514</v>
      </c>
      <c r="E1817" s="242" t="s">
        <v>514</v>
      </c>
      <c r="F1817" s="242" t="s">
        <v>515</v>
      </c>
      <c r="G1817" s="242" t="s">
        <v>515</v>
      </c>
    </row>
    <row r="1818" spans="1:7" x14ac:dyDescent="0.35">
      <c r="A1818">
        <v>2017</v>
      </c>
      <c r="B1818" t="s">
        <v>287</v>
      </c>
      <c r="C1818" s="242" t="s">
        <v>515</v>
      </c>
      <c r="D1818" s="242" t="s">
        <v>515</v>
      </c>
      <c r="E1818" s="242" t="s">
        <v>515</v>
      </c>
      <c r="F1818" s="242" t="s">
        <v>515</v>
      </c>
      <c r="G1818" s="242" t="s">
        <v>515</v>
      </c>
    </row>
    <row r="1819" spans="1:7" x14ac:dyDescent="0.35">
      <c r="A1819">
        <v>2017</v>
      </c>
      <c r="B1819" t="s">
        <v>287</v>
      </c>
      <c r="C1819" s="242" t="s">
        <v>515</v>
      </c>
      <c r="D1819" s="242" t="s">
        <v>515</v>
      </c>
      <c r="E1819" s="242" t="s">
        <v>515</v>
      </c>
      <c r="F1819" s="242" t="s">
        <v>515</v>
      </c>
      <c r="G1819" s="242" t="s">
        <v>515</v>
      </c>
    </row>
    <row r="1820" spans="1:7" x14ac:dyDescent="0.35">
      <c r="A1820">
        <v>2017</v>
      </c>
      <c r="B1820" t="s">
        <v>288</v>
      </c>
      <c r="C1820" s="242" t="s">
        <v>515</v>
      </c>
      <c r="D1820" s="242" t="s">
        <v>515</v>
      </c>
      <c r="E1820" s="242" t="s">
        <v>514</v>
      </c>
      <c r="F1820" s="242" t="s">
        <v>515</v>
      </c>
      <c r="G1820" s="242" t="s">
        <v>515</v>
      </c>
    </row>
    <row r="1821" spans="1:7" x14ac:dyDescent="0.35">
      <c r="A1821">
        <v>2017</v>
      </c>
      <c r="B1821" t="s">
        <v>288</v>
      </c>
      <c r="C1821" s="242" t="s">
        <v>515</v>
      </c>
      <c r="D1821" s="242" t="s">
        <v>515</v>
      </c>
      <c r="E1821" s="242" t="s">
        <v>515</v>
      </c>
      <c r="F1821" s="242" t="s">
        <v>515</v>
      </c>
      <c r="G1821" s="242" t="s">
        <v>515</v>
      </c>
    </row>
    <row r="1822" spans="1:7" x14ac:dyDescent="0.35">
      <c r="A1822">
        <v>2017</v>
      </c>
      <c r="B1822" t="s">
        <v>288</v>
      </c>
      <c r="C1822" s="242" t="s">
        <v>515</v>
      </c>
      <c r="D1822" s="242" t="s">
        <v>515</v>
      </c>
      <c r="E1822" s="242" t="s">
        <v>515</v>
      </c>
      <c r="F1822" s="242" t="s">
        <v>515</v>
      </c>
      <c r="G1822" s="242" t="s">
        <v>515</v>
      </c>
    </row>
    <row r="1823" spans="1:7" x14ac:dyDescent="0.35">
      <c r="A1823">
        <v>2017</v>
      </c>
      <c r="B1823" t="s">
        <v>288</v>
      </c>
      <c r="C1823" s="242" t="s">
        <v>515</v>
      </c>
      <c r="D1823" s="242" t="s">
        <v>515</v>
      </c>
      <c r="E1823" s="242" t="s">
        <v>515</v>
      </c>
      <c r="F1823" s="242" t="s">
        <v>515</v>
      </c>
      <c r="G1823" s="242" t="s">
        <v>515</v>
      </c>
    </row>
    <row r="1824" spans="1:7" x14ac:dyDescent="0.35">
      <c r="A1824">
        <v>2017</v>
      </c>
      <c r="B1824" t="s">
        <v>288</v>
      </c>
      <c r="C1824" s="242" t="s">
        <v>513</v>
      </c>
      <c r="D1824" s="242" t="s">
        <v>513</v>
      </c>
      <c r="E1824" s="242" t="s">
        <v>515</v>
      </c>
      <c r="F1824" s="242" t="s">
        <v>513</v>
      </c>
      <c r="G1824" s="242" t="s">
        <v>513</v>
      </c>
    </row>
    <row r="1825" spans="1:7" x14ac:dyDescent="0.35">
      <c r="A1825">
        <v>2017</v>
      </c>
      <c r="B1825" t="s">
        <v>288</v>
      </c>
      <c r="C1825" s="242" t="s">
        <v>515</v>
      </c>
      <c r="D1825" s="242" t="s">
        <v>515</v>
      </c>
      <c r="E1825" s="242" t="s">
        <v>514</v>
      </c>
      <c r="F1825" s="242" t="s">
        <v>515</v>
      </c>
      <c r="G1825" s="242" t="s">
        <v>515</v>
      </c>
    </row>
    <row r="1826" spans="1:7" x14ac:dyDescent="0.35">
      <c r="A1826">
        <v>2017</v>
      </c>
      <c r="B1826" t="s">
        <v>288</v>
      </c>
      <c r="C1826" s="242" t="s">
        <v>515</v>
      </c>
      <c r="D1826" s="242" t="s">
        <v>513</v>
      </c>
      <c r="E1826" s="242" t="s">
        <v>513</v>
      </c>
      <c r="F1826" s="242" t="s">
        <v>513</v>
      </c>
      <c r="G1826" s="242" t="s">
        <v>513</v>
      </c>
    </row>
    <row r="1827" spans="1:7" x14ac:dyDescent="0.35">
      <c r="A1827">
        <v>2017</v>
      </c>
      <c r="B1827" t="s">
        <v>288</v>
      </c>
      <c r="C1827" s="242" t="s">
        <v>515</v>
      </c>
      <c r="D1827" s="242" t="s">
        <v>515</v>
      </c>
      <c r="E1827" s="242" t="s">
        <v>515</v>
      </c>
      <c r="F1827" s="242" t="s">
        <v>515</v>
      </c>
      <c r="G1827" s="242" t="s">
        <v>515</v>
      </c>
    </row>
    <row r="1828" spans="1:7" x14ac:dyDescent="0.35">
      <c r="A1828">
        <v>2017</v>
      </c>
      <c r="B1828" t="s">
        <v>288</v>
      </c>
      <c r="C1828" s="242" t="s">
        <v>515</v>
      </c>
      <c r="D1828" s="242" t="s">
        <v>515</v>
      </c>
      <c r="E1828" s="242" t="s">
        <v>515</v>
      </c>
      <c r="F1828" s="242" t="s">
        <v>515</v>
      </c>
      <c r="G1828" s="242" t="s">
        <v>515</v>
      </c>
    </row>
    <row r="1829" spans="1:7" x14ac:dyDescent="0.35">
      <c r="A1829">
        <v>2017</v>
      </c>
      <c r="B1829" t="s">
        <v>288</v>
      </c>
      <c r="C1829" s="242" t="s">
        <v>515</v>
      </c>
      <c r="D1829" s="242" t="s">
        <v>514</v>
      </c>
      <c r="E1829" s="242" t="s">
        <v>515</v>
      </c>
      <c r="F1829" s="242" t="s">
        <v>515</v>
      </c>
      <c r="G1829" s="242" t="s">
        <v>515</v>
      </c>
    </row>
    <row r="1830" spans="1:7" x14ac:dyDescent="0.35">
      <c r="A1830">
        <v>2017</v>
      </c>
      <c r="B1830" t="s">
        <v>288</v>
      </c>
      <c r="C1830" s="242" t="s">
        <v>515</v>
      </c>
      <c r="D1830" s="242" t="s">
        <v>515</v>
      </c>
      <c r="E1830" s="242" t="s">
        <v>515</v>
      </c>
      <c r="F1830" s="242" t="s">
        <v>515</v>
      </c>
      <c r="G1830" s="242" t="s">
        <v>515</v>
      </c>
    </row>
    <row r="1831" spans="1:7" x14ac:dyDescent="0.35">
      <c r="A1831">
        <v>2017</v>
      </c>
      <c r="B1831" t="s">
        <v>290</v>
      </c>
      <c r="C1831" s="242" t="s">
        <v>515</v>
      </c>
      <c r="D1831" s="242" t="s">
        <v>514</v>
      </c>
      <c r="E1831" s="242" t="s">
        <v>515</v>
      </c>
      <c r="F1831" s="242" t="s">
        <v>514</v>
      </c>
      <c r="G1831" s="242" t="s">
        <v>515</v>
      </c>
    </row>
    <row r="1832" spans="1:7" x14ac:dyDescent="0.35">
      <c r="A1832">
        <v>2017</v>
      </c>
      <c r="B1832" t="s">
        <v>290</v>
      </c>
      <c r="C1832" s="242" t="s">
        <v>515</v>
      </c>
      <c r="D1832" s="242" t="s">
        <v>514</v>
      </c>
      <c r="E1832" s="242" t="s">
        <v>514</v>
      </c>
      <c r="F1832" s="242" t="s">
        <v>515</v>
      </c>
      <c r="G1832" s="242" t="s">
        <v>515</v>
      </c>
    </row>
    <row r="1833" spans="1:7" x14ac:dyDescent="0.35">
      <c r="A1833">
        <v>2017</v>
      </c>
      <c r="B1833" t="s">
        <v>290</v>
      </c>
      <c r="C1833" s="242" t="s">
        <v>515</v>
      </c>
      <c r="D1833" s="242" t="s">
        <v>515</v>
      </c>
      <c r="E1833" s="242" t="s">
        <v>515</v>
      </c>
      <c r="F1833" s="242" t="s">
        <v>515</v>
      </c>
      <c r="G1833" s="242" t="s">
        <v>515</v>
      </c>
    </row>
    <row r="1834" spans="1:7" x14ac:dyDescent="0.35">
      <c r="A1834">
        <v>2017</v>
      </c>
      <c r="B1834" t="s">
        <v>290</v>
      </c>
      <c r="C1834" s="242" t="s">
        <v>515</v>
      </c>
      <c r="D1834" s="242" t="s">
        <v>515</v>
      </c>
      <c r="E1834" s="242" t="s">
        <v>515</v>
      </c>
      <c r="F1834" s="242" t="s">
        <v>515</v>
      </c>
      <c r="G1834" s="242" t="s">
        <v>515</v>
      </c>
    </row>
    <row r="1835" spans="1:7" x14ac:dyDescent="0.35">
      <c r="A1835">
        <v>2017</v>
      </c>
      <c r="B1835" t="s">
        <v>290</v>
      </c>
      <c r="C1835" s="242" t="s">
        <v>515</v>
      </c>
      <c r="D1835" s="242" t="s">
        <v>515</v>
      </c>
      <c r="E1835" s="242" t="s">
        <v>514</v>
      </c>
      <c r="F1835" s="242" t="s">
        <v>515</v>
      </c>
      <c r="G1835" s="242" t="s">
        <v>515</v>
      </c>
    </row>
    <row r="1836" spans="1:7" x14ac:dyDescent="0.35">
      <c r="A1836">
        <v>2017</v>
      </c>
      <c r="B1836" t="s">
        <v>290</v>
      </c>
      <c r="C1836" s="242" t="s">
        <v>515</v>
      </c>
      <c r="D1836" s="242" t="s">
        <v>515</v>
      </c>
      <c r="E1836" s="242" t="s">
        <v>514</v>
      </c>
      <c r="F1836" s="242" t="s">
        <v>515</v>
      </c>
      <c r="G1836" s="242" t="s">
        <v>515</v>
      </c>
    </row>
    <row r="1837" spans="1:7" x14ac:dyDescent="0.35">
      <c r="A1837">
        <v>2017</v>
      </c>
      <c r="B1837" t="s">
        <v>290</v>
      </c>
      <c r="C1837" s="242" t="s">
        <v>515</v>
      </c>
      <c r="D1837" s="242" t="s">
        <v>515</v>
      </c>
      <c r="E1837" s="242" t="s">
        <v>514</v>
      </c>
      <c r="F1837" s="242" t="s">
        <v>515</v>
      </c>
      <c r="G1837" s="242" t="s">
        <v>515</v>
      </c>
    </row>
    <row r="1838" spans="1:7" x14ac:dyDescent="0.35">
      <c r="A1838">
        <v>2017</v>
      </c>
      <c r="B1838" t="s">
        <v>290</v>
      </c>
      <c r="C1838" s="242" t="s">
        <v>514</v>
      </c>
      <c r="D1838" s="242" t="s">
        <v>514</v>
      </c>
      <c r="E1838" s="242" t="s">
        <v>514</v>
      </c>
      <c r="F1838" s="242" t="s">
        <v>514</v>
      </c>
      <c r="G1838" s="242" t="s">
        <v>515</v>
      </c>
    </row>
    <row r="1839" spans="1:7" x14ac:dyDescent="0.35">
      <c r="A1839">
        <v>2017</v>
      </c>
      <c r="B1839" t="s">
        <v>290</v>
      </c>
      <c r="C1839" s="242" t="s">
        <v>515</v>
      </c>
      <c r="D1839" s="242" t="s">
        <v>514</v>
      </c>
      <c r="E1839" s="242" t="s">
        <v>514</v>
      </c>
      <c r="F1839" s="242" t="s">
        <v>515</v>
      </c>
      <c r="G1839" s="242" t="s">
        <v>515</v>
      </c>
    </row>
    <row r="1840" spans="1:7" x14ac:dyDescent="0.35">
      <c r="A1840">
        <v>2017</v>
      </c>
      <c r="B1840" t="s">
        <v>290</v>
      </c>
      <c r="C1840" s="242" t="s">
        <v>515</v>
      </c>
      <c r="D1840" s="242" t="s">
        <v>514</v>
      </c>
      <c r="E1840" s="242" t="s">
        <v>513</v>
      </c>
      <c r="F1840" s="242" t="s">
        <v>513</v>
      </c>
      <c r="G1840" s="242" t="s">
        <v>515</v>
      </c>
    </row>
    <row r="1841" spans="1:7" x14ac:dyDescent="0.35">
      <c r="A1841">
        <v>2017</v>
      </c>
      <c r="B1841" t="s">
        <v>290</v>
      </c>
      <c r="C1841" s="242" t="s">
        <v>514</v>
      </c>
      <c r="D1841" s="242" t="s">
        <v>514</v>
      </c>
      <c r="E1841" s="242" t="s">
        <v>513</v>
      </c>
      <c r="F1841" s="242" t="s">
        <v>514</v>
      </c>
      <c r="G1841" s="242" t="s">
        <v>514</v>
      </c>
    </row>
    <row r="1842" spans="1:7" x14ac:dyDescent="0.35">
      <c r="A1842">
        <v>2017</v>
      </c>
      <c r="B1842" t="s">
        <v>290</v>
      </c>
      <c r="C1842" s="242" t="s">
        <v>514</v>
      </c>
      <c r="D1842" s="242" t="s">
        <v>514</v>
      </c>
      <c r="E1842" s="242" t="s">
        <v>515</v>
      </c>
      <c r="F1842" s="242" t="s">
        <v>514</v>
      </c>
      <c r="G1842" s="242" t="s">
        <v>515</v>
      </c>
    </row>
    <row r="1843" spans="1:7" x14ac:dyDescent="0.35">
      <c r="A1843">
        <v>2017</v>
      </c>
      <c r="B1843" t="s">
        <v>321</v>
      </c>
      <c r="C1843" s="242" t="s">
        <v>515</v>
      </c>
      <c r="D1843" s="242" t="s">
        <v>514</v>
      </c>
      <c r="E1843" s="242" t="s">
        <v>513</v>
      </c>
      <c r="F1843" s="242" t="s">
        <v>514</v>
      </c>
      <c r="G1843" s="242" t="s">
        <v>515</v>
      </c>
    </row>
    <row r="1844" spans="1:7" x14ac:dyDescent="0.35">
      <c r="A1844">
        <v>2017</v>
      </c>
      <c r="B1844" t="s">
        <v>321</v>
      </c>
      <c r="C1844" s="242" t="s">
        <v>515</v>
      </c>
      <c r="D1844" s="242" t="s">
        <v>514</v>
      </c>
      <c r="E1844" s="242" t="s">
        <v>514</v>
      </c>
      <c r="F1844" s="242" t="s">
        <v>514</v>
      </c>
      <c r="G1844" s="242" t="s">
        <v>515</v>
      </c>
    </row>
    <row r="1845" spans="1:7" x14ac:dyDescent="0.35">
      <c r="A1845">
        <v>2017</v>
      </c>
      <c r="B1845" t="s">
        <v>321</v>
      </c>
      <c r="C1845" s="242" t="s">
        <v>514</v>
      </c>
      <c r="D1845" s="242" t="s">
        <v>514</v>
      </c>
      <c r="E1845" s="242" t="s">
        <v>514</v>
      </c>
      <c r="F1845" s="242" t="s">
        <v>514</v>
      </c>
      <c r="G1845" s="242" t="s">
        <v>514</v>
      </c>
    </row>
    <row r="1846" spans="1:7" x14ac:dyDescent="0.35">
      <c r="A1846">
        <v>2017</v>
      </c>
      <c r="B1846" t="s">
        <v>321</v>
      </c>
      <c r="C1846" s="242" t="s">
        <v>514</v>
      </c>
      <c r="D1846" s="242" t="s">
        <v>514</v>
      </c>
      <c r="E1846" s="242" t="s">
        <v>514</v>
      </c>
      <c r="F1846" s="242" t="s">
        <v>514</v>
      </c>
      <c r="G1846" s="242" t="s">
        <v>514</v>
      </c>
    </row>
    <row r="1847" spans="1:7" x14ac:dyDescent="0.35">
      <c r="A1847">
        <v>2017</v>
      </c>
      <c r="B1847" t="s">
        <v>321</v>
      </c>
      <c r="C1847" s="242" t="s">
        <v>514</v>
      </c>
      <c r="D1847" s="242" t="s">
        <v>514</v>
      </c>
      <c r="E1847" s="242" t="s">
        <v>514</v>
      </c>
      <c r="F1847" s="242" t="s">
        <v>514</v>
      </c>
      <c r="G1847" s="242" t="s">
        <v>514</v>
      </c>
    </row>
    <row r="1848" spans="1:7" x14ac:dyDescent="0.35">
      <c r="A1848">
        <v>2017</v>
      </c>
      <c r="B1848" t="s">
        <v>321</v>
      </c>
      <c r="C1848" s="242" t="s">
        <v>515</v>
      </c>
      <c r="D1848" s="242" t="s">
        <v>514</v>
      </c>
      <c r="E1848" s="242" t="s">
        <v>514</v>
      </c>
      <c r="F1848" s="242" t="s">
        <v>514</v>
      </c>
      <c r="G1848" s="242" t="s">
        <v>514</v>
      </c>
    </row>
    <row r="1849" spans="1:7" x14ac:dyDescent="0.35">
      <c r="A1849">
        <v>2017</v>
      </c>
      <c r="B1849" t="s">
        <v>321</v>
      </c>
      <c r="C1849" s="242" t="s">
        <v>515</v>
      </c>
      <c r="D1849" s="242" t="s">
        <v>515</v>
      </c>
      <c r="E1849" s="242" t="s">
        <v>515</v>
      </c>
      <c r="F1849" s="242" t="s">
        <v>515</v>
      </c>
      <c r="G1849" s="242" t="s">
        <v>515</v>
      </c>
    </row>
    <row r="1850" spans="1:7" x14ac:dyDescent="0.35">
      <c r="A1850">
        <v>2017</v>
      </c>
      <c r="B1850" t="s">
        <v>321</v>
      </c>
      <c r="C1850" s="242" t="s">
        <v>515</v>
      </c>
      <c r="D1850" s="242" t="s">
        <v>514</v>
      </c>
      <c r="E1850" s="242" t="s">
        <v>515</v>
      </c>
      <c r="F1850" s="242" t="s">
        <v>514</v>
      </c>
      <c r="G1850" s="242" t="s">
        <v>515</v>
      </c>
    </row>
    <row r="1851" spans="1:7" x14ac:dyDescent="0.35">
      <c r="A1851">
        <v>2017</v>
      </c>
      <c r="B1851" t="s">
        <v>321</v>
      </c>
      <c r="C1851" s="242" t="s">
        <v>514</v>
      </c>
      <c r="D1851" s="242" t="s">
        <v>515</v>
      </c>
      <c r="E1851" s="242" t="s">
        <v>515</v>
      </c>
      <c r="F1851" s="242" t="s">
        <v>515</v>
      </c>
      <c r="G1851" s="242" t="s">
        <v>514</v>
      </c>
    </row>
    <row r="1852" spans="1:7" x14ac:dyDescent="0.35">
      <c r="A1852">
        <v>2017</v>
      </c>
      <c r="B1852" t="s">
        <v>321</v>
      </c>
      <c r="C1852" s="242" t="s">
        <v>515</v>
      </c>
      <c r="D1852" s="242" t="s">
        <v>515</v>
      </c>
      <c r="E1852" s="242" t="s">
        <v>515</v>
      </c>
      <c r="F1852" s="242" t="s">
        <v>515</v>
      </c>
      <c r="G1852" s="242" t="s">
        <v>515</v>
      </c>
    </row>
    <row r="1853" spans="1:7" x14ac:dyDescent="0.35">
      <c r="A1853">
        <v>2017</v>
      </c>
      <c r="B1853" t="s">
        <v>321</v>
      </c>
      <c r="C1853" s="242" t="s">
        <v>514</v>
      </c>
      <c r="D1853" s="242" t="s">
        <v>515</v>
      </c>
      <c r="E1853" s="242" t="s">
        <v>515</v>
      </c>
      <c r="F1853" s="242" t="s">
        <v>515</v>
      </c>
      <c r="G1853" s="242" t="s">
        <v>515</v>
      </c>
    </row>
    <row r="1854" spans="1:7" x14ac:dyDescent="0.35">
      <c r="A1854">
        <v>2017</v>
      </c>
      <c r="B1854" t="s">
        <v>321</v>
      </c>
      <c r="C1854" s="242" t="s">
        <v>514</v>
      </c>
      <c r="D1854" s="242" t="s">
        <v>515</v>
      </c>
      <c r="E1854" s="242" t="s">
        <v>515</v>
      </c>
      <c r="F1854" s="242" t="s">
        <v>515</v>
      </c>
      <c r="G1854" s="242" t="s">
        <v>515</v>
      </c>
    </row>
    <row r="1855" spans="1:7" x14ac:dyDescent="0.35">
      <c r="A1855">
        <v>2017</v>
      </c>
      <c r="B1855" t="s">
        <v>321</v>
      </c>
      <c r="C1855" s="242" t="s">
        <v>515</v>
      </c>
      <c r="D1855" s="242" t="s">
        <v>515</v>
      </c>
      <c r="E1855" s="242" t="s">
        <v>515</v>
      </c>
      <c r="F1855" s="242" t="s">
        <v>515</v>
      </c>
      <c r="G1855" s="242" t="s">
        <v>515</v>
      </c>
    </row>
    <row r="1856" spans="1:7" x14ac:dyDescent="0.35">
      <c r="A1856">
        <v>2017</v>
      </c>
      <c r="B1856" t="s">
        <v>321</v>
      </c>
      <c r="C1856" s="242" t="s">
        <v>515</v>
      </c>
      <c r="D1856" s="242" t="s">
        <v>515</v>
      </c>
      <c r="E1856" s="242" t="s">
        <v>515</v>
      </c>
      <c r="F1856" s="242" t="s">
        <v>515</v>
      </c>
      <c r="G1856" s="242" t="s">
        <v>515</v>
      </c>
    </row>
    <row r="1857" spans="1:7" x14ac:dyDescent="0.35">
      <c r="A1857">
        <v>2017</v>
      </c>
      <c r="B1857" t="s">
        <v>291</v>
      </c>
      <c r="C1857" s="242" t="s">
        <v>513</v>
      </c>
      <c r="D1857" s="242" t="s">
        <v>513</v>
      </c>
      <c r="E1857" s="242" t="s">
        <v>513</v>
      </c>
      <c r="F1857" s="242" t="s">
        <v>515</v>
      </c>
      <c r="G1857" s="242" t="s">
        <v>515</v>
      </c>
    </row>
    <row r="1858" spans="1:7" x14ac:dyDescent="0.35">
      <c r="A1858">
        <v>2017</v>
      </c>
      <c r="B1858" t="s">
        <v>291</v>
      </c>
      <c r="C1858" s="242" t="s">
        <v>515</v>
      </c>
      <c r="D1858" s="242" t="s">
        <v>515</v>
      </c>
      <c r="E1858" s="242" t="s">
        <v>515</v>
      </c>
      <c r="F1858" s="242" t="s">
        <v>515</v>
      </c>
      <c r="G1858" s="242" t="s">
        <v>515</v>
      </c>
    </row>
    <row r="1859" spans="1:7" x14ac:dyDescent="0.35">
      <c r="A1859">
        <v>2017</v>
      </c>
      <c r="B1859" t="s">
        <v>291</v>
      </c>
      <c r="C1859" s="242" t="s">
        <v>515</v>
      </c>
      <c r="D1859" s="242" t="s">
        <v>515</v>
      </c>
      <c r="E1859" s="242" t="s">
        <v>514</v>
      </c>
      <c r="F1859" s="242" t="s">
        <v>515</v>
      </c>
      <c r="G1859" s="242" t="s">
        <v>515</v>
      </c>
    </row>
    <row r="1860" spans="1:7" x14ac:dyDescent="0.35">
      <c r="A1860">
        <v>2017</v>
      </c>
      <c r="B1860" t="s">
        <v>291</v>
      </c>
      <c r="C1860" s="242" t="s">
        <v>514</v>
      </c>
      <c r="D1860" s="242" t="s">
        <v>514</v>
      </c>
      <c r="E1860" s="242" t="s">
        <v>514</v>
      </c>
      <c r="F1860" s="242" t="s">
        <v>515</v>
      </c>
      <c r="G1860" s="242" t="s">
        <v>515</v>
      </c>
    </row>
    <row r="1861" spans="1:7" x14ac:dyDescent="0.35">
      <c r="A1861">
        <v>2017</v>
      </c>
      <c r="B1861" t="s">
        <v>291</v>
      </c>
      <c r="C1861" s="242" t="s">
        <v>515</v>
      </c>
      <c r="D1861" s="242" t="s">
        <v>515</v>
      </c>
      <c r="E1861" s="242" t="s">
        <v>515</v>
      </c>
      <c r="F1861" s="242" t="s">
        <v>515</v>
      </c>
      <c r="G1861" s="242" t="s">
        <v>515</v>
      </c>
    </row>
    <row r="1862" spans="1:7" x14ac:dyDescent="0.35">
      <c r="A1862">
        <v>2017</v>
      </c>
      <c r="B1862" t="s">
        <v>291</v>
      </c>
      <c r="C1862" s="242" t="s">
        <v>515</v>
      </c>
      <c r="D1862" s="242" t="s">
        <v>515</v>
      </c>
      <c r="E1862" s="242" t="s">
        <v>514</v>
      </c>
      <c r="F1862" s="242" t="s">
        <v>515</v>
      </c>
      <c r="G1862" s="242" t="s">
        <v>515</v>
      </c>
    </row>
    <row r="1863" spans="1:7" x14ac:dyDescent="0.35">
      <c r="A1863">
        <v>2017</v>
      </c>
      <c r="B1863" t="s">
        <v>291</v>
      </c>
      <c r="C1863" s="242" t="s">
        <v>515</v>
      </c>
      <c r="D1863" s="242" t="s">
        <v>514</v>
      </c>
      <c r="E1863" s="242" t="s">
        <v>514</v>
      </c>
      <c r="F1863" s="242" t="s">
        <v>514</v>
      </c>
      <c r="G1863" s="242" t="s">
        <v>515</v>
      </c>
    </row>
    <row r="1864" spans="1:7" x14ac:dyDescent="0.35">
      <c r="A1864">
        <v>2017</v>
      </c>
      <c r="B1864" t="s">
        <v>291</v>
      </c>
      <c r="C1864" s="242" t="s">
        <v>513</v>
      </c>
      <c r="D1864" s="242" t="s">
        <v>514</v>
      </c>
      <c r="E1864" s="242" t="s">
        <v>514</v>
      </c>
      <c r="F1864" s="242" t="s">
        <v>515</v>
      </c>
      <c r="G1864" s="242" t="s">
        <v>515</v>
      </c>
    </row>
    <row r="1865" spans="1:7" x14ac:dyDescent="0.35">
      <c r="A1865">
        <v>2017</v>
      </c>
      <c r="B1865" t="s">
        <v>291</v>
      </c>
      <c r="C1865" s="242" t="s">
        <v>513</v>
      </c>
      <c r="D1865" s="242" t="s">
        <v>513</v>
      </c>
      <c r="E1865" s="242" t="s">
        <v>513</v>
      </c>
      <c r="F1865" s="242" t="s">
        <v>513</v>
      </c>
      <c r="G1865" s="242" t="s">
        <v>513</v>
      </c>
    </row>
    <row r="1866" spans="1:7" x14ac:dyDescent="0.35">
      <c r="A1866">
        <v>2017</v>
      </c>
      <c r="B1866" t="s">
        <v>291</v>
      </c>
      <c r="C1866" s="242" t="s">
        <v>513</v>
      </c>
      <c r="D1866" s="242" t="s">
        <v>513</v>
      </c>
      <c r="E1866" s="242" t="s">
        <v>513</v>
      </c>
      <c r="F1866" s="242" t="s">
        <v>513</v>
      </c>
      <c r="G1866" s="242" t="s">
        <v>515</v>
      </c>
    </row>
    <row r="1867" spans="1:7" x14ac:dyDescent="0.35">
      <c r="A1867">
        <v>2017</v>
      </c>
      <c r="B1867" t="s">
        <v>291</v>
      </c>
      <c r="C1867" s="242" t="s">
        <v>515</v>
      </c>
      <c r="D1867" s="242" t="s">
        <v>515</v>
      </c>
      <c r="E1867" s="242" t="s">
        <v>515</v>
      </c>
      <c r="F1867" s="242" t="s">
        <v>515</v>
      </c>
      <c r="G1867" s="242" t="s">
        <v>515</v>
      </c>
    </row>
    <row r="1868" spans="1:7" x14ac:dyDescent="0.35">
      <c r="A1868">
        <v>2017</v>
      </c>
      <c r="B1868" t="s">
        <v>291</v>
      </c>
      <c r="C1868" s="242" t="s">
        <v>515</v>
      </c>
      <c r="D1868" s="242" t="s">
        <v>515</v>
      </c>
      <c r="E1868" s="242" t="s">
        <v>514</v>
      </c>
      <c r="F1868" s="242" t="s">
        <v>515</v>
      </c>
      <c r="G1868" s="242" t="s">
        <v>515</v>
      </c>
    </row>
    <row r="1869" spans="1:7" x14ac:dyDescent="0.35">
      <c r="A1869">
        <v>2017</v>
      </c>
      <c r="B1869" t="s">
        <v>291</v>
      </c>
      <c r="C1869" s="242" t="s">
        <v>515</v>
      </c>
      <c r="D1869" s="242" t="s">
        <v>515</v>
      </c>
      <c r="E1869" s="242" t="s">
        <v>514</v>
      </c>
      <c r="F1869" s="242" t="s">
        <v>515</v>
      </c>
      <c r="G1869" s="242" t="s">
        <v>515</v>
      </c>
    </row>
    <row r="1870" spans="1:7" x14ac:dyDescent="0.35">
      <c r="A1870">
        <v>2017</v>
      </c>
      <c r="B1870" t="s">
        <v>322</v>
      </c>
      <c r="C1870" s="242" t="s">
        <v>515</v>
      </c>
      <c r="D1870" s="242" t="s">
        <v>515</v>
      </c>
      <c r="E1870" s="242" t="s">
        <v>515</v>
      </c>
      <c r="F1870" s="242" t="s">
        <v>515</v>
      </c>
      <c r="G1870" s="242" t="s">
        <v>515</v>
      </c>
    </row>
    <row r="1871" spans="1:7" x14ac:dyDescent="0.35">
      <c r="A1871">
        <v>2017</v>
      </c>
      <c r="B1871" t="s">
        <v>322</v>
      </c>
      <c r="C1871" s="242" t="s">
        <v>514</v>
      </c>
      <c r="D1871" s="242" t="s">
        <v>514</v>
      </c>
      <c r="E1871" s="242" t="s">
        <v>514</v>
      </c>
      <c r="F1871" s="242" t="s">
        <v>514</v>
      </c>
      <c r="G1871" s="242" t="s">
        <v>514</v>
      </c>
    </row>
    <row r="1872" spans="1:7" x14ac:dyDescent="0.35">
      <c r="A1872">
        <v>2017</v>
      </c>
      <c r="B1872" t="s">
        <v>322</v>
      </c>
      <c r="C1872" s="242" t="s">
        <v>515</v>
      </c>
      <c r="D1872" s="242" t="s">
        <v>515</v>
      </c>
      <c r="E1872" s="242" t="s">
        <v>515</v>
      </c>
      <c r="F1872" s="242" t="s">
        <v>514</v>
      </c>
      <c r="G1872" s="242" t="s">
        <v>514</v>
      </c>
    </row>
    <row r="1873" spans="1:7" x14ac:dyDescent="0.35">
      <c r="A1873">
        <v>2017</v>
      </c>
      <c r="B1873" t="s">
        <v>322</v>
      </c>
      <c r="C1873" s="242" t="s">
        <v>513</v>
      </c>
      <c r="D1873" s="242" t="s">
        <v>514</v>
      </c>
      <c r="E1873" s="242" t="s">
        <v>515</v>
      </c>
      <c r="F1873" s="242" t="s">
        <v>515</v>
      </c>
      <c r="G1873" s="242" t="s">
        <v>515</v>
      </c>
    </row>
    <row r="1874" spans="1:7" x14ac:dyDescent="0.35">
      <c r="A1874">
        <v>2017</v>
      </c>
      <c r="B1874" t="s">
        <v>322</v>
      </c>
      <c r="C1874" s="242" t="s">
        <v>515</v>
      </c>
      <c r="D1874" s="242" t="s">
        <v>514</v>
      </c>
      <c r="E1874" s="242" t="s">
        <v>514</v>
      </c>
      <c r="F1874" s="242" t="s">
        <v>514</v>
      </c>
      <c r="G1874" s="242" t="s">
        <v>514</v>
      </c>
    </row>
    <row r="1875" spans="1:7" x14ac:dyDescent="0.35">
      <c r="A1875">
        <v>2017</v>
      </c>
      <c r="B1875" t="s">
        <v>322</v>
      </c>
      <c r="C1875" s="242" t="s">
        <v>515</v>
      </c>
      <c r="D1875" s="242" t="s">
        <v>514</v>
      </c>
      <c r="E1875" s="242" t="s">
        <v>514</v>
      </c>
      <c r="F1875" s="242" t="s">
        <v>514</v>
      </c>
      <c r="G1875" s="242" t="s">
        <v>514</v>
      </c>
    </row>
    <row r="1876" spans="1:7" x14ac:dyDescent="0.35">
      <c r="A1876">
        <v>2017</v>
      </c>
      <c r="B1876" t="s">
        <v>322</v>
      </c>
      <c r="C1876" s="242" t="s">
        <v>515</v>
      </c>
      <c r="D1876" s="242" t="s">
        <v>515</v>
      </c>
      <c r="E1876" s="242" t="s">
        <v>514</v>
      </c>
      <c r="F1876" s="242" t="s">
        <v>514</v>
      </c>
      <c r="G1876" s="242" t="s">
        <v>514</v>
      </c>
    </row>
    <row r="1877" spans="1:7" x14ac:dyDescent="0.35">
      <c r="A1877">
        <v>2017</v>
      </c>
      <c r="B1877" t="s">
        <v>322</v>
      </c>
      <c r="C1877" s="242" t="s">
        <v>514</v>
      </c>
      <c r="D1877" s="242" t="s">
        <v>514</v>
      </c>
      <c r="E1877" s="242" t="s">
        <v>514</v>
      </c>
      <c r="F1877" s="242" t="s">
        <v>515</v>
      </c>
      <c r="G1877" s="242" t="s">
        <v>514</v>
      </c>
    </row>
    <row r="1878" spans="1:7" x14ac:dyDescent="0.35">
      <c r="A1878">
        <v>2017</v>
      </c>
      <c r="B1878" t="s">
        <v>322</v>
      </c>
      <c r="C1878" s="242" t="s">
        <v>515</v>
      </c>
      <c r="D1878" s="242" t="s">
        <v>514</v>
      </c>
      <c r="E1878" s="242" t="s">
        <v>514</v>
      </c>
      <c r="F1878" s="242" t="s">
        <v>514</v>
      </c>
      <c r="G1878" s="242" t="s">
        <v>514</v>
      </c>
    </row>
    <row r="1879" spans="1:7" x14ac:dyDescent="0.35">
      <c r="A1879">
        <v>2017</v>
      </c>
      <c r="B1879" t="s">
        <v>322</v>
      </c>
      <c r="C1879" s="242" t="s">
        <v>515</v>
      </c>
      <c r="D1879" s="242" t="s">
        <v>515</v>
      </c>
      <c r="E1879" s="242" t="s">
        <v>514</v>
      </c>
      <c r="F1879" s="242" t="s">
        <v>514</v>
      </c>
      <c r="G1879" s="242" t="s">
        <v>515</v>
      </c>
    </row>
    <row r="1880" spans="1:7" x14ac:dyDescent="0.35">
      <c r="A1880">
        <v>2017</v>
      </c>
      <c r="B1880" t="s">
        <v>322</v>
      </c>
      <c r="C1880" s="242" t="s">
        <v>515</v>
      </c>
      <c r="D1880" s="242" t="s">
        <v>514</v>
      </c>
      <c r="E1880" s="242" t="s">
        <v>514</v>
      </c>
      <c r="F1880" s="242" t="s">
        <v>515</v>
      </c>
      <c r="G1880" s="242" t="s">
        <v>515</v>
      </c>
    </row>
    <row r="1881" spans="1:7" x14ac:dyDescent="0.35">
      <c r="A1881">
        <v>2017</v>
      </c>
      <c r="B1881" t="s">
        <v>322</v>
      </c>
      <c r="C1881" s="242" t="s">
        <v>515</v>
      </c>
      <c r="D1881" s="242" t="s">
        <v>514</v>
      </c>
      <c r="E1881" s="242" t="s">
        <v>515</v>
      </c>
      <c r="F1881" s="242" t="s">
        <v>515</v>
      </c>
      <c r="G1881" s="242" t="s">
        <v>515</v>
      </c>
    </row>
    <row r="1882" spans="1:7" x14ac:dyDescent="0.35">
      <c r="A1882">
        <v>2017</v>
      </c>
      <c r="B1882" t="s">
        <v>322</v>
      </c>
      <c r="C1882" s="242" t="s">
        <v>515</v>
      </c>
      <c r="D1882" s="242" t="s">
        <v>515</v>
      </c>
      <c r="E1882" s="242" t="s">
        <v>514</v>
      </c>
      <c r="F1882" s="242" t="s">
        <v>515</v>
      </c>
      <c r="G1882" s="242" t="s">
        <v>514</v>
      </c>
    </row>
    <row r="1883" spans="1:7" x14ac:dyDescent="0.35">
      <c r="A1883">
        <v>2017</v>
      </c>
      <c r="B1883" t="s">
        <v>322</v>
      </c>
      <c r="C1883" s="242" t="s">
        <v>513</v>
      </c>
      <c r="D1883" s="242" t="s">
        <v>513</v>
      </c>
      <c r="E1883" s="242" t="s">
        <v>513</v>
      </c>
      <c r="F1883" s="242" t="s">
        <v>515</v>
      </c>
      <c r="G1883" s="242" t="s">
        <v>515</v>
      </c>
    </row>
    <row r="1884" spans="1:7" x14ac:dyDescent="0.35">
      <c r="A1884">
        <v>2017</v>
      </c>
      <c r="B1884" t="s">
        <v>322</v>
      </c>
      <c r="C1884" s="242" t="s">
        <v>515</v>
      </c>
      <c r="D1884" s="242" t="s">
        <v>514</v>
      </c>
      <c r="E1884" s="242" t="s">
        <v>515</v>
      </c>
      <c r="F1884" s="242" t="s">
        <v>515</v>
      </c>
      <c r="G1884" s="242" t="s">
        <v>515</v>
      </c>
    </row>
    <row r="1885" spans="1:7" x14ac:dyDescent="0.35">
      <c r="A1885">
        <v>2017</v>
      </c>
      <c r="B1885" t="s">
        <v>322</v>
      </c>
      <c r="C1885" s="242" t="s">
        <v>514</v>
      </c>
      <c r="D1885" s="242" t="s">
        <v>515</v>
      </c>
      <c r="E1885" s="242" t="s">
        <v>514</v>
      </c>
      <c r="F1885" s="242" t="s">
        <v>514</v>
      </c>
      <c r="G1885" s="242" t="s">
        <v>514</v>
      </c>
    </row>
    <row r="1886" spans="1:7" x14ac:dyDescent="0.35">
      <c r="A1886">
        <v>2017</v>
      </c>
      <c r="B1886" t="s">
        <v>292</v>
      </c>
      <c r="C1886" s="242" t="s">
        <v>515</v>
      </c>
      <c r="D1886" s="242" t="s">
        <v>514</v>
      </c>
      <c r="E1886" s="242" t="s">
        <v>514</v>
      </c>
      <c r="F1886" s="242" t="s">
        <v>514</v>
      </c>
      <c r="G1886" s="242" t="s">
        <v>514</v>
      </c>
    </row>
    <row r="1887" spans="1:7" x14ac:dyDescent="0.35">
      <c r="A1887">
        <v>2017</v>
      </c>
      <c r="B1887" t="s">
        <v>292</v>
      </c>
      <c r="C1887" s="242" t="s">
        <v>515</v>
      </c>
      <c r="D1887" s="242" t="s">
        <v>514</v>
      </c>
      <c r="E1887" s="242" t="s">
        <v>514</v>
      </c>
      <c r="F1887" s="242" t="s">
        <v>515</v>
      </c>
      <c r="G1887" s="242" t="s">
        <v>515</v>
      </c>
    </row>
    <row r="1888" spans="1:7" x14ac:dyDescent="0.35">
      <c r="A1888">
        <v>2017</v>
      </c>
      <c r="B1888" t="s">
        <v>292</v>
      </c>
      <c r="C1888" s="242" t="s">
        <v>515</v>
      </c>
      <c r="D1888" s="242" t="s">
        <v>515</v>
      </c>
      <c r="E1888" s="242" t="s">
        <v>515</v>
      </c>
      <c r="F1888" s="242" t="s">
        <v>515</v>
      </c>
      <c r="G1888" s="242" t="s">
        <v>515</v>
      </c>
    </row>
    <row r="1889" spans="1:7" x14ac:dyDescent="0.35">
      <c r="A1889">
        <v>2017</v>
      </c>
      <c r="B1889" t="s">
        <v>292</v>
      </c>
      <c r="C1889" s="242" t="s">
        <v>515</v>
      </c>
      <c r="D1889" s="242" t="s">
        <v>514</v>
      </c>
      <c r="E1889" s="242" t="s">
        <v>514</v>
      </c>
      <c r="F1889" s="242" t="s">
        <v>514</v>
      </c>
      <c r="G1889" s="242" t="s">
        <v>514</v>
      </c>
    </row>
    <row r="1890" spans="1:7" x14ac:dyDescent="0.35">
      <c r="A1890">
        <v>2017</v>
      </c>
      <c r="B1890" t="s">
        <v>292</v>
      </c>
      <c r="C1890" s="242" t="s">
        <v>515</v>
      </c>
      <c r="D1890" s="242" t="s">
        <v>515</v>
      </c>
      <c r="E1890" s="242" t="s">
        <v>514</v>
      </c>
      <c r="F1890" s="242" t="s">
        <v>514</v>
      </c>
      <c r="G1890" s="242" t="s">
        <v>514</v>
      </c>
    </row>
    <row r="1891" spans="1:7" x14ac:dyDescent="0.35">
      <c r="A1891">
        <v>2017</v>
      </c>
      <c r="B1891" t="s">
        <v>292</v>
      </c>
      <c r="C1891" s="242" t="s">
        <v>515</v>
      </c>
      <c r="D1891" s="242" t="s">
        <v>515</v>
      </c>
      <c r="E1891" s="242" t="s">
        <v>514</v>
      </c>
      <c r="F1891" s="242" t="s">
        <v>515</v>
      </c>
      <c r="G1891" s="242" t="s">
        <v>515</v>
      </c>
    </row>
    <row r="1892" spans="1:7" x14ac:dyDescent="0.35">
      <c r="A1892">
        <v>2017</v>
      </c>
      <c r="B1892" t="s">
        <v>292</v>
      </c>
      <c r="C1892" s="242" t="s">
        <v>515</v>
      </c>
      <c r="D1892" s="242" t="s">
        <v>514</v>
      </c>
      <c r="E1892" s="242" t="s">
        <v>515</v>
      </c>
      <c r="F1892" s="242" t="s">
        <v>515</v>
      </c>
      <c r="G1892" s="242" t="s">
        <v>515</v>
      </c>
    </row>
    <row r="1893" spans="1:7" x14ac:dyDescent="0.35">
      <c r="A1893">
        <v>2017</v>
      </c>
      <c r="B1893" t="s">
        <v>292</v>
      </c>
      <c r="C1893" s="242" t="s">
        <v>515</v>
      </c>
      <c r="D1893" s="242" t="s">
        <v>515</v>
      </c>
      <c r="E1893" s="242" t="s">
        <v>515</v>
      </c>
      <c r="F1893" s="242" t="s">
        <v>515</v>
      </c>
      <c r="G1893" s="242" t="s">
        <v>514</v>
      </c>
    </row>
    <row r="1894" spans="1:7" x14ac:dyDescent="0.35">
      <c r="A1894">
        <v>2017</v>
      </c>
      <c r="B1894" t="s">
        <v>292</v>
      </c>
      <c r="C1894" s="242" t="s">
        <v>515</v>
      </c>
      <c r="D1894" s="242" t="s">
        <v>515</v>
      </c>
      <c r="E1894" s="242" t="s">
        <v>515</v>
      </c>
      <c r="F1894" s="242" t="s">
        <v>515</v>
      </c>
      <c r="G1894" s="242" t="s">
        <v>515</v>
      </c>
    </row>
    <row r="1895" spans="1:7" x14ac:dyDescent="0.35">
      <c r="A1895">
        <v>2017</v>
      </c>
      <c r="B1895" t="s">
        <v>292</v>
      </c>
      <c r="C1895" s="242" t="s">
        <v>515</v>
      </c>
      <c r="D1895" s="242" t="s">
        <v>515</v>
      </c>
      <c r="E1895" s="242" t="s">
        <v>515</v>
      </c>
      <c r="F1895" s="242" t="s">
        <v>515</v>
      </c>
      <c r="G1895" s="242" t="s">
        <v>515</v>
      </c>
    </row>
    <row r="1896" spans="1:7" x14ac:dyDescent="0.35">
      <c r="A1896">
        <v>2017</v>
      </c>
      <c r="B1896" t="s">
        <v>292</v>
      </c>
      <c r="C1896" s="242" t="s">
        <v>515</v>
      </c>
      <c r="D1896" s="242" t="s">
        <v>515</v>
      </c>
      <c r="E1896" s="242" t="s">
        <v>515</v>
      </c>
      <c r="F1896" s="242" t="s">
        <v>515</v>
      </c>
      <c r="G1896" s="242" t="s">
        <v>515</v>
      </c>
    </row>
    <row r="1897" spans="1:7" x14ac:dyDescent="0.35">
      <c r="A1897">
        <v>2017</v>
      </c>
      <c r="B1897" t="s">
        <v>292</v>
      </c>
      <c r="C1897" s="242" t="s">
        <v>515</v>
      </c>
      <c r="D1897" s="242" t="s">
        <v>515</v>
      </c>
      <c r="E1897" s="242" t="s">
        <v>515</v>
      </c>
      <c r="F1897" s="242" t="s">
        <v>515</v>
      </c>
      <c r="G1897" s="242" t="s">
        <v>515</v>
      </c>
    </row>
    <row r="1898" spans="1:7" x14ac:dyDescent="0.35">
      <c r="A1898">
        <v>2017</v>
      </c>
      <c r="B1898" t="s">
        <v>292</v>
      </c>
      <c r="C1898" s="242" t="s">
        <v>515</v>
      </c>
      <c r="D1898" s="242" t="s">
        <v>515</v>
      </c>
      <c r="E1898" s="242" t="s">
        <v>515</v>
      </c>
      <c r="F1898" s="242" t="s">
        <v>515</v>
      </c>
      <c r="G1898" s="242" t="s">
        <v>515</v>
      </c>
    </row>
    <row r="1899" spans="1:7" x14ac:dyDescent="0.35">
      <c r="A1899">
        <v>2017</v>
      </c>
      <c r="B1899" t="s">
        <v>292</v>
      </c>
      <c r="C1899" s="242" t="s">
        <v>515</v>
      </c>
      <c r="D1899" s="242" t="s">
        <v>515</v>
      </c>
      <c r="E1899" s="242" t="s">
        <v>515</v>
      </c>
      <c r="F1899" s="242" t="s">
        <v>515</v>
      </c>
      <c r="G1899" s="242" t="s">
        <v>515</v>
      </c>
    </row>
    <row r="1900" spans="1:7" x14ac:dyDescent="0.35">
      <c r="A1900">
        <v>2017</v>
      </c>
      <c r="B1900" t="s">
        <v>292</v>
      </c>
      <c r="C1900" s="242" t="s">
        <v>515</v>
      </c>
      <c r="D1900" s="242" t="s">
        <v>515</v>
      </c>
      <c r="E1900" s="242" t="s">
        <v>514</v>
      </c>
      <c r="F1900" s="242" t="s">
        <v>515</v>
      </c>
      <c r="G1900" s="242" t="s">
        <v>515</v>
      </c>
    </row>
    <row r="1901" spans="1:7" x14ac:dyDescent="0.35">
      <c r="A1901">
        <v>2017</v>
      </c>
      <c r="B1901" t="s">
        <v>293</v>
      </c>
      <c r="C1901" s="242" t="s">
        <v>515</v>
      </c>
      <c r="D1901" s="242" t="s">
        <v>515</v>
      </c>
      <c r="E1901" s="242" t="s">
        <v>515</v>
      </c>
      <c r="F1901" s="242" t="s">
        <v>515</v>
      </c>
      <c r="G1901" s="242" t="s">
        <v>515</v>
      </c>
    </row>
    <row r="1902" spans="1:7" x14ac:dyDescent="0.35">
      <c r="A1902">
        <v>2017</v>
      </c>
      <c r="B1902" t="s">
        <v>293</v>
      </c>
      <c r="C1902" s="242" t="s">
        <v>515</v>
      </c>
      <c r="D1902" s="242" t="s">
        <v>515</v>
      </c>
      <c r="E1902" s="242" t="s">
        <v>515</v>
      </c>
      <c r="F1902" s="242" t="s">
        <v>515</v>
      </c>
      <c r="G1902" s="242" t="s">
        <v>515</v>
      </c>
    </row>
    <row r="1903" spans="1:7" x14ac:dyDescent="0.35">
      <c r="A1903">
        <v>2017</v>
      </c>
      <c r="B1903" t="s">
        <v>293</v>
      </c>
      <c r="C1903" s="242" t="s">
        <v>515</v>
      </c>
      <c r="D1903" s="242" t="s">
        <v>515</v>
      </c>
      <c r="E1903" s="242" t="s">
        <v>515</v>
      </c>
      <c r="F1903" s="242" t="s">
        <v>515</v>
      </c>
      <c r="G1903" s="242" t="s">
        <v>515</v>
      </c>
    </row>
    <row r="1904" spans="1:7" x14ac:dyDescent="0.35">
      <c r="A1904">
        <v>2017</v>
      </c>
      <c r="B1904" t="s">
        <v>293</v>
      </c>
      <c r="C1904" s="242" t="s">
        <v>515</v>
      </c>
      <c r="D1904" s="242" t="s">
        <v>515</v>
      </c>
      <c r="E1904" s="242" t="s">
        <v>515</v>
      </c>
      <c r="F1904" s="242" t="s">
        <v>515</v>
      </c>
      <c r="G1904" s="242" t="s">
        <v>515</v>
      </c>
    </row>
    <row r="1905" spans="1:7" x14ac:dyDescent="0.35">
      <c r="A1905">
        <v>2017</v>
      </c>
      <c r="B1905" t="s">
        <v>293</v>
      </c>
      <c r="C1905" s="242" t="s">
        <v>515</v>
      </c>
      <c r="D1905" s="242" t="s">
        <v>515</v>
      </c>
      <c r="E1905" s="242" t="s">
        <v>515</v>
      </c>
      <c r="F1905" s="242" t="s">
        <v>515</v>
      </c>
      <c r="G1905" s="242" t="s">
        <v>515</v>
      </c>
    </row>
    <row r="1906" spans="1:7" x14ac:dyDescent="0.35">
      <c r="A1906">
        <v>2017</v>
      </c>
      <c r="B1906" t="s">
        <v>293</v>
      </c>
      <c r="C1906" s="242" t="s">
        <v>515</v>
      </c>
      <c r="D1906" s="242" t="s">
        <v>515</v>
      </c>
      <c r="E1906" s="242" t="s">
        <v>515</v>
      </c>
      <c r="F1906" s="242" t="s">
        <v>515</v>
      </c>
      <c r="G1906" s="242" t="s">
        <v>515</v>
      </c>
    </row>
    <row r="1907" spans="1:7" x14ac:dyDescent="0.35">
      <c r="A1907">
        <v>2017</v>
      </c>
      <c r="B1907" t="s">
        <v>293</v>
      </c>
      <c r="C1907" s="242" t="s">
        <v>515</v>
      </c>
      <c r="D1907" s="242" t="s">
        <v>515</v>
      </c>
      <c r="E1907" s="242" t="s">
        <v>515</v>
      </c>
      <c r="F1907" s="242" t="s">
        <v>515</v>
      </c>
      <c r="G1907" s="242" t="s">
        <v>515</v>
      </c>
    </row>
    <row r="1908" spans="1:7" x14ac:dyDescent="0.35">
      <c r="A1908">
        <v>2017</v>
      </c>
      <c r="B1908" t="s">
        <v>293</v>
      </c>
      <c r="C1908" s="242" t="s">
        <v>515</v>
      </c>
      <c r="D1908" s="242" t="s">
        <v>515</v>
      </c>
      <c r="E1908" s="242" t="s">
        <v>515</v>
      </c>
      <c r="F1908" s="242" t="s">
        <v>515</v>
      </c>
      <c r="G1908" s="242" t="s">
        <v>515</v>
      </c>
    </row>
    <row r="1909" spans="1:7" x14ac:dyDescent="0.35">
      <c r="A1909">
        <v>2017</v>
      </c>
      <c r="B1909" t="s">
        <v>293</v>
      </c>
      <c r="C1909" s="242" t="s">
        <v>514</v>
      </c>
      <c r="D1909" s="242" t="s">
        <v>514</v>
      </c>
      <c r="E1909" s="242" t="s">
        <v>514</v>
      </c>
      <c r="F1909" s="242" t="s">
        <v>515</v>
      </c>
      <c r="G1909" s="242" t="s">
        <v>515</v>
      </c>
    </row>
    <row r="1910" spans="1:7" x14ac:dyDescent="0.35">
      <c r="A1910">
        <v>2017</v>
      </c>
      <c r="B1910" t="s">
        <v>293</v>
      </c>
      <c r="C1910" s="242" t="s">
        <v>515</v>
      </c>
      <c r="D1910" s="242" t="s">
        <v>514</v>
      </c>
      <c r="E1910" s="242" t="s">
        <v>515</v>
      </c>
      <c r="F1910" s="242" t="s">
        <v>515</v>
      </c>
      <c r="G1910" s="242" t="s">
        <v>515</v>
      </c>
    </row>
    <row r="1911" spans="1:7" x14ac:dyDescent="0.35">
      <c r="A1911">
        <v>2017</v>
      </c>
      <c r="B1911" t="s">
        <v>293</v>
      </c>
      <c r="C1911" s="242" t="s">
        <v>515</v>
      </c>
      <c r="D1911" s="242" t="s">
        <v>515</v>
      </c>
      <c r="E1911" s="242" t="s">
        <v>515</v>
      </c>
      <c r="F1911" s="242" t="s">
        <v>515</v>
      </c>
      <c r="G1911" s="242" t="s">
        <v>515</v>
      </c>
    </row>
    <row r="1912" spans="1:7" x14ac:dyDescent="0.35">
      <c r="A1912">
        <v>2017</v>
      </c>
      <c r="B1912" t="s">
        <v>293</v>
      </c>
      <c r="C1912" s="242" t="s">
        <v>515</v>
      </c>
      <c r="D1912" s="242" t="s">
        <v>515</v>
      </c>
      <c r="E1912" s="242" t="s">
        <v>515</v>
      </c>
      <c r="F1912" s="242" t="s">
        <v>515</v>
      </c>
      <c r="G1912" s="242" t="s">
        <v>515</v>
      </c>
    </row>
    <row r="1913" spans="1:7" x14ac:dyDescent="0.35">
      <c r="A1913">
        <v>2017</v>
      </c>
      <c r="B1913" t="s">
        <v>293</v>
      </c>
      <c r="C1913" s="242" t="s">
        <v>514</v>
      </c>
      <c r="D1913" s="242" t="s">
        <v>514</v>
      </c>
      <c r="E1913" s="242" t="s">
        <v>514</v>
      </c>
      <c r="F1913" s="242" t="s">
        <v>514</v>
      </c>
      <c r="G1913" s="242" t="s">
        <v>514</v>
      </c>
    </row>
    <row r="1914" spans="1:7" x14ac:dyDescent="0.35">
      <c r="A1914">
        <v>2017</v>
      </c>
      <c r="B1914" t="s">
        <v>293</v>
      </c>
      <c r="C1914" s="242" t="s">
        <v>515</v>
      </c>
      <c r="D1914" s="242" t="s">
        <v>515</v>
      </c>
      <c r="E1914" s="242" t="s">
        <v>515</v>
      </c>
      <c r="F1914" s="242" t="s">
        <v>515</v>
      </c>
      <c r="G1914" s="242" t="s">
        <v>515</v>
      </c>
    </row>
    <row r="1915" spans="1:7" x14ac:dyDescent="0.35">
      <c r="A1915">
        <v>2017</v>
      </c>
      <c r="B1915" t="s">
        <v>293</v>
      </c>
      <c r="C1915" s="242" t="s">
        <v>515</v>
      </c>
      <c r="D1915" s="242" t="s">
        <v>515</v>
      </c>
      <c r="E1915" s="242" t="s">
        <v>515</v>
      </c>
      <c r="F1915" s="242" t="s">
        <v>515</v>
      </c>
      <c r="G1915" s="242" t="s">
        <v>515</v>
      </c>
    </row>
    <row r="1916" spans="1:7" x14ac:dyDescent="0.35">
      <c r="A1916">
        <v>2017</v>
      </c>
      <c r="B1916" t="s">
        <v>294</v>
      </c>
      <c r="C1916" s="242" t="s">
        <v>515</v>
      </c>
      <c r="D1916" s="242" t="s">
        <v>514</v>
      </c>
      <c r="E1916" s="242" t="s">
        <v>514</v>
      </c>
      <c r="F1916" s="242" t="s">
        <v>515</v>
      </c>
      <c r="G1916" s="242" t="s">
        <v>515</v>
      </c>
    </row>
    <row r="1917" spans="1:7" x14ac:dyDescent="0.35">
      <c r="A1917">
        <v>2017</v>
      </c>
      <c r="B1917" t="s">
        <v>294</v>
      </c>
      <c r="C1917" s="242" t="s">
        <v>515</v>
      </c>
      <c r="D1917" s="242" t="s">
        <v>515</v>
      </c>
      <c r="E1917" s="242" t="s">
        <v>515</v>
      </c>
      <c r="F1917" s="242" t="s">
        <v>515</v>
      </c>
      <c r="G1917" s="242" t="s">
        <v>515</v>
      </c>
    </row>
    <row r="1918" spans="1:7" x14ac:dyDescent="0.35">
      <c r="A1918">
        <v>2017</v>
      </c>
      <c r="B1918" t="s">
        <v>294</v>
      </c>
      <c r="C1918" s="242" t="s">
        <v>515</v>
      </c>
      <c r="D1918" s="242" t="s">
        <v>515</v>
      </c>
      <c r="E1918" s="242" t="s">
        <v>515</v>
      </c>
      <c r="F1918" s="242" t="s">
        <v>515</v>
      </c>
      <c r="G1918" s="242" t="s">
        <v>515</v>
      </c>
    </row>
    <row r="1919" spans="1:7" x14ac:dyDescent="0.35">
      <c r="A1919">
        <v>2017</v>
      </c>
      <c r="B1919" t="s">
        <v>294</v>
      </c>
      <c r="C1919" s="242" t="s">
        <v>515</v>
      </c>
      <c r="D1919" s="242" t="s">
        <v>514</v>
      </c>
      <c r="E1919" s="242" t="s">
        <v>514</v>
      </c>
      <c r="F1919" s="242" t="s">
        <v>515</v>
      </c>
      <c r="G1919" s="242" t="s">
        <v>515</v>
      </c>
    </row>
    <row r="1920" spans="1:7" x14ac:dyDescent="0.35">
      <c r="A1920">
        <v>2017</v>
      </c>
      <c r="B1920" t="s">
        <v>294</v>
      </c>
      <c r="C1920" s="242" t="s">
        <v>515</v>
      </c>
      <c r="D1920" s="242" t="s">
        <v>515</v>
      </c>
      <c r="E1920" s="242" t="s">
        <v>514</v>
      </c>
      <c r="F1920" s="242" t="s">
        <v>515</v>
      </c>
      <c r="G1920" s="242" t="s">
        <v>514</v>
      </c>
    </row>
    <row r="1921" spans="1:7" x14ac:dyDescent="0.35">
      <c r="A1921">
        <v>2017</v>
      </c>
      <c r="B1921" t="s">
        <v>294</v>
      </c>
      <c r="C1921" s="242" t="s">
        <v>513</v>
      </c>
      <c r="D1921" s="242" t="s">
        <v>515</v>
      </c>
      <c r="E1921" s="242" t="s">
        <v>514</v>
      </c>
      <c r="F1921" s="242" t="s">
        <v>514</v>
      </c>
      <c r="G1921" s="242" t="s">
        <v>514</v>
      </c>
    </row>
    <row r="1922" spans="1:7" x14ac:dyDescent="0.35">
      <c r="A1922">
        <v>2017</v>
      </c>
      <c r="B1922" t="s">
        <v>294</v>
      </c>
      <c r="C1922" s="242" t="s">
        <v>515</v>
      </c>
      <c r="D1922" s="242" t="s">
        <v>513</v>
      </c>
      <c r="E1922" s="242" t="s">
        <v>513</v>
      </c>
      <c r="F1922" s="242" t="s">
        <v>515</v>
      </c>
      <c r="G1922" s="242" t="s">
        <v>515</v>
      </c>
    </row>
    <row r="1923" spans="1:7" x14ac:dyDescent="0.35">
      <c r="A1923">
        <v>2017</v>
      </c>
      <c r="B1923" t="s">
        <v>294</v>
      </c>
      <c r="C1923" s="242" t="s">
        <v>515</v>
      </c>
      <c r="D1923" s="242" t="s">
        <v>515</v>
      </c>
      <c r="E1923" s="242" t="s">
        <v>514</v>
      </c>
      <c r="F1923" s="242" t="s">
        <v>515</v>
      </c>
      <c r="G1923" s="242" t="s">
        <v>515</v>
      </c>
    </row>
    <row r="1924" spans="1:7" x14ac:dyDescent="0.35">
      <c r="A1924">
        <v>2017</v>
      </c>
      <c r="B1924" t="s">
        <v>294</v>
      </c>
      <c r="C1924" s="242" t="s">
        <v>515</v>
      </c>
      <c r="D1924" s="242" t="s">
        <v>515</v>
      </c>
      <c r="E1924" s="242" t="s">
        <v>514</v>
      </c>
      <c r="F1924" s="242" t="s">
        <v>515</v>
      </c>
      <c r="G1924" s="242" t="s">
        <v>515</v>
      </c>
    </row>
    <row r="1925" spans="1:7" x14ac:dyDescent="0.35">
      <c r="A1925">
        <v>2017</v>
      </c>
      <c r="B1925" t="s">
        <v>294</v>
      </c>
      <c r="C1925" s="242" t="s">
        <v>514</v>
      </c>
      <c r="D1925" s="242" t="s">
        <v>514</v>
      </c>
      <c r="E1925" s="242" t="s">
        <v>514</v>
      </c>
      <c r="F1925" s="242" t="s">
        <v>514</v>
      </c>
      <c r="G1925" s="242" t="s">
        <v>515</v>
      </c>
    </row>
    <row r="1926" spans="1:7" x14ac:dyDescent="0.35">
      <c r="A1926">
        <v>2017</v>
      </c>
      <c r="B1926" t="s">
        <v>294</v>
      </c>
      <c r="C1926" s="242" t="s">
        <v>515</v>
      </c>
      <c r="D1926" s="242" t="s">
        <v>515</v>
      </c>
      <c r="E1926" s="242" t="s">
        <v>514</v>
      </c>
      <c r="F1926" s="242" t="s">
        <v>515</v>
      </c>
      <c r="G1926" s="242" t="s">
        <v>515</v>
      </c>
    </row>
    <row r="1927" spans="1:7" x14ac:dyDescent="0.35">
      <c r="A1927">
        <v>2017</v>
      </c>
      <c r="B1927" t="s">
        <v>294</v>
      </c>
      <c r="C1927" s="242" t="s">
        <v>515</v>
      </c>
      <c r="D1927" s="242" t="s">
        <v>515</v>
      </c>
      <c r="E1927" s="242" t="s">
        <v>513</v>
      </c>
      <c r="F1927" s="242" t="s">
        <v>515</v>
      </c>
      <c r="G1927" s="242" t="s">
        <v>515</v>
      </c>
    </row>
    <row r="1928" spans="1:7" x14ac:dyDescent="0.35">
      <c r="A1928">
        <v>2017</v>
      </c>
      <c r="B1928" t="s">
        <v>294</v>
      </c>
      <c r="C1928" s="242" t="s">
        <v>513</v>
      </c>
      <c r="D1928" s="242" t="s">
        <v>513</v>
      </c>
      <c r="E1928" s="242" t="s">
        <v>513</v>
      </c>
      <c r="F1928" s="242" t="s">
        <v>515</v>
      </c>
      <c r="G1928" s="242" t="s">
        <v>515</v>
      </c>
    </row>
    <row r="1929" spans="1:7" x14ac:dyDescent="0.35">
      <c r="A1929">
        <v>2017</v>
      </c>
      <c r="B1929" t="s">
        <v>295</v>
      </c>
      <c r="C1929" s="242" t="s">
        <v>513</v>
      </c>
      <c r="D1929" s="242" t="s">
        <v>513</v>
      </c>
      <c r="E1929" s="242" t="s">
        <v>513</v>
      </c>
      <c r="F1929" s="242" t="s">
        <v>513</v>
      </c>
      <c r="G1929" s="242" t="s">
        <v>515</v>
      </c>
    </row>
    <row r="1930" spans="1:7" x14ac:dyDescent="0.35">
      <c r="A1930">
        <v>2017</v>
      </c>
      <c r="B1930" t="s">
        <v>295</v>
      </c>
      <c r="C1930" s="242" t="s">
        <v>514</v>
      </c>
      <c r="D1930" s="242" t="s">
        <v>515</v>
      </c>
      <c r="E1930" s="242" t="s">
        <v>514</v>
      </c>
      <c r="F1930" s="242" t="s">
        <v>515</v>
      </c>
      <c r="G1930" s="242" t="s">
        <v>515</v>
      </c>
    </row>
    <row r="1931" spans="1:7" x14ac:dyDescent="0.35">
      <c r="A1931">
        <v>2017</v>
      </c>
      <c r="B1931" t="s">
        <v>295</v>
      </c>
      <c r="C1931" s="242" t="s">
        <v>513</v>
      </c>
      <c r="D1931" s="242" t="s">
        <v>513</v>
      </c>
      <c r="E1931" s="242" t="s">
        <v>513</v>
      </c>
      <c r="F1931" s="242" t="s">
        <v>515</v>
      </c>
      <c r="G1931" s="242" t="s">
        <v>515</v>
      </c>
    </row>
    <row r="1932" spans="1:7" x14ac:dyDescent="0.35">
      <c r="A1932">
        <v>2017</v>
      </c>
      <c r="B1932" t="s">
        <v>295</v>
      </c>
      <c r="C1932" s="242" t="s">
        <v>514</v>
      </c>
      <c r="D1932" s="242" t="s">
        <v>514</v>
      </c>
      <c r="E1932" s="242" t="s">
        <v>514</v>
      </c>
      <c r="F1932" s="242" t="s">
        <v>515</v>
      </c>
      <c r="G1932" s="242" t="s">
        <v>515</v>
      </c>
    </row>
    <row r="1933" spans="1:7" x14ac:dyDescent="0.35">
      <c r="A1933">
        <v>2017</v>
      </c>
      <c r="B1933" t="s">
        <v>295</v>
      </c>
      <c r="C1933" s="242" t="s">
        <v>515</v>
      </c>
      <c r="D1933" s="242" t="s">
        <v>515</v>
      </c>
      <c r="E1933" s="242" t="s">
        <v>513</v>
      </c>
      <c r="F1933" s="242" t="s">
        <v>515</v>
      </c>
      <c r="G1933" s="242" t="s">
        <v>515</v>
      </c>
    </row>
    <row r="1934" spans="1:7" x14ac:dyDescent="0.35">
      <c r="A1934">
        <v>2017</v>
      </c>
      <c r="B1934" t="s">
        <v>295</v>
      </c>
      <c r="C1934" s="242" t="s">
        <v>515</v>
      </c>
      <c r="D1934" s="242" t="s">
        <v>514</v>
      </c>
      <c r="E1934" s="242" t="s">
        <v>514</v>
      </c>
      <c r="F1934" s="242" t="s">
        <v>515</v>
      </c>
      <c r="G1934" s="242" t="s">
        <v>515</v>
      </c>
    </row>
    <row r="1935" spans="1:7" x14ac:dyDescent="0.35">
      <c r="A1935">
        <v>2017</v>
      </c>
      <c r="B1935" t="s">
        <v>295</v>
      </c>
      <c r="C1935" s="242" t="s">
        <v>515</v>
      </c>
      <c r="D1935" s="242" t="s">
        <v>515</v>
      </c>
      <c r="E1935" s="242" t="s">
        <v>515</v>
      </c>
      <c r="F1935" s="242" t="s">
        <v>515</v>
      </c>
      <c r="G1935" s="242" t="s">
        <v>515</v>
      </c>
    </row>
    <row r="1936" spans="1:7" x14ac:dyDescent="0.35">
      <c r="A1936">
        <v>2017</v>
      </c>
      <c r="B1936" t="s">
        <v>295</v>
      </c>
      <c r="C1936" s="242" t="s">
        <v>515</v>
      </c>
      <c r="D1936" s="242" t="s">
        <v>515</v>
      </c>
      <c r="E1936" s="242" t="s">
        <v>514</v>
      </c>
      <c r="F1936" s="242" t="s">
        <v>515</v>
      </c>
      <c r="G1936" s="242" t="s">
        <v>515</v>
      </c>
    </row>
    <row r="1937" spans="1:7" x14ac:dyDescent="0.35">
      <c r="A1937">
        <v>2017</v>
      </c>
      <c r="B1937" t="s">
        <v>295</v>
      </c>
      <c r="C1937" s="242" t="s">
        <v>513</v>
      </c>
      <c r="D1937" s="242" t="s">
        <v>514</v>
      </c>
      <c r="E1937" s="242" t="s">
        <v>513</v>
      </c>
      <c r="F1937" s="242" t="s">
        <v>513</v>
      </c>
      <c r="G1937" s="242" t="s">
        <v>513</v>
      </c>
    </row>
    <row r="1938" spans="1:7" x14ac:dyDescent="0.35">
      <c r="A1938">
        <v>2017</v>
      </c>
      <c r="B1938" t="s">
        <v>295</v>
      </c>
      <c r="C1938" s="242" t="s">
        <v>515</v>
      </c>
      <c r="D1938" s="242" t="s">
        <v>515</v>
      </c>
      <c r="E1938" s="242" t="s">
        <v>513</v>
      </c>
      <c r="F1938" s="242" t="s">
        <v>515</v>
      </c>
      <c r="G1938" s="242" t="s">
        <v>515</v>
      </c>
    </row>
    <row r="1939" spans="1:7" x14ac:dyDescent="0.35">
      <c r="A1939">
        <v>2017</v>
      </c>
      <c r="B1939" t="s">
        <v>295</v>
      </c>
      <c r="C1939" s="242" t="s">
        <v>515</v>
      </c>
      <c r="D1939" s="242" t="s">
        <v>515</v>
      </c>
      <c r="E1939" s="242" t="s">
        <v>515</v>
      </c>
      <c r="F1939" s="242" t="s">
        <v>515</v>
      </c>
      <c r="G1939" s="242" t="s">
        <v>515</v>
      </c>
    </row>
    <row r="1940" spans="1:7" x14ac:dyDescent="0.35">
      <c r="A1940">
        <v>2017</v>
      </c>
      <c r="B1940" t="s">
        <v>270</v>
      </c>
      <c r="C1940" s="242" t="s">
        <v>515</v>
      </c>
      <c r="D1940" s="242" t="s">
        <v>514</v>
      </c>
      <c r="E1940" s="242" t="s">
        <v>514</v>
      </c>
      <c r="F1940" s="242" t="s">
        <v>514</v>
      </c>
      <c r="G1940" s="242" t="s">
        <v>515</v>
      </c>
    </row>
    <row r="1941" spans="1:7" x14ac:dyDescent="0.35">
      <c r="A1941">
        <v>2017</v>
      </c>
      <c r="B1941" t="s">
        <v>270</v>
      </c>
      <c r="C1941" s="242" t="s">
        <v>514</v>
      </c>
      <c r="D1941" s="242" t="s">
        <v>514</v>
      </c>
      <c r="E1941" s="242" t="s">
        <v>514</v>
      </c>
      <c r="F1941" s="242" t="s">
        <v>514</v>
      </c>
      <c r="G1941" s="242" t="s">
        <v>514</v>
      </c>
    </row>
    <row r="1942" spans="1:7" x14ac:dyDescent="0.35">
      <c r="A1942">
        <v>2017</v>
      </c>
      <c r="B1942" t="s">
        <v>270</v>
      </c>
      <c r="C1942" s="242" t="s">
        <v>515</v>
      </c>
      <c r="D1942" s="242" t="s">
        <v>514</v>
      </c>
      <c r="E1942" s="242" t="s">
        <v>514</v>
      </c>
      <c r="F1942" s="242" t="s">
        <v>515</v>
      </c>
      <c r="G1942" s="242" t="s">
        <v>515</v>
      </c>
    </row>
    <row r="1943" spans="1:7" x14ac:dyDescent="0.35">
      <c r="A1943">
        <v>2017</v>
      </c>
      <c r="B1943" t="s">
        <v>270</v>
      </c>
      <c r="C1943" s="242" t="s">
        <v>515</v>
      </c>
      <c r="D1943" s="242" t="s">
        <v>515</v>
      </c>
      <c r="E1943" s="242" t="s">
        <v>515</v>
      </c>
      <c r="F1943" s="242" t="s">
        <v>515</v>
      </c>
      <c r="G1943" s="242" t="s">
        <v>515</v>
      </c>
    </row>
    <row r="1944" spans="1:7" x14ac:dyDescent="0.35">
      <c r="A1944">
        <v>2017</v>
      </c>
      <c r="B1944" t="s">
        <v>270</v>
      </c>
      <c r="C1944" s="242" t="s">
        <v>514</v>
      </c>
      <c r="D1944" s="242" t="s">
        <v>514</v>
      </c>
      <c r="E1944" s="242" t="s">
        <v>514</v>
      </c>
      <c r="F1944" s="242" t="s">
        <v>514</v>
      </c>
      <c r="G1944" s="242" t="s">
        <v>514</v>
      </c>
    </row>
    <row r="1945" spans="1:7" x14ac:dyDescent="0.35">
      <c r="A1945">
        <v>2017</v>
      </c>
      <c r="B1945" t="s">
        <v>270</v>
      </c>
      <c r="C1945" s="242" t="s">
        <v>515</v>
      </c>
      <c r="D1945" s="242" t="s">
        <v>514</v>
      </c>
      <c r="E1945" s="242" t="s">
        <v>513</v>
      </c>
      <c r="F1945" s="242" t="s">
        <v>515</v>
      </c>
      <c r="G1945" s="242" t="s">
        <v>515</v>
      </c>
    </row>
    <row r="1946" spans="1:7" x14ac:dyDescent="0.35">
      <c r="A1946">
        <v>2017</v>
      </c>
      <c r="B1946" t="s">
        <v>270</v>
      </c>
      <c r="C1946" s="242" t="s">
        <v>515</v>
      </c>
      <c r="D1946" s="242" t="s">
        <v>513</v>
      </c>
      <c r="E1946" s="242" t="s">
        <v>515</v>
      </c>
      <c r="F1946" s="242" t="s">
        <v>515</v>
      </c>
      <c r="G1946" s="242" t="s">
        <v>513</v>
      </c>
    </row>
    <row r="1947" spans="1:7" x14ac:dyDescent="0.35">
      <c r="A1947">
        <v>2017</v>
      </c>
      <c r="B1947" t="s">
        <v>270</v>
      </c>
      <c r="C1947" s="242" t="s">
        <v>515</v>
      </c>
      <c r="D1947" s="242" t="s">
        <v>514</v>
      </c>
      <c r="E1947" s="242" t="s">
        <v>515</v>
      </c>
      <c r="F1947" s="242" t="s">
        <v>514</v>
      </c>
      <c r="G1947" s="242" t="s">
        <v>515</v>
      </c>
    </row>
    <row r="1948" spans="1:7" x14ac:dyDescent="0.35">
      <c r="A1948">
        <v>2017</v>
      </c>
      <c r="B1948" t="s">
        <v>270</v>
      </c>
      <c r="C1948" s="242" t="s">
        <v>514</v>
      </c>
      <c r="D1948" s="242" t="s">
        <v>514</v>
      </c>
      <c r="E1948" s="242" t="s">
        <v>514</v>
      </c>
      <c r="F1948" s="242" t="s">
        <v>515</v>
      </c>
      <c r="G1948" s="242" t="s">
        <v>515</v>
      </c>
    </row>
    <row r="1949" spans="1:7" x14ac:dyDescent="0.35">
      <c r="A1949">
        <v>2017</v>
      </c>
      <c r="B1949" t="s">
        <v>270</v>
      </c>
      <c r="C1949" s="242" t="s">
        <v>514</v>
      </c>
      <c r="D1949" s="242" t="s">
        <v>514</v>
      </c>
      <c r="E1949" s="242" t="s">
        <v>514</v>
      </c>
      <c r="F1949" s="242" t="s">
        <v>514</v>
      </c>
      <c r="G1949" s="242" t="s">
        <v>514</v>
      </c>
    </row>
    <row r="1950" spans="1:7" x14ac:dyDescent="0.35">
      <c r="A1950">
        <v>2017</v>
      </c>
      <c r="B1950" t="s">
        <v>270</v>
      </c>
      <c r="C1950" s="242" t="s">
        <v>515</v>
      </c>
      <c r="D1950" s="242" t="s">
        <v>514</v>
      </c>
      <c r="E1950" s="242" t="s">
        <v>515</v>
      </c>
      <c r="F1950" s="242" t="s">
        <v>514</v>
      </c>
      <c r="G1950" s="242" t="s">
        <v>514</v>
      </c>
    </row>
    <row r="1951" spans="1:7" x14ac:dyDescent="0.35">
      <c r="A1951">
        <v>2017</v>
      </c>
      <c r="B1951" t="s">
        <v>270</v>
      </c>
      <c r="C1951" s="242" t="s">
        <v>515</v>
      </c>
      <c r="D1951" s="242" t="s">
        <v>514</v>
      </c>
      <c r="E1951" s="242" t="s">
        <v>514</v>
      </c>
      <c r="F1951" s="242" t="s">
        <v>515</v>
      </c>
      <c r="G1951" s="242" t="s">
        <v>515</v>
      </c>
    </row>
    <row r="1952" spans="1:7" x14ac:dyDescent="0.35">
      <c r="A1952">
        <v>2017</v>
      </c>
      <c r="B1952" t="s">
        <v>289</v>
      </c>
      <c r="C1952" s="242" t="s">
        <v>514</v>
      </c>
      <c r="D1952" s="242" t="s">
        <v>514</v>
      </c>
      <c r="E1952" s="242" t="s">
        <v>514</v>
      </c>
      <c r="F1952" s="242" t="s">
        <v>515</v>
      </c>
      <c r="G1952" s="242" t="s">
        <v>515</v>
      </c>
    </row>
    <row r="1953" spans="1:7" x14ac:dyDescent="0.35">
      <c r="A1953">
        <v>2017</v>
      </c>
      <c r="B1953" t="s">
        <v>289</v>
      </c>
      <c r="C1953" s="242" t="s">
        <v>514</v>
      </c>
      <c r="D1953" s="242" t="s">
        <v>514</v>
      </c>
      <c r="E1953" s="242" t="s">
        <v>514</v>
      </c>
      <c r="F1953" s="242" t="s">
        <v>514</v>
      </c>
      <c r="G1953" s="242" t="s">
        <v>514</v>
      </c>
    </row>
    <row r="1954" spans="1:7" x14ac:dyDescent="0.35">
      <c r="A1954">
        <v>2017</v>
      </c>
      <c r="B1954" t="s">
        <v>289</v>
      </c>
      <c r="C1954" s="242" t="s">
        <v>514</v>
      </c>
      <c r="D1954" s="242" t="s">
        <v>514</v>
      </c>
      <c r="E1954" s="242" t="s">
        <v>514</v>
      </c>
      <c r="F1954" s="242" t="s">
        <v>515</v>
      </c>
      <c r="G1954" s="242" t="s">
        <v>515</v>
      </c>
    </row>
    <row r="1955" spans="1:7" x14ac:dyDescent="0.35">
      <c r="A1955">
        <v>2017</v>
      </c>
      <c r="B1955" t="s">
        <v>289</v>
      </c>
      <c r="C1955" s="242" t="s">
        <v>514</v>
      </c>
      <c r="D1955" s="242" t="s">
        <v>514</v>
      </c>
      <c r="E1955" s="242" t="s">
        <v>514</v>
      </c>
      <c r="F1955" s="242" t="s">
        <v>514</v>
      </c>
      <c r="G1955" s="242" t="s">
        <v>514</v>
      </c>
    </row>
    <row r="1956" spans="1:7" x14ac:dyDescent="0.35">
      <c r="A1956">
        <v>2017</v>
      </c>
      <c r="B1956" t="s">
        <v>289</v>
      </c>
      <c r="C1956" s="242" t="s">
        <v>514</v>
      </c>
      <c r="D1956" s="242" t="s">
        <v>514</v>
      </c>
      <c r="E1956" s="242" t="s">
        <v>514</v>
      </c>
      <c r="F1956" s="242" t="s">
        <v>514</v>
      </c>
      <c r="G1956" s="242" t="s">
        <v>514</v>
      </c>
    </row>
    <row r="1957" spans="1:7" x14ac:dyDescent="0.35">
      <c r="A1957">
        <v>2017</v>
      </c>
      <c r="B1957" t="s">
        <v>289</v>
      </c>
      <c r="C1957" s="242" t="s">
        <v>514</v>
      </c>
      <c r="D1957" s="242" t="s">
        <v>514</v>
      </c>
      <c r="E1957" s="242" t="s">
        <v>514</v>
      </c>
      <c r="F1957" s="242" t="s">
        <v>515</v>
      </c>
      <c r="G1957" s="242" t="s">
        <v>515</v>
      </c>
    </row>
    <row r="1958" spans="1:7" x14ac:dyDescent="0.35">
      <c r="A1958">
        <v>2017</v>
      </c>
      <c r="B1958" t="s">
        <v>289</v>
      </c>
      <c r="C1958" s="242" t="s">
        <v>515</v>
      </c>
      <c r="D1958" s="242" t="s">
        <v>515</v>
      </c>
      <c r="E1958" s="242" t="s">
        <v>514</v>
      </c>
      <c r="F1958" s="242" t="s">
        <v>515</v>
      </c>
      <c r="G1958" s="242" t="s">
        <v>515</v>
      </c>
    </row>
    <row r="1959" spans="1:7" x14ac:dyDescent="0.35">
      <c r="A1959">
        <v>2017</v>
      </c>
      <c r="B1959" t="s">
        <v>289</v>
      </c>
      <c r="C1959" s="242" t="s">
        <v>514</v>
      </c>
      <c r="D1959" s="242" t="s">
        <v>514</v>
      </c>
      <c r="E1959" s="242" t="s">
        <v>514</v>
      </c>
      <c r="F1959" s="242" t="s">
        <v>515</v>
      </c>
      <c r="G1959" s="242" t="s">
        <v>515</v>
      </c>
    </row>
    <row r="1960" spans="1:7" x14ac:dyDescent="0.35">
      <c r="A1960">
        <v>2017</v>
      </c>
      <c r="B1960" t="s">
        <v>289</v>
      </c>
      <c r="C1960" s="242" t="s">
        <v>515</v>
      </c>
      <c r="D1960" s="242" t="s">
        <v>515</v>
      </c>
      <c r="E1960" s="242" t="s">
        <v>515</v>
      </c>
      <c r="F1960" s="242" t="s">
        <v>515</v>
      </c>
      <c r="G1960" s="242" t="s">
        <v>515</v>
      </c>
    </row>
    <row r="1961" spans="1:7" x14ac:dyDescent="0.35">
      <c r="A1961">
        <v>2017</v>
      </c>
      <c r="B1961" t="s">
        <v>289</v>
      </c>
      <c r="C1961" s="242" t="s">
        <v>514</v>
      </c>
      <c r="D1961" s="242" t="s">
        <v>514</v>
      </c>
      <c r="E1961" s="242" t="s">
        <v>514</v>
      </c>
      <c r="F1961" s="242" t="s">
        <v>515</v>
      </c>
      <c r="G1961" s="242" t="s">
        <v>514</v>
      </c>
    </row>
    <row r="1962" spans="1:7" x14ac:dyDescent="0.35">
      <c r="A1962">
        <v>2017</v>
      </c>
      <c r="B1962" t="s">
        <v>289</v>
      </c>
      <c r="C1962" s="242" t="s">
        <v>515</v>
      </c>
      <c r="D1962" s="242" t="s">
        <v>514</v>
      </c>
      <c r="E1962" s="242" t="s">
        <v>514</v>
      </c>
      <c r="F1962" s="242" t="s">
        <v>515</v>
      </c>
      <c r="G1962" s="242" t="s">
        <v>514</v>
      </c>
    </row>
    <row r="1963" spans="1:7" x14ac:dyDescent="0.35">
      <c r="A1963">
        <v>2017</v>
      </c>
      <c r="B1963" t="s">
        <v>289</v>
      </c>
      <c r="C1963" s="242" t="s">
        <v>513</v>
      </c>
      <c r="D1963" s="242" t="s">
        <v>513</v>
      </c>
      <c r="E1963" s="242" t="s">
        <v>513</v>
      </c>
      <c r="F1963" s="242" t="s">
        <v>513</v>
      </c>
      <c r="G1963" s="242" t="s">
        <v>513</v>
      </c>
    </row>
  </sheetData>
  <mergeCells count="4">
    <mergeCell ref="J14:L14"/>
    <mergeCell ref="J15:L15"/>
    <mergeCell ref="M14:O14"/>
    <mergeCell ref="M15:O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CF01-B4BF-40C0-9ACF-69894705BB99}">
  <dimension ref="B1:AF572"/>
  <sheetViews>
    <sheetView zoomScale="70" zoomScaleNormal="70" workbookViewId="0"/>
  </sheetViews>
  <sheetFormatPr defaultRowHeight="14.5" x14ac:dyDescent="0.35"/>
  <cols>
    <col min="2" max="2" width="8.7265625" style="103"/>
    <col min="3" max="3" width="19.453125" style="103" customWidth="1"/>
    <col min="4" max="9" width="11.36328125" bestFit="1" customWidth="1"/>
    <col min="10" max="10" width="9.36328125" bestFit="1" customWidth="1"/>
    <col min="12" max="12" width="39.36328125" customWidth="1"/>
    <col min="13" max="13" width="17.1796875" bestFit="1" customWidth="1"/>
    <col min="14" max="14" width="13.26953125" bestFit="1" customWidth="1"/>
    <col min="19" max="19" width="13.6328125" bestFit="1" customWidth="1"/>
  </cols>
  <sheetData>
    <row r="1" spans="2:18" ht="28.5" x14ac:dyDescent="0.65">
      <c r="B1" s="71" t="s">
        <v>479</v>
      </c>
    </row>
    <row r="2" spans="2:18" x14ac:dyDescent="0.35">
      <c r="B2" s="88"/>
      <c r="C2" s="88"/>
      <c r="D2" s="288" t="s">
        <v>332</v>
      </c>
      <c r="E2" s="288"/>
      <c r="F2" s="288"/>
      <c r="G2" s="288"/>
      <c r="H2" s="288"/>
      <c r="I2" s="288"/>
      <c r="M2" s="88"/>
      <c r="N2" s="88"/>
      <c r="O2" s="88"/>
      <c r="P2" s="88"/>
      <c r="Q2" s="88"/>
      <c r="R2" s="88"/>
    </row>
    <row r="3" spans="2:18" x14ac:dyDescent="0.35">
      <c r="B3" s="88"/>
      <c r="C3" s="88"/>
      <c r="D3" s="89" t="s">
        <v>333</v>
      </c>
      <c r="E3" s="90" t="s">
        <v>334</v>
      </c>
      <c r="F3" s="91" t="s">
        <v>335</v>
      </c>
      <c r="G3" s="92" t="s">
        <v>336</v>
      </c>
      <c r="H3" s="93" t="s">
        <v>336</v>
      </c>
      <c r="M3" s="94"/>
      <c r="N3" s="94"/>
      <c r="O3" s="94"/>
      <c r="P3" s="94"/>
      <c r="Q3" s="94"/>
    </row>
    <row r="4" spans="2:18" x14ac:dyDescent="0.35">
      <c r="B4" s="88"/>
      <c r="C4" s="88"/>
      <c r="D4" s="95" t="s">
        <v>327</v>
      </c>
      <c r="E4" s="96" t="s">
        <v>328</v>
      </c>
      <c r="F4" s="97" t="s">
        <v>329</v>
      </c>
      <c r="G4" s="98" t="s">
        <v>337</v>
      </c>
      <c r="H4" s="99" t="s">
        <v>330</v>
      </c>
      <c r="I4" s="70" t="s">
        <v>338</v>
      </c>
      <c r="M4" s="100"/>
      <c r="N4" s="100"/>
      <c r="O4" s="100"/>
      <c r="P4" s="100"/>
      <c r="Q4" s="100"/>
      <c r="R4" s="70"/>
    </row>
    <row r="5" spans="2:18" x14ac:dyDescent="0.35">
      <c r="B5" s="101" t="s">
        <v>339</v>
      </c>
      <c r="C5" s="101" t="s">
        <v>340</v>
      </c>
    </row>
    <row r="6" spans="2:18" x14ac:dyDescent="0.35">
      <c r="B6" s="63" t="s">
        <v>228</v>
      </c>
      <c r="C6" s="102" t="s">
        <v>229</v>
      </c>
      <c r="D6" s="119">
        <f>AVERAGEIFS('2017 Individual Scores Unweight'!$D10:$CL10,'2017 Individual Scores Unweight'!$D$5:$CL$5,'Figure 1'!D$4,'2017 Individual Scores Unweight'!$D$2:$CL$2,"y")</f>
        <v>86.056644880174289</v>
      </c>
      <c r="E6" s="119">
        <f>AVERAGEIFS('2017 Individual Scores Unweight'!$D10:$CL10,'2017 Individual Scores Unweight'!$D$5:$CL$5,'Figure 1'!E$4,'2017 Individual Scores Unweight'!$D$2:$CL$2,"y")</f>
        <v>57.06962785114046</v>
      </c>
      <c r="F6" s="119">
        <f>AVERAGEIFS('2017 Individual Scores Unweight'!$D10:$CL10,'2017 Individual Scores Unweight'!$D$5:$CL$5,'Figure 1'!F$4,'2017 Individual Scores Unweight'!$D$2:$CL$2,"y")</f>
        <v>57.746005809731308</v>
      </c>
      <c r="G6" s="119">
        <f>AVERAGEIFS('2017 Individual Scores Unweight'!$D10:$CL10,'2017 Individual Scores Unweight'!$D$5:$CL$5,'Figure 1'!G$4,'2017 Individual Scores Unweight'!$D$2:$CL$2,"y")</f>
        <v>65.284313725490193</v>
      </c>
      <c r="H6" s="119">
        <f>AVERAGEIFS('2017 Individual Scores Unweight'!$D10:$CL10,'2017 Individual Scores Unweight'!$D$5:$CL$5,'Figure 1'!H$4,'2017 Individual Scores Unweight'!$D$2:$CL$2,"y")</f>
        <v>53.727176853647435</v>
      </c>
      <c r="I6" s="119">
        <f>AVERAGEIF('2017 Individual Scores Unweight'!$D$2:$CL$2,"y",'2017 Individual Scores Unweight'!D10:CL10)</f>
        <v>62.96676533861406</v>
      </c>
    </row>
    <row r="7" spans="2:18" x14ac:dyDescent="0.35">
      <c r="B7" s="63" t="s">
        <v>259</v>
      </c>
      <c r="C7" s="102" t="s">
        <v>302</v>
      </c>
      <c r="D7" s="119">
        <f>AVERAGEIFS('2017 Individual Scores Unweight'!$D11:$CL11,'2017 Individual Scores Unweight'!$D$5:$CL$5,'Figure 1'!D$4,'2017 Individual Scores Unweight'!$D$2:$CL$2,"y")</f>
        <v>86.913580246913583</v>
      </c>
      <c r="E7" s="119">
        <f>AVERAGEIFS('2017 Individual Scores Unweight'!$D11:$CL11,'2017 Individual Scores Unweight'!$D$5:$CL$5,'Figure 1'!E$4,'2017 Individual Scores Unweight'!$D$2:$CL$2,"y")</f>
        <v>79.439153439153429</v>
      </c>
      <c r="F7" s="119">
        <f>AVERAGEIFS('2017 Individual Scores Unweight'!$D11:$CL11,'2017 Individual Scores Unweight'!$D$5:$CL$5,'Figure 1'!F$4,'2017 Individual Scores Unweight'!$D$2:$CL$2,"y")</f>
        <v>74.691358024691354</v>
      </c>
      <c r="G7" s="119">
        <f>AVERAGEIFS('2017 Individual Scores Unweight'!$D11:$CL11,'2017 Individual Scores Unweight'!$D$5:$CL$5,'Figure 1'!G$4,'2017 Individual Scores Unweight'!$D$2:$CL$2,"y")</f>
        <v>73.333333333333329</v>
      </c>
      <c r="H7" s="119">
        <f>AVERAGEIFS('2017 Individual Scores Unweight'!$D11:$CL11,'2017 Individual Scores Unweight'!$D$5:$CL$5,'Figure 1'!H$4,'2017 Individual Scores Unweight'!$D$2:$CL$2,"y")</f>
        <v>55.996472663139329</v>
      </c>
      <c r="I7" s="119">
        <f>AVERAGEIF('2017 Individual Scores Unweight'!$D$2:$CL$2,"y",'2017 Individual Scores Unweight'!D11:CL11)</f>
        <v>74.871453766691872</v>
      </c>
    </row>
    <row r="8" spans="2:18" x14ac:dyDescent="0.35">
      <c r="B8" s="63" t="s">
        <v>228</v>
      </c>
      <c r="C8" s="102" t="s">
        <v>230</v>
      </c>
      <c r="D8" s="119">
        <f>AVERAGEIFS('2017 Individual Scores Unweight'!$D12:$CL12,'2017 Individual Scores Unweight'!$D$5:$CL$5,'Figure 1'!D$4,'2017 Individual Scores Unweight'!$D$2:$CL$2,"y")</f>
        <v>78.037686809616631</v>
      </c>
      <c r="E8" s="119">
        <f>AVERAGEIFS('2017 Individual Scores Unweight'!$D12:$CL12,'2017 Individual Scores Unweight'!$D$5:$CL$5,'Figure 1'!E$4,'2017 Individual Scores Unweight'!$D$2:$CL$2,"y")</f>
        <v>53.550556674911675</v>
      </c>
      <c r="F8" s="119">
        <f>AVERAGEIFS('2017 Individual Scores Unweight'!$D12:$CL12,'2017 Individual Scores Unweight'!$D$5:$CL$5,'Figure 1'!F$4,'2017 Individual Scores Unweight'!$D$2:$CL$2,"y")</f>
        <v>62.601865388780595</v>
      </c>
      <c r="G8" s="119">
        <f>AVERAGEIFS('2017 Individual Scores Unweight'!$D12:$CL12,'2017 Individual Scores Unweight'!$D$5:$CL$5,'Figure 1'!G$4,'2017 Individual Scores Unweight'!$D$2:$CL$2,"y")</f>
        <v>64.957000343997237</v>
      </c>
      <c r="H8" s="119">
        <f>AVERAGEIFS('2017 Individual Scores Unweight'!$D12:$CL12,'2017 Individual Scores Unweight'!$D$5:$CL$5,'Figure 1'!H$4,'2017 Individual Scores Unweight'!$D$2:$CL$2,"y")</f>
        <v>56.832626227879061</v>
      </c>
      <c r="I8" s="119">
        <f>AVERAGEIF('2017 Individual Scores Unweight'!$D$2:$CL$2,"y",'2017 Individual Scores Unweight'!D12:CL12)</f>
        <v>62.950015288766565</v>
      </c>
    </row>
    <row r="9" spans="2:18" x14ac:dyDescent="0.35">
      <c r="B9" s="63" t="s">
        <v>228</v>
      </c>
      <c r="C9" s="102" t="s">
        <v>231</v>
      </c>
      <c r="D9" s="119">
        <f>AVERAGEIFS('2017 Individual Scores Unweight'!$D13:$CL13,'2017 Individual Scores Unweight'!$D$5:$CL$5,'Figure 1'!D$4,'2017 Individual Scores Unweight'!$D$2:$CL$2,"y")</f>
        <v>72.91245791245791</v>
      </c>
      <c r="E9" s="119">
        <f>AVERAGEIFS('2017 Individual Scores Unweight'!$D13:$CL13,'2017 Individual Scores Unweight'!$D$5:$CL$5,'Figure 1'!E$4,'2017 Individual Scores Unweight'!$D$2:$CL$2,"y")</f>
        <v>58.75893947322519</v>
      </c>
      <c r="F9" s="119">
        <f>AVERAGEIFS('2017 Individual Scores Unweight'!$D13:$CL13,'2017 Individual Scores Unweight'!$D$5:$CL$5,'Figure 1'!F$4,'2017 Individual Scores Unweight'!$D$2:$CL$2,"y")</f>
        <v>57.886665803332455</v>
      </c>
      <c r="G9" s="119">
        <f>AVERAGEIFS('2017 Individual Scores Unweight'!$D13:$CL13,'2017 Individual Scores Unweight'!$D$5:$CL$5,'Figure 1'!G$4,'2017 Individual Scores Unweight'!$D$2:$CL$2,"y")</f>
        <v>58.051282051282058</v>
      </c>
      <c r="H9" s="119">
        <f>AVERAGEIFS('2017 Individual Scores Unweight'!$D13:$CL13,'2017 Individual Scores Unweight'!$D$5:$CL$5,'Figure 1'!H$4,'2017 Individual Scores Unweight'!$D$2:$CL$2,"y")</f>
        <v>68.980374563707898</v>
      </c>
      <c r="I9" s="119">
        <f>AVERAGEIF('2017 Individual Scores Unweight'!$D$2:$CL$2,"y",'2017 Individual Scores Unweight'!D13:CL13)</f>
        <v>62.245302757207526</v>
      </c>
    </row>
    <row r="10" spans="2:18" x14ac:dyDescent="0.35">
      <c r="B10" s="63" t="s">
        <v>232</v>
      </c>
      <c r="C10" s="102" t="s">
        <v>233</v>
      </c>
      <c r="D10" s="119">
        <f>AVERAGEIFS('2017 Individual Scores Unweight'!$D14:$CL14,'2017 Individual Scores Unweight'!$D$5:$CL$5,'Figure 1'!D$4,'2017 Individual Scores Unweight'!$D$2:$CL$2,"y")</f>
        <v>67.806267806267812</v>
      </c>
      <c r="E10" s="119">
        <f>AVERAGEIFS('2017 Individual Scores Unweight'!$D14:$CL14,'2017 Individual Scores Unweight'!$D$5:$CL$5,'Figure 1'!E$4,'2017 Individual Scores Unweight'!$D$2:$CL$2,"y")</f>
        <v>34.536019536019538</v>
      </c>
      <c r="F10" s="119">
        <f>AVERAGEIFS('2017 Individual Scores Unweight'!$D14:$CL14,'2017 Individual Scores Unweight'!$D$5:$CL$5,'Figure 1'!F$4,'2017 Individual Scores Unweight'!$D$2:$CL$2,"y")</f>
        <v>46.296296296296298</v>
      </c>
      <c r="G10" s="119">
        <f>AVERAGEIFS('2017 Individual Scores Unweight'!$D14:$CL14,'2017 Individual Scores Unweight'!$D$5:$CL$5,'Figure 1'!G$4,'2017 Individual Scores Unweight'!$D$2:$CL$2,"y")</f>
        <v>36.92307692307692</v>
      </c>
      <c r="H10" s="119">
        <f>AVERAGEIFS('2017 Individual Scores Unweight'!$D14:$CL14,'2017 Individual Scores Unweight'!$D$5:$CL$5,'Figure 1'!H$4,'2017 Individual Scores Unweight'!$D$2:$CL$2,"y")</f>
        <v>43.592074592074589</v>
      </c>
      <c r="I10" s="119">
        <f>AVERAGEIF('2017 Individual Scores Unweight'!$D$2:$CL$2,"y",'2017 Individual Scores Unweight'!D14:CL14)</f>
        <v>45.906315906315918</v>
      </c>
    </row>
    <row r="11" spans="2:18" x14ac:dyDescent="0.35">
      <c r="B11" s="63" t="s">
        <v>234</v>
      </c>
      <c r="C11" s="102" t="s">
        <v>235</v>
      </c>
      <c r="D11" s="119">
        <f>AVERAGEIFS('2017 Individual Scores Unweight'!$D15:$CL15,'2017 Individual Scores Unweight'!$D$5:$CL$5,'Figure 1'!D$4,'2017 Individual Scores Unweight'!$D$2:$CL$2,"y")</f>
        <v>72.53086419753086</v>
      </c>
      <c r="E11" s="119">
        <f>AVERAGEIFS('2017 Individual Scores Unweight'!$D15:$CL15,'2017 Individual Scores Unweight'!$D$5:$CL$5,'Figure 1'!E$4,'2017 Individual Scores Unweight'!$D$2:$CL$2,"y")</f>
        <v>72.161172161172161</v>
      </c>
      <c r="F11" s="119">
        <f>AVERAGEIFS('2017 Individual Scores Unweight'!$D15:$CL15,'2017 Individual Scores Unweight'!$D$5:$CL$5,'Figure 1'!F$4,'2017 Individual Scores Unweight'!$D$2:$CL$2,"y")</f>
        <v>71.794871794871796</v>
      </c>
      <c r="G11" s="119">
        <f>AVERAGEIFS('2017 Individual Scores Unweight'!$D15:$CL15,'2017 Individual Scores Unweight'!$D$5:$CL$5,'Figure 1'!G$4,'2017 Individual Scores Unweight'!$D$2:$CL$2,"y")</f>
        <v>84.615384615384613</v>
      </c>
      <c r="H11" s="119">
        <f>AVERAGEIFS('2017 Individual Scores Unweight'!$D15:$CL15,'2017 Individual Scores Unweight'!$D$5:$CL$5,'Figure 1'!H$4,'2017 Individual Scores Unweight'!$D$2:$CL$2,"y")</f>
        <v>72.726495726495727</v>
      </c>
      <c r="I11" s="119">
        <f>AVERAGEIF('2017 Individual Scores Unweight'!$D$2:$CL$2,"y",'2017 Individual Scores Unweight'!D15:CL15)</f>
        <v>73.958892958892989</v>
      </c>
    </row>
    <row r="12" spans="2:18" x14ac:dyDescent="0.35">
      <c r="B12" s="63" t="s">
        <v>234</v>
      </c>
      <c r="C12" s="102" t="s">
        <v>236</v>
      </c>
      <c r="D12" s="119">
        <f>AVERAGEIFS('2017 Individual Scores Unweight'!$D16:$CL16,'2017 Individual Scores Unweight'!$D$5:$CL$5,'Figure 1'!D$4,'2017 Individual Scores Unweight'!$D$2:$CL$2,"y")</f>
        <v>81.084656084656075</v>
      </c>
      <c r="E12" s="119">
        <f>AVERAGEIFS('2017 Individual Scores Unweight'!$D16:$CL16,'2017 Individual Scores Unweight'!$D$5:$CL$5,'Figure 1'!E$4,'2017 Individual Scores Unweight'!$D$2:$CL$2,"y")</f>
        <v>64.126984126984127</v>
      </c>
      <c r="F12" s="119">
        <f>AVERAGEIFS('2017 Individual Scores Unweight'!$D16:$CL16,'2017 Individual Scores Unweight'!$D$5:$CL$5,'Figure 1'!F$4,'2017 Individual Scores Unweight'!$D$2:$CL$2,"y")</f>
        <v>76.119251119251118</v>
      </c>
      <c r="G12" s="119">
        <f>AVERAGEIFS('2017 Individual Scores Unweight'!$D16:$CL16,'2017 Individual Scores Unweight'!$D$5:$CL$5,'Figure 1'!G$4,'2017 Individual Scores Unweight'!$D$2:$CL$2,"y")</f>
        <v>67.142857142857153</v>
      </c>
      <c r="H12" s="119">
        <f>AVERAGEIFS('2017 Individual Scores Unweight'!$D16:$CL16,'2017 Individual Scores Unweight'!$D$5:$CL$5,'Figure 1'!H$4,'2017 Individual Scores Unweight'!$D$2:$CL$2,"y")</f>
        <v>66.018518518518505</v>
      </c>
      <c r="I12" s="119">
        <f>AVERAGEIF('2017 Individual Scores Unweight'!$D$2:$CL$2,"y",'2017 Individual Scores Unweight'!D16:CL16)</f>
        <v>71.846706203849038</v>
      </c>
    </row>
    <row r="13" spans="2:18" x14ac:dyDescent="0.35">
      <c r="B13" s="63" t="s">
        <v>228</v>
      </c>
      <c r="C13" s="102" t="s">
        <v>237</v>
      </c>
      <c r="D13" s="119">
        <f>AVERAGEIFS('2017 Individual Scores Unweight'!$D17:$CL17,'2017 Individual Scores Unweight'!$D$5:$CL$5,'Figure 1'!D$4,'2017 Individual Scores Unweight'!$D$2:$CL$2,"y")</f>
        <v>83.333333333333329</v>
      </c>
      <c r="E13" s="119">
        <f>AVERAGEIFS('2017 Individual Scores Unweight'!$D17:$CL17,'2017 Individual Scores Unweight'!$D$5:$CL$5,'Figure 1'!E$4,'2017 Individual Scores Unweight'!$D$2:$CL$2,"y")</f>
        <v>58.660619803476948</v>
      </c>
      <c r="F13" s="119">
        <f>AVERAGEIFS('2017 Individual Scores Unweight'!$D17:$CL17,'2017 Individual Scores Unweight'!$D$5:$CL$5,'Figure 1'!F$4,'2017 Individual Scores Unweight'!$D$2:$CL$2,"y")</f>
        <v>62.006172839506178</v>
      </c>
      <c r="G13" s="119">
        <f>AVERAGEIFS('2017 Individual Scores Unweight'!$D17:$CL17,'2017 Individual Scores Unweight'!$D$5:$CL$5,'Figure 1'!G$4,'2017 Individual Scores Unweight'!$D$2:$CL$2,"y")</f>
        <v>61.714285714285708</v>
      </c>
      <c r="H13" s="119">
        <f>AVERAGEIFS('2017 Individual Scores Unweight'!$D17:$CL17,'2017 Individual Scores Unweight'!$D$5:$CL$5,'Figure 1'!H$4,'2017 Individual Scores Unweight'!$D$2:$CL$2,"y")</f>
        <v>62.187410120743451</v>
      </c>
      <c r="I13" s="119">
        <f>AVERAGEIF('2017 Individual Scores Unweight'!$D$2:$CL$2,"y",'2017 Individual Scores Unweight'!D17:CL17)</f>
        <v>64.977339767815963</v>
      </c>
    </row>
    <row r="14" spans="2:18" x14ac:dyDescent="0.35">
      <c r="B14" s="63" t="s">
        <v>238</v>
      </c>
      <c r="C14" s="102" t="s">
        <v>239</v>
      </c>
      <c r="D14" s="119">
        <f>AVERAGEIFS('2017 Individual Scores Unweight'!$D18:$CL18,'2017 Individual Scores Unweight'!$D$5:$CL$5,'Figure 1'!D$4,'2017 Individual Scores Unweight'!$D$2:$CL$2,"y")</f>
        <v>77.671957671957671</v>
      </c>
      <c r="E14" s="119">
        <f>AVERAGEIFS('2017 Individual Scores Unweight'!$D18:$CL18,'2017 Individual Scores Unweight'!$D$5:$CL$5,'Figure 1'!E$4,'2017 Individual Scores Unweight'!$D$2:$CL$2,"y")</f>
        <v>71.409331409331415</v>
      </c>
      <c r="F14" s="119">
        <f>AVERAGEIFS('2017 Individual Scores Unweight'!$D18:$CL18,'2017 Individual Scores Unweight'!$D$5:$CL$5,'Figure 1'!F$4,'2017 Individual Scores Unweight'!$D$2:$CL$2,"y")</f>
        <v>64.977337477337485</v>
      </c>
      <c r="G14" s="119">
        <f>AVERAGEIFS('2017 Individual Scores Unweight'!$D18:$CL18,'2017 Individual Scores Unweight'!$D$5:$CL$5,'Figure 1'!G$4,'2017 Individual Scores Unweight'!$D$2:$CL$2,"y")</f>
        <v>54.646464646464644</v>
      </c>
      <c r="H14" s="119">
        <f>AVERAGEIFS('2017 Individual Scores Unweight'!$D18:$CL18,'2017 Individual Scores Unweight'!$D$5:$CL$5,'Figure 1'!H$4,'2017 Individual Scores Unweight'!$D$2:$CL$2,"y")</f>
        <v>66.635716135716137</v>
      </c>
      <c r="I14" s="119">
        <f>AVERAGEIF('2017 Individual Scores Unweight'!$D$2:$CL$2,"y",'2017 Individual Scores Unweight'!D18:CL18)</f>
        <v>67.201029129600556</v>
      </c>
    </row>
    <row r="15" spans="2:18" x14ac:dyDescent="0.35">
      <c r="B15" s="63" t="s">
        <v>234</v>
      </c>
      <c r="C15" s="102" t="s">
        <v>240</v>
      </c>
      <c r="D15" s="119">
        <f>AVERAGEIFS('2017 Individual Scores Unweight'!$D19:$CL19,'2017 Individual Scores Unweight'!$D$5:$CL$5,'Figure 1'!D$4,'2017 Individual Scores Unweight'!$D$2:$CL$2,"y")</f>
        <v>56.034706034706034</v>
      </c>
      <c r="E15" s="119">
        <f>AVERAGEIFS('2017 Individual Scores Unweight'!$D19:$CL19,'2017 Individual Scores Unweight'!$D$5:$CL$5,'Figure 1'!E$4,'2017 Individual Scores Unweight'!$D$2:$CL$2,"y")</f>
        <v>63.141858141858144</v>
      </c>
      <c r="F15" s="119">
        <f>AVERAGEIFS('2017 Individual Scores Unweight'!$D19:$CL19,'2017 Individual Scores Unweight'!$D$5:$CL$5,'Figure 1'!F$4,'2017 Individual Scores Unweight'!$D$2:$CL$2,"y")</f>
        <v>55.497126330459658</v>
      </c>
      <c r="G15" s="119">
        <f>AVERAGEIFS('2017 Individual Scores Unweight'!$D19:$CL19,'2017 Individual Scores Unweight'!$D$5:$CL$5,'Figure 1'!G$4,'2017 Individual Scores Unweight'!$D$2:$CL$2,"y")</f>
        <v>52.358974358974351</v>
      </c>
      <c r="H15" s="119">
        <f>AVERAGEIFS('2017 Individual Scores Unweight'!$D19:$CL19,'2017 Individual Scores Unweight'!$D$5:$CL$5,'Figure 1'!H$4,'2017 Individual Scores Unweight'!$D$2:$CL$2,"y")</f>
        <v>51.987764087764091</v>
      </c>
      <c r="I15" s="119">
        <f>AVERAGEIF('2017 Individual Scores Unweight'!$D$2:$CL$2,"y",'2017 Individual Scores Unweight'!D19:CL19)</f>
        <v>56.168584325727188</v>
      </c>
    </row>
    <row r="16" spans="2:18" x14ac:dyDescent="0.35">
      <c r="B16" s="63" t="s">
        <v>234</v>
      </c>
      <c r="C16" s="102" t="s">
        <v>241</v>
      </c>
      <c r="D16" s="119">
        <f>AVERAGEIFS('2017 Individual Scores Unweight'!$D20:$CL20,'2017 Individual Scores Unweight'!$D$5:$CL$5,'Figure 1'!D$4,'2017 Individual Scores Unweight'!$D$2:$CL$2,"y")</f>
        <v>49.188712522045854</v>
      </c>
      <c r="E16" s="119">
        <f>AVERAGEIFS('2017 Individual Scores Unweight'!$D20:$CL20,'2017 Individual Scores Unweight'!$D$5:$CL$5,'Figure 1'!E$4,'2017 Individual Scores Unweight'!$D$2:$CL$2,"y")</f>
        <v>36.24338624338624</v>
      </c>
      <c r="F16" s="119">
        <f>AVERAGEIFS('2017 Individual Scores Unweight'!$D20:$CL20,'2017 Individual Scores Unweight'!$D$5:$CL$5,'Figure 1'!F$4,'2017 Individual Scores Unweight'!$D$2:$CL$2,"y")</f>
        <v>50.621693121693113</v>
      </c>
      <c r="G16" s="119">
        <f>AVERAGEIFS('2017 Individual Scores Unweight'!$D20:$CL20,'2017 Individual Scores Unweight'!$D$5:$CL$5,'Figure 1'!G$4,'2017 Individual Scores Unweight'!$D$2:$CL$2,"y")</f>
        <v>47.999999999999993</v>
      </c>
      <c r="H16" s="119">
        <f>AVERAGEIFS('2017 Individual Scores Unweight'!$D20:$CL20,'2017 Individual Scores Unweight'!$D$5:$CL$5,'Figure 1'!H$4,'2017 Individual Scores Unweight'!$D$2:$CL$2,"y")</f>
        <v>49.658730158730158</v>
      </c>
      <c r="I16" s="119">
        <f>AVERAGEIF('2017 Individual Scores Unweight'!$D$2:$CL$2,"y",'2017 Individual Scores Unweight'!D20:CL20)</f>
        <v>46.988284202569929</v>
      </c>
    </row>
    <row r="17" spans="2:21" x14ac:dyDescent="0.35">
      <c r="B17" s="63" t="s">
        <v>232</v>
      </c>
      <c r="C17" s="102" t="s">
        <v>303</v>
      </c>
      <c r="D17" s="119">
        <f>AVERAGEIFS('2017 Individual Scores Unweight'!$D21:$CL21,'2017 Individual Scores Unweight'!$D$5:$CL$5,'Figure 1'!D$4,'2017 Individual Scores Unweight'!$D$2:$CL$2,"y")</f>
        <v>74.728769173213621</v>
      </c>
      <c r="E17" s="119">
        <f>AVERAGEIFS('2017 Individual Scores Unweight'!$D21:$CL21,'2017 Individual Scores Unweight'!$D$5:$CL$5,'Figure 1'!E$4,'2017 Individual Scores Unweight'!$D$2:$CL$2,"y")</f>
        <v>71.256373256373251</v>
      </c>
      <c r="F17" s="119">
        <f>AVERAGEIFS('2017 Individual Scores Unweight'!$D21:$CL21,'2017 Individual Scores Unweight'!$D$5:$CL$5,'Figure 1'!F$4,'2017 Individual Scores Unweight'!$D$2:$CL$2,"y")</f>
        <v>59.710531238309017</v>
      </c>
      <c r="G17" s="119">
        <f>AVERAGEIFS('2017 Individual Scores Unweight'!$D21:$CL21,'2017 Individual Scores Unweight'!$D$5:$CL$5,'Figure 1'!G$4,'2017 Individual Scores Unweight'!$D$2:$CL$2,"y")</f>
        <v>75.818181818181813</v>
      </c>
      <c r="H17" s="119">
        <f>AVERAGEIFS('2017 Individual Scores Unweight'!$D21:$CL21,'2017 Individual Scores Unweight'!$D$5:$CL$5,'Figure 1'!H$4,'2017 Individual Scores Unweight'!$D$2:$CL$2,"y")</f>
        <v>61.852188552188558</v>
      </c>
      <c r="I17" s="119">
        <f>AVERAGEIF('2017 Individual Scores Unweight'!$D$2:$CL$2,"y",'2017 Individual Scores Unweight'!D21:CL21)</f>
        <v>67.201298701298697</v>
      </c>
    </row>
    <row r="18" spans="2:21" x14ac:dyDescent="0.35">
      <c r="B18" s="63" t="s">
        <v>234</v>
      </c>
      <c r="C18" s="102" t="s">
        <v>242</v>
      </c>
      <c r="D18" s="119">
        <f>AVERAGEIFS('2017 Individual Scores Unweight'!$D22:$CL22,'2017 Individual Scores Unweight'!$D$5:$CL$5,'Figure 1'!D$4,'2017 Individual Scores Unweight'!$D$2:$CL$2,"y")</f>
        <v>67.287342287342298</v>
      </c>
      <c r="E18" s="119">
        <f>AVERAGEIFS('2017 Individual Scores Unweight'!$D22:$CL22,'2017 Individual Scores Unweight'!$D$5:$CL$5,'Figure 1'!E$4,'2017 Individual Scores Unweight'!$D$2:$CL$2,"y")</f>
        <v>69.617446046017477</v>
      </c>
      <c r="F18" s="119">
        <f>AVERAGEIFS('2017 Individual Scores Unweight'!$D22:$CL22,'2017 Individual Scores Unweight'!$D$5:$CL$5,'Figure 1'!F$4,'2017 Individual Scores Unweight'!$D$2:$CL$2,"y")</f>
        <v>63.880563880563876</v>
      </c>
      <c r="G18" s="119">
        <f>AVERAGEIFS('2017 Individual Scores Unweight'!$D22:$CL22,'2017 Individual Scores Unweight'!$D$5:$CL$5,'Figure 1'!G$4,'2017 Individual Scores Unweight'!$D$2:$CL$2,"y")</f>
        <v>43.752247752247754</v>
      </c>
      <c r="H18" s="119">
        <f>AVERAGEIFS('2017 Individual Scores Unweight'!$D22:$CL22,'2017 Individual Scores Unweight'!$D$5:$CL$5,'Figure 1'!H$4,'2017 Individual Scores Unweight'!$D$2:$CL$2,"y")</f>
        <v>56.007511007511006</v>
      </c>
      <c r="I18" s="119">
        <f>AVERAGEIF('2017 Individual Scores Unweight'!$D$2:$CL$2,"y",'2017 Individual Scores Unweight'!D22:CL22)</f>
        <v>61.611763897478198</v>
      </c>
    </row>
    <row r="19" spans="2:21" x14ac:dyDescent="0.35">
      <c r="B19" s="63" t="s">
        <v>234</v>
      </c>
      <c r="C19" s="102" t="s">
        <v>243</v>
      </c>
      <c r="D19" s="119">
        <f>AVERAGEIFS('2017 Individual Scores Unweight'!$D23:$CL23,'2017 Individual Scores Unweight'!$D$5:$CL$5,'Figure 1'!D$4,'2017 Individual Scores Unweight'!$D$2:$CL$2,"y")</f>
        <v>71.957106679328902</v>
      </c>
      <c r="E19" s="119">
        <f>AVERAGEIFS('2017 Individual Scores Unweight'!$D23:$CL23,'2017 Individual Scores Unweight'!$D$5:$CL$5,'Figure 1'!E$4,'2017 Individual Scores Unweight'!$D$2:$CL$2,"y")</f>
        <v>79.480519480519476</v>
      </c>
      <c r="F19" s="119">
        <f>AVERAGEIFS('2017 Individual Scores Unweight'!$D23:$CL23,'2017 Individual Scores Unweight'!$D$5:$CL$5,'Figure 1'!F$4,'2017 Individual Scores Unweight'!$D$2:$CL$2,"y")</f>
        <v>64.742965367965368</v>
      </c>
      <c r="G19" s="119">
        <f>AVERAGEIFS('2017 Individual Scores Unweight'!$D23:$CL23,'2017 Individual Scores Unweight'!$D$5:$CL$5,'Figure 1'!G$4,'2017 Individual Scores Unweight'!$D$2:$CL$2,"y")</f>
        <v>50.333333333333336</v>
      </c>
      <c r="H19" s="119">
        <f>AVERAGEIFS('2017 Individual Scores Unweight'!$D23:$CL23,'2017 Individual Scores Unweight'!$D$5:$CL$5,'Figure 1'!H$4,'2017 Individual Scores Unweight'!$D$2:$CL$2,"y")</f>
        <v>58.556734006734004</v>
      </c>
      <c r="I19" s="119">
        <f>AVERAGEIF('2017 Individual Scores Unweight'!$D$2:$CL$2,"y",'2017 Individual Scores Unweight'!D23:CL23)</f>
        <v>65.984919930158028</v>
      </c>
    </row>
    <row r="20" spans="2:21" x14ac:dyDescent="0.35">
      <c r="B20" s="63" t="s">
        <v>232</v>
      </c>
      <c r="C20" s="102" t="s">
        <v>304</v>
      </c>
      <c r="D20" s="119">
        <f>AVERAGEIFS('2017 Individual Scores Unweight'!$D24:$CL24,'2017 Individual Scores Unweight'!$D$5:$CL$5,'Figure 1'!D$4,'2017 Individual Scores Unweight'!$D$2:$CL$2,"y")</f>
        <v>63.034188034188041</v>
      </c>
      <c r="E20" s="119">
        <f>AVERAGEIFS('2017 Individual Scores Unweight'!$D24:$CL24,'2017 Individual Scores Unweight'!$D$5:$CL$5,'Figure 1'!E$4,'2017 Individual Scores Unweight'!$D$2:$CL$2,"y")</f>
        <v>56.349206349206341</v>
      </c>
      <c r="F20" s="119">
        <f>AVERAGEIFS('2017 Individual Scores Unweight'!$D24:$CL24,'2017 Individual Scores Unweight'!$D$5:$CL$5,'Figure 1'!F$4,'2017 Individual Scores Unweight'!$D$2:$CL$2,"y")</f>
        <v>62.417674917674908</v>
      </c>
      <c r="G20" s="119">
        <f>AVERAGEIFS('2017 Individual Scores Unweight'!$D24:$CL24,'2017 Individual Scores Unweight'!$D$5:$CL$5,'Figure 1'!G$4,'2017 Individual Scores Unweight'!$D$2:$CL$2,"y")</f>
        <v>47.582417582417584</v>
      </c>
      <c r="H20" s="119">
        <f>AVERAGEIFS('2017 Individual Scores Unweight'!$D24:$CL24,'2017 Individual Scores Unweight'!$D$5:$CL$5,'Figure 1'!H$4,'2017 Individual Scores Unweight'!$D$2:$CL$2,"y")</f>
        <v>61.189255189255185</v>
      </c>
      <c r="I20" s="119">
        <f>AVERAGEIF('2017 Individual Scores Unweight'!$D$2:$CL$2,"y",'2017 Individual Scores Unweight'!D24:CL24)</f>
        <v>59.014858157715288</v>
      </c>
    </row>
    <row r="21" spans="2:21" x14ac:dyDescent="0.35">
      <c r="B21" s="63" t="s">
        <v>234</v>
      </c>
      <c r="C21" s="102" t="s">
        <v>245</v>
      </c>
      <c r="D21" s="119">
        <f>AVERAGEIFS('2017 Individual Scores Unweight'!$D25:$CL25,'2017 Individual Scores Unweight'!$D$5:$CL$5,'Figure 1'!D$4,'2017 Individual Scores Unweight'!$D$2:$CL$2,"y")</f>
        <v>74.660493827160494</v>
      </c>
      <c r="E21" s="119">
        <f>AVERAGEIFS('2017 Individual Scores Unweight'!$D25:$CL25,'2017 Individual Scores Unweight'!$D$5:$CL$5,'Figure 1'!E$4,'2017 Individual Scores Unweight'!$D$2:$CL$2,"y")</f>
        <v>55.841269841269842</v>
      </c>
      <c r="F21" s="119">
        <f>AVERAGEIFS('2017 Individual Scores Unweight'!$D25:$CL25,'2017 Individual Scores Unweight'!$D$5:$CL$5,'Figure 1'!F$4,'2017 Individual Scores Unweight'!$D$2:$CL$2,"y")</f>
        <v>63.302469135802475</v>
      </c>
      <c r="G21" s="119">
        <f>AVERAGEIFS('2017 Individual Scores Unweight'!$D25:$CL25,'2017 Individual Scores Unweight'!$D$5:$CL$5,'Figure 1'!G$4,'2017 Individual Scores Unweight'!$D$2:$CL$2,"y")</f>
        <v>44.444444444444443</v>
      </c>
      <c r="H21" s="119">
        <f>AVERAGEIFS('2017 Individual Scores Unweight'!$D25:$CL25,'2017 Individual Scores Unweight'!$D$5:$CL$5,'Figure 1'!H$4,'2017 Individual Scores Unweight'!$D$2:$CL$2,"y")</f>
        <v>55.946913580246907</v>
      </c>
      <c r="I21" s="119">
        <f>AVERAGEIF('2017 Individual Scores Unweight'!$D$2:$CL$2,"y",'2017 Individual Scores Unweight'!D25:CL25)</f>
        <v>60.012522045855377</v>
      </c>
    </row>
    <row r="22" spans="2:21" x14ac:dyDescent="0.35">
      <c r="B22" s="63" t="s">
        <v>246</v>
      </c>
      <c r="C22" s="102" t="s">
        <v>247</v>
      </c>
      <c r="D22" s="119">
        <f>AVERAGEIFS('2017 Individual Scores Unweight'!$D26:$CL26,'2017 Individual Scores Unweight'!$D$5:$CL$5,'Figure 1'!D$4,'2017 Individual Scores Unweight'!$D$2:$CL$2,"y")</f>
        <v>67.648709315375982</v>
      </c>
      <c r="E22" s="119">
        <f>AVERAGEIFS('2017 Individual Scores Unweight'!$D26:$CL26,'2017 Individual Scores Unweight'!$D$5:$CL$5,'Figure 1'!E$4,'2017 Individual Scores Unweight'!$D$2:$CL$2,"y")</f>
        <v>63.201058201058196</v>
      </c>
      <c r="F22" s="119">
        <f>AVERAGEIFS('2017 Individual Scores Unweight'!$D26:$CL26,'2017 Individual Scores Unweight'!$D$5:$CL$5,'Figure 1'!F$4,'2017 Individual Scores Unweight'!$D$2:$CL$2,"y")</f>
        <v>62.890011223344551</v>
      </c>
      <c r="G22" s="119">
        <f>AVERAGEIFS('2017 Individual Scores Unweight'!$D26:$CL26,'2017 Individual Scores Unweight'!$D$5:$CL$5,'Figure 1'!G$4,'2017 Individual Scores Unweight'!$D$2:$CL$2,"y")</f>
        <v>62.87878787878789</v>
      </c>
      <c r="H22" s="119">
        <f>AVERAGEIFS('2017 Individual Scores Unweight'!$D26:$CL26,'2017 Individual Scores Unweight'!$D$5:$CL$5,'Figure 1'!H$4,'2017 Individual Scores Unweight'!$D$2:$CL$2,"y")</f>
        <v>47.667340067340071</v>
      </c>
      <c r="I22" s="119">
        <f>AVERAGEIF('2017 Individual Scores Unweight'!$D$2:$CL$2,"y",'2017 Individual Scores Unweight'!D26:CL26)</f>
        <v>61.591726791726799</v>
      </c>
    </row>
    <row r="23" spans="2:21" x14ac:dyDescent="0.35">
      <c r="B23" s="63" t="s">
        <v>232</v>
      </c>
      <c r="C23" s="102" t="s">
        <v>305</v>
      </c>
      <c r="D23" s="119">
        <f>AVERAGEIFS('2017 Individual Scores Unweight'!$D27:$CL27,'2017 Individual Scores Unweight'!$D$5:$CL$5,'Figure 1'!D$4,'2017 Individual Scores Unweight'!$D$2:$CL$2,"y")</f>
        <v>62.332297332297337</v>
      </c>
      <c r="E23" s="119">
        <f>AVERAGEIFS('2017 Individual Scores Unweight'!$D27:$CL27,'2017 Individual Scores Unweight'!$D$5:$CL$5,'Figure 1'!E$4,'2017 Individual Scores Unweight'!$D$2:$CL$2,"y")</f>
        <v>62.947052947052946</v>
      </c>
      <c r="F23" s="119">
        <f>AVERAGEIFS('2017 Individual Scores Unweight'!$D27:$CL27,'2017 Individual Scores Unweight'!$D$5:$CL$5,'Figure 1'!F$4,'2017 Individual Scores Unweight'!$D$2:$CL$2,"y")</f>
        <v>70.840132090132087</v>
      </c>
      <c r="G23" s="119">
        <f>AVERAGEIFS('2017 Individual Scores Unweight'!$D27:$CL27,'2017 Individual Scores Unweight'!$D$5:$CL$5,'Figure 1'!G$4,'2017 Individual Scores Unweight'!$D$2:$CL$2,"y")</f>
        <v>75.060606060606062</v>
      </c>
      <c r="H23" s="119">
        <f>AVERAGEIFS('2017 Individual Scores Unweight'!$D27:$CL27,'2017 Individual Scores Unweight'!$D$5:$CL$5,'Figure 1'!H$4,'2017 Individual Scores Unweight'!$D$2:$CL$2,"y")</f>
        <v>66.099974099974105</v>
      </c>
      <c r="I23" s="119">
        <f>AVERAGEIF('2017 Individual Scores Unweight'!$D$2:$CL$2,"y",'2017 Individual Scores Unweight'!D27:CL27)</f>
        <v>67.728789728789749</v>
      </c>
    </row>
    <row r="24" spans="2:21" x14ac:dyDescent="0.35">
      <c r="B24" s="63" t="s">
        <v>238</v>
      </c>
      <c r="C24" s="102" t="s">
        <v>248</v>
      </c>
      <c r="D24" s="119">
        <f>AVERAGEIFS('2017 Individual Scores Unweight'!$D28:$CL28,'2017 Individual Scores Unweight'!$D$5:$CL$5,'Figure 1'!D$4,'2017 Individual Scores Unweight'!$D$2:$CL$2,"y")</f>
        <v>51.982091982091966</v>
      </c>
      <c r="E24" s="119">
        <f>AVERAGEIFS('2017 Individual Scores Unweight'!$D28:$CL28,'2017 Individual Scores Unweight'!$D$5:$CL$5,'Figure 1'!E$4,'2017 Individual Scores Unweight'!$D$2:$CL$2,"y")</f>
        <v>34.142682714111281</v>
      </c>
      <c r="F24" s="119">
        <f>AVERAGEIFS('2017 Individual Scores Unweight'!$D28:$CL28,'2017 Individual Scores Unweight'!$D$5:$CL$5,'Figure 1'!F$4,'2017 Individual Scores Unweight'!$D$2:$CL$2,"y")</f>
        <v>28.262786596119927</v>
      </c>
      <c r="G24" s="119">
        <f>AVERAGEIFS('2017 Individual Scores Unweight'!$D28:$CL28,'2017 Individual Scores Unweight'!$D$5:$CL$5,'Figure 1'!G$4,'2017 Individual Scores Unweight'!$D$2:$CL$2,"y")</f>
        <v>38.666666666666671</v>
      </c>
      <c r="H24" s="119">
        <f>AVERAGEIFS('2017 Individual Scores Unweight'!$D28:$CL28,'2017 Individual Scores Unweight'!$D$5:$CL$5,'Figure 1'!H$4,'2017 Individual Scores Unweight'!$D$2:$CL$2,"y")</f>
        <v>53.701261701261707</v>
      </c>
      <c r="I24" s="119">
        <f>AVERAGEIF('2017 Individual Scores Unweight'!$D$2:$CL$2,"y",'2017 Individual Scores Unweight'!D28:CL28)</f>
        <v>38.625268910983188</v>
      </c>
      <c r="L24" s="289" t="s">
        <v>343</v>
      </c>
      <c r="M24" s="289"/>
      <c r="N24" s="289"/>
      <c r="O24" t="s">
        <v>327</v>
      </c>
      <c r="P24" t="s">
        <v>328</v>
      </c>
      <c r="Q24" t="s">
        <v>344</v>
      </c>
      <c r="R24" t="s">
        <v>345</v>
      </c>
      <c r="S24" t="s">
        <v>346</v>
      </c>
      <c r="U24" t="s">
        <v>296</v>
      </c>
    </row>
    <row r="25" spans="2:21" x14ac:dyDescent="0.35">
      <c r="B25" s="63" t="s">
        <v>238</v>
      </c>
      <c r="C25" s="102" t="s">
        <v>249</v>
      </c>
      <c r="D25" s="119">
        <f>AVERAGEIFS('2017 Individual Scores Unweight'!$D29:$CL29,'2017 Individual Scores Unweight'!$D$5:$CL$5,'Figure 1'!D$4,'2017 Individual Scores Unweight'!$D$2:$CL$2,"y")</f>
        <v>82.371794871794862</v>
      </c>
      <c r="E25" s="119">
        <f>AVERAGEIFS('2017 Individual Scores Unweight'!$D29:$CL29,'2017 Individual Scores Unweight'!$D$5:$CL$5,'Figure 1'!E$4,'2017 Individual Scores Unweight'!$D$2:$CL$2,"y")</f>
        <v>68.097458097458102</v>
      </c>
      <c r="F25" s="119">
        <f>AVERAGEIFS('2017 Individual Scores Unweight'!$D29:$CL29,'2017 Individual Scores Unweight'!$D$5:$CL$5,'Figure 1'!F$4,'2017 Individual Scores Unweight'!$D$2:$CL$2,"y")</f>
        <v>66.736350069683411</v>
      </c>
      <c r="G25" s="119">
        <f>AVERAGEIFS('2017 Individual Scores Unweight'!$D29:$CL29,'2017 Individual Scores Unweight'!$D$5:$CL$5,'Figure 1'!G$4,'2017 Individual Scores Unweight'!$D$2:$CL$2,"y")</f>
        <v>74.743589743589752</v>
      </c>
      <c r="H25" s="119">
        <f>AVERAGEIFS('2017 Individual Scores Unweight'!$D29:$CL29,'2017 Individual Scores Unweight'!$D$5:$CL$5,'Figure 1'!H$4,'2017 Individual Scores Unweight'!$D$2:$CL$2,"y")</f>
        <v>68.915343915343925</v>
      </c>
      <c r="I25" s="119">
        <f>AVERAGEIF('2017 Individual Scores Unweight'!$D$2:$CL$2,"y",'2017 Individual Scores Unweight'!D29:CL29)</f>
        <v>71.144109858395566</v>
      </c>
      <c r="M25" s="103" t="str">
        <f>N25&amp;" ("&amp;COUNTIF($D$6:$D$87,"&lt;&gt;NA")&amp;")"</f>
        <v>Global Average (82)</v>
      </c>
      <c r="N25" s="103" t="s">
        <v>347</v>
      </c>
      <c r="O25" s="119">
        <f>AVERAGE(D6:D87)</f>
        <v>74.038908375444677</v>
      </c>
      <c r="P25" s="119">
        <f>AVERAGE(E6:E87)</f>
        <v>64.034930518244835</v>
      </c>
      <c r="Q25" s="119">
        <f>AVERAGE(F6:F87)</f>
        <v>63.92804497375203</v>
      </c>
      <c r="R25" s="119">
        <f>AVERAGE(H6:H87)</f>
        <v>60.990209568273038</v>
      </c>
      <c r="S25" s="119">
        <f>AVERAGE(G6:G87)</f>
        <v>59.842611681519486</v>
      </c>
      <c r="T25" s="119"/>
      <c r="U25" s="119">
        <f>AVERAGE(I6:I87)</f>
        <v>64.663734690633959</v>
      </c>
    </row>
    <row r="26" spans="2:21" x14ac:dyDescent="0.35">
      <c r="B26" s="63" t="s">
        <v>238</v>
      </c>
      <c r="C26" s="102" t="s">
        <v>250</v>
      </c>
      <c r="D26" s="119">
        <f>AVERAGEIFS('2017 Individual Scores Unweight'!$D30:$CL30,'2017 Individual Scores Unweight'!$D$5:$CL$5,'Figure 1'!D$4,'2017 Individual Scores Unweight'!$D$2:$CL$2,"y")</f>
        <v>72.340067340067336</v>
      </c>
      <c r="E26" s="119">
        <f>AVERAGEIFS('2017 Individual Scores Unweight'!$D30:$CL30,'2017 Individual Scores Unweight'!$D$5:$CL$5,'Figure 1'!E$4,'2017 Individual Scores Unweight'!$D$2:$CL$2,"y")</f>
        <v>73.049014477585914</v>
      </c>
      <c r="F26" s="119">
        <f>AVERAGEIFS('2017 Individual Scores Unweight'!$D30:$CL30,'2017 Individual Scores Unweight'!$D$5:$CL$5,'Figure 1'!F$4,'2017 Individual Scores Unweight'!$D$2:$CL$2,"y")</f>
        <v>70.94780219780219</v>
      </c>
      <c r="G26" s="119">
        <f>AVERAGEIFS('2017 Individual Scores Unweight'!$D30:$CL30,'2017 Individual Scores Unweight'!$D$5:$CL$5,'Figure 1'!G$4,'2017 Individual Scores Unweight'!$D$2:$CL$2,"y")</f>
        <v>60.439560439560445</v>
      </c>
      <c r="H26" s="119">
        <f>AVERAGEIFS('2017 Individual Scores Unweight'!$D30:$CL30,'2017 Individual Scores Unweight'!$D$5:$CL$5,'Figure 1'!H$4,'2017 Individual Scores Unweight'!$D$2:$CL$2,"y")</f>
        <v>70.521386021386007</v>
      </c>
      <c r="I26" s="119">
        <f>AVERAGEIF('2017 Individual Scores Unweight'!$D$2:$CL$2,"y",'2017 Individual Scores Unweight'!D30:CL30)</f>
        <v>70.044624687481829</v>
      </c>
      <c r="M26" s="103"/>
      <c r="N26" s="103"/>
      <c r="O26" t="s">
        <v>327</v>
      </c>
      <c r="P26" t="s">
        <v>328</v>
      </c>
      <c r="Q26" t="s">
        <v>344</v>
      </c>
      <c r="R26" t="s">
        <v>345</v>
      </c>
      <c r="S26" t="s">
        <v>346</v>
      </c>
      <c r="U26" t="s">
        <v>296</v>
      </c>
    </row>
    <row r="27" spans="2:21" x14ac:dyDescent="0.35">
      <c r="B27" s="63" t="s">
        <v>259</v>
      </c>
      <c r="C27" s="102" t="s">
        <v>306</v>
      </c>
      <c r="D27" s="119">
        <f>AVERAGEIFS('2017 Individual Scores Unweight'!$D31:$CL31,'2017 Individual Scores Unweight'!$D$5:$CL$5,'Figure 1'!D$4,'2017 Individual Scores Unweight'!$D$2:$CL$2,"y")</f>
        <v>48.155864197530867</v>
      </c>
      <c r="E27" s="119">
        <f>AVERAGEIFS('2017 Individual Scores Unweight'!$D31:$CL31,'2017 Individual Scores Unweight'!$D$5:$CL$5,'Figure 1'!E$4,'2017 Individual Scores Unweight'!$D$2:$CL$2,"y")</f>
        <v>39.271164021164019</v>
      </c>
      <c r="F27" s="119">
        <f>AVERAGEIFS('2017 Individual Scores Unweight'!$D31:$CL31,'2017 Individual Scores Unweight'!$D$5:$CL$5,'Figure 1'!F$4,'2017 Individual Scores Unweight'!$D$2:$CL$2,"y")</f>
        <v>38.996913580246904</v>
      </c>
      <c r="G27" s="119">
        <f>AVERAGEIFS('2017 Individual Scores Unweight'!$D31:$CL31,'2017 Individual Scores Unweight'!$D$5:$CL$5,'Figure 1'!G$4,'2017 Individual Scores Unweight'!$D$2:$CL$2,"y")</f>
        <v>24.5</v>
      </c>
      <c r="H27" s="119">
        <f>AVERAGEIFS('2017 Individual Scores Unweight'!$D31:$CL31,'2017 Individual Scores Unweight'!$D$5:$CL$5,'Figure 1'!H$4,'2017 Individual Scores Unweight'!$D$2:$CL$2,"y")</f>
        <v>48.344576719576715</v>
      </c>
      <c r="I27" s="119">
        <f>AVERAGEIF('2017 Individual Scores Unweight'!$D$2:$CL$2,"y",'2017 Individual Scores Unweight'!D31:CL31)</f>
        <v>39.886262282690858</v>
      </c>
      <c r="M27" s="103" t="str">
        <f t="shared" ref="M27:M32" si="0">N27&amp;" ("&amp;COUNTIF($B$6:$B$87, N27)&amp;")"</f>
        <v>SSAF-A (20)</v>
      </c>
      <c r="N27" s="103" t="s">
        <v>238</v>
      </c>
      <c r="O27" s="119">
        <f>AVERAGEIF($B$6:$B$87,$N$27,D6:D87)</f>
        <v>81.190890098161304</v>
      </c>
      <c r="P27" s="119">
        <f>AVERAGEIF($B$6:$B$87,$N$27,E6:E87)</f>
        <v>70.332886845491871</v>
      </c>
      <c r="Q27" s="119">
        <f>AVERAGEIF($B$6:$B$87,$N$27,F6:F87)</f>
        <v>65.913567316549347</v>
      </c>
      <c r="R27" s="119">
        <f>AVERAGEIF($B$6:$B$87,$N$27,H6:H87)</f>
        <v>64.549662019776392</v>
      </c>
      <c r="S27" s="119">
        <f>AVERAGEIF($B$6:$B$87,$N$27,G6:G87)</f>
        <v>65.437790967202744</v>
      </c>
      <c r="T27" s="119"/>
      <c r="U27" s="119">
        <f ca="1">AVERAGEIF($B$6:$B$87,N27,I10:$I$87)</f>
        <v>68.198347496451547</v>
      </c>
    </row>
    <row r="28" spans="2:21" x14ac:dyDescent="0.35">
      <c r="B28" s="63" t="s">
        <v>238</v>
      </c>
      <c r="C28" s="102" t="s">
        <v>251</v>
      </c>
      <c r="D28" s="119">
        <f>AVERAGEIFS('2017 Individual Scores Unweight'!$D32:$CL32,'2017 Individual Scores Unweight'!$D$5:$CL$5,'Figure 1'!D$4,'2017 Individual Scores Unweight'!$D$2:$CL$2,"y")</f>
        <v>91.066341066341067</v>
      </c>
      <c r="E28" s="119">
        <f>AVERAGEIFS('2017 Individual Scores Unweight'!$D32:$CL32,'2017 Individual Scores Unweight'!$D$5:$CL$5,'Figure 1'!E$4,'2017 Individual Scores Unweight'!$D$2:$CL$2,"y")</f>
        <v>86.558520844235119</v>
      </c>
      <c r="F28" s="119">
        <f>AVERAGEIFS('2017 Individual Scores Unweight'!$D32:$CL32,'2017 Individual Scores Unweight'!$D$5:$CL$5,'Figure 1'!F$4,'2017 Individual Scores Unweight'!$D$2:$CL$2,"y")</f>
        <v>83.671652421652411</v>
      </c>
      <c r="G28" s="119">
        <f>AVERAGEIFS('2017 Individual Scores Unweight'!$D32:$CL32,'2017 Individual Scores Unweight'!$D$5:$CL$5,'Figure 1'!G$4,'2017 Individual Scores Unweight'!$D$2:$CL$2,"y")</f>
        <v>88.36363636363636</v>
      </c>
      <c r="H28" s="119">
        <f>AVERAGEIFS('2017 Individual Scores Unweight'!$D32:$CL32,'2017 Individual Scores Unweight'!$D$5:$CL$5,'Figure 1'!H$4,'2017 Individual Scores Unweight'!$D$2:$CL$2,"y")</f>
        <v>72.654049654049658</v>
      </c>
      <c r="I28" s="119">
        <f>AVERAGEIF('2017 Individual Scores Unweight'!$D$2:$CL$2,"y",'2017 Individual Scores Unweight'!D32:CL32)</f>
        <v>84.613027184455774</v>
      </c>
      <c r="M28" s="103" t="str">
        <f t="shared" si="0"/>
        <v>LAC (12)</v>
      </c>
      <c r="N28" s="103" t="s">
        <v>232</v>
      </c>
      <c r="O28" s="119">
        <f>AVERAGEIF($B$6:$B$87,$N$28,D6:D87)</f>
        <v>68.862415019822421</v>
      </c>
      <c r="P28" s="119">
        <f>AVERAGEIF($B$6:$B$87,$N$28,E6:E87)</f>
        <v>60.615832506705516</v>
      </c>
      <c r="Q28" s="119">
        <f>AVERAGEIF($B$6:$B$87,$N$28,F6:F87)</f>
        <v>62.547155990443024</v>
      </c>
      <c r="R28" s="119">
        <f>AVERAGEIF($B$6:$B$87,$N$28,H6:H87)</f>
        <v>60.622279084084632</v>
      </c>
      <c r="S28" s="119">
        <f>AVERAGEIF($B$6:$B$87,$N$28,G6:G87)</f>
        <v>56.443024568024555</v>
      </c>
      <c r="T28" s="119"/>
      <c r="U28" s="119">
        <f ca="1">AVERAGEIF($B$6:$B$87,N28,I11:$I$87)</f>
        <v>64.051641207721971</v>
      </c>
    </row>
    <row r="29" spans="2:21" x14ac:dyDescent="0.35">
      <c r="B29" s="63" t="s">
        <v>232</v>
      </c>
      <c r="C29" s="102" t="s">
        <v>307</v>
      </c>
      <c r="D29" s="119">
        <f>AVERAGEIFS('2017 Individual Scores Unweight'!$D33:$CL33,'2017 Individual Scores Unweight'!$D$5:$CL$5,'Figure 1'!D$4,'2017 Individual Scores Unweight'!$D$2:$CL$2,"y")</f>
        <v>63.888888888888893</v>
      </c>
      <c r="E29" s="119">
        <f>AVERAGEIFS('2017 Individual Scores Unweight'!$D33:$CL33,'2017 Individual Scores Unweight'!$D$5:$CL$5,'Figure 1'!E$4,'2017 Individual Scores Unweight'!$D$2:$CL$2,"y")</f>
        <v>41.005291005290999</v>
      </c>
      <c r="F29" s="119">
        <f>AVERAGEIFS('2017 Individual Scores Unweight'!$D33:$CL33,'2017 Individual Scores Unweight'!$D$5:$CL$5,'Figure 1'!F$4,'2017 Individual Scores Unweight'!$D$2:$CL$2,"y")</f>
        <v>50.22727272727272</v>
      </c>
      <c r="G29" s="119">
        <f>AVERAGEIFS('2017 Individual Scores Unweight'!$D33:$CL33,'2017 Individual Scores Unweight'!$D$5:$CL$5,'Figure 1'!G$4,'2017 Individual Scores Unweight'!$D$2:$CL$2,"y")</f>
        <v>25</v>
      </c>
      <c r="H29" s="119">
        <f>AVERAGEIFS('2017 Individual Scores Unweight'!$D33:$CL33,'2017 Individual Scores Unweight'!$D$5:$CL$5,'Figure 1'!H$4,'2017 Individual Scores Unweight'!$D$2:$CL$2,"y")</f>
        <v>56.943602693602692</v>
      </c>
      <c r="I29" s="119">
        <f>AVERAGEIF('2017 Individual Scores Unweight'!$D$2:$CL$2,"y",'2017 Individual Scores Unweight'!D33:CL33)</f>
        <v>48.080447330447328</v>
      </c>
      <c r="M29" s="103" t="str">
        <f t="shared" si="0"/>
        <v>MENA (5)</v>
      </c>
      <c r="N29" s="103" t="s">
        <v>246</v>
      </c>
      <c r="O29" s="119">
        <f>AVERAGEIF($B$6:$B$87,$N$29,D6:D87)</f>
        <v>76.085630040308402</v>
      </c>
      <c r="P29" s="119">
        <f>AVERAGEIF($B$6:$B$87,$N$29,E6:E87)</f>
        <v>61.350736092943279</v>
      </c>
      <c r="Q29" s="119">
        <f>AVERAGEIF($B$6:$B$87,$N$29,F6:F87)</f>
        <v>65.141398695298761</v>
      </c>
      <c r="R29" s="119">
        <f>AVERAGEIF($B$6:$B$87,$N$29,H6:H87)</f>
        <v>56.414378630268786</v>
      </c>
      <c r="S29" s="119">
        <f>AVERAGEIF($B$6:$B$87,$N$29,G6:G87)</f>
        <v>65.805379342879348</v>
      </c>
      <c r="T29" s="119"/>
      <c r="U29" s="119">
        <f ca="1">AVERAGEIF($B$6:$B$87,N29,I8:$I$87)</f>
        <v>61.253535626630857</v>
      </c>
    </row>
    <row r="30" spans="2:21" x14ac:dyDescent="0.35">
      <c r="B30" s="63" t="s">
        <v>234</v>
      </c>
      <c r="C30" s="102" t="s">
        <v>252</v>
      </c>
      <c r="D30" s="119">
        <f>AVERAGEIFS('2017 Individual Scores Unweight'!$D34:$CL34,'2017 Individual Scores Unweight'!$D$5:$CL$5,'Figure 1'!D$4,'2017 Individual Scores Unweight'!$D$2:$CL$2,"y")</f>
        <v>78.212929046262374</v>
      </c>
      <c r="E30" s="119">
        <f>AVERAGEIFS('2017 Individual Scores Unweight'!$D34:$CL34,'2017 Individual Scores Unweight'!$D$5:$CL$5,'Figure 1'!E$4,'2017 Individual Scores Unweight'!$D$2:$CL$2,"y")</f>
        <v>73.359550502407643</v>
      </c>
      <c r="F30" s="119">
        <f>AVERAGEIFS('2017 Individual Scores Unweight'!$D34:$CL34,'2017 Individual Scores Unweight'!$D$5:$CL$5,'Figure 1'!F$4,'2017 Individual Scores Unweight'!$D$2:$CL$2,"y")</f>
        <v>72.372134038800695</v>
      </c>
      <c r="G30" s="119">
        <f>AVERAGEIFS('2017 Individual Scores Unweight'!$D34:$CL34,'2017 Individual Scores Unweight'!$D$5:$CL$5,'Figure 1'!G$4,'2017 Individual Scores Unweight'!$D$2:$CL$2,"y")</f>
        <v>63.413919413919416</v>
      </c>
      <c r="H30" s="119">
        <f>AVERAGEIFS('2017 Individual Scores Unweight'!$D34:$CL34,'2017 Individual Scores Unweight'!$D$5:$CL$5,'Figure 1'!H$4,'2017 Individual Scores Unweight'!$D$2:$CL$2,"y")</f>
        <v>69.763587030253703</v>
      </c>
      <c r="I30" s="119">
        <f>AVERAGEIF('2017 Individual Scores Unweight'!$D$2:$CL$2,"y",'2017 Individual Scores Unweight'!D34:CL34)</f>
        <v>71.918501956597197</v>
      </c>
      <c r="M30" s="103" t="str">
        <f t="shared" si="0"/>
        <v>ASIA (17)</v>
      </c>
      <c r="N30" s="103" t="s">
        <v>228</v>
      </c>
      <c r="O30" s="119">
        <f>AVERAGEIF($B$6:$B$87,$N$30,D6:D87)</f>
        <v>74.806734665291089</v>
      </c>
      <c r="P30" s="119">
        <f>AVERAGEIF($B$6:$B$87,$N$30,E6:E87)</f>
        <v>60.592923807274566</v>
      </c>
      <c r="Q30" s="119">
        <f>AVERAGEIF($B$6:$B$87,$N$30,F6:F87)</f>
        <v>62.973845938147363</v>
      </c>
      <c r="R30" s="119">
        <f>AVERAGEIF($B$6:$B$87,$N$30,H6:H87)</f>
        <v>59.849561827685129</v>
      </c>
      <c r="S30" s="119">
        <f>AVERAGEIF($B$6:$B$87,$N$30,G6:G87)</f>
        <v>59.043250088505971</v>
      </c>
      <c r="T30" s="119"/>
      <c r="U30" s="119">
        <f>AVERAGEIF($B$6:$B$87,N30,I6:$I$87)</f>
        <v>63.518316728039778</v>
      </c>
    </row>
    <row r="31" spans="2:21" x14ac:dyDescent="0.35">
      <c r="B31" s="63" t="s">
        <v>234</v>
      </c>
      <c r="C31" s="102" t="s">
        <v>253</v>
      </c>
      <c r="D31" s="119">
        <f>AVERAGEIFS('2017 Individual Scores Unweight'!$D35:$CL35,'2017 Individual Scores Unweight'!$D$5:$CL$5,'Figure 1'!D$4,'2017 Individual Scores Unweight'!$D$2:$CL$2,"y")</f>
        <v>78.703703703703709</v>
      </c>
      <c r="E31" s="119">
        <f>AVERAGEIFS('2017 Individual Scores Unweight'!$D35:$CL35,'2017 Individual Scores Unweight'!$D$5:$CL$5,'Figure 1'!E$4,'2017 Individual Scores Unweight'!$D$2:$CL$2,"y")</f>
        <v>75.873015873015873</v>
      </c>
      <c r="F31" s="119">
        <f>AVERAGEIFS('2017 Individual Scores Unweight'!$D35:$CL35,'2017 Individual Scores Unweight'!$D$5:$CL$5,'Figure 1'!F$4,'2017 Individual Scores Unweight'!$D$2:$CL$2,"y")</f>
        <v>75.595238095238088</v>
      </c>
      <c r="G31" s="119">
        <f>AVERAGEIFS('2017 Individual Scores Unweight'!$D35:$CL35,'2017 Individual Scores Unweight'!$D$5:$CL$5,'Figure 1'!G$4,'2017 Individual Scores Unweight'!$D$2:$CL$2,"y")</f>
        <v>58.571428571428577</v>
      </c>
      <c r="H31" s="119">
        <f>AVERAGEIFS('2017 Individual Scores Unweight'!$D35:$CL35,'2017 Individual Scores Unweight'!$D$5:$CL$5,'Figure 1'!H$4,'2017 Individual Scores Unweight'!$D$2:$CL$2,"y")</f>
        <v>74.640211640211646</v>
      </c>
      <c r="I31" s="119">
        <f>AVERAGEIF('2017 Individual Scores Unweight'!$D$2:$CL$2,"y",'2017 Individual Scores Unweight'!D35:CL35)</f>
        <v>73.615268329554041</v>
      </c>
      <c r="M31" s="103" t="str">
        <f t="shared" si="0"/>
        <v>SSAF-F (17)</v>
      </c>
      <c r="N31" s="103" t="s">
        <v>234</v>
      </c>
      <c r="O31" s="119">
        <f>AVERAGEIF($B$6:$B$87,$N$31,D6:D87)</f>
        <v>75.226817890697163</v>
      </c>
      <c r="P31" s="119">
        <f>AVERAGEIF($B$6:$B$87,$N$31,E6:E87)</f>
        <v>69.728053171083332</v>
      </c>
      <c r="Q31" s="119">
        <f>AVERAGEIF($B$6:$B$87,$N$31,F6:F87)</f>
        <v>68.483320766336902</v>
      </c>
      <c r="R31" s="119">
        <f>AVERAGEIF($B$6:$B$87,$N$31,H6:H87)</f>
        <v>63.080394400550112</v>
      </c>
      <c r="S31" s="119">
        <f>AVERAGEIF($B$6:$B$87,$N$31,G6:G87)</f>
        <v>60.052915174022438</v>
      </c>
      <c r="T31" s="119"/>
      <c r="U31" s="119">
        <f ca="1">AVERAGEIF($B$6:$B$87,N31,I9:$I$87)</f>
        <v>63.067599579136505</v>
      </c>
    </row>
    <row r="32" spans="2:21" x14ac:dyDescent="0.35">
      <c r="B32" s="63" t="s">
        <v>232</v>
      </c>
      <c r="C32" s="102" t="s">
        <v>254</v>
      </c>
      <c r="D32" s="119">
        <f>AVERAGEIFS('2017 Individual Scores Unweight'!$D36:$CL36,'2017 Individual Scores Unweight'!$D$5:$CL$5,'Figure 1'!D$4,'2017 Individual Scores Unweight'!$D$2:$CL$2,"y")</f>
        <v>66.540404040404042</v>
      </c>
      <c r="E32" s="119">
        <f>AVERAGEIFS('2017 Individual Scores Unweight'!$D36:$CL36,'2017 Individual Scores Unweight'!$D$5:$CL$5,'Figure 1'!E$4,'2017 Individual Scores Unweight'!$D$2:$CL$2,"y")</f>
        <v>61.584896584896583</v>
      </c>
      <c r="F32" s="119">
        <f>AVERAGEIFS('2017 Individual Scores Unweight'!$D36:$CL36,'2017 Individual Scores Unweight'!$D$5:$CL$5,'Figure 1'!F$4,'2017 Individual Scores Unweight'!$D$2:$CL$2,"y")</f>
        <v>58.54166666666665</v>
      </c>
      <c r="G32" s="119">
        <f>AVERAGEIFS('2017 Individual Scores Unweight'!$D36:$CL36,'2017 Individual Scores Unweight'!$D$5:$CL$5,'Figure 1'!G$4,'2017 Individual Scores Unweight'!$D$2:$CL$2,"y")</f>
        <v>37.090909090909086</v>
      </c>
      <c r="H32" s="119">
        <f>AVERAGEIFS('2017 Individual Scores Unweight'!$D36:$CL36,'2017 Individual Scores Unweight'!$D$5:$CL$5,'Figure 1'!H$4,'2017 Individual Scores Unweight'!$D$2:$CL$2,"y")</f>
        <v>53.223344556677887</v>
      </c>
      <c r="I32" s="119">
        <f>AVERAGEIF('2017 Individual Scores Unweight'!$D$2:$CL$2,"y",'2017 Individual Scores Unweight'!D36:CL36)</f>
        <v>56.697370530703864</v>
      </c>
      <c r="M32" s="103" t="str">
        <f t="shared" si="0"/>
        <v>EECA (11)</v>
      </c>
      <c r="N32" s="103" t="s">
        <v>259</v>
      </c>
      <c r="O32" s="119">
        <f>AVERAGEIF($B$6:$B$87,$N$32,D6:D87)</f>
        <v>62.729560084729428</v>
      </c>
      <c r="P32" s="119">
        <f>AVERAGEIF($B$6:$B$87,$N$32,E6:E87)</f>
        <v>54.055116946270282</v>
      </c>
      <c r="Q32" s="119">
        <f>AVERAGEIF($B$6:$B$87,$N$32,F6:F87)</f>
        <v>55.707603834421541</v>
      </c>
      <c r="R32" s="119">
        <f>AVERAGEIF($B$6:$B$87,$N$32,H6:H87)</f>
        <v>55.53231328750023</v>
      </c>
      <c r="S32" s="119">
        <f>AVERAGEIF($B$6:$B$87,$N$32,G6:G87)</f>
        <v>51.578212504260925</v>
      </c>
      <c r="T32" s="119"/>
      <c r="U32" s="119">
        <f>AVERAGEIF(B6:B87,N32,I6:I87)</f>
        <v>55.862257702805771</v>
      </c>
    </row>
    <row r="33" spans="2:21" x14ac:dyDescent="0.35">
      <c r="B33" s="63" t="s">
        <v>232</v>
      </c>
      <c r="C33" s="102" t="s">
        <v>255</v>
      </c>
      <c r="D33" s="119">
        <f>AVERAGEIFS('2017 Individual Scores Unweight'!$D37:$CL37,'2017 Individual Scores Unweight'!$D$5:$CL$5,'Figure 1'!D$4,'2017 Individual Scores Unweight'!$D$2:$CL$2,"y")</f>
        <v>53.212682379349047</v>
      </c>
      <c r="E33" s="119">
        <f>AVERAGEIFS('2017 Individual Scores Unweight'!$D37:$CL37,'2017 Individual Scores Unweight'!$D$5:$CL$5,'Figure 1'!E$4,'2017 Individual Scores Unweight'!$D$2:$CL$2,"y")</f>
        <v>55.906685906685894</v>
      </c>
      <c r="F33" s="119">
        <f>AVERAGEIFS('2017 Individual Scores Unweight'!$D37:$CL37,'2017 Individual Scores Unweight'!$D$5:$CL$5,'Figure 1'!F$4,'2017 Individual Scores Unweight'!$D$2:$CL$2,"y")</f>
        <v>67.66975308641976</v>
      </c>
      <c r="G33" s="119">
        <f>AVERAGEIFS('2017 Individual Scores Unweight'!$D37:$CL37,'2017 Individual Scores Unweight'!$D$5:$CL$5,'Figure 1'!G$4,'2017 Individual Scores Unweight'!$D$2:$CL$2,"y")</f>
        <v>54.090909090909086</v>
      </c>
      <c r="H33" s="119">
        <f>AVERAGEIFS('2017 Individual Scores Unweight'!$D37:$CL37,'2017 Individual Scores Unweight'!$D$5:$CL$5,'Figure 1'!H$4,'2017 Individual Scores Unweight'!$D$2:$CL$2,"y")</f>
        <v>68.614758698092032</v>
      </c>
      <c r="I33" s="119">
        <f>AVERAGEIF('2017 Individual Scores Unweight'!$D$2:$CL$2,"y",'2017 Individual Scores Unweight'!D37:CL37)</f>
        <v>61.033950617283949</v>
      </c>
      <c r="M33" s="103"/>
      <c r="N33" s="103"/>
    </row>
    <row r="34" spans="2:21" x14ac:dyDescent="0.35">
      <c r="B34" s="63" t="s">
        <v>228</v>
      </c>
      <c r="C34" s="102" t="s">
        <v>256</v>
      </c>
      <c r="D34" s="119">
        <f>AVERAGEIFS('2017 Individual Scores Unweight'!$D38:$CL38,'2017 Individual Scores Unweight'!$D$5:$CL$5,'Figure 1'!D$4,'2017 Individual Scores Unweight'!$D$2:$CL$2,"y")</f>
        <v>80.892255892255889</v>
      </c>
      <c r="E34" s="119">
        <f>AVERAGEIFS('2017 Individual Scores Unweight'!$D38:$CL38,'2017 Individual Scores Unweight'!$D$5:$CL$5,'Figure 1'!E$4,'2017 Individual Scores Unweight'!$D$2:$CL$2,"y")</f>
        <v>59.716209716209718</v>
      </c>
      <c r="F34" s="119">
        <f>AVERAGEIFS('2017 Individual Scores Unweight'!$D38:$CL38,'2017 Individual Scores Unweight'!$D$5:$CL$5,'Figure 1'!F$4,'2017 Individual Scores Unweight'!$D$2:$CL$2,"y")</f>
        <v>64.165965207631857</v>
      </c>
      <c r="G34" s="119">
        <f>AVERAGEIFS('2017 Individual Scores Unweight'!$D38:$CL38,'2017 Individual Scores Unweight'!$D$5:$CL$5,'Figure 1'!G$4,'2017 Individual Scores Unweight'!$D$2:$CL$2,"y")</f>
        <v>54.181818181818173</v>
      </c>
      <c r="H34" s="119">
        <f>AVERAGEIFS('2017 Individual Scores Unweight'!$D38:$CL38,'2017 Individual Scores Unweight'!$D$5:$CL$5,'Figure 1'!H$4,'2017 Individual Scores Unweight'!$D$2:$CL$2,"y")</f>
        <v>61.849074074074068</v>
      </c>
      <c r="I34" s="119">
        <f>AVERAGEIF('2017 Individual Scores Unweight'!$D$2:$CL$2,"y",'2017 Individual Scores Unweight'!D38:CL38)</f>
        <v>64.386087061087068</v>
      </c>
      <c r="L34" s="104" t="s">
        <v>348</v>
      </c>
      <c r="M34" s="104"/>
      <c r="N34" s="104"/>
      <c r="U34" t="s">
        <v>296</v>
      </c>
    </row>
    <row r="35" spans="2:21" x14ac:dyDescent="0.35">
      <c r="B35" s="63" t="s">
        <v>246</v>
      </c>
      <c r="C35" s="102" t="s">
        <v>257</v>
      </c>
      <c r="D35" s="119">
        <f>AVERAGEIFS('2017 Individual Scores Unweight'!$D39:$CL39,'2017 Individual Scores Unweight'!$D$5:$CL$5,'Figure 1'!D$4,'2017 Individual Scores Unweight'!$D$2:$CL$2,"y")</f>
        <v>82.744107744107737</v>
      </c>
      <c r="E35" s="119">
        <f>AVERAGEIFS('2017 Individual Scores Unweight'!$D39:$CL39,'2017 Individual Scores Unweight'!$D$5:$CL$5,'Figure 1'!E$4,'2017 Individual Scores Unweight'!$D$2:$CL$2,"y")</f>
        <v>47.779701779701782</v>
      </c>
      <c r="F35" s="119">
        <f>AVERAGEIFS('2017 Individual Scores Unweight'!$D39:$CL39,'2017 Individual Scores Unweight'!$D$5:$CL$5,'Figure 1'!F$4,'2017 Individual Scores Unweight'!$D$2:$CL$2,"y")</f>
        <v>57.059550531772764</v>
      </c>
      <c r="G35" s="119">
        <f>AVERAGEIFS('2017 Individual Scores Unweight'!$D39:$CL39,'2017 Individual Scores Unweight'!$D$5:$CL$5,'Figure 1'!G$4,'2017 Individual Scores Unweight'!$D$2:$CL$2,"y")</f>
        <v>56.606060606060602</v>
      </c>
      <c r="H35" s="119">
        <f>AVERAGEIFS('2017 Individual Scores Unweight'!$D39:$CL39,'2017 Individual Scores Unweight'!$D$5:$CL$5,'Figure 1'!H$4,'2017 Individual Scores Unweight'!$D$2:$CL$2,"y")</f>
        <v>58.515263748597079</v>
      </c>
      <c r="I35" s="119">
        <f>AVERAGEIF('2017 Individual Scores Unweight'!$D$2:$CL$2,"y",'2017 Individual Scores Unweight'!D39:CL39)</f>
        <v>59.749822487917726</v>
      </c>
      <c r="M35" s="103" t="str">
        <f>N35&amp;" ("&amp;COUNTIF($D$6:$D$87,"&lt;&gt;NA")&amp;")"</f>
        <v>Global Average (82)</v>
      </c>
      <c r="N35" s="103" t="s">
        <v>347</v>
      </c>
      <c r="O35" s="119">
        <f>SUM(D94:D175)/$N$45</f>
        <v>76.621573314866055</v>
      </c>
      <c r="P35" s="119">
        <f>SUM(E94:E175)/$N$45</f>
        <v>61.571996213636808</v>
      </c>
      <c r="Q35" s="119">
        <f>SUM(F94:F175)/$N$45</f>
        <v>63.031682979041726</v>
      </c>
      <c r="R35" s="119">
        <f>SUM(H94:H175)/$N$45</f>
        <v>60.432229255762827</v>
      </c>
      <c r="S35" s="119">
        <f>SUM(G94:G175)/$N$45</f>
        <v>57.345000223489713</v>
      </c>
      <c r="T35" s="119"/>
      <c r="U35" s="119">
        <f>SUM(I94:I175)/$N$45</f>
        <v>63.882975457991677</v>
      </c>
    </row>
    <row r="36" spans="2:21" x14ac:dyDescent="0.35">
      <c r="B36" s="63" t="s">
        <v>232</v>
      </c>
      <c r="C36" s="102" t="s">
        <v>308</v>
      </c>
      <c r="D36" s="119">
        <f>AVERAGEIFS('2017 Individual Scores Unweight'!$D40:$CL40,'2017 Individual Scores Unweight'!$D$5:$CL$5,'Figure 1'!D$4,'2017 Individual Scores Unweight'!$D$2:$CL$2,"y")</f>
        <v>91.452991452991455</v>
      </c>
      <c r="E36" s="119">
        <f>AVERAGEIFS('2017 Individual Scores Unweight'!$D40:$CL40,'2017 Individual Scores Unweight'!$D$5:$CL$5,'Figure 1'!E$4,'2017 Individual Scores Unweight'!$D$2:$CL$2,"y")</f>
        <v>71.628679962013294</v>
      </c>
      <c r="F36" s="119">
        <f>AVERAGEIFS('2017 Individual Scores Unweight'!$D40:$CL40,'2017 Individual Scores Unweight'!$D$5:$CL$5,'Figure 1'!F$4,'2017 Individual Scores Unweight'!$D$2:$CL$2,"y")</f>
        <v>59.037074037074035</v>
      </c>
      <c r="G36" s="119">
        <f>AVERAGEIFS('2017 Individual Scores Unweight'!$D40:$CL40,'2017 Individual Scores Unweight'!$D$5:$CL$5,'Figure 1'!G$4,'2017 Individual Scores Unweight'!$D$2:$CL$2,"y")</f>
        <v>66.507936507936506</v>
      </c>
      <c r="H36" s="119">
        <f>AVERAGEIFS('2017 Individual Scores Unweight'!$D40:$CL40,'2017 Individual Scores Unweight'!$D$5:$CL$5,'Figure 1'!H$4,'2017 Individual Scores Unweight'!$D$2:$CL$2,"y")</f>
        <v>59.561609686609685</v>
      </c>
      <c r="I36" s="119">
        <f>AVERAGEIF('2017 Individual Scores Unweight'!$D$2:$CL$2,"y",'2017 Individual Scores Unweight'!D40:CL40)</f>
        <v>68.415789037001176</v>
      </c>
      <c r="M36" s="103"/>
      <c r="N36" s="103"/>
      <c r="O36" t="s">
        <v>327</v>
      </c>
      <c r="P36" t="s">
        <v>328</v>
      </c>
      <c r="Q36" t="s">
        <v>344</v>
      </c>
      <c r="R36" t="s">
        <v>345</v>
      </c>
      <c r="S36" t="s">
        <v>346</v>
      </c>
      <c r="U36" t="s">
        <v>296</v>
      </c>
    </row>
    <row r="37" spans="2:21" x14ac:dyDescent="0.35">
      <c r="B37" s="63" t="s">
        <v>246</v>
      </c>
      <c r="C37" s="102" t="s">
        <v>309</v>
      </c>
      <c r="D37" s="119">
        <f>AVERAGEIFS('2017 Individual Scores Unweight'!$D41:$CL41,'2017 Individual Scores Unweight'!$D$5:$CL$5,'Figure 1'!D$4,'2017 Individual Scores Unweight'!$D$2:$CL$2,"y")</f>
        <v>82.993827160493822</v>
      </c>
      <c r="E37" s="119">
        <f>AVERAGEIFS('2017 Individual Scores Unweight'!$D41:$CL41,'2017 Individual Scores Unweight'!$D$5:$CL$5,'Figure 1'!E$4,'2017 Individual Scores Unweight'!$D$2:$CL$2,"y")</f>
        <v>74.80215419501134</v>
      </c>
      <c r="F37" s="119">
        <f>AVERAGEIFS('2017 Individual Scores Unweight'!$D41:$CL41,'2017 Individual Scores Unweight'!$D$5:$CL$5,'Figure 1'!F$4,'2017 Individual Scores Unweight'!$D$2:$CL$2,"y")</f>
        <v>76.693121693121682</v>
      </c>
      <c r="G37" s="119">
        <f>AVERAGEIFS('2017 Individual Scores Unweight'!$D41:$CL41,'2017 Individual Scores Unweight'!$D$5:$CL$5,'Figure 1'!G$4,'2017 Individual Scores Unweight'!$D$2:$CL$2,"y")</f>
        <v>71.435897435897431</v>
      </c>
      <c r="H37" s="119">
        <f>AVERAGEIFS('2017 Individual Scores Unweight'!$D41:$CL41,'2017 Individual Scores Unweight'!$D$5:$CL$5,'Figure 1'!H$4,'2017 Individual Scores Unweight'!$D$2:$CL$2,"y")</f>
        <v>63.250634242300904</v>
      </c>
      <c r="I37" s="119">
        <f>AVERAGEIF('2017 Individual Scores Unweight'!$D$2:$CL$2,"y",'2017 Individual Scores Unweight'!D41:CL41)</f>
        <v>74.723661743899825</v>
      </c>
      <c r="M37" s="103" t="str">
        <f t="shared" ref="M37:M42" si="1">N37&amp;" ("&amp;COUNTIF($B$6:$B$87, N37)&amp;")"</f>
        <v>SSAF-A (20)</v>
      </c>
      <c r="N37" s="103" t="s">
        <v>238</v>
      </c>
      <c r="O37" s="119">
        <f>SUMIF($B$94:$B$175,$N$37,D94:D175)/$N$46</f>
        <v>84.129914006729294</v>
      </c>
      <c r="P37" s="119">
        <f>SUMIF($B$94:$B$175,$N$37,E94:E175)/$N$46</f>
        <v>71.804625755146276</v>
      </c>
      <c r="Q37" s="119">
        <f>SUMIF($B$94:$B$175,$N$37,F94:F175)/$N$46</f>
        <v>67.840760469926906</v>
      </c>
      <c r="R37" s="119">
        <f>SUMIF($B$94:$B$175,$N$37,H94:H175)/$N$46</f>
        <v>63.881230772737553</v>
      </c>
      <c r="S37" s="119">
        <f>SUMIF($B$94:$B$175,$N$37,G94:G175)/$N$46</f>
        <v>64.66083829904359</v>
      </c>
      <c r="T37" s="119"/>
      <c r="U37" s="119">
        <f>SUMIF($B$94:$B$175,$N$37,I94:I175)/$N$46</f>
        <v>70.406038152126527</v>
      </c>
    </row>
    <row r="38" spans="2:21" x14ac:dyDescent="0.35">
      <c r="B38" s="63" t="s">
        <v>259</v>
      </c>
      <c r="C38" s="102" t="s">
        <v>310</v>
      </c>
      <c r="D38" s="119">
        <f>AVERAGEIFS('2017 Individual Scores Unweight'!$D42:$CL42,'2017 Individual Scores Unweight'!$D$5:$CL$5,'Figure 1'!D$4,'2017 Individual Scores Unweight'!$D$2:$CL$2,"y")</f>
        <v>65.070037986704648</v>
      </c>
      <c r="E38" s="119">
        <f>AVERAGEIFS('2017 Individual Scores Unweight'!$D42:$CL42,'2017 Individual Scores Unweight'!$D$5:$CL$5,'Figure 1'!E$4,'2017 Individual Scores Unweight'!$D$2:$CL$2,"y")</f>
        <v>62.921245421245416</v>
      </c>
      <c r="F38" s="119">
        <f>AVERAGEIFS('2017 Individual Scores Unweight'!$D42:$CL42,'2017 Individual Scores Unweight'!$D$5:$CL$5,'Figure 1'!F$4,'2017 Individual Scores Unweight'!$D$2:$CL$2,"y")</f>
        <v>58.415889665889672</v>
      </c>
      <c r="G38" s="119">
        <f>AVERAGEIFS('2017 Individual Scores Unweight'!$D42:$CL42,'2017 Individual Scores Unweight'!$D$5:$CL$5,'Figure 1'!G$4,'2017 Individual Scores Unweight'!$D$2:$CL$2,"y")</f>
        <v>65.937062937062933</v>
      </c>
      <c r="H38" s="119">
        <f>AVERAGEIFS('2017 Individual Scores Unweight'!$D42:$CL42,'2017 Individual Scores Unweight'!$D$5:$CL$5,'Figure 1'!H$4,'2017 Individual Scores Unweight'!$D$2:$CL$2,"y")</f>
        <v>51.753876370543047</v>
      </c>
      <c r="I38" s="119">
        <f>AVERAGEIF('2017 Individual Scores Unweight'!$D$2:$CL$2,"y",'2017 Individual Scores Unweight'!D42:CL42)</f>
        <v>60.580409097075766</v>
      </c>
      <c r="M38" s="103" t="str">
        <f t="shared" si="1"/>
        <v>SSAF-F (17)</v>
      </c>
      <c r="N38" s="103" t="s">
        <v>234</v>
      </c>
      <c r="O38" s="119">
        <f>SUMIF($B$94:$B$175,$N$38,D94:D175)/$N$47</f>
        <v>75.320792687132482</v>
      </c>
      <c r="P38" s="119">
        <f>SUMIF($B$94:$B$175,$N$38,E94:E175)/$N$47</f>
        <v>67.39972921206116</v>
      </c>
      <c r="Q38" s="119">
        <f>SUMIF($B$94:$B$175,$N$38,F94:F175)/$N$47</f>
        <v>67.081933478157239</v>
      </c>
      <c r="R38" s="119">
        <f>SUMIF($B$94:$B$175,$N$38,H94:H175)/$N$47</f>
        <v>62.14549946214315</v>
      </c>
      <c r="S38" s="119">
        <f>SUMIF($B$94:$B$175,$N$38,G94:G175)/$N$47</f>
        <v>57.886060407569786</v>
      </c>
      <c r="T38" s="119"/>
      <c r="U38" s="119">
        <f>SUMIF($B$94:$B$175,$N$38,I94:I175)/$N$47</f>
        <v>66.538967476962142</v>
      </c>
    </row>
    <row r="39" spans="2:21" x14ac:dyDescent="0.35">
      <c r="B39" s="63" t="s">
        <v>238</v>
      </c>
      <c r="C39" s="102" t="s">
        <v>258</v>
      </c>
      <c r="D39" s="119">
        <f>AVERAGEIFS('2017 Individual Scores Unweight'!$D43:$CL43,'2017 Individual Scores Unweight'!$D$5:$CL$5,'Figure 1'!D$4,'2017 Individual Scores Unweight'!$D$2:$CL$2,"y")</f>
        <v>87.749287749287745</v>
      </c>
      <c r="E39" s="119">
        <f>AVERAGEIFS('2017 Individual Scores Unweight'!$D43:$CL43,'2017 Individual Scores Unweight'!$D$5:$CL$5,'Figure 1'!E$4,'2017 Individual Scores Unweight'!$D$2:$CL$2,"y")</f>
        <v>82.423687423687412</v>
      </c>
      <c r="F39" s="119">
        <f>AVERAGEIFS('2017 Individual Scores Unweight'!$D43:$CL43,'2017 Individual Scores Unweight'!$D$5:$CL$5,'Figure 1'!F$4,'2017 Individual Scores Unweight'!$D$2:$CL$2,"y")</f>
        <v>75.216373133039795</v>
      </c>
      <c r="G39" s="119">
        <f>AVERAGEIFS('2017 Individual Scores Unweight'!$D43:$CL43,'2017 Individual Scores Unweight'!$D$5:$CL$5,'Figure 1'!G$4,'2017 Individual Scores Unweight'!$D$2:$CL$2,"y")</f>
        <v>81.92307692307692</v>
      </c>
      <c r="H39" s="119">
        <f>AVERAGEIFS('2017 Individual Scores Unweight'!$D43:$CL43,'2017 Individual Scores Unweight'!$D$5:$CL$5,'Figure 1'!H$4,'2017 Individual Scores Unweight'!$D$2:$CL$2,"y")</f>
        <v>68.332038332038323</v>
      </c>
      <c r="I39" s="119">
        <f>AVERAGEIF('2017 Individual Scores Unweight'!$D$2:$CL$2,"y",'2017 Individual Scores Unweight'!D43:CL43)</f>
        <v>78.780959780959776</v>
      </c>
      <c r="M39" s="103" t="str">
        <f t="shared" si="1"/>
        <v>LAC (12)</v>
      </c>
      <c r="N39" s="103" t="s">
        <v>232</v>
      </c>
      <c r="O39" s="119">
        <f>SUMIF($B$94:$B$175,$N$39,D94:D175)/$N$48</f>
        <v>70.20880991085005</v>
      </c>
      <c r="P39" s="119">
        <f>SUMIF($B$94:$B$175,$N$39,E94:E175)/$N$48</f>
        <v>66.281752063526497</v>
      </c>
      <c r="Q39" s="119">
        <f>SUMIF($B$94:$B$175,$N$39,F94:F175)/$N$48</f>
        <v>64.850141404522631</v>
      </c>
      <c r="R39" s="119">
        <f>SUMIF($B$94:$B$175,$N$39,H94:H175)/$N$48</f>
        <v>62.741188675075925</v>
      </c>
      <c r="S39" s="119">
        <f>SUMIF($B$94:$B$175,$N$39,G94:G175)/$N$48</f>
        <v>59.665557984261412</v>
      </c>
      <c r="T39" s="119"/>
      <c r="U39" s="119">
        <f>SUMIF($B$94:$B$175,$N$39,I94:I175)/$N$48</f>
        <v>65.014804634643411</v>
      </c>
    </row>
    <row r="40" spans="2:21" x14ac:dyDescent="0.35">
      <c r="B40" s="63" t="s">
        <v>259</v>
      </c>
      <c r="C40" s="102" t="s">
        <v>260</v>
      </c>
      <c r="D40" s="119">
        <f>AVERAGEIFS('2017 Individual Scores Unweight'!$D44:$CL44,'2017 Individual Scores Unweight'!$D$5:$CL$5,'Figure 1'!D$4,'2017 Individual Scores Unweight'!$D$2:$CL$2,"y")</f>
        <v>40.849673202614383</v>
      </c>
      <c r="E40" s="119">
        <f>AVERAGEIFS('2017 Individual Scores Unweight'!$D44:$CL44,'2017 Individual Scores Unweight'!$D$5:$CL$5,'Figure 1'!E$4,'2017 Individual Scores Unweight'!$D$2:$CL$2,"y")</f>
        <v>55.052074631021995</v>
      </c>
      <c r="F40" s="119">
        <f>AVERAGEIFS('2017 Individual Scores Unweight'!$D44:$CL44,'2017 Individual Scores Unweight'!$D$5:$CL$5,'Figure 1'!F$4,'2017 Individual Scores Unweight'!$D$2:$CL$2,"y")</f>
        <v>60.835196651760107</v>
      </c>
      <c r="G40" s="119">
        <f>AVERAGEIFS('2017 Individual Scores Unweight'!$D44:$CL44,'2017 Individual Scores Unweight'!$D$5:$CL$5,'Figure 1'!G$4,'2017 Individual Scores Unweight'!$D$2:$CL$2,"y")</f>
        <v>52.755417956656345</v>
      </c>
      <c r="H40" s="119">
        <f>AVERAGEIFS('2017 Individual Scores Unweight'!$D44:$CL44,'2017 Individual Scores Unweight'!$D$5:$CL$5,'Figure 1'!H$4,'2017 Individual Scores Unweight'!$D$2:$CL$2,"y")</f>
        <v>50.221377244855049</v>
      </c>
      <c r="I40" s="119">
        <f>AVERAGEIF('2017 Individual Scores Unweight'!$D$2:$CL$2,"y",'2017 Individual Scores Unweight'!D44:CL44)</f>
        <v>53.581968498900537</v>
      </c>
      <c r="M40" s="103" t="str">
        <f t="shared" si="1"/>
        <v>ASIA (17)</v>
      </c>
      <c r="N40" s="103" t="s">
        <v>228</v>
      </c>
      <c r="O40" s="119">
        <f>SUMIF($B$94:$B$175,$N$40,D94:D175)/$N$49</f>
        <v>80.071261145159497</v>
      </c>
      <c r="P40" s="119">
        <f>SUMIF($B$94:$B$175,$N$40,E94:E175)/$N$49</f>
        <v>59.119200238485121</v>
      </c>
      <c r="Q40" s="119">
        <f>SUMIF($B$94:$B$175,$N$40,F94:F175)/$N$49</f>
        <v>62.999924681772214</v>
      </c>
      <c r="R40" s="119">
        <f>SUMIF($B$94:$B$175,$N$40,H94:H175)/$N$49</f>
        <v>60.580943231405215</v>
      </c>
      <c r="S40" s="119">
        <f>SUMIF($B$94:$B$175,$N$40,G94:G175)/$N$49</f>
        <v>56.358278041612166</v>
      </c>
      <c r="T40" s="119"/>
      <c r="U40" s="119">
        <f>SUMIF($B$94:$B$175,$N$40,I94:I175)/$N$49</f>
        <v>63.855919173905903</v>
      </c>
    </row>
    <row r="41" spans="2:21" x14ac:dyDescent="0.35">
      <c r="B41" s="63" t="s">
        <v>228</v>
      </c>
      <c r="C41" s="102" t="s">
        <v>261</v>
      </c>
      <c r="D41" s="119">
        <f>AVERAGEIFS('2017 Individual Scores Unweight'!$D45:$CL45,'2017 Individual Scores Unweight'!$D$5:$CL$5,'Figure 1'!D$4,'2017 Individual Scores Unweight'!$D$2:$CL$2,"y")</f>
        <v>62.839506172839499</v>
      </c>
      <c r="E41" s="119">
        <f>AVERAGEIFS('2017 Individual Scores Unweight'!$D45:$CL45,'2017 Individual Scores Unweight'!$D$5:$CL$5,'Figure 1'!E$4,'2017 Individual Scores Unweight'!$D$2:$CL$2,"y")</f>
        <v>46.017316017316013</v>
      </c>
      <c r="F41" s="119">
        <f>AVERAGEIFS('2017 Individual Scores Unweight'!$D45:$CL45,'2017 Individual Scores Unweight'!$D$5:$CL$5,'Figure 1'!F$4,'2017 Individual Scores Unweight'!$D$2:$CL$2,"y")</f>
        <v>55.528432472876922</v>
      </c>
      <c r="G41" s="119">
        <f>AVERAGEIFS('2017 Individual Scores Unweight'!$D45:$CL45,'2017 Individual Scores Unweight'!$D$5:$CL$5,'Figure 1'!G$4,'2017 Individual Scores Unweight'!$D$2:$CL$2,"y")</f>
        <v>40.227272727272727</v>
      </c>
      <c r="H41" s="119">
        <f>AVERAGEIFS('2017 Individual Scores Unweight'!$D45:$CL45,'2017 Individual Scores Unweight'!$D$5:$CL$5,'Figure 1'!H$4,'2017 Individual Scores Unweight'!$D$2:$CL$2,"y")</f>
        <v>68.080134680134677</v>
      </c>
      <c r="I41" s="119">
        <f>AVERAGEIF('2017 Individual Scores Unweight'!$D$2:$CL$2,"y",'2017 Individual Scores Unweight'!D45:CL45)</f>
        <v>54.486756453423112</v>
      </c>
      <c r="M41" s="103" t="str">
        <f t="shared" si="1"/>
        <v>MENA (5)</v>
      </c>
      <c r="N41" s="103" t="s">
        <v>246</v>
      </c>
      <c r="O41" s="119">
        <f>SUMIF($B$94:$B$175,$N$41,D94:D175)/$N$50</f>
        <v>71.528709123447925</v>
      </c>
      <c r="P41" s="119">
        <f>SUMIF($B$94:$B$175,$N$41,E94:E175)/$N$50</f>
        <v>60.035225839531137</v>
      </c>
      <c r="Q41" s="119">
        <f>SUMIF($B$94:$B$175,$N$41,F94:F175)/$N$50</f>
        <v>62.040558560193382</v>
      </c>
      <c r="R41" s="119">
        <f>SUMIF($B$94:$B$175,$N$41,H94:H175)/$N$50</f>
        <v>51.83112557947392</v>
      </c>
      <c r="S41" s="119">
        <f>SUMIF($B$94:$B$175,$N$41,G94:G175)/$N$50</f>
        <v>61.497711791442121</v>
      </c>
      <c r="T41" s="119"/>
      <c r="U41" s="119">
        <f>SUMIF($B$94:$B$175,$N$41,I94:I175)/$N$50</f>
        <v>61.722274495648442</v>
      </c>
    </row>
    <row r="42" spans="2:21" x14ac:dyDescent="0.35">
      <c r="B42" s="63" t="s">
        <v>238</v>
      </c>
      <c r="C42" s="102" t="s">
        <v>262</v>
      </c>
      <c r="D42" s="119">
        <f>AVERAGEIFS('2017 Individual Scores Unweight'!$D46:$CL46,'2017 Individual Scores Unweight'!$D$5:$CL$5,'Figure 1'!D$4,'2017 Individual Scores Unweight'!$D$2:$CL$2,"y")</f>
        <v>82.716049382716051</v>
      </c>
      <c r="E42" s="119">
        <f>AVERAGEIFS('2017 Individual Scores Unweight'!$D46:$CL46,'2017 Individual Scores Unweight'!$D$5:$CL$5,'Figure 1'!E$4,'2017 Individual Scores Unweight'!$D$2:$CL$2,"y")</f>
        <v>80.81027966742252</v>
      </c>
      <c r="F42" s="119">
        <f>AVERAGEIFS('2017 Individual Scores Unweight'!$D46:$CL46,'2017 Individual Scores Unweight'!$D$5:$CL$5,'Figure 1'!F$4,'2017 Individual Scores Unweight'!$D$2:$CL$2,"y")</f>
        <v>75.299145299145309</v>
      </c>
      <c r="G42" s="119">
        <f>AVERAGEIFS('2017 Individual Scores Unweight'!$D46:$CL46,'2017 Individual Scores Unweight'!$D$5:$CL$5,'Figure 1'!G$4,'2017 Individual Scores Unweight'!$D$2:$CL$2,"y")</f>
        <v>59.523809523809518</v>
      </c>
      <c r="H42" s="119">
        <f>AVERAGEIFS('2017 Individual Scores Unweight'!$D46:$CL46,'2017 Individual Scores Unweight'!$D$5:$CL$5,'Figure 1'!H$4,'2017 Individual Scores Unweight'!$D$2:$CL$2,"y")</f>
        <v>68.116594516594517</v>
      </c>
      <c r="I42" s="119">
        <f>AVERAGEIF('2017 Individual Scores Unweight'!$D$2:$CL$2,"y",'2017 Individual Scores Unweight'!D46:CL46)</f>
        <v>74.393143364571912</v>
      </c>
      <c r="M42" s="103" t="str">
        <f t="shared" si="1"/>
        <v>EECA (11)</v>
      </c>
      <c r="N42" s="103" t="s">
        <v>259</v>
      </c>
      <c r="O42" s="119">
        <f>SUMIF($B$94:$B$175,$N$42,D94:D175)/$N$51</f>
        <v>46.108531097099331</v>
      </c>
      <c r="P42" s="119">
        <f>SUMIF($B$94:$B$175,$N$42,E94:E175)/$N$51</f>
        <v>50.037101948496641</v>
      </c>
      <c r="Q42" s="119">
        <f>SUMIF($B$94:$B$175,$N$42,F94:F175)/$N$51</f>
        <v>48.259504854386272</v>
      </c>
      <c r="R42" s="119">
        <f>SUMIF($B$94:$B$175,$N$42,H94:H175)/$N$51</f>
        <v>53.763340554712073</v>
      </c>
      <c r="S42" s="119">
        <f>SUMIF($B$94:$B$175,$N$42,G94:G175)/$N$51</f>
        <v>44.320959922678469</v>
      </c>
      <c r="T42" s="119"/>
      <c r="U42" s="119">
        <f>SUMIF($B$94:$B$175,$N$42,I94:I175)/$N$51</f>
        <v>48.436334796643045</v>
      </c>
    </row>
    <row r="43" spans="2:21" x14ac:dyDescent="0.35">
      <c r="B43" s="63" t="s">
        <v>238</v>
      </c>
      <c r="C43" s="102" t="s">
        <v>263</v>
      </c>
      <c r="D43" s="119">
        <f>AVERAGEIFS('2017 Individual Scores Unweight'!$D47:$CL47,'2017 Individual Scores Unweight'!$D$5:$CL$5,'Figure 1'!D$4,'2017 Individual Scores Unweight'!$D$2:$CL$2,"y")</f>
        <v>79.880779472282725</v>
      </c>
      <c r="E43" s="119">
        <f>AVERAGEIFS('2017 Individual Scores Unweight'!$D47:$CL47,'2017 Individual Scores Unweight'!$D$5:$CL$5,'Figure 1'!E$4,'2017 Individual Scores Unweight'!$D$2:$CL$2,"y")</f>
        <v>62.978913787737319</v>
      </c>
      <c r="F43" s="119">
        <f>AVERAGEIFS('2017 Individual Scores Unweight'!$D47:$CL47,'2017 Individual Scores Unweight'!$D$5:$CL$5,'Figure 1'!F$4,'2017 Individual Scores Unweight'!$D$2:$CL$2,"y")</f>
        <v>50.575299564270153</v>
      </c>
      <c r="G43" s="119">
        <f>AVERAGEIFS('2017 Individual Scores Unweight'!$D47:$CL47,'2017 Individual Scores Unweight'!$D$5:$CL$5,'Figure 1'!G$4,'2017 Individual Scores Unweight'!$D$2:$CL$2,"y")</f>
        <v>45.490196078431374</v>
      </c>
      <c r="H43" s="119">
        <f>AVERAGEIFS('2017 Individual Scores Unweight'!$D47:$CL47,'2017 Individual Scores Unweight'!$D$5:$CL$5,'Figure 1'!H$4,'2017 Individual Scores Unweight'!$D$2:$CL$2,"y")</f>
        <v>56.992616799806342</v>
      </c>
      <c r="I43" s="119">
        <f>AVERAGEIF('2017 Individual Scores Unweight'!$D$2:$CL$2,"y",'2017 Individual Scores Unweight'!D47:CL47)</f>
        <v>58.270135214579653</v>
      </c>
      <c r="M43" s="103"/>
      <c r="N43" s="103"/>
    </row>
    <row r="44" spans="2:21" x14ac:dyDescent="0.35">
      <c r="B44" s="63" t="s">
        <v>234</v>
      </c>
      <c r="C44" s="102" t="s">
        <v>264</v>
      </c>
      <c r="D44" s="119">
        <f>AVERAGEIFS('2017 Individual Scores Unweight'!$D48:$CL48,'2017 Individual Scores Unweight'!$D$5:$CL$5,'Figure 1'!D$4,'2017 Individual Scores Unweight'!$D$2:$CL$2,"y")</f>
        <v>76.839826839826841</v>
      </c>
      <c r="E44" s="119">
        <f>AVERAGEIFS('2017 Individual Scores Unweight'!$D48:$CL48,'2017 Individual Scores Unweight'!$D$5:$CL$5,'Figure 1'!E$4,'2017 Individual Scores Unweight'!$D$2:$CL$2,"y")</f>
        <v>75.801806658949516</v>
      </c>
      <c r="F44" s="119">
        <f>AVERAGEIFS('2017 Individual Scores Unweight'!$D48:$CL48,'2017 Individual Scores Unweight'!$D$5:$CL$5,'Figure 1'!F$4,'2017 Individual Scores Unweight'!$D$2:$CL$2,"y")</f>
        <v>68.185626102292773</v>
      </c>
      <c r="G44" s="119">
        <f>AVERAGEIFS('2017 Individual Scores Unweight'!$D48:$CL48,'2017 Individual Scores Unweight'!$D$5:$CL$5,'Figure 1'!G$4,'2017 Individual Scores Unweight'!$D$2:$CL$2,"y")</f>
        <v>53.950049950049944</v>
      </c>
      <c r="H44" s="119">
        <f>AVERAGEIFS('2017 Individual Scores Unweight'!$D48:$CL48,'2017 Individual Scores Unweight'!$D$5:$CL$5,'Figure 1'!H$4,'2017 Individual Scores Unweight'!$D$2:$CL$2,"y")</f>
        <v>62.324718491385156</v>
      </c>
      <c r="I44" s="119">
        <f>AVERAGEIF('2017 Individual Scores Unweight'!$D$2:$CL$2,"y",'2017 Individual Scores Unweight'!D48:CL48)</f>
        <v>68.321513231037045</v>
      </c>
      <c r="M44" s="103"/>
      <c r="N44" s="103"/>
    </row>
    <row r="45" spans="2:21" x14ac:dyDescent="0.35">
      <c r="B45" s="63" t="s">
        <v>238</v>
      </c>
      <c r="C45" s="102" t="s">
        <v>265</v>
      </c>
      <c r="D45" s="119">
        <f>AVERAGEIFS('2017 Individual Scores Unweight'!$D49:$CL49,'2017 Individual Scores Unweight'!$D$5:$CL$5,'Figure 1'!D$4,'2017 Individual Scores Unweight'!$D$2:$CL$2,"y")</f>
        <v>89.814814814814824</v>
      </c>
      <c r="E45" s="119">
        <f>AVERAGEIFS('2017 Individual Scores Unweight'!$D49:$CL49,'2017 Individual Scores Unweight'!$D$5:$CL$5,'Figure 1'!E$4,'2017 Individual Scores Unweight'!$D$2:$CL$2,"y")</f>
        <v>80.512820512820525</v>
      </c>
      <c r="F45" s="119">
        <f>AVERAGEIFS('2017 Individual Scores Unweight'!$D49:$CL49,'2017 Individual Scores Unweight'!$D$5:$CL$5,'Figure 1'!F$4,'2017 Individual Scores Unweight'!$D$2:$CL$2,"y")</f>
        <v>78.104765604765603</v>
      </c>
      <c r="G45" s="119">
        <f>AVERAGEIFS('2017 Individual Scores Unweight'!$D49:$CL49,'2017 Individual Scores Unweight'!$D$5:$CL$5,'Figure 1'!G$4,'2017 Individual Scores Unweight'!$D$2:$CL$2,"y")</f>
        <v>85.757575757575751</v>
      </c>
      <c r="H45" s="119">
        <f>AVERAGEIFS('2017 Individual Scores Unweight'!$D49:$CL49,'2017 Individual Scores Unweight'!$D$5:$CL$5,'Figure 1'!H$4,'2017 Individual Scores Unweight'!$D$2:$CL$2,"y")</f>
        <v>73.284900284900274</v>
      </c>
      <c r="I45" s="119">
        <f>AVERAGEIF('2017 Individual Scores Unweight'!$D$2:$CL$2,"y",'2017 Individual Scores Unweight'!D49:CL49)</f>
        <v>80.998519998519996</v>
      </c>
      <c r="M45" s="66" t="s">
        <v>296</v>
      </c>
      <c r="N45" s="119">
        <f>SUM(J94:J175)</f>
        <v>957013.23</v>
      </c>
    </row>
    <row r="46" spans="2:21" x14ac:dyDescent="0.35">
      <c r="B46" s="63" t="s">
        <v>228</v>
      </c>
      <c r="C46" s="102" t="s">
        <v>311</v>
      </c>
      <c r="D46" s="119">
        <f>AVERAGEIFS('2017 Individual Scores Unweight'!$D50:$CL50,'2017 Individual Scores Unweight'!$D$5:$CL$5,'Figure 1'!D$4,'2017 Individual Scores Unweight'!$D$2:$CL$2,"y")</f>
        <v>67.734754956977184</v>
      </c>
      <c r="E46" s="119">
        <f>AVERAGEIFS('2017 Individual Scores Unweight'!$D50:$CL50,'2017 Individual Scores Unweight'!$D$5:$CL$5,'Figure 1'!E$4,'2017 Individual Scores Unweight'!$D$2:$CL$2,"y")</f>
        <v>67.061144323049078</v>
      </c>
      <c r="F46" s="119">
        <f>AVERAGEIFS('2017 Individual Scores Unweight'!$D50:$CL50,'2017 Individual Scores Unweight'!$D$5:$CL$5,'Figure 1'!F$4,'2017 Individual Scores Unweight'!$D$2:$CL$2,"y")</f>
        <v>53.662184009406239</v>
      </c>
      <c r="G46" s="119">
        <f>AVERAGEIFS('2017 Individual Scores Unweight'!$D50:$CL50,'2017 Individual Scores Unweight'!$D$5:$CL$5,'Figure 1'!G$4,'2017 Individual Scores Unweight'!$D$2:$CL$2,"y")</f>
        <v>49.671717171717169</v>
      </c>
      <c r="H46" s="119">
        <f>AVERAGEIFS('2017 Individual Scores Unweight'!$D50:$CL50,'2017 Individual Scores Unweight'!$D$5:$CL$5,'Figure 1'!H$4,'2017 Individual Scores Unweight'!$D$2:$CL$2,"y")</f>
        <v>55.200352733686067</v>
      </c>
      <c r="I46" s="119">
        <f>AVERAGEIF('2017 Individual Scores Unweight'!$D$2:$CL$2,"y",'2017 Individual Scores Unweight'!D50:CL50)</f>
        <v>58.404088504088506</v>
      </c>
      <c r="M46" s="66" t="s">
        <v>238</v>
      </c>
      <c r="N46" s="119">
        <f t="shared" ref="N46:N51" si="2">SUMIF($B$94:$B$175,M46,$J$94:$J$175)</f>
        <v>144553.57799999998</v>
      </c>
    </row>
    <row r="47" spans="2:21" x14ac:dyDescent="0.35">
      <c r="B47" s="63" t="s">
        <v>234</v>
      </c>
      <c r="C47" s="102" t="s">
        <v>266</v>
      </c>
      <c r="D47" s="119">
        <f>AVERAGEIFS('2017 Individual Scores Unweight'!$D51:$CL51,'2017 Individual Scores Unweight'!$D$5:$CL$5,'Figure 1'!D$4,'2017 Individual Scores Unweight'!$D$2:$CL$2,"y")</f>
        <v>81.76638176638177</v>
      </c>
      <c r="E47" s="119">
        <f>AVERAGEIFS('2017 Individual Scores Unweight'!$D51:$CL51,'2017 Individual Scores Unweight'!$D$5:$CL$5,'Figure 1'!E$4,'2017 Individual Scores Unweight'!$D$2:$CL$2,"y")</f>
        <v>74.838864838864836</v>
      </c>
      <c r="F47" s="119">
        <f>AVERAGEIFS('2017 Individual Scores Unweight'!$D51:$CL51,'2017 Individual Scores Unweight'!$D$5:$CL$5,'Figure 1'!F$4,'2017 Individual Scores Unweight'!$D$2:$CL$2,"y")</f>
        <v>76.454178537511865</v>
      </c>
      <c r="G47" s="119">
        <f>AVERAGEIFS('2017 Individual Scores Unweight'!$D51:$CL51,'2017 Individual Scores Unweight'!$D$5:$CL$5,'Figure 1'!G$4,'2017 Individual Scores Unweight'!$D$2:$CL$2,"y")</f>
        <v>83.030303030303031</v>
      </c>
      <c r="H47" s="119">
        <f>AVERAGEIFS('2017 Individual Scores Unweight'!$D51:$CL51,'2017 Individual Scores Unweight'!$D$5:$CL$5,'Figure 1'!H$4,'2017 Individual Scores Unweight'!$D$2:$CL$2,"y")</f>
        <v>72.769865319865318</v>
      </c>
      <c r="I47" s="119">
        <f>AVERAGEIF('2017 Individual Scores Unweight'!$D$2:$CL$2,"y",'2017 Individual Scores Unweight'!D51:CL51)</f>
        <v>77.454895104895101</v>
      </c>
      <c r="M47" s="66" t="s">
        <v>234</v>
      </c>
      <c r="N47" s="119">
        <f t="shared" si="2"/>
        <v>68342.707999999984</v>
      </c>
    </row>
    <row r="48" spans="2:21" x14ac:dyDescent="0.35">
      <c r="B48" s="63" t="s">
        <v>234</v>
      </c>
      <c r="C48" s="102" t="s">
        <v>267</v>
      </c>
      <c r="D48" s="119">
        <f>AVERAGEIFS('2017 Individual Scores Unweight'!$D52:$CL52,'2017 Individual Scores Unweight'!$D$5:$CL$5,'Figure 1'!D$4,'2017 Individual Scores Unweight'!$D$2:$CL$2,"y")</f>
        <v>79.960317460317455</v>
      </c>
      <c r="E48" s="119">
        <f>AVERAGEIFS('2017 Individual Scores Unweight'!$D52:$CL52,'2017 Individual Scores Unweight'!$D$5:$CL$5,'Figure 1'!E$4,'2017 Individual Scores Unweight'!$D$2:$CL$2,"y")</f>
        <v>54.536019536019531</v>
      </c>
      <c r="F48" s="119">
        <f>AVERAGEIFS('2017 Individual Scores Unweight'!$D52:$CL52,'2017 Individual Scores Unweight'!$D$5:$CL$5,'Figure 1'!F$4,'2017 Individual Scores Unweight'!$D$2:$CL$2,"y")</f>
        <v>57.063332757777196</v>
      </c>
      <c r="G48" s="119">
        <f>AVERAGEIFS('2017 Individual Scores Unweight'!$D52:$CL52,'2017 Individual Scores Unweight'!$D$5:$CL$5,'Figure 1'!G$4,'2017 Individual Scores Unweight'!$D$2:$CL$2,"y")</f>
        <v>44.635364635364638</v>
      </c>
      <c r="H48" s="119">
        <f>AVERAGEIFS('2017 Individual Scores Unweight'!$D52:$CL52,'2017 Individual Scores Unweight'!$D$5:$CL$5,'Figure 1'!H$4,'2017 Individual Scores Unweight'!$D$2:$CL$2,"y")</f>
        <v>42.960280460280465</v>
      </c>
      <c r="I48" s="119">
        <f>AVERAGEIF('2017 Individual Scores Unweight'!$D$2:$CL$2,"y",'2017 Individual Scores Unweight'!D52:CL52)</f>
        <v>56.692921716731242</v>
      </c>
      <c r="M48" s="66" t="s">
        <v>232</v>
      </c>
      <c r="N48" s="119">
        <f t="shared" si="2"/>
        <v>76658.570000000007</v>
      </c>
    </row>
    <row r="49" spans="2:14" x14ac:dyDescent="0.35">
      <c r="B49" s="63" t="s">
        <v>232</v>
      </c>
      <c r="C49" s="102" t="s">
        <v>312</v>
      </c>
      <c r="D49" s="119">
        <f>AVERAGEIFS('2017 Individual Scores Unweight'!$D53:$CL53,'2017 Individual Scores Unweight'!$D$5:$CL$5,'Figure 1'!D$4,'2017 Individual Scores Unweight'!$D$2:$CL$2,"y")</f>
        <v>75.529100529100532</v>
      </c>
      <c r="E49" s="119">
        <f>AVERAGEIFS('2017 Individual Scores Unweight'!$D53:$CL53,'2017 Individual Scores Unweight'!$D$5:$CL$5,'Figure 1'!E$4,'2017 Individual Scores Unweight'!$D$2:$CL$2,"y")</f>
        <v>73.818826675969532</v>
      </c>
      <c r="F49" s="119">
        <f>AVERAGEIFS('2017 Individual Scores Unweight'!$D53:$CL53,'2017 Individual Scores Unweight'!$D$5:$CL$5,'Figure 1'!F$4,'2017 Individual Scores Unweight'!$D$2:$CL$2,"y")</f>
        <v>71.267891059557712</v>
      </c>
      <c r="G49" s="119">
        <f>AVERAGEIFS('2017 Individual Scores Unweight'!$D53:$CL53,'2017 Individual Scores Unweight'!$D$5:$CL$5,'Figure 1'!G$4,'2017 Individual Scores Unweight'!$D$2:$CL$2,"y")</f>
        <v>59.560439560439555</v>
      </c>
      <c r="H49" s="119">
        <f>AVERAGEIFS('2017 Individual Scores Unweight'!$D53:$CL53,'2017 Individual Scores Unweight'!$D$5:$CL$5,'Figure 1'!H$4,'2017 Individual Scores Unweight'!$D$2:$CL$2,"y")</f>
        <v>65.961595811595814</v>
      </c>
      <c r="I49" s="119">
        <f>AVERAGEIF('2017 Individual Scores Unweight'!$D$2:$CL$2,"y",'2017 Individual Scores Unweight'!D53:CL53)</f>
        <v>70.078035985178829</v>
      </c>
      <c r="M49" s="66" t="s">
        <v>228</v>
      </c>
      <c r="N49" s="119">
        <f t="shared" si="2"/>
        <v>549861.57000000007</v>
      </c>
    </row>
    <row r="50" spans="2:14" x14ac:dyDescent="0.35">
      <c r="B50" s="63" t="s">
        <v>259</v>
      </c>
      <c r="C50" s="102" t="s">
        <v>313</v>
      </c>
      <c r="D50" s="119">
        <f>AVERAGEIFS('2017 Individual Scores Unweight'!$D54:$CL54,'2017 Individual Scores Unweight'!$D$5:$CL$5,'Figure 1'!D$4,'2017 Individual Scores Unweight'!$D$2:$CL$2,"y")</f>
        <v>87.008547008547012</v>
      </c>
      <c r="E50" s="119">
        <f>AVERAGEIFS('2017 Individual Scores Unweight'!$D54:$CL54,'2017 Individual Scores Unweight'!$D$5:$CL$5,'Figure 1'!E$4,'2017 Individual Scores Unweight'!$D$2:$CL$2,"y")</f>
        <v>27.207977207977205</v>
      </c>
      <c r="F50" s="119">
        <f>AVERAGEIFS('2017 Individual Scores Unweight'!$D54:$CL54,'2017 Individual Scores Unweight'!$D$5:$CL$5,'Figure 1'!F$4,'2017 Individual Scores Unweight'!$D$2:$CL$2,"y")</f>
        <v>38.051994301994306</v>
      </c>
      <c r="G50" s="119">
        <f>AVERAGEIFS('2017 Individual Scores Unweight'!$D54:$CL54,'2017 Individual Scores Unweight'!$D$5:$CL$5,'Figure 1'!G$4,'2017 Individual Scores Unweight'!$D$2:$CL$2,"y")</f>
        <v>24.615384615384617</v>
      </c>
      <c r="H50" s="119">
        <f>AVERAGEIFS('2017 Individual Scores Unweight'!$D54:$CL54,'2017 Individual Scores Unweight'!$D$5:$CL$5,'Figure 1'!H$4,'2017 Individual Scores Unweight'!$D$2:$CL$2,"y")</f>
        <v>38.856837606837608</v>
      </c>
      <c r="I50" s="119">
        <f>AVERAGEIF('2017 Individual Scores Unweight'!$D$2:$CL$2,"y",'2017 Individual Scores Unweight'!D54:CL54)</f>
        <v>41.669337606837594</v>
      </c>
      <c r="M50" s="66" t="s">
        <v>246</v>
      </c>
      <c r="N50" s="119">
        <f t="shared" si="2"/>
        <v>46676.30999999999</v>
      </c>
    </row>
    <row r="51" spans="2:14" x14ac:dyDescent="0.35">
      <c r="B51" s="63" t="s">
        <v>228</v>
      </c>
      <c r="C51" s="102" t="s">
        <v>268</v>
      </c>
      <c r="D51" s="119">
        <f>AVERAGEIFS('2017 Individual Scores Unweight'!$D55:$CL55,'2017 Individual Scores Unweight'!$D$5:$CL$5,'Figure 1'!D$4,'2017 Individual Scores Unweight'!$D$2:$CL$2,"y")</f>
        <v>87.283950617283949</v>
      </c>
      <c r="E51" s="119">
        <f>AVERAGEIFS('2017 Individual Scores Unweight'!$D55:$CL55,'2017 Individual Scores Unweight'!$D$5:$CL$5,'Figure 1'!E$4,'2017 Individual Scores Unweight'!$D$2:$CL$2,"y")</f>
        <v>81.585789871504161</v>
      </c>
      <c r="F51" s="119">
        <f>AVERAGEIFS('2017 Individual Scores Unweight'!$D55:$CL55,'2017 Individual Scores Unweight'!$D$5:$CL$5,'Figure 1'!F$4,'2017 Individual Scores Unweight'!$D$2:$CL$2,"y")</f>
        <v>74.462081128747784</v>
      </c>
      <c r="G51" s="119">
        <f>AVERAGEIFS('2017 Individual Scores Unweight'!$D55:$CL55,'2017 Individual Scores Unweight'!$D$5:$CL$5,'Figure 1'!G$4,'2017 Individual Scores Unweight'!$D$2:$CL$2,"y")</f>
        <v>87.333333333333329</v>
      </c>
      <c r="H51" s="119">
        <f>AVERAGEIFS('2017 Individual Scores Unweight'!$D55:$CL55,'2017 Individual Scores Unweight'!$D$5:$CL$5,'Figure 1'!H$4,'2017 Individual Scores Unweight'!$D$2:$CL$2,"y")</f>
        <v>63.230565730565729</v>
      </c>
      <c r="I51" s="119">
        <f>AVERAGEIF('2017 Individual Scores Unweight'!$D$2:$CL$2,"y",'2017 Individual Scores Unweight'!D55:CL55)</f>
        <v>78.319105761962916</v>
      </c>
      <c r="M51" s="66" t="s">
        <v>259</v>
      </c>
      <c r="N51" s="119">
        <f t="shared" si="2"/>
        <v>70920.493999999992</v>
      </c>
    </row>
    <row r="52" spans="2:14" x14ac:dyDescent="0.35">
      <c r="B52" s="63" t="s">
        <v>246</v>
      </c>
      <c r="C52" s="102" t="s">
        <v>314</v>
      </c>
      <c r="D52" s="119">
        <f>AVERAGEIFS('2017 Individual Scores Unweight'!$D56:$CL56,'2017 Individual Scores Unweight'!$D$5:$CL$5,'Figure 1'!D$4,'2017 Individual Scores Unweight'!$D$2:$CL$2,"y")</f>
        <v>65.923781113839595</v>
      </c>
      <c r="E52" s="119">
        <f>AVERAGEIFS('2017 Individual Scores Unweight'!$D56:$CL56,'2017 Individual Scores Unweight'!$D$5:$CL$5,'Figure 1'!E$4,'2017 Individual Scores Unweight'!$D$2:$CL$2,"y")</f>
        <v>60.096403723406006</v>
      </c>
      <c r="F52" s="119">
        <f>AVERAGEIFS('2017 Individual Scores Unweight'!$D56:$CL56,'2017 Individual Scores Unweight'!$D$5:$CL$5,'Figure 1'!F$4,'2017 Individual Scores Unweight'!$D$2:$CL$2,"y")</f>
        <v>60.002962198524635</v>
      </c>
      <c r="G52" s="119">
        <f>AVERAGEIFS('2017 Individual Scores Unweight'!$D56:$CL56,'2017 Individual Scores Unweight'!$D$5:$CL$5,'Figure 1'!G$4,'2017 Individual Scores Unweight'!$D$2:$CL$2,"y")</f>
        <v>57.793650793650798</v>
      </c>
      <c r="H52" s="119">
        <f>AVERAGEIFS('2017 Individual Scores Unweight'!$D56:$CL56,'2017 Individual Scores Unweight'!$D$5:$CL$5,'Figure 1'!H$4,'2017 Individual Scores Unweight'!$D$2:$CL$2,"y")</f>
        <v>51.566657646108446</v>
      </c>
      <c r="I52" s="119">
        <f>AVERAGEIF('2017 Individual Scores Unweight'!$D$2:$CL$2,"y",'2017 Individual Scores Unweight'!D56:CL56)</f>
        <v>59.515845752227754</v>
      </c>
    </row>
    <row r="53" spans="2:14" x14ac:dyDescent="0.35">
      <c r="B53" s="63" t="s">
        <v>234</v>
      </c>
      <c r="C53" s="102" t="s">
        <v>269</v>
      </c>
      <c r="D53" s="119">
        <f>AVERAGEIFS('2017 Individual Scores Unweight'!$D57:$CL57,'2017 Individual Scores Unweight'!$D$5:$CL$5,'Figure 1'!D$4,'2017 Individual Scores Unweight'!$D$2:$CL$2,"y")</f>
        <v>79.185552102218779</v>
      </c>
      <c r="E53" s="119">
        <f>AVERAGEIFS('2017 Individual Scores Unweight'!$D57:$CL57,'2017 Individual Scores Unweight'!$D$5:$CL$5,'Figure 1'!E$4,'2017 Individual Scores Unweight'!$D$2:$CL$2,"y")</f>
        <v>68.845136345136339</v>
      </c>
      <c r="F53" s="119">
        <f>AVERAGEIFS('2017 Individual Scores Unweight'!$D57:$CL57,'2017 Individual Scores Unweight'!$D$5:$CL$5,'Figure 1'!F$4,'2017 Individual Scores Unweight'!$D$2:$CL$2,"y")</f>
        <v>64.174868341535003</v>
      </c>
      <c r="G53" s="119">
        <f>AVERAGEIFS('2017 Individual Scores Unweight'!$D57:$CL57,'2017 Individual Scores Unweight'!$D$5:$CL$5,'Figure 1'!G$4,'2017 Individual Scores Unweight'!$D$2:$CL$2,"y")</f>
        <v>70.291375291375289</v>
      </c>
      <c r="H53" s="119">
        <f>AVERAGEIFS('2017 Individual Scores Unweight'!$D57:$CL57,'2017 Individual Scores Unweight'!$D$5:$CL$5,'Figure 1'!H$4,'2017 Individual Scores Unweight'!$D$2:$CL$2,"y")</f>
        <v>67.852428127428126</v>
      </c>
      <c r="I53" s="119">
        <f>AVERAGEIF('2017 Individual Scores Unweight'!$D$2:$CL$2,"y",'2017 Individual Scores Unweight'!D57:CL57)</f>
        <v>69.081334406334392</v>
      </c>
    </row>
    <row r="54" spans="2:14" x14ac:dyDescent="0.35">
      <c r="B54" s="63" t="s">
        <v>228</v>
      </c>
      <c r="C54" s="102" t="s">
        <v>270</v>
      </c>
      <c r="D54" s="119">
        <f>AVERAGEIFS('2017 Individual Scores Unweight'!$D58:$CL58,'2017 Individual Scores Unweight'!$D$5:$CL$5,'Figure 1'!D$4,'2017 Individual Scores Unweight'!$D$2:$CL$2,"y")</f>
        <v>82.659932659932664</v>
      </c>
      <c r="E54" s="119">
        <f>AVERAGEIFS('2017 Individual Scores Unweight'!$D58:$CL58,'2017 Individual Scores Unweight'!$D$5:$CL$5,'Figure 1'!E$4,'2017 Individual Scores Unweight'!$D$2:$CL$2,"y")</f>
        <v>64.716209716209704</v>
      </c>
      <c r="F54" s="119">
        <f>AVERAGEIFS('2017 Individual Scores Unweight'!$D58:$CL58,'2017 Individual Scores Unweight'!$D$5:$CL$5,'Figure 1'!F$4,'2017 Individual Scores Unweight'!$D$2:$CL$2,"y")</f>
        <v>57.476150392817054</v>
      </c>
      <c r="G54" s="119">
        <f>AVERAGEIFS('2017 Individual Scores Unweight'!$D58:$CL58,'2017 Individual Scores Unweight'!$D$5:$CL$5,'Figure 1'!G$4,'2017 Individual Scores Unweight'!$D$2:$CL$2,"y")</f>
        <v>45.151515151515149</v>
      </c>
      <c r="H54" s="119">
        <f>AVERAGEIFS('2017 Individual Scores Unweight'!$D58:$CL58,'2017 Individual Scores Unweight'!$D$5:$CL$5,'Figure 1'!H$4,'2017 Individual Scores Unweight'!$D$2:$CL$2,"y")</f>
        <v>58.315207631874308</v>
      </c>
      <c r="I54" s="119">
        <f>AVERAGEIF('2017 Individual Scores Unweight'!$D$2:$CL$2,"y",'2017 Individual Scores Unweight'!D58:CL58)</f>
        <v>61.600585217251876</v>
      </c>
    </row>
    <row r="55" spans="2:14" x14ac:dyDescent="0.35">
      <c r="B55" s="63" t="s">
        <v>238</v>
      </c>
      <c r="C55" s="102" t="s">
        <v>315</v>
      </c>
      <c r="D55" s="119">
        <f>AVERAGEIFS('2017 Individual Scores Unweight'!$D59:$CL59,'2017 Individual Scores Unweight'!$D$5:$CL$5,'Figure 1'!D$4,'2017 Individual Scores Unweight'!$D$2:$CL$2,"y")</f>
        <v>65.198412698412696</v>
      </c>
      <c r="E55" s="119">
        <f>AVERAGEIFS('2017 Individual Scores Unweight'!$D59:$CL59,'2017 Individual Scores Unweight'!$D$5:$CL$5,'Figure 1'!E$4,'2017 Individual Scores Unweight'!$D$2:$CL$2,"y")</f>
        <v>56.604918890633186</v>
      </c>
      <c r="F55" s="119">
        <f>AVERAGEIFS('2017 Individual Scores Unweight'!$D59:$CL59,'2017 Individual Scores Unweight'!$D$5:$CL$5,'Figure 1'!F$4,'2017 Individual Scores Unweight'!$D$2:$CL$2,"y")</f>
        <v>53.508004341337674</v>
      </c>
      <c r="G55" s="119">
        <f>AVERAGEIFS('2017 Individual Scores Unweight'!$D59:$CL59,'2017 Individual Scores Unweight'!$D$5:$CL$5,'Figure 1'!G$4,'2017 Individual Scores Unweight'!$D$2:$CL$2,"y")</f>
        <v>71.216117216117226</v>
      </c>
      <c r="H55" s="119">
        <f>AVERAGEIFS('2017 Individual Scores Unweight'!$D59:$CL59,'2017 Individual Scores Unweight'!$D$5:$CL$5,'Figure 1'!H$4,'2017 Individual Scores Unweight'!$D$2:$CL$2,"y")</f>
        <v>66.550264550264544</v>
      </c>
      <c r="I55" s="119">
        <f>AVERAGEIF('2017 Individual Scores Unweight'!$D$2:$CL$2,"y",'2017 Individual Scores Unweight'!D59:CL59)</f>
        <v>60.524367695796279</v>
      </c>
    </row>
    <row r="56" spans="2:14" x14ac:dyDescent="0.35">
      <c r="B56" s="63" t="s">
        <v>228</v>
      </c>
      <c r="C56" s="102" t="s">
        <v>271</v>
      </c>
      <c r="D56" s="119">
        <f>AVERAGEIFS('2017 Individual Scores Unweight'!$D60:$CL60,'2017 Individual Scores Unweight'!$D$5:$CL$5,'Figure 1'!D$4,'2017 Individual Scores Unweight'!$D$2:$CL$2,"y")</f>
        <v>89.609053497942384</v>
      </c>
      <c r="E56" s="119">
        <f>AVERAGEIFS('2017 Individual Scores Unweight'!$D60:$CL60,'2017 Individual Scores Unweight'!$D$5:$CL$5,'Figure 1'!E$4,'2017 Individual Scores Unweight'!$D$2:$CL$2,"y")</f>
        <v>85.855379188712519</v>
      </c>
      <c r="F56" s="119">
        <f>AVERAGEIFS('2017 Individual Scores Unweight'!$D60:$CL60,'2017 Individual Scores Unweight'!$D$5:$CL$5,'Figure 1'!F$4,'2017 Individual Scores Unweight'!$D$2:$CL$2,"y")</f>
        <v>79.762769305252974</v>
      </c>
      <c r="G56" s="119">
        <f>AVERAGEIFS('2017 Individual Scores Unweight'!$D60:$CL60,'2017 Individual Scores Unweight'!$D$5:$CL$5,'Figure 1'!G$4,'2017 Individual Scores Unweight'!$D$2:$CL$2,"y")</f>
        <v>83.006535947712422</v>
      </c>
      <c r="H56" s="119">
        <f>AVERAGEIFS('2017 Individual Scores Unweight'!$D60:$CL60,'2017 Individual Scores Unweight'!$D$5:$CL$5,'Figure 1'!H$4,'2017 Individual Scores Unweight'!$D$2:$CL$2,"y")</f>
        <v>75.044662309368192</v>
      </c>
      <c r="I56" s="119">
        <f>AVERAGEIF('2017 Individual Scores Unweight'!$D$2:$CL$2,"y",'2017 Individual Scores Unweight'!D60:CL60)</f>
        <v>82.45860566448799</v>
      </c>
    </row>
    <row r="57" spans="2:14" x14ac:dyDescent="0.35">
      <c r="B57" s="63" t="s">
        <v>232</v>
      </c>
      <c r="C57" s="102" t="s">
        <v>272</v>
      </c>
      <c r="D57" s="119">
        <f>AVERAGEIFS('2017 Individual Scores Unweight'!$D61:$CL61,'2017 Individual Scores Unweight'!$D$5:$CL$5,'Figure 1'!D$4,'2017 Individual Scores Unweight'!$D$2:$CL$2,"y")</f>
        <v>79.549195660306779</v>
      </c>
      <c r="E57" s="119">
        <f>AVERAGEIFS('2017 Individual Scores Unweight'!$D61:$CL61,'2017 Individual Scores Unweight'!$D$5:$CL$5,'Figure 1'!E$4,'2017 Individual Scores Unweight'!$D$2:$CL$2,"y")</f>
        <v>79.234487734487743</v>
      </c>
      <c r="F57" s="119">
        <f>AVERAGEIFS('2017 Individual Scores Unweight'!$D61:$CL61,'2017 Individual Scores Unweight'!$D$5:$CL$5,'Figure 1'!F$4,'2017 Individual Scores Unweight'!$D$2:$CL$2,"y")</f>
        <v>80.018137726471068</v>
      </c>
      <c r="G57" s="119">
        <f>AVERAGEIFS('2017 Individual Scores Unweight'!$D61:$CL61,'2017 Individual Scores Unweight'!$D$5:$CL$5,'Figure 1'!G$4,'2017 Individual Scores Unweight'!$D$2:$CL$2,"y")</f>
        <v>75.396103896103881</v>
      </c>
      <c r="H57" s="119">
        <f>AVERAGEIFS('2017 Individual Scores Unweight'!$D61:$CL61,'2017 Individual Scores Unweight'!$D$5:$CL$5,'Figure 1'!H$4,'2017 Individual Scores Unweight'!$D$2:$CL$2,"y")</f>
        <v>69.273544973544972</v>
      </c>
      <c r="I57" s="119">
        <f>AVERAGEIF('2017 Individual Scores Unweight'!$D$2:$CL$2,"y",'2017 Individual Scores Unweight'!D61:CL61)</f>
        <v>77.585785290547207</v>
      </c>
    </row>
    <row r="58" spans="2:14" x14ac:dyDescent="0.35">
      <c r="B58" s="63" t="s">
        <v>234</v>
      </c>
      <c r="C58" s="102" t="s">
        <v>273</v>
      </c>
      <c r="D58" s="119">
        <f>AVERAGEIFS('2017 Individual Scores Unweight'!$D62:$CL62,'2017 Individual Scores Unweight'!$D$5:$CL$5,'Figure 1'!D$4,'2017 Individual Scores Unweight'!$D$2:$CL$2,"y")</f>
        <v>85.714285714285708</v>
      </c>
      <c r="E58" s="119">
        <f>AVERAGEIFS('2017 Individual Scores Unweight'!$D62:$CL62,'2017 Individual Scores Unweight'!$D$5:$CL$5,'Figure 1'!E$4,'2017 Individual Scores Unweight'!$D$2:$CL$2,"y")</f>
        <v>81.247641247641241</v>
      </c>
      <c r="F58" s="119">
        <f>AVERAGEIFS('2017 Individual Scores Unweight'!$D62:$CL62,'2017 Individual Scores Unweight'!$D$5:$CL$5,'Figure 1'!F$4,'2017 Individual Scores Unweight'!$D$2:$CL$2,"y")</f>
        <v>73.180523180523181</v>
      </c>
      <c r="G58" s="119">
        <f>AVERAGEIFS('2017 Individual Scores Unweight'!$D62:$CL62,'2017 Individual Scores Unweight'!$D$5:$CL$5,'Figure 1'!G$4,'2017 Individual Scores Unweight'!$D$2:$CL$2,"y")</f>
        <v>65.684315684315692</v>
      </c>
      <c r="H58" s="119">
        <f>AVERAGEIFS('2017 Individual Scores Unweight'!$D62:$CL62,'2017 Individual Scores Unweight'!$D$5:$CL$5,'Figure 1'!H$4,'2017 Individual Scores Unweight'!$D$2:$CL$2,"y")</f>
        <v>69.431420431420435</v>
      </c>
      <c r="I58" s="119">
        <f>AVERAGEIF('2017 Individual Scores Unweight'!$D$2:$CL$2,"y",'2017 Individual Scores Unweight'!D62:CL62)</f>
        <v>75.336118907547487</v>
      </c>
    </row>
    <row r="59" spans="2:14" x14ac:dyDescent="0.35">
      <c r="B59" s="63" t="s">
        <v>238</v>
      </c>
      <c r="C59" s="102" t="s">
        <v>341</v>
      </c>
      <c r="D59" s="119">
        <f>AVERAGEIFS('2017 Individual Scores Unweight'!$D63:$CL63,'2017 Individual Scores Unweight'!$D$5:$CL$5,'Figure 1'!D$4,'2017 Individual Scores Unweight'!$D$2:$CL$2,"y")</f>
        <v>82.53721859114016</v>
      </c>
      <c r="E59" s="119">
        <f>AVERAGEIFS('2017 Individual Scores Unweight'!$D63:$CL63,'2017 Individual Scores Unweight'!$D$5:$CL$5,'Figure 1'!E$4,'2017 Individual Scores Unweight'!$D$2:$CL$2,"y")</f>
        <v>65.504034947312263</v>
      </c>
      <c r="F59" s="119">
        <f>AVERAGEIFS('2017 Individual Scores Unweight'!$D63:$CL63,'2017 Individual Scores Unweight'!$D$5:$CL$5,'Figure 1'!F$4,'2017 Individual Scores Unweight'!$D$2:$CL$2,"y")</f>
        <v>61.985974945533769</v>
      </c>
      <c r="G59" s="119">
        <f>AVERAGEIFS('2017 Individual Scores Unweight'!$D63:$CL63,'2017 Individual Scores Unweight'!$D$5:$CL$5,'Figure 1'!G$4,'2017 Individual Scores Unweight'!$D$2:$CL$2,"y")</f>
        <v>39</v>
      </c>
      <c r="H59" s="119">
        <f>AVERAGEIFS('2017 Individual Scores Unweight'!$D63:$CL63,'2017 Individual Scores Unweight'!$D$5:$CL$5,'Figure 1'!H$4,'2017 Individual Scores Unweight'!$D$2:$CL$2,"y")</f>
        <v>57.957952069716768</v>
      </c>
      <c r="I59" s="119">
        <f>AVERAGEIF('2017 Individual Scores Unweight'!$D$2:$CL$2,"y",'2017 Individual Scores Unweight'!D63:CL63)</f>
        <v>62.353514739229027</v>
      </c>
    </row>
    <row r="60" spans="2:14" x14ac:dyDescent="0.35">
      <c r="B60" s="63" t="s">
        <v>228</v>
      </c>
      <c r="C60" s="102" t="s">
        <v>342</v>
      </c>
      <c r="D60" s="119">
        <f>AVERAGEIFS('2017 Individual Scores Unweight'!$D64:$CL64,'2017 Individual Scores Unweight'!$D$5:$CL$5,'Figure 1'!D$4,'2017 Individual Scores Unweight'!$D$2:$CL$2,"y")</f>
        <v>72.252747252747255</v>
      </c>
      <c r="E60" s="119">
        <f>AVERAGEIFS('2017 Individual Scores Unweight'!$D64:$CL64,'2017 Individual Scores Unweight'!$D$5:$CL$5,'Figure 1'!E$4,'2017 Individual Scores Unweight'!$D$2:$CL$2,"y")</f>
        <v>46.95656724228153</v>
      </c>
      <c r="F60" s="119">
        <f>AVERAGEIFS('2017 Individual Scores Unweight'!$D64:$CL64,'2017 Individual Scores Unweight'!$D$5:$CL$5,'Figure 1'!F$4,'2017 Individual Scores Unweight'!$D$2:$CL$2,"y")</f>
        <v>48.677248677248677</v>
      </c>
      <c r="G60" s="119">
        <f>AVERAGEIFS('2017 Individual Scores Unweight'!$D64:$CL64,'2017 Individual Scores Unweight'!$D$5:$CL$5,'Figure 1'!G$4,'2017 Individual Scores Unweight'!$D$2:$CL$2,"y")</f>
        <v>40.997668997668995</v>
      </c>
      <c r="H60" s="119">
        <f>AVERAGEIFS('2017 Individual Scores Unweight'!$D64:$CL64,'2017 Individual Scores Unweight'!$D$5:$CL$5,'Figure 1'!H$4,'2017 Individual Scores Unweight'!$D$2:$CL$2,"y")</f>
        <v>49.899298232631565</v>
      </c>
      <c r="I60" s="119">
        <f>AVERAGEIF('2017 Individual Scores Unweight'!$D$2:$CL$2,"y",'2017 Individual Scores Unweight'!D64:CL64)</f>
        <v>51.452122128312602</v>
      </c>
    </row>
    <row r="61" spans="2:14" x14ac:dyDescent="0.35">
      <c r="B61" s="63" t="s">
        <v>246</v>
      </c>
      <c r="C61" s="102" t="s">
        <v>276</v>
      </c>
      <c r="D61" s="119">
        <f>AVERAGEIFS('2017 Individual Scores Unweight'!$D65:$CL65,'2017 Individual Scores Unweight'!$D$5:$CL$5,'Figure 1'!D$4,'2017 Individual Scores Unweight'!$D$2:$CL$2,"y")</f>
        <v>81.11772486772486</v>
      </c>
      <c r="E61" s="119">
        <f>AVERAGEIFS('2017 Individual Scores Unweight'!$D65:$CL65,'2017 Individual Scores Unweight'!$D$5:$CL$5,'Figure 1'!E$4,'2017 Individual Scores Unweight'!$D$2:$CL$2,"y")</f>
        <v>60.874362565539037</v>
      </c>
      <c r="F61" s="119">
        <f>AVERAGEIFS('2017 Individual Scores Unweight'!$D65:$CL65,'2017 Individual Scores Unweight'!$D$5:$CL$5,'Figure 1'!F$4,'2017 Individual Scores Unweight'!$D$2:$CL$2,"y")</f>
        <v>69.061347829730181</v>
      </c>
      <c r="G61" s="119">
        <f>AVERAGEIFS('2017 Individual Scores Unweight'!$D65:$CL65,'2017 Individual Scores Unweight'!$D$5:$CL$5,'Figure 1'!G$4,'2017 Individual Scores Unweight'!$D$2:$CL$2,"y")</f>
        <v>80.3125</v>
      </c>
      <c r="H61" s="119">
        <f>AVERAGEIFS('2017 Individual Scores Unweight'!$D65:$CL65,'2017 Individual Scores Unweight'!$D$5:$CL$5,'Figure 1'!H$4,'2017 Individual Scores Unweight'!$D$2:$CL$2,"y")</f>
        <v>61.071997446997443</v>
      </c>
      <c r="I61" s="119">
        <f>AVERAGEIF('2017 Individual Scores Unweight'!$D$2:$CL$2,"y",'2017 Individual Scores Unweight'!D65:CL65)</f>
        <v>69.652148481084467</v>
      </c>
    </row>
    <row r="62" spans="2:14" x14ac:dyDescent="0.35">
      <c r="B62" s="63" t="s">
        <v>232</v>
      </c>
      <c r="C62" s="102" t="s">
        <v>316</v>
      </c>
      <c r="D62" s="119">
        <f>AVERAGEIFS('2017 Individual Scores Unweight'!$D66:$CL66,'2017 Individual Scores Unweight'!$D$5:$CL$5,'Figure 1'!D$4,'2017 Individual Scores Unweight'!$D$2:$CL$2,"y")</f>
        <v>76.992143658810321</v>
      </c>
      <c r="E62" s="119">
        <f>AVERAGEIFS('2017 Individual Scores Unweight'!$D66:$CL66,'2017 Individual Scores Unweight'!$D$5:$CL$5,'Figure 1'!E$4,'2017 Individual Scores Unweight'!$D$2:$CL$2,"y")</f>
        <v>60.690235690235689</v>
      </c>
      <c r="F62" s="119">
        <f>AVERAGEIFS('2017 Individual Scores Unweight'!$D66:$CL66,'2017 Individual Scores Unweight'!$D$5:$CL$5,'Figure 1'!F$4,'2017 Individual Scores Unweight'!$D$2:$CL$2,"y")</f>
        <v>65.277777777777771</v>
      </c>
      <c r="G62" s="119">
        <f>AVERAGEIFS('2017 Individual Scores Unweight'!$D66:$CL66,'2017 Individual Scores Unweight'!$D$5:$CL$5,'Figure 1'!G$4,'2017 Individual Scores Unweight'!$D$2:$CL$2,"y")</f>
        <v>56.666666666666664</v>
      </c>
      <c r="H62" s="119">
        <f>AVERAGEIFS('2017 Individual Scores Unweight'!$D66:$CL66,'2017 Individual Scores Unweight'!$D$5:$CL$5,'Figure 1'!H$4,'2017 Individual Scores Unweight'!$D$2:$CL$2,"y")</f>
        <v>59.856254856254864</v>
      </c>
      <c r="I62" s="119">
        <f>AVERAGEIF('2017 Individual Scores Unweight'!$D$2:$CL$2,"y",'2017 Individual Scores Unweight'!D66:CL66)</f>
        <v>64.363784363784347</v>
      </c>
    </row>
    <row r="63" spans="2:14" x14ac:dyDescent="0.35">
      <c r="B63" s="63" t="s">
        <v>228</v>
      </c>
      <c r="C63" s="102" t="s">
        <v>277</v>
      </c>
      <c r="D63" s="119">
        <f>AVERAGEIFS('2017 Individual Scores Unweight'!$D67:$CL67,'2017 Individual Scores Unweight'!$D$5:$CL$5,'Figure 1'!D$4,'2017 Individual Scores Unweight'!$D$2:$CL$2,"y")</f>
        <v>45.844125010791679</v>
      </c>
      <c r="E63" s="119">
        <f>AVERAGEIFS('2017 Individual Scores Unweight'!$D67:$CL67,'2017 Individual Scores Unweight'!$D$5:$CL$5,'Figure 1'!E$4,'2017 Individual Scores Unweight'!$D$2:$CL$2,"y")</f>
        <v>42.448398162683873</v>
      </c>
      <c r="F63" s="119">
        <f>AVERAGEIFS('2017 Individual Scores Unweight'!$D67:$CL67,'2017 Individual Scores Unweight'!$D$5:$CL$5,'Figure 1'!F$4,'2017 Individual Scores Unweight'!$D$2:$CL$2,"y")</f>
        <v>67.713459380126039</v>
      </c>
      <c r="G63" s="119">
        <f>AVERAGEIFS('2017 Individual Scores Unweight'!$D67:$CL67,'2017 Individual Scores Unweight'!$D$5:$CL$5,'Figure 1'!G$4,'2017 Individual Scores Unweight'!$D$2:$CL$2,"y")</f>
        <v>41.721611721611723</v>
      </c>
      <c r="H63" s="119">
        <f>AVERAGEIFS('2017 Individual Scores Unweight'!$D67:$CL67,'2017 Individual Scores Unweight'!$D$5:$CL$5,'Figure 1'!H$4,'2017 Individual Scores Unweight'!$D$2:$CL$2,"y")</f>
        <v>49.085795685795681</v>
      </c>
      <c r="I63" s="119">
        <f>AVERAGEIF('2017 Individual Scores Unweight'!$D$2:$CL$2,"y",'2017 Individual Scores Unweight'!D67:CL67)</f>
        <v>52.537202480059619</v>
      </c>
    </row>
    <row r="64" spans="2:14" x14ac:dyDescent="0.35">
      <c r="B64" s="63" t="s">
        <v>232</v>
      </c>
      <c r="C64" s="102" t="s">
        <v>317</v>
      </c>
      <c r="D64" s="119">
        <f>AVERAGEIFS('2017 Individual Scores Unweight'!$D68:$CL68,'2017 Individual Scores Unweight'!$D$5:$CL$5,'Figure 1'!D$4,'2017 Individual Scores Unweight'!$D$2:$CL$2,"y")</f>
        <v>51.282051282051292</v>
      </c>
      <c r="E64" s="119">
        <f>AVERAGEIFS('2017 Individual Scores Unweight'!$D68:$CL68,'2017 Individual Scores Unweight'!$D$5:$CL$5,'Figure 1'!E$4,'2017 Individual Scores Unweight'!$D$2:$CL$2,"y")</f>
        <v>58.432234432234438</v>
      </c>
      <c r="F64" s="119">
        <f>AVERAGEIFS('2017 Individual Scores Unweight'!$D68:$CL68,'2017 Individual Scores Unweight'!$D$5:$CL$5,'Figure 1'!F$4,'2017 Individual Scores Unweight'!$D$2:$CL$2,"y")</f>
        <v>59.261664261664258</v>
      </c>
      <c r="G64" s="119">
        <f>AVERAGEIFS('2017 Individual Scores Unweight'!$D68:$CL68,'2017 Individual Scores Unweight'!$D$5:$CL$5,'Figure 1'!G$4,'2017 Individual Scores Unweight'!$D$2:$CL$2,"y")</f>
        <v>67.61904761904762</v>
      </c>
      <c r="H64" s="119">
        <f>AVERAGEIFS('2017 Individual Scores Unweight'!$D68:$CL68,'2017 Individual Scores Unweight'!$D$5:$CL$5,'Figure 1'!H$4,'2017 Individual Scores Unweight'!$D$2:$CL$2,"y")</f>
        <v>61.299145299145302</v>
      </c>
      <c r="I64" s="119">
        <f>AVERAGEIF('2017 Individual Scores Unweight'!$D$2:$CL$2,"y",'2017 Individual Scores Unweight'!D68:CL68)</f>
        <v>59.212825269968121</v>
      </c>
    </row>
    <row r="65" spans="2:9" x14ac:dyDescent="0.35">
      <c r="B65" s="63" t="s">
        <v>228</v>
      </c>
      <c r="C65" s="102" t="s">
        <v>278</v>
      </c>
      <c r="D65" s="119">
        <f>AVERAGEIFS('2017 Individual Scores Unweight'!$D69:$CL69,'2017 Individual Scores Unweight'!$D$5:$CL$5,'Figure 1'!D$4,'2017 Individual Scores Unweight'!$D$2:$CL$2,"y")</f>
        <v>78.858024691358025</v>
      </c>
      <c r="E65" s="119">
        <f>AVERAGEIFS('2017 Individual Scores Unweight'!$D69:$CL69,'2017 Individual Scores Unweight'!$D$5:$CL$5,'Figure 1'!E$4,'2017 Individual Scores Unweight'!$D$2:$CL$2,"y")</f>
        <v>57.301587301587304</v>
      </c>
      <c r="F65" s="119">
        <f>AVERAGEIFS('2017 Individual Scores Unweight'!$D69:$CL69,'2017 Individual Scores Unweight'!$D$5:$CL$5,'Figure 1'!F$4,'2017 Individual Scores Unweight'!$D$2:$CL$2,"y")</f>
        <v>61.118125701459029</v>
      </c>
      <c r="G65" s="119">
        <f>AVERAGEIFS('2017 Individual Scores Unweight'!$D69:$CL69,'2017 Individual Scores Unweight'!$D$5:$CL$5,'Figure 1'!G$4,'2017 Individual Scores Unweight'!$D$2:$CL$2,"y")</f>
        <v>68.333333333333343</v>
      </c>
      <c r="H65" s="119">
        <f>AVERAGEIFS('2017 Individual Scores Unweight'!$D69:$CL69,'2017 Individual Scores Unweight'!$D$5:$CL$5,'Figure 1'!H$4,'2017 Individual Scores Unweight'!$D$2:$CL$2,"y")</f>
        <v>58.649494949494944</v>
      </c>
      <c r="I65" s="119">
        <f>AVERAGEIF('2017 Individual Scores Unweight'!$D$2:$CL$2,"y",'2017 Individual Scores Unweight'!D69:CL69)</f>
        <v>64.074025974025986</v>
      </c>
    </row>
    <row r="66" spans="2:9" x14ac:dyDescent="0.35">
      <c r="B66" s="63" t="s">
        <v>259</v>
      </c>
      <c r="C66" s="102" t="s">
        <v>318</v>
      </c>
      <c r="D66" s="119">
        <f>AVERAGEIFS('2017 Individual Scores Unweight'!$D70:$CL70,'2017 Individual Scores Unweight'!$D$5:$CL$5,'Figure 1'!D$4,'2017 Individual Scores Unweight'!$D$2:$CL$2,"y")</f>
        <v>38.786116298371205</v>
      </c>
      <c r="E66" s="119">
        <f>AVERAGEIFS('2017 Individual Scores Unweight'!$D70:$CL70,'2017 Individual Scores Unweight'!$D$5:$CL$5,'Figure 1'!E$4,'2017 Individual Scores Unweight'!$D$2:$CL$2,"y")</f>
        <v>31.120642701525053</v>
      </c>
      <c r="F66" s="119">
        <f>AVERAGEIFS('2017 Individual Scores Unweight'!$D70:$CL70,'2017 Individual Scores Unweight'!$D$5:$CL$5,'Figure 1'!F$4,'2017 Individual Scores Unweight'!$D$2:$CL$2,"y")</f>
        <v>24.104711328976034</v>
      </c>
      <c r="G66" s="119">
        <f>AVERAGEIFS('2017 Individual Scores Unweight'!$D70:$CL70,'2017 Individual Scores Unweight'!$D$5:$CL$5,'Figure 1'!G$4,'2017 Individual Scores Unweight'!$D$2:$CL$2,"y")</f>
        <v>23.52941176470588</v>
      </c>
      <c r="H66" s="119">
        <f>AVERAGEIFS('2017 Individual Scores Unweight'!$D70:$CL70,'2017 Individual Scores Unweight'!$D$5:$CL$5,'Figure 1'!H$4,'2017 Individual Scores Unweight'!$D$2:$CL$2,"y")</f>
        <v>40.661083877995644</v>
      </c>
      <c r="I66" s="119">
        <f>AVERAGEIF('2017 Individual Scores Unweight'!$D$2:$CL$2,"y",'2017 Individual Scores Unweight'!D70:CL70)</f>
        <v>29.969348008563692</v>
      </c>
    </row>
    <row r="67" spans="2:9" x14ac:dyDescent="0.35">
      <c r="B67" s="63" t="s">
        <v>259</v>
      </c>
      <c r="C67" s="102" t="s">
        <v>319</v>
      </c>
      <c r="D67" s="119">
        <f>AVERAGEIFS('2017 Individual Scores Unweight'!$D71:$CL71,'2017 Individual Scores Unweight'!$D$5:$CL$5,'Figure 1'!D$4,'2017 Individual Scores Unweight'!$D$2:$CL$2,"y")</f>
        <v>24.663299663299664</v>
      </c>
      <c r="E67" s="119">
        <f>AVERAGEIFS('2017 Individual Scores Unweight'!$D71:$CL71,'2017 Individual Scores Unweight'!$D$5:$CL$5,'Figure 1'!E$4,'2017 Individual Scores Unweight'!$D$2:$CL$2,"y")</f>
        <v>41.411736411736406</v>
      </c>
      <c r="F67" s="119">
        <f>AVERAGEIFS('2017 Individual Scores Unweight'!$D71:$CL71,'2017 Individual Scores Unweight'!$D$5:$CL$5,'Figure 1'!F$4,'2017 Individual Scores Unweight'!$D$2:$CL$2,"y")</f>
        <v>35.066538399871732</v>
      </c>
      <c r="G67" s="119">
        <f>AVERAGEIFS('2017 Individual Scores Unweight'!$D71:$CL71,'2017 Individual Scores Unweight'!$D$5:$CL$5,'Figure 1'!G$4,'2017 Individual Scores Unweight'!$D$2:$CL$2,"y")</f>
        <v>31.060606060606069</v>
      </c>
      <c r="H67" s="119">
        <f>AVERAGEIFS('2017 Individual Scores Unweight'!$D71:$CL71,'2017 Individual Scores Unweight'!$D$5:$CL$5,'Figure 1'!H$4,'2017 Individual Scores Unweight'!$D$2:$CL$2,"y")</f>
        <v>48.302910052910057</v>
      </c>
      <c r="I67" s="119">
        <f>AVERAGEIF('2017 Individual Scores Unweight'!$D$2:$CL$2,"y",'2017 Individual Scores Unweight'!D71:CL71)</f>
        <v>35.870799835085542</v>
      </c>
    </row>
    <row r="68" spans="2:9" x14ac:dyDescent="0.35">
      <c r="B68" s="63" t="s">
        <v>238</v>
      </c>
      <c r="C68" s="102" t="s">
        <v>279</v>
      </c>
      <c r="D68" s="119">
        <f>AVERAGEIFS('2017 Individual Scores Unweight'!$D72:$CL72,'2017 Individual Scores Unweight'!$D$5:$CL$5,'Figure 1'!D$4,'2017 Individual Scores Unweight'!$D$2:$CL$2,"y")</f>
        <v>96.552028218694886</v>
      </c>
      <c r="E68" s="119">
        <f>AVERAGEIFS('2017 Individual Scores Unweight'!$D72:$CL72,'2017 Individual Scores Unweight'!$D$5:$CL$5,'Figure 1'!E$4,'2017 Individual Scores Unweight'!$D$2:$CL$2,"y")</f>
        <v>91.835571835571841</v>
      </c>
      <c r="F68" s="119">
        <f>AVERAGEIFS('2017 Individual Scores Unweight'!$D72:$CL72,'2017 Individual Scores Unweight'!$D$5:$CL$5,'Figure 1'!F$4,'2017 Individual Scores Unweight'!$D$2:$CL$2,"y")</f>
        <v>89.692545109211764</v>
      </c>
      <c r="G68" s="119">
        <f>AVERAGEIFS('2017 Individual Scores Unweight'!$D72:$CL72,'2017 Individual Scores Unweight'!$D$5:$CL$5,'Figure 1'!G$4,'2017 Individual Scores Unweight'!$D$2:$CL$2,"y")</f>
        <v>95.494505494505503</v>
      </c>
      <c r="H68" s="119">
        <f>AVERAGEIFS('2017 Individual Scores Unweight'!$D72:$CL72,'2017 Individual Scores Unweight'!$D$5:$CL$5,'Figure 1'!H$4,'2017 Individual Scores Unweight'!$D$2:$CL$2,"y")</f>
        <v>85.867724867724874</v>
      </c>
      <c r="I68" s="119">
        <f>AVERAGEIF('2017 Individual Scores Unweight'!$D$2:$CL$2,"y",'2017 Individual Scores Unweight'!D72:CL72)</f>
        <v>91.579510436653308</v>
      </c>
    </row>
    <row r="69" spans="2:9" x14ac:dyDescent="0.35">
      <c r="B69" s="63" t="s">
        <v>234</v>
      </c>
      <c r="C69" s="102" t="s">
        <v>280</v>
      </c>
      <c r="D69" s="119">
        <f>AVERAGEIFS('2017 Individual Scores Unweight'!$D73:$CL73,'2017 Individual Scores Unweight'!$D$5:$CL$5,'Figure 1'!D$4,'2017 Individual Scores Unweight'!$D$2:$CL$2,"y")</f>
        <v>84.547152194211023</v>
      </c>
      <c r="E69" s="119">
        <f>AVERAGEIFS('2017 Individual Scores Unweight'!$D73:$CL73,'2017 Individual Scores Unweight'!$D$5:$CL$5,'Figure 1'!E$4,'2017 Individual Scores Unweight'!$D$2:$CL$2,"y")</f>
        <v>80.597405628918253</v>
      </c>
      <c r="F69" s="119">
        <f>AVERAGEIFS('2017 Individual Scores Unweight'!$D73:$CL73,'2017 Individual Scores Unweight'!$D$5:$CL$5,'Figure 1'!F$4,'2017 Individual Scores Unweight'!$D$2:$CL$2,"y")</f>
        <v>80.03838572466023</v>
      </c>
      <c r="G69" s="119">
        <f>AVERAGEIFS('2017 Individual Scores Unweight'!$D73:$CL73,'2017 Individual Scores Unweight'!$D$5:$CL$5,'Figure 1'!G$4,'2017 Individual Scores Unweight'!$D$2:$CL$2,"y")</f>
        <v>72.805429864253398</v>
      </c>
      <c r="H69" s="119">
        <f>AVERAGEIFS('2017 Individual Scores Unweight'!$D73:$CL73,'2017 Individual Scores Unweight'!$D$5:$CL$5,'Figure 1'!H$4,'2017 Individual Scores Unweight'!$D$2:$CL$2,"y")</f>
        <v>74.440631808278866</v>
      </c>
      <c r="I69" s="119">
        <f>AVERAGEIF('2017 Individual Scores Unweight'!$D$2:$CL$2,"y",'2017 Individual Scores Unweight'!D73:CL73)</f>
        <v>79.090162560750784</v>
      </c>
    </row>
    <row r="70" spans="2:9" x14ac:dyDescent="0.35">
      <c r="B70" s="63" t="s">
        <v>234</v>
      </c>
      <c r="C70" s="102" t="s">
        <v>281</v>
      </c>
      <c r="D70" s="119">
        <f>AVERAGEIFS('2017 Individual Scores Unweight'!$D74:$CL74,'2017 Individual Scores Unweight'!$D$5:$CL$5,'Figure 1'!D$4,'2017 Individual Scores Unweight'!$D$2:$CL$2,"y")</f>
        <v>76.872109372109378</v>
      </c>
      <c r="E70" s="119">
        <f>AVERAGEIFS('2017 Individual Scores Unweight'!$D74:$CL74,'2017 Individual Scores Unweight'!$D$5:$CL$5,'Figure 1'!E$4,'2017 Individual Scores Unweight'!$D$2:$CL$2,"y")</f>
        <v>78.239141810570359</v>
      </c>
      <c r="F70" s="119">
        <f>AVERAGEIFS('2017 Individual Scores Unweight'!$D74:$CL74,'2017 Individual Scores Unweight'!$D$5:$CL$5,'Figure 1'!F$4,'2017 Individual Scores Unweight'!$D$2:$CL$2,"y")</f>
        <v>74.975024975024979</v>
      </c>
      <c r="G70" s="119">
        <f>AVERAGEIFS('2017 Individual Scores Unweight'!$D74:$CL74,'2017 Individual Scores Unweight'!$D$5:$CL$5,'Figure 1'!G$4,'2017 Individual Scores Unweight'!$D$2:$CL$2,"y")</f>
        <v>55.476190476190467</v>
      </c>
      <c r="H70" s="119">
        <f>AVERAGEIFS('2017 Individual Scores Unweight'!$D74:$CL74,'2017 Individual Scores Unweight'!$D$5:$CL$5,'Figure 1'!H$4,'2017 Individual Scores Unweight'!$D$2:$CL$2,"y")</f>
        <v>65.098290598290603</v>
      </c>
      <c r="I70" s="119">
        <f>AVERAGEIF('2017 Individual Scores Unweight'!$D$2:$CL$2,"y",'2017 Individual Scores Unweight'!D74:CL74)</f>
        <v>71.756552970838655</v>
      </c>
    </row>
    <row r="71" spans="2:9" x14ac:dyDescent="0.35">
      <c r="B71" s="63" t="s">
        <v>238</v>
      </c>
      <c r="C71" s="102" t="s">
        <v>282</v>
      </c>
      <c r="D71" s="119">
        <f>AVERAGEIFS('2017 Individual Scores Unweight'!$D75:$CL75,'2017 Individual Scores Unweight'!$D$5:$CL$5,'Figure 1'!D$4,'2017 Individual Scores Unweight'!$D$2:$CL$2,"y")</f>
        <v>83.827160493827165</v>
      </c>
      <c r="E71" s="119">
        <f>AVERAGEIFS('2017 Individual Scores Unweight'!$D75:$CL75,'2017 Individual Scores Unweight'!$D$5:$CL$5,'Figure 1'!E$4,'2017 Individual Scores Unweight'!$D$2:$CL$2,"y")</f>
        <v>69.304610733182173</v>
      </c>
      <c r="F71" s="119">
        <f>AVERAGEIFS('2017 Individual Scores Unweight'!$D75:$CL75,'2017 Individual Scores Unweight'!$D$5:$CL$5,'Figure 1'!F$4,'2017 Individual Scores Unweight'!$D$2:$CL$2,"y")</f>
        <v>67.738095238095241</v>
      </c>
      <c r="G71" s="119">
        <f>AVERAGEIFS('2017 Individual Scores Unweight'!$D75:$CL75,'2017 Individual Scores Unweight'!$D$5:$CL$5,'Figure 1'!G$4,'2017 Individual Scores Unweight'!$D$2:$CL$2,"y")</f>
        <v>59.904761904761905</v>
      </c>
      <c r="H71" s="119">
        <f>AVERAGEIFS('2017 Individual Scores Unweight'!$D75:$CL75,'2017 Individual Scores Unweight'!$D$5:$CL$5,'Figure 1'!H$4,'2017 Individual Scores Unweight'!$D$2:$CL$2,"y")</f>
        <v>71.419508886175549</v>
      </c>
      <c r="I71" s="119">
        <f>AVERAGEIF('2017 Individual Scores Unweight'!$D$2:$CL$2,"y",'2017 Individual Scores Unweight'!D75:CL75)</f>
        <v>70.21639242591624</v>
      </c>
    </row>
    <row r="72" spans="2:9" x14ac:dyDescent="0.35">
      <c r="B72" s="63" t="s">
        <v>228</v>
      </c>
      <c r="C72" s="102" t="s">
        <v>283</v>
      </c>
      <c r="D72" s="119">
        <f>AVERAGEIFS('2017 Individual Scores Unweight'!$D76:$CL76,'2017 Individual Scores Unweight'!$D$5:$CL$5,'Figure 1'!D$4,'2017 Individual Scores Unweight'!$D$2:$CL$2,"y")</f>
        <v>75.641025641025635</v>
      </c>
      <c r="E72" s="119">
        <f>AVERAGEIFS('2017 Individual Scores Unweight'!$D76:$CL76,'2017 Individual Scores Unweight'!$D$5:$CL$5,'Figure 1'!E$4,'2017 Individual Scores Unweight'!$D$2:$CL$2,"y")</f>
        <v>70.280830280830273</v>
      </c>
      <c r="F72" s="119">
        <f>AVERAGEIFS('2017 Individual Scores Unweight'!$D76:$CL76,'2017 Individual Scores Unweight'!$D$5:$CL$5,'Figure 1'!F$4,'2017 Individual Scores Unweight'!$D$2:$CL$2,"y")</f>
        <v>76.495726495726487</v>
      </c>
      <c r="G72" s="119">
        <f>AVERAGEIFS('2017 Individual Scores Unweight'!$D76:$CL76,'2017 Individual Scores Unweight'!$D$5:$CL$5,'Figure 1'!G$4,'2017 Individual Scores Unweight'!$D$2:$CL$2,"y")</f>
        <v>67.692307692307693</v>
      </c>
      <c r="H72" s="119">
        <f>AVERAGEIFS('2017 Individual Scores Unweight'!$D76:$CL76,'2017 Individual Scores Unweight'!$D$5:$CL$5,'Figure 1'!H$4,'2017 Individual Scores Unweight'!$D$2:$CL$2,"y")</f>
        <v>59.341880341880348</v>
      </c>
      <c r="I72" s="119">
        <f>AVERAGEIF('2017 Individual Scores Unweight'!$D$2:$CL$2,"y",'2017 Individual Scores Unweight'!D76:CL76)</f>
        <v>71.398046398046404</v>
      </c>
    </row>
    <row r="73" spans="2:9" x14ac:dyDescent="0.35">
      <c r="B73" s="63" t="s">
        <v>238</v>
      </c>
      <c r="C73" s="102" t="s">
        <v>284</v>
      </c>
      <c r="D73" s="119">
        <f>AVERAGEIFS('2017 Individual Scores Unweight'!$D77:$CL77,'2017 Individual Scores Unweight'!$D$5:$CL$5,'Figure 1'!D$4,'2017 Individual Scores Unweight'!$D$2:$CL$2,"y")</f>
        <v>69.26638176638177</v>
      </c>
      <c r="E73" s="119">
        <f>AVERAGEIFS('2017 Individual Scores Unweight'!$D77:$CL77,'2017 Individual Scores Unweight'!$D$5:$CL$5,'Figure 1'!E$4,'2017 Individual Scores Unweight'!$D$2:$CL$2,"y")</f>
        <v>46.233211233211236</v>
      </c>
      <c r="F73" s="119">
        <f>AVERAGEIFS('2017 Individual Scores Unweight'!$D77:$CL77,'2017 Individual Scores Unweight'!$D$5:$CL$5,'Figure 1'!F$4,'2017 Individual Scores Unweight'!$D$2:$CL$2,"y")</f>
        <v>50.865492532159202</v>
      </c>
      <c r="G73" s="119">
        <f>AVERAGEIFS('2017 Individual Scores Unweight'!$D77:$CL77,'2017 Individual Scores Unweight'!$D$5:$CL$5,'Figure 1'!G$4,'2017 Individual Scores Unweight'!$D$2:$CL$2,"y")</f>
        <v>51.305361305361302</v>
      </c>
      <c r="H73" s="119">
        <f>AVERAGEIFS('2017 Individual Scores Unweight'!$D77:$CL77,'2017 Individual Scores Unweight'!$D$5:$CL$5,'Figure 1'!H$4,'2017 Individual Scores Unweight'!$D$2:$CL$2,"y")</f>
        <v>41.663299663299668</v>
      </c>
      <c r="I73" s="119">
        <f>AVERAGEIF('2017 Individual Scores Unweight'!$D$2:$CL$2,"y",'2017 Individual Scores Unweight'!D77:CL77)</f>
        <v>51.84171384171384</v>
      </c>
    </row>
    <row r="74" spans="2:9" x14ac:dyDescent="0.35">
      <c r="B74" s="63" t="s">
        <v>238</v>
      </c>
      <c r="C74" s="102" t="s">
        <v>285</v>
      </c>
      <c r="D74" s="119">
        <f>AVERAGEIFS('2017 Individual Scores Unweight'!$D78:$CL78,'2017 Individual Scores Unweight'!$D$5:$CL$5,'Figure 1'!D$4,'2017 Individual Scores Unweight'!$D$2:$CL$2,"y")</f>
        <v>65.081369248035898</v>
      </c>
      <c r="E74" s="119">
        <f>AVERAGEIFS('2017 Individual Scores Unweight'!$D78:$CL78,'2017 Individual Scores Unweight'!$D$5:$CL$5,'Figure 1'!E$4,'2017 Individual Scores Unweight'!$D$2:$CL$2,"y")</f>
        <v>40.303030303030305</v>
      </c>
      <c r="F74" s="119">
        <f>AVERAGEIFS('2017 Individual Scores Unweight'!$D78:$CL78,'2017 Individual Scores Unweight'!$D$5:$CL$5,'Figure 1'!F$4,'2017 Individual Scores Unweight'!$D$2:$CL$2,"y")</f>
        <v>40.972222222222221</v>
      </c>
      <c r="G74" s="119">
        <f>AVERAGEIFS('2017 Individual Scores Unweight'!$D78:$CL78,'2017 Individual Scores Unweight'!$D$5:$CL$5,'Figure 1'!G$4,'2017 Individual Scores Unweight'!$D$2:$CL$2,"y")</f>
        <v>23.636363636363637</v>
      </c>
      <c r="H74" s="119">
        <f>AVERAGEIFS('2017 Individual Scores Unweight'!$D78:$CL78,'2017 Individual Scores Unweight'!$D$5:$CL$5,'Figure 1'!H$4,'2017 Individual Scores Unweight'!$D$2:$CL$2,"y")</f>
        <v>46.803030303030305</v>
      </c>
      <c r="I74" s="119">
        <f>AVERAGEIF('2017 Individual Scores Unweight'!$D$2:$CL$2,"y",'2017 Individual Scores Unweight'!D78:CL78)</f>
        <v>43.327801827801821</v>
      </c>
    </row>
    <row r="75" spans="2:9" x14ac:dyDescent="0.35">
      <c r="B75" s="63" t="s">
        <v>228</v>
      </c>
      <c r="C75" s="102" t="s">
        <v>286</v>
      </c>
      <c r="D75" s="119">
        <f>AVERAGEIFS('2017 Individual Scores Unweight'!$D79:$CL79,'2017 Individual Scores Unweight'!$D$5:$CL$5,'Figure 1'!D$4,'2017 Individual Scores Unweight'!$D$2:$CL$2,"y")</f>
        <v>74.117549117549132</v>
      </c>
      <c r="E75" s="119">
        <f>AVERAGEIFS('2017 Individual Scores Unweight'!$D79:$CL79,'2017 Individual Scores Unweight'!$D$5:$CL$5,'Figure 1'!E$4,'2017 Individual Scores Unweight'!$D$2:$CL$2,"y")</f>
        <v>64.021164021164026</v>
      </c>
      <c r="F75" s="119">
        <f>AVERAGEIFS('2017 Individual Scores Unweight'!$D79:$CL79,'2017 Individual Scores Unweight'!$D$5:$CL$5,'Figure 1'!F$4,'2017 Individual Scores Unweight'!$D$2:$CL$2,"y")</f>
        <v>68.233448650115307</v>
      </c>
      <c r="G75" s="119">
        <f>AVERAGEIFS('2017 Individual Scores Unweight'!$D79:$CL79,'2017 Individual Scores Unweight'!$D$5:$CL$5,'Figure 1'!G$4,'2017 Individual Scores Unweight'!$D$2:$CL$2,"y")</f>
        <v>51.047619047619051</v>
      </c>
      <c r="H75" s="119">
        <f>AVERAGEIFS('2017 Individual Scores Unweight'!$D79:$CL79,'2017 Individual Scores Unweight'!$D$5:$CL$5,'Figure 1'!H$4,'2017 Individual Scores Unweight'!$D$2:$CL$2,"y")</f>
        <v>64.630850630850631</v>
      </c>
      <c r="I75" s="119">
        <f>AVERAGEIF('2017 Individual Scores Unweight'!$D$2:$CL$2,"y",'2017 Individual Scores Unweight'!D79:CL79)</f>
        <v>65.429919287062134</v>
      </c>
    </row>
    <row r="76" spans="2:9" x14ac:dyDescent="0.35">
      <c r="B76" s="63" t="s">
        <v>238</v>
      </c>
      <c r="C76" s="102" t="s">
        <v>320</v>
      </c>
      <c r="D76" s="119">
        <f>AVERAGEIFS('2017 Individual Scores Unweight'!$D80:$CL80,'2017 Individual Scores Unweight'!$D$5:$CL$5,'Figure 1'!D$4,'2017 Individual Scores Unweight'!$D$2:$CL$2,"y")</f>
        <v>91.131461131461137</v>
      </c>
      <c r="E76" s="119">
        <f>AVERAGEIFS('2017 Individual Scores Unweight'!$D80:$CL80,'2017 Individual Scores Unweight'!$D$5:$CL$5,'Figure 1'!E$4,'2017 Individual Scores Unweight'!$D$2:$CL$2,"y")</f>
        <v>89.662654805511949</v>
      </c>
      <c r="F76" s="119">
        <f>AVERAGEIFS('2017 Individual Scores Unweight'!$D80:$CL80,'2017 Individual Scores Unweight'!$D$5:$CL$5,'Figure 1'!F$4,'2017 Individual Scores Unweight'!$D$2:$CL$2,"y")</f>
        <v>74.37220187220187</v>
      </c>
      <c r="G76" s="119">
        <f>AVERAGEIFS('2017 Individual Scores Unweight'!$D80:$CL80,'2017 Individual Scores Unweight'!$D$5:$CL$5,'Figure 1'!G$4,'2017 Individual Scores Unweight'!$D$2:$CL$2,"y")</f>
        <v>63.333333333333336</v>
      </c>
      <c r="H76" s="119">
        <f>AVERAGEIFS('2017 Individual Scores Unweight'!$D80:$CL80,'2017 Individual Scores Unweight'!$D$5:$CL$5,'Figure 1'!H$4,'2017 Individual Scores Unweight'!$D$2:$CL$2,"y")</f>
        <v>67.953876370543043</v>
      </c>
      <c r="I76" s="119">
        <f>AVERAGEIF('2017 Individual Scores Unweight'!$D$2:$CL$2,"y",'2017 Individual Scores Unweight'!D80:CL80)</f>
        <v>77.809423468947273</v>
      </c>
    </row>
    <row r="77" spans="2:9" x14ac:dyDescent="0.35">
      <c r="B77" s="63" t="s">
        <v>259</v>
      </c>
      <c r="C77" s="102" t="s">
        <v>287</v>
      </c>
      <c r="D77" s="119">
        <f>AVERAGEIFS('2017 Individual Scores Unweight'!$D81:$CL81,'2017 Individual Scores Unweight'!$D$5:$CL$5,'Figure 1'!D$4,'2017 Individual Scores Unweight'!$D$2:$CL$2,"y")</f>
        <v>96.428571428571431</v>
      </c>
      <c r="E77" s="119">
        <f>AVERAGEIFS('2017 Individual Scores Unweight'!$D81:$CL81,'2017 Individual Scores Unweight'!$D$5:$CL$5,'Figure 1'!E$4,'2017 Individual Scores Unweight'!$D$2:$CL$2,"y")</f>
        <v>89.71044828187685</v>
      </c>
      <c r="F77" s="119">
        <f>AVERAGEIFS('2017 Individual Scores Unweight'!$D81:$CL81,'2017 Individual Scores Unweight'!$D$5:$CL$5,'Figure 1'!F$4,'2017 Individual Scores Unweight'!$D$2:$CL$2,"y")</f>
        <v>84.457671957671963</v>
      </c>
      <c r="G77" s="119">
        <f>AVERAGEIFS('2017 Individual Scores Unweight'!$D81:$CL81,'2017 Individual Scores Unweight'!$D$5:$CL$5,'Figure 1'!G$4,'2017 Individual Scores Unweight'!$D$2:$CL$2,"y")</f>
        <v>88.571428571428584</v>
      </c>
      <c r="H77" s="119">
        <f>AVERAGEIFS('2017 Individual Scores Unweight'!$D81:$CL81,'2017 Individual Scores Unweight'!$D$5:$CL$5,'Figure 1'!H$4,'2017 Individual Scores Unweight'!$D$2:$CL$2,"y")</f>
        <v>82.488196988196975</v>
      </c>
      <c r="I77" s="119">
        <f>AVERAGEIF('2017 Individual Scores Unweight'!$D$2:$CL$2,"y",'2017 Individual Scores Unweight'!D81:CL81)</f>
        <v>87.866707366707388</v>
      </c>
    </row>
    <row r="78" spans="2:9" x14ac:dyDescent="0.35">
      <c r="B78" s="63" t="s">
        <v>238</v>
      </c>
      <c r="C78" s="102" t="s">
        <v>288</v>
      </c>
      <c r="D78" s="119">
        <f>AVERAGEIFS('2017 Individual Scores Unweight'!$D82:$CL82,'2017 Individual Scores Unweight'!$D$5:$CL$5,'Figure 1'!D$4,'2017 Individual Scores Unweight'!$D$2:$CL$2,"y")</f>
        <v>88.468013468013467</v>
      </c>
      <c r="E78" s="119">
        <f>AVERAGEIFS('2017 Individual Scores Unweight'!$D82:$CL82,'2017 Individual Scores Unweight'!$D$5:$CL$5,'Figure 1'!E$4,'2017 Individual Scores Unweight'!$D$2:$CL$2,"y")</f>
        <v>85.575757575757578</v>
      </c>
      <c r="F78" s="119">
        <f>AVERAGEIFS('2017 Individual Scores Unweight'!$D82:$CL82,'2017 Individual Scores Unweight'!$D$5:$CL$5,'Figure 1'!F$4,'2017 Individual Scores Unweight'!$D$2:$CL$2,"y")</f>
        <v>80.966142910587351</v>
      </c>
      <c r="G78" s="119">
        <f>AVERAGEIFS('2017 Individual Scores Unweight'!$D82:$CL82,'2017 Individual Scores Unweight'!$D$5:$CL$5,'Figure 1'!G$4,'2017 Individual Scores Unweight'!$D$2:$CL$2,"y")</f>
        <v>93.777777777777786</v>
      </c>
      <c r="H78" s="119">
        <f>AVERAGEIFS('2017 Individual Scores Unweight'!$D82:$CL82,'2017 Individual Scores Unweight'!$D$5:$CL$5,'Figure 1'!H$4,'2017 Individual Scores Unweight'!$D$2:$CL$2,"y")</f>
        <v>65.330303030303028</v>
      </c>
      <c r="I78" s="119">
        <f>AVERAGEIF('2017 Individual Scores Unweight'!$D$2:$CL$2,"y",'2017 Individual Scores Unweight'!D82:CL82)</f>
        <v>82.770642937309589</v>
      </c>
    </row>
    <row r="79" spans="2:9" x14ac:dyDescent="0.35">
      <c r="B79" s="63" t="s">
        <v>228</v>
      </c>
      <c r="C79" s="102" t="s">
        <v>289</v>
      </c>
      <c r="D79" s="119">
        <f>AVERAGEIFS('2017 Individual Scores Unweight'!$D83:$CL83,'2017 Individual Scores Unweight'!$D$5:$CL$5,'Figure 1'!D$4,'2017 Individual Scores Unweight'!$D$2:$CL$2,"y")</f>
        <v>41.348671904227466</v>
      </c>
      <c r="E79" s="119">
        <f>AVERAGEIFS('2017 Individual Scores Unweight'!$D83:$CL83,'2017 Individual Scores Unweight'!$D$5:$CL$5,'Figure 1'!E$4,'2017 Individual Scores Unweight'!$D$2:$CL$2,"y")</f>
        <v>41.825396825396822</v>
      </c>
      <c r="F79" s="119">
        <f>AVERAGEIFS('2017 Individual Scores Unweight'!$D83:$CL83,'2017 Individual Scores Unweight'!$D$5:$CL$5,'Figure 1'!F$4,'2017 Individual Scores Unweight'!$D$2:$CL$2,"y")</f>
        <v>42.370931537598203</v>
      </c>
      <c r="G79" s="119">
        <f>AVERAGEIFS('2017 Individual Scores Unweight'!$D83:$CL83,'2017 Individual Scores Unweight'!$D$5:$CL$5,'Figure 1'!G$4,'2017 Individual Scores Unweight'!$D$2:$CL$2,"y")</f>
        <v>36.36363636363636</v>
      </c>
      <c r="H79" s="119">
        <f>AVERAGEIFS('2017 Individual Scores Unweight'!$D83:$CL83,'2017 Individual Scores Unweight'!$D$5:$CL$5,'Figure 1'!H$4,'2017 Individual Scores Unweight'!$D$2:$CL$2,"y")</f>
        <v>38.621156004489336</v>
      </c>
      <c r="I79" s="119">
        <f>AVERAGEIF('2017 Individual Scores Unweight'!$D$2:$CL$2,"y",'2017 Individual Scores Unweight'!D83:CL83)</f>
        <v>40.692712842712844</v>
      </c>
    </row>
    <row r="80" spans="2:9" x14ac:dyDescent="0.35">
      <c r="B80" s="63" t="s">
        <v>234</v>
      </c>
      <c r="C80" s="102" t="s">
        <v>290</v>
      </c>
      <c r="D80" s="119">
        <f>AVERAGEIFS('2017 Individual Scores Unweight'!$D84:$CL84,'2017 Individual Scores Unweight'!$D$5:$CL$5,'Figure 1'!D$4,'2017 Individual Scores Unweight'!$D$2:$CL$2,"y")</f>
        <v>84.309764309764304</v>
      </c>
      <c r="E80" s="119">
        <f>AVERAGEIFS('2017 Individual Scores Unweight'!$D84:$CL84,'2017 Individual Scores Unweight'!$D$5:$CL$5,'Figure 1'!E$4,'2017 Individual Scores Unweight'!$D$2:$CL$2,"y")</f>
        <v>81.425685425685415</v>
      </c>
      <c r="F80" s="119">
        <f>AVERAGEIFS('2017 Individual Scores Unweight'!$D84:$CL84,'2017 Individual Scores Unweight'!$D$5:$CL$5,'Figure 1'!F$4,'2017 Individual Scores Unweight'!$D$2:$CL$2,"y")</f>
        <v>76.218200523756082</v>
      </c>
      <c r="G80" s="119">
        <f>AVERAGEIFS('2017 Individual Scores Unweight'!$D84:$CL84,'2017 Individual Scores Unweight'!$D$5:$CL$5,'Figure 1'!G$4,'2017 Individual Scores Unweight'!$D$2:$CL$2,"y")</f>
        <v>62.393939393939398</v>
      </c>
      <c r="H80" s="119">
        <f>AVERAGEIFS('2017 Individual Scores Unweight'!$D84:$CL84,'2017 Individual Scores Unweight'!$D$5:$CL$5,'Figure 1'!H$4,'2017 Individual Scores Unweight'!$D$2:$CL$2,"y")</f>
        <v>62.182603815937135</v>
      </c>
      <c r="I80" s="119">
        <f>AVERAGEIF('2017 Individual Scores Unweight'!$D$2:$CL$2,"y",'2017 Individual Scores Unweight'!D84:CL84)</f>
        <v>74.666843033509693</v>
      </c>
    </row>
    <row r="81" spans="2:32" x14ac:dyDescent="0.35">
      <c r="B81" s="63" t="s">
        <v>259</v>
      </c>
      <c r="C81" s="102" t="s">
        <v>321</v>
      </c>
      <c r="D81" s="119">
        <f>AVERAGEIFS('2017 Individual Scores Unweight'!$D85:$CL85,'2017 Individual Scores Unweight'!$D$5:$CL$5,'Figure 1'!D$4,'2017 Individual Scores Unweight'!$D$2:$CL$2,"y")</f>
        <v>58.862433862433853</v>
      </c>
      <c r="E81" s="119">
        <f>AVERAGEIFS('2017 Individual Scores Unweight'!$D85:$CL85,'2017 Individual Scores Unweight'!$D$5:$CL$5,'Figure 1'!E$4,'2017 Individual Scores Unweight'!$D$2:$CL$2,"y")</f>
        <v>41.224489795918366</v>
      </c>
      <c r="F81" s="119">
        <f>AVERAGEIFS('2017 Individual Scores Unweight'!$D85:$CL85,'2017 Individual Scores Unweight'!$D$5:$CL$5,'Figure 1'!F$4,'2017 Individual Scores Unweight'!$D$2:$CL$2,"y")</f>
        <v>60.531135531135526</v>
      </c>
      <c r="G81" s="119">
        <f>AVERAGEIFS('2017 Individual Scores Unweight'!$D85:$CL85,'2017 Individual Scores Unweight'!$D$5:$CL$5,'Figure 1'!G$4,'2017 Individual Scores Unweight'!$D$2:$CL$2,"y")</f>
        <v>56.593406593406598</v>
      </c>
      <c r="H81" s="119">
        <f>AVERAGEIFS('2017 Individual Scores Unweight'!$D85:$CL85,'2017 Individual Scores Unweight'!$D$5:$CL$5,'Figure 1'!H$4,'2017 Individual Scores Unweight'!$D$2:$CL$2,"y")</f>
        <v>65.330687830687836</v>
      </c>
      <c r="I81" s="119">
        <f>AVERAGEIF('2017 Individual Scores Unweight'!$D$2:$CL$2,"y",'2017 Individual Scores Unweight'!D85:CL85)</f>
        <v>56.50686086400372</v>
      </c>
    </row>
    <row r="82" spans="2:32" x14ac:dyDescent="0.35">
      <c r="B82" s="63" t="s">
        <v>238</v>
      </c>
      <c r="C82" s="102" t="s">
        <v>291</v>
      </c>
      <c r="D82" s="119">
        <f>AVERAGEIFS('2017 Individual Scores Unweight'!$D86:$CL86,'2017 Individual Scores Unweight'!$D$5:$CL$5,'Figure 1'!D$4,'2017 Individual Scores Unweight'!$D$2:$CL$2,"y")</f>
        <v>90.11158594491927</v>
      </c>
      <c r="E82" s="119">
        <f>AVERAGEIFS('2017 Individual Scores Unweight'!$D86:$CL86,'2017 Individual Scores Unweight'!$D$5:$CL$5,'Figure 1'!E$4,'2017 Individual Scores Unweight'!$D$2:$CL$2,"y")</f>
        <v>78.730935730935727</v>
      </c>
      <c r="F82" s="119">
        <f>AVERAGEIFS('2017 Individual Scores Unweight'!$D86:$CL86,'2017 Individual Scores Unweight'!$D$5:$CL$5,'Figure 1'!F$4,'2017 Individual Scores Unweight'!$D$2:$CL$2,"y")</f>
        <v>65.653112319778984</v>
      </c>
      <c r="G82" s="119">
        <f>AVERAGEIFS('2017 Individual Scores Unweight'!$D86:$CL86,'2017 Individual Scores Unweight'!$D$5:$CL$5,'Figure 1'!G$4,'2017 Individual Scores Unweight'!$D$2:$CL$2,"y")</f>
        <v>75.959595959595958</v>
      </c>
      <c r="H82" s="119">
        <f>AVERAGEIFS('2017 Individual Scores Unweight'!$D86:$CL86,'2017 Individual Scores Unweight'!$D$5:$CL$5,'Figure 1'!H$4,'2017 Individual Scores Unweight'!$D$2:$CL$2,"y")</f>
        <v>62.190421307087966</v>
      </c>
      <c r="I82" s="119">
        <f>AVERAGEIF('2017 Individual Scores Unweight'!$D$2:$CL$2,"y",'2017 Individual Scores Unweight'!D86:CL86)</f>
        <v>73.439242855909498</v>
      </c>
    </row>
    <row r="83" spans="2:32" x14ac:dyDescent="0.35">
      <c r="B83" s="63" t="s">
        <v>259</v>
      </c>
      <c r="C83" s="102" t="s">
        <v>322</v>
      </c>
      <c r="D83" s="119">
        <f>AVERAGEIFS('2017 Individual Scores Unweight'!$D87:$CL87,'2017 Individual Scores Unweight'!$D$5:$CL$5,'Figure 1'!D$4,'2017 Individual Scores Unweight'!$D$2:$CL$2,"y")</f>
        <v>68.101851851851848</v>
      </c>
      <c r="E83" s="119">
        <f>AVERAGEIFS('2017 Individual Scores Unweight'!$D87:$CL87,'2017 Individual Scores Unweight'!$D$5:$CL$5,'Figure 1'!E$4,'2017 Individual Scores Unweight'!$D$2:$CL$2,"y")</f>
        <v>58.527777777777771</v>
      </c>
      <c r="F83" s="119">
        <f>AVERAGEIFS('2017 Individual Scores Unweight'!$D87:$CL87,'2017 Individual Scores Unweight'!$D$5:$CL$5,'Figure 1'!F$4,'2017 Individual Scores Unweight'!$D$2:$CL$2,"y")</f>
        <v>69.146274250440925</v>
      </c>
      <c r="G83" s="119">
        <f>AVERAGEIFS('2017 Individual Scores Unweight'!$D87:$CL87,'2017 Individual Scores Unweight'!$D$5:$CL$5,'Figure 1'!G$4,'2017 Individual Scores Unweight'!$D$2:$CL$2,"y")</f>
        <v>49.13095238095238</v>
      </c>
      <c r="H83" s="119">
        <f>AVERAGEIFS('2017 Individual Scores Unweight'!$D87:$CL87,'2017 Individual Scores Unweight'!$D$5:$CL$5,'Figure 1'!H$4,'2017 Individual Scores Unweight'!$D$2:$CL$2,"y")</f>
        <v>60.433289241622582</v>
      </c>
      <c r="I83" s="119">
        <f>AVERAGEIF('2017 Individual Scores Unweight'!$D$2:$CL$2,"y",'2017 Individual Scores Unweight'!D87:CL87)</f>
        <v>62.739487276392033</v>
      </c>
    </row>
    <row r="84" spans="2:32" x14ac:dyDescent="0.35">
      <c r="B84" s="63" t="s">
        <v>259</v>
      </c>
      <c r="C84" s="102" t="s">
        <v>292</v>
      </c>
      <c r="D84" s="119">
        <f>AVERAGEIFS('2017 Individual Scores Unweight'!$D88:$CL88,'2017 Individual Scores Unweight'!$D$5:$CL$5,'Figure 1'!D$4,'2017 Individual Scores Unweight'!$D$2:$CL$2,"y")</f>
        <v>75.18518518518519</v>
      </c>
      <c r="E84" s="119">
        <f>AVERAGEIFS('2017 Individual Scores Unweight'!$D88:$CL88,'2017 Individual Scores Unweight'!$D$5:$CL$5,'Figure 1'!E$4,'2017 Individual Scores Unweight'!$D$2:$CL$2,"y")</f>
        <v>68.719576719576722</v>
      </c>
      <c r="F84" s="119">
        <f>AVERAGEIFS('2017 Individual Scores Unweight'!$D88:$CL88,'2017 Individual Scores Unweight'!$D$5:$CL$5,'Figure 1'!F$4,'2017 Individual Scores Unweight'!$D$2:$CL$2,"y")</f>
        <v>68.485958485958477</v>
      </c>
      <c r="G84" s="119">
        <f>AVERAGEIFS('2017 Individual Scores Unweight'!$D88:$CL88,'2017 Individual Scores Unweight'!$D$5:$CL$5,'Figure 1'!G$4,'2017 Individual Scores Unweight'!$D$2:$CL$2,"y")</f>
        <v>77.333333333333329</v>
      </c>
      <c r="H84" s="119">
        <f>AVERAGEIFS('2017 Individual Scores Unweight'!$D88:$CL88,'2017 Individual Scores Unweight'!$D$5:$CL$5,'Figure 1'!H$4,'2017 Individual Scores Unweight'!$D$2:$CL$2,"y")</f>
        <v>68.466137566137576</v>
      </c>
      <c r="I84" s="119">
        <f>AVERAGEIF('2017 Individual Scores Unweight'!$D$2:$CL$2,"y",'2017 Individual Scores Unweight'!D88:CL88)</f>
        <v>70.942200127914418</v>
      </c>
    </row>
    <row r="85" spans="2:32" x14ac:dyDescent="0.35">
      <c r="B85" s="63" t="s">
        <v>228</v>
      </c>
      <c r="C85" s="102" t="s">
        <v>293</v>
      </c>
      <c r="D85" s="119">
        <f>AVERAGEIFS('2017 Individual Scores Unweight'!$D89:$CL89,'2017 Individual Scores Unweight'!$D$5:$CL$5,'Figure 1'!D$4,'2017 Individual Scores Unweight'!$D$2:$CL$2,"y")</f>
        <v>92.292768959435634</v>
      </c>
      <c r="E85" s="119">
        <f>AVERAGEIFS('2017 Individual Scores Unweight'!$D89:$CL89,'2017 Individual Scores Unweight'!$D$5:$CL$5,'Figure 1'!E$4,'2017 Individual Scores Unweight'!$D$2:$CL$2,"y")</f>
        <v>74.253968253968239</v>
      </c>
      <c r="F85" s="119">
        <f>AVERAGEIFS('2017 Individual Scores Unweight'!$D89:$CL89,'2017 Individual Scores Unweight'!$D$5:$CL$5,'Figure 1'!F$4,'2017 Individual Scores Unweight'!$D$2:$CL$2,"y")</f>
        <v>80.648148148148138</v>
      </c>
      <c r="G85" s="119">
        <f>AVERAGEIFS('2017 Individual Scores Unweight'!$D89:$CL89,'2017 Individual Scores Unweight'!$D$5:$CL$5,'Figure 1'!G$4,'2017 Individual Scores Unweight'!$D$2:$CL$2,"y")</f>
        <v>88</v>
      </c>
      <c r="H85" s="119">
        <f>AVERAGEIFS('2017 Individual Scores Unweight'!$D89:$CL89,'2017 Individual Scores Unweight'!$D$5:$CL$5,'Figure 1'!H$4,'2017 Individual Scores Unweight'!$D$2:$CL$2,"y")</f>
        <v>73.76649029982363</v>
      </c>
      <c r="I85" s="119">
        <f>AVERAGEIF('2017 Individual Scores Unweight'!$D$2:$CL$2,"y",'2017 Individual Scores Unweight'!D89:CL89)</f>
        <v>81.432703451751067</v>
      </c>
    </row>
    <row r="86" spans="2:32" x14ac:dyDescent="0.35">
      <c r="B86" s="63" t="s">
        <v>238</v>
      </c>
      <c r="C86" s="102" t="s">
        <v>294</v>
      </c>
      <c r="D86" s="119">
        <f>AVERAGEIFS('2017 Individual Scores Unweight'!$D90:$CL90,'2017 Individual Scores Unweight'!$D$5:$CL$5,'Figure 1'!D$4,'2017 Individual Scores Unweight'!$D$2:$CL$2,"y")</f>
        <v>78.299663299663294</v>
      </c>
      <c r="E86" s="119">
        <f>AVERAGEIFS('2017 Individual Scores Unweight'!$D90:$CL90,'2017 Individual Scores Unweight'!$D$5:$CL$5,'Figure 1'!E$4,'2017 Individual Scores Unweight'!$D$2:$CL$2,"y")</f>
        <v>69.156954156954157</v>
      </c>
      <c r="F86" s="119">
        <f>AVERAGEIFS('2017 Individual Scores Unweight'!$D90:$CL90,'2017 Individual Scores Unweight'!$D$5:$CL$5,'Figure 1'!F$4,'2017 Individual Scores Unweight'!$D$2:$CL$2,"y")</f>
        <v>70.253820253820251</v>
      </c>
      <c r="G86" s="119">
        <f>AVERAGEIFS('2017 Individual Scores Unweight'!$D90:$CL90,'2017 Individual Scores Unweight'!$D$5:$CL$5,'Figure 1'!G$4,'2017 Individual Scores Unweight'!$D$2:$CL$2,"y")</f>
        <v>70.573426573426588</v>
      </c>
      <c r="H86" s="119">
        <f>AVERAGEIFS('2017 Individual Scores Unweight'!$D90:$CL90,'2017 Individual Scores Unweight'!$D$5:$CL$5,'Figure 1'!H$4,'2017 Individual Scores Unweight'!$D$2:$CL$2,"y")</f>
        <v>59.897163947163939</v>
      </c>
      <c r="I86" s="119">
        <f>AVERAGEIF('2017 Individual Scores Unweight'!$D$2:$CL$2,"y",'2017 Individual Scores Unweight'!D90:CL90)</f>
        <v>69.979870129870136</v>
      </c>
    </row>
    <row r="87" spans="2:32" x14ac:dyDescent="0.35">
      <c r="B87" s="63" t="s">
        <v>238</v>
      </c>
      <c r="C87" s="102" t="s">
        <v>295</v>
      </c>
      <c r="D87" s="119">
        <f>AVERAGEIFS('2017 Individual Scores Unweight'!$D91:$CL91,'2017 Individual Scores Unweight'!$D$5:$CL$5,'Figure 1'!D$4,'2017 Individual Scores Unweight'!$D$2:$CL$2,"y")</f>
        <v>97.751322751322746</v>
      </c>
      <c r="E87" s="119">
        <f>AVERAGEIFS('2017 Individual Scores Unweight'!$D91:$CL91,'2017 Individual Scores Unweight'!$D$5:$CL$5,'Figure 1'!E$4,'2017 Individual Scores Unweight'!$D$2:$CL$2,"y")</f>
        <v>73.763347763347767</v>
      </c>
      <c r="F87" s="119">
        <f>AVERAGEIFS('2017 Individual Scores Unweight'!$D91:$CL91,'2017 Individual Scores Unweight'!$D$5:$CL$5,'Figure 1'!F$4,'2017 Individual Scores Unweight'!$D$2:$CL$2,"y")</f>
        <v>68.472222222222214</v>
      </c>
      <c r="G87" s="119">
        <f>AVERAGEIFS('2017 Individual Scores Unweight'!$D91:$CL91,'2017 Individual Scores Unweight'!$D$5:$CL$5,'Figure 1'!G$4,'2017 Individual Scores Unweight'!$D$2:$CL$2,"y")</f>
        <v>75</v>
      </c>
      <c r="H87" s="119">
        <f>AVERAGEIFS('2017 Individual Scores Unweight'!$D91:$CL91,'2017 Individual Scores Unweight'!$D$5:$CL$5,'Figure 1'!H$4,'2017 Individual Scores Unweight'!$D$2:$CL$2,"y")</f>
        <v>66.205788039121359</v>
      </c>
      <c r="I87" s="119">
        <f>AVERAGEIF('2017 Individual Scores Unweight'!$D$2:$CL$2,"y",'2017 Individual Scores Unweight'!D91:CL91)</f>
        <v>75.158485077532688</v>
      </c>
    </row>
    <row r="90" spans="2:32" x14ac:dyDescent="0.35">
      <c r="B90" s="88"/>
      <c r="C90" s="88"/>
      <c r="D90" s="287" t="s">
        <v>349</v>
      </c>
      <c r="E90" s="287"/>
      <c r="F90" s="287"/>
      <c r="G90" s="287"/>
      <c r="H90" s="287"/>
      <c r="I90" s="287"/>
    </row>
    <row r="91" spans="2:32" x14ac:dyDescent="0.35">
      <c r="B91" s="88"/>
      <c r="C91" s="88"/>
      <c r="D91" s="89" t="s">
        <v>333</v>
      </c>
      <c r="E91" s="90" t="s">
        <v>334</v>
      </c>
      <c r="F91" s="91" t="s">
        <v>335</v>
      </c>
      <c r="G91" s="92" t="s">
        <v>336</v>
      </c>
      <c r="H91" s="93" t="s">
        <v>336</v>
      </c>
    </row>
    <row r="92" spans="2:32" x14ac:dyDescent="0.35">
      <c r="B92" s="88"/>
      <c r="C92" s="88"/>
      <c r="D92" s="95" t="s">
        <v>327</v>
      </c>
      <c r="E92" s="96" t="s">
        <v>328</v>
      </c>
      <c r="F92" s="97" t="s">
        <v>329</v>
      </c>
      <c r="G92" s="98" t="s">
        <v>337</v>
      </c>
      <c r="H92" s="99" t="s">
        <v>330</v>
      </c>
      <c r="I92" s="70" t="s">
        <v>338</v>
      </c>
      <c r="J92" t="s">
        <v>350</v>
      </c>
    </row>
    <row r="93" spans="2:32" x14ac:dyDescent="0.35">
      <c r="B93" s="101" t="s">
        <v>339</v>
      </c>
      <c r="C93" s="101" t="s">
        <v>340</v>
      </c>
    </row>
    <row r="94" spans="2:32" x14ac:dyDescent="0.35">
      <c r="B94" s="63" t="s">
        <v>228</v>
      </c>
      <c r="C94" s="102" t="s">
        <v>229</v>
      </c>
      <c r="D94" s="120">
        <f t="shared" ref="D94:D125" si="3">D6*J94</f>
        <v>716857.96187363833</v>
      </c>
      <c r="E94" s="120">
        <f t="shared" ref="E94:E125" si="4">E6*J94</f>
        <v>475394.05194357748</v>
      </c>
      <c r="F94" s="120">
        <f t="shared" ref="F94:F125" si="5">F6*J94</f>
        <v>481028.32836147427</v>
      </c>
      <c r="G94" s="120">
        <f t="shared" ref="G94:G125" si="6">G6*J94</f>
        <v>543822.96851960779</v>
      </c>
      <c r="H94" s="120">
        <f t="shared" ref="H94:H125" si="7">H6*J94</f>
        <v>447551.19782043976</v>
      </c>
      <c r="I94" s="120">
        <f t="shared" ref="I94:I125" si="8">I6*J94</f>
        <v>524517.62591099413</v>
      </c>
      <c r="J94" s="120">
        <v>8330.0709999999999</v>
      </c>
      <c r="L94" s="290"/>
      <c r="M94" s="290"/>
      <c r="N94" s="290"/>
      <c r="O94" s="108"/>
      <c r="P94" s="108"/>
      <c r="Q94" s="108"/>
      <c r="R94" s="108"/>
      <c r="S94" s="108"/>
      <c r="T94" s="108"/>
      <c r="U94" s="108"/>
      <c r="W94" s="290"/>
      <c r="X94" s="290"/>
      <c r="Y94" s="290"/>
      <c r="Z94" s="108"/>
      <c r="AA94" s="108"/>
      <c r="AB94" s="108"/>
      <c r="AC94" s="108"/>
      <c r="AD94" s="108"/>
      <c r="AE94" s="108"/>
      <c r="AF94" s="108"/>
    </row>
    <row r="95" spans="2:32" x14ac:dyDescent="0.35">
      <c r="B95" s="63" t="s">
        <v>259</v>
      </c>
      <c r="C95" s="102" t="s">
        <v>302</v>
      </c>
      <c r="D95" s="120">
        <f t="shared" si="3"/>
        <v>65869.542716049385</v>
      </c>
      <c r="E95" s="120">
        <f t="shared" si="4"/>
        <v>60204.868973544966</v>
      </c>
      <c r="F95" s="120">
        <f t="shared" si="5"/>
        <v>56606.638271604934</v>
      </c>
      <c r="G95" s="120">
        <f t="shared" si="6"/>
        <v>55577.426666666666</v>
      </c>
      <c r="H95" s="120">
        <f t="shared" si="7"/>
        <v>42438.270723104055</v>
      </c>
      <c r="I95" s="120">
        <f t="shared" si="8"/>
        <v>56743.128151977835</v>
      </c>
      <c r="J95" s="120">
        <v>757.87400000000002</v>
      </c>
      <c r="L95" s="108"/>
      <c r="M95" s="109"/>
      <c r="N95" s="109"/>
      <c r="O95" s="110"/>
      <c r="P95" s="110"/>
      <c r="Q95" s="110"/>
      <c r="R95" s="110"/>
      <c r="S95" s="110"/>
      <c r="T95" s="110"/>
      <c r="U95" s="110"/>
      <c r="W95" s="108"/>
      <c r="X95" s="109"/>
      <c r="Y95" s="109"/>
      <c r="Z95" s="110"/>
      <c r="AA95" s="110"/>
      <c r="AB95" s="110"/>
      <c r="AC95" s="110"/>
      <c r="AD95" s="110"/>
      <c r="AE95" s="110"/>
      <c r="AF95" s="110"/>
    </row>
    <row r="96" spans="2:32" x14ac:dyDescent="0.35">
      <c r="B96" s="63" t="s">
        <v>228</v>
      </c>
      <c r="C96" s="102" t="s">
        <v>230</v>
      </c>
      <c r="D96" s="120">
        <f t="shared" si="3"/>
        <v>3484803.1050682263</v>
      </c>
      <c r="E96" s="120">
        <f t="shared" si="4"/>
        <v>2391320.832383614</v>
      </c>
      <c r="F96" s="120">
        <f t="shared" si="5"/>
        <v>2795510.5258579031</v>
      </c>
      <c r="G96" s="120">
        <f t="shared" si="6"/>
        <v>2900679.9887203299</v>
      </c>
      <c r="H96" s="120">
        <f t="shared" si="7"/>
        <v>2537882.9184322897</v>
      </c>
      <c r="I96" s="120">
        <f t="shared" si="8"/>
        <v>2811057.294375788</v>
      </c>
      <c r="J96" s="120">
        <v>44655.387000000002</v>
      </c>
      <c r="L96" s="108"/>
      <c r="M96" s="109"/>
      <c r="N96" s="109"/>
      <c r="O96" s="108"/>
      <c r="P96" s="108"/>
      <c r="Q96" s="108"/>
      <c r="R96" s="108"/>
      <c r="S96" s="108"/>
      <c r="T96" s="108"/>
      <c r="U96" s="108"/>
      <c r="W96" s="108"/>
      <c r="X96" s="109"/>
      <c r="Y96" s="109"/>
      <c r="Z96" s="108"/>
      <c r="AA96" s="108"/>
      <c r="AB96" s="108"/>
      <c r="AC96" s="108"/>
      <c r="AD96" s="108"/>
      <c r="AE96" s="108"/>
      <c r="AF96" s="108"/>
    </row>
    <row r="97" spans="2:32" x14ac:dyDescent="0.35">
      <c r="B97" s="63" t="s">
        <v>228</v>
      </c>
      <c r="C97" s="102" t="s">
        <v>231</v>
      </c>
      <c r="D97" s="120">
        <f t="shared" si="3"/>
        <v>14652.633367003365</v>
      </c>
      <c r="E97" s="120">
        <f t="shared" si="4"/>
        <v>11808.31399441828</v>
      </c>
      <c r="F97" s="120">
        <f t="shared" si="5"/>
        <v>11633.020133169297</v>
      </c>
      <c r="G97" s="120">
        <f t="shared" si="6"/>
        <v>11666.101743589745</v>
      </c>
      <c r="H97" s="120">
        <f t="shared" si="7"/>
        <v>13862.434033071866</v>
      </c>
      <c r="I97" s="120">
        <f t="shared" si="8"/>
        <v>12508.940532693938</v>
      </c>
      <c r="J97" s="120">
        <v>200.96199999999999</v>
      </c>
      <c r="L97" s="108"/>
      <c r="M97" s="109"/>
      <c r="N97" s="109"/>
      <c r="O97" s="108"/>
      <c r="P97" s="108"/>
      <c r="Q97" s="108"/>
      <c r="R97" s="108"/>
      <c r="S97" s="108"/>
      <c r="T97" s="108"/>
      <c r="U97" s="108"/>
      <c r="W97" s="108"/>
      <c r="X97" s="109"/>
      <c r="Y97" s="109"/>
      <c r="Z97" s="108"/>
      <c r="AA97" s="108"/>
      <c r="AB97" s="108"/>
      <c r="AC97" s="108"/>
      <c r="AD97" s="108"/>
      <c r="AE97" s="108"/>
      <c r="AF97" s="108"/>
    </row>
    <row r="98" spans="2:32" x14ac:dyDescent="0.35">
      <c r="B98" s="63" t="s">
        <v>232</v>
      </c>
      <c r="C98" s="102" t="s">
        <v>233</v>
      </c>
      <c r="D98" s="120">
        <f t="shared" si="3"/>
        <v>193043.90199430202</v>
      </c>
      <c r="E98" s="120">
        <f t="shared" si="4"/>
        <v>98323.771330891337</v>
      </c>
      <c r="F98" s="120">
        <f t="shared" si="5"/>
        <v>131805.1851851852</v>
      </c>
      <c r="G98" s="120">
        <f t="shared" si="6"/>
        <v>105119.70461538462</v>
      </c>
      <c r="H98" s="120">
        <f t="shared" si="7"/>
        <v>124106.28762703962</v>
      </c>
      <c r="I98" s="120">
        <f t="shared" si="8"/>
        <v>130694.91413475417</v>
      </c>
      <c r="J98" s="120">
        <v>2846.9920000000002</v>
      </c>
      <c r="L98" s="108"/>
      <c r="M98" s="109"/>
      <c r="N98" s="109"/>
      <c r="O98" s="108"/>
      <c r="P98" s="108"/>
      <c r="Q98" s="108"/>
      <c r="R98" s="108"/>
      <c r="S98" s="108"/>
      <c r="T98" s="108"/>
      <c r="U98" s="108"/>
      <c r="W98" s="108"/>
      <c r="X98" s="109"/>
      <c r="Y98" s="109"/>
      <c r="Z98" s="108"/>
      <c r="AA98" s="108"/>
      <c r="AB98" s="108"/>
      <c r="AC98" s="108"/>
      <c r="AD98" s="108"/>
      <c r="AE98" s="108"/>
      <c r="AF98" s="108"/>
    </row>
    <row r="99" spans="2:32" x14ac:dyDescent="0.35">
      <c r="B99" s="63" t="s">
        <v>234</v>
      </c>
      <c r="C99" s="102" t="s">
        <v>235</v>
      </c>
      <c r="D99" s="120">
        <f t="shared" si="3"/>
        <v>322501.37962962961</v>
      </c>
      <c r="E99" s="120">
        <f t="shared" si="4"/>
        <v>320857.58021978021</v>
      </c>
      <c r="F99" s="120">
        <f t="shared" si="5"/>
        <v>319228.86153846153</v>
      </c>
      <c r="G99" s="120">
        <f t="shared" si="6"/>
        <v>376234.0153846154</v>
      </c>
      <c r="H99" s="120">
        <f t="shared" si="7"/>
        <v>323371.23605128203</v>
      </c>
      <c r="I99" s="120">
        <f t="shared" si="8"/>
        <v>328850.9695702077</v>
      </c>
      <c r="J99" s="120">
        <v>4446.402</v>
      </c>
      <c r="L99" s="108"/>
      <c r="M99" s="109"/>
      <c r="N99" s="109"/>
      <c r="O99" s="108"/>
      <c r="P99" s="108"/>
      <c r="Q99" s="108"/>
      <c r="R99" s="108"/>
      <c r="S99" s="108"/>
      <c r="T99" s="108"/>
      <c r="U99" s="108"/>
      <c r="W99" s="108"/>
      <c r="X99" s="109"/>
      <c r="Y99" s="109"/>
      <c r="Z99" s="108"/>
      <c r="AA99" s="108"/>
      <c r="AB99" s="108"/>
      <c r="AC99" s="108"/>
      <c r="AD99" s="108"/>
      <c r="AE99" s="108"/>
      <c r="AF99" s="108"/>
    </row>
    <row r="100" spans="2:32" x14ac:dyDescent="0.35">
      <c r="B100" s="63" t="s">
        <v>234</v>
      </c>
      <c r="C100" s="102" t="s">
        <v>236</v>
      </c>
      <c r="D100" s="120">
        <f t="shared" si="3"/>
        <v>205220.23730158727</v>
      </c>
      <c r="E100" s="120">
        <f t="shared" si="4"/>
        <v>162301.42095238095</v>
      </c>
      <c r="F100" s="120">
        <f t="shared" si="5"/>
        <v>192653.10518925521</v>
      </c>
      <c r="G100" s="120">
        <f t="shared" si="6"/>
        <v>169934.40857142859</v>
      </c>
      <c r="H100" s="120">
        <f t="shared" si="7"/>
        <v>167088.77722222218</v>
      </c>
      <c r="I100" s="120">
        <f t="shared" si="8"/>
        <v>181839.5589061573</v>
      </c>
      <c r="J100" s="120">
        <v>2530.9380000000001</v>
      </c>
      <c r="L100" s="108"/>
      <c r="M100" s="109"/>
      <c r="N100" s="109"/>
      <c r="O100" s="108"/>
      <c r="P100" s="108"/>
      <c r="Q100" s="108"/>
      <c r="R100" s="108"/>
      <c r="S100" s="108"/>
      <c r="T100" s="108"/>
      <c r="U100" s="108"/>
      <c r="W100" s="108"/>
      <c r="X100" s="109"/>
      <c r="Y100" s="109"/>
      <c r="Z100" s="108"/>
      <c r="AA100" s="108"/>
      <c r="AB100" s="108"/>
      <c r="AC100" s="108"/>
      <c r="AD100" s="108"/>
      <c r="AE100" s="108"/>
      <c r="AF100" s="108"/>
    </row>
    <row r="101" spans="2:32" x14ac:dyDescent="0.35">
      <c r="B101" s="63" t="s">
        <v>228</v>
      </c>
      <c r="C101" s="102" t="s">
        <v>237</v>
      </c>
      <c r="D101" s="120">
        <f t="shared" si="3"/>
        <v>363403.25</v>
      </c>
      <c r="E101" s="120">
        <f t="shared" si="4"/>
        <v>255809.5186031746</v>
      </c>
      <c r="F101" s="120">
        <f t="shared" si="5"/>
        <v>270398.93675925926</v>
      </c>
      <c r="G101" s="120">
        <f t="shared" si="6"/>
        <v>269126.06399999995</v>
      </c>
      <c r="H101" s="120">
        <f t="shared" si="7"/>
        <v>271189.28336353274</v>
      </c>
      <c r="I101" s="120">
        <f t="shared" si="8"/>
        <v>283355.7173757428</v>
      </c>
      <c r="J101" s="120">
        <v>4360.8389999999999</v>
      </c>
      <c r="L101" s="108"/>
      <c r="M101" s="109"/>
      <c r="N101" s="109"/>
      <c r="O101" s="108"/>
      <c r="P101" s="108"/>
      <c r="Q101" s="108"/>
      <c r="R101" s="108"/>
      <c r="S101" s="108"/>
      <c r="T101" s="108"/>
      <c r="U101" s="108"/>
      <c r="W101" s="108"/>
      <c r="X101" s="109"/>
      <c r="Y101" s="109"/>
      <c r="Z101" s="108"/>
      <c r="AA101" s="108"/>
      <c r="AB101" s="108"/>
      <c r="AC101" s="108"/>
      <c r="AD101" s="108"/>
      <c r="AE101" s="108"/>
      <c r="AF101" s="108"/>
    </row>
    <row r="102" spans="2:32" x14ac:dyDescent="0.35">
      <c r="B102" s="63" t="s">
        <v>238</v>
      </c>
      <c r="C102" s="102" t="s">
        <v>239</v>
      </c>
      <c r="D102" s="120">
        <f t="shared" si="3"/>
        <v>458529.25629629631</v>
      </c>
      <c r="E102" s="120">
        <f t="shared" si="4"/>
        <v>421558.4183164984</v>
      </c>
      <c r="F102" s="120">
        <f t="shared" si="5"/>
        <v>383587.73388241394</v>
      </c>
      <c r="G102" s="120">
        <f t="shared" si="6"/>
        <v>322600.37656565657</v>
      </c>
      <c r="H102" s="120">
        <f t="shared" si="7"/>
        <v>393377.81972131575</v>
      </c>
      <c r="I102" s="120">
        <f t="shared" si="8"/>
        <v>396715.09297191701</v>
      </c>
      <c r="J102" s="120">
        <v>5903.4080000000004</v>
      </c>
      <c r="L102" s="108"/>
      <c r="M102" s="109"/>
      <c r="N102" s="109"/>
      <c r="O102" s="108"/>
      <c r="P102" s="108"/>
      <c r="Q102" s="108"/>
      <c r="R102" s="108"/>
      <c r="S102" s="108"/>
      <c r="T102" s="108"/>
      <c r="U102" s="108"/>
      <c r="W102" s="108"/>
      <c r="X102" s="109"/>
      <c r="Y102" s="109"/>
      <c r="Z102" s="108"/>
      <c r="AA102" s="108"/>
      <c r="AB102" s="108"/>
      <c r="AC102" s="108"/>
      <c r="AD102" s="108"/>
      <c r="AE102" s="108"/>
      <c r="AF102" s="108"/>
    </row>
    <row r="103" spans="2:32" x14ac:dyDescent="0.35">
      <c r="B103" s="63" t="s">
        <v>234</v>
      </c>
      <c r="C103" s="102" t="s">
        <v>240</v>
      </c>
      <c r="D103" s="120">
        <f t="shared" si="3"/>
        <v>59441.616161616155</v>
      </c>
      <c r="E103" s="120">
        <f t="shared" si="4"/>
        <v>66980.883116883109</v>
      </c>
      <c r="F103" s="120">
        <f t="shared" si="5"/>
        <v>58871.351611351602</v>
      </c>
      <c r="G103" s="120">
        <f t="shared" si="6"/>
        <v>55542.399999999987</v>
      </c>
      <c r="H103" s="120">
        <f t="shared" si="7"/>
        <v>55148.620144300148</v>
      </c>
      <c r="I103" s="120">
        <f t="shared" si="8"/>
        <v>59583.634252731397</v>
      </c>
      <c r="J103" s="120">
        <v>1060.8</v>
      </c>
      <c r="L103" s="108"/>
      <c r="M103" s="108"/>
      <c r="N103" s="108"/>
      <c r="O103" s="108"/>
      <c r="P103" s="108"/>
      <c r="Q103" s="108"/>
      <c r="R103" s="108"/>
      <c r="S103" s="108"/>
      <c r="T103" s="108"/>
      <c r="U103" s="108"/>
      <c r="W103" s="108"/>
      <c r="X103" s="108"/>
      <c r="Y103" s="108"/>
      <c r="Z103" s="108"/>
      <c r="AA103" s="108"/>
      <c r="AB103" s="108"/>
      <c r="AC103" s="108"/>
      <c r="AD103" s="108"/>
      <c r="AE103" s="108"/>
      <c r="AF103" s="108"/>
    </row>
    <row r="104" spans="2:32" x14ac:dyDescent="0.35">
      <c r="B104" s="63" t="s">
        <v>234</v>
      </c>
      <c r="C104" s="102" t="s">
        <v>241</v>
      </c>
      <c r="D104" s="120">
        <f t="shared" si="3"/>
        <v>164569.79008818342</v>
      </c>
      <c r="E104" s="120">
        <f t="shared" si="4"/>
        <v>121258.84497354495</v>
      </c>
      <c r="F104" s="120">
        <f t="shared" si="5"/>
        <v>169364.08748677245</v>
      </c>
      <c r="G104" s="120">
        <f t="shared" si="6"/>
        <v>160592.73599999998</v>
      </c>
      <c r="H104" s="120">
        <f t="shared" si="7"/>
        <v>166142.31963492063</v>
      </c>
      <c r="I104" s="120">
        <f t="shared" si="8"/>
        <v>157207.85666742254</v>
      </c>
      <c r="J104" s="120">
        <v>3345.6819999999998</v>
      </c>
      <c r="L104" s="108"/>
      <c r="M104" s="108"/>
      <c r="N104" s="108"/>
      <c r="O104" s="108"/>
      <c r="P104" s="108"/>
      <c r="Q104" s="108"/>
      <c r="R104" s="108"/>
      <c r="S104" s="108"/>
      <c r="T104" s="108"/>
      <c r="U104" s="108"/>
      <c r="W104" s="108"/>
      <c r="X104" s="108"/>
      <c r="Y104" s="108"/>
      <c r="Z104" s="108"/>
      <c r="AA104" s="108"/>
      <c r="AB104" s="108"/>
      <c r="AC104" s="108"/>
      <c r="AD104" s="108"/>
      <c r="AE104" s="108"/>
      <c r="AF104" s="108"/>
    </row>
    <row r="105" spans="2:32" x14ac:dyDescent="0.35">
      <c r="B105" s="63" t="s">
        <v>232</v>
      </c>
      <c r="C105" s="102" t="s">
        <v>303</v>
      </c>
      <c r="D105" s="120">
        <f t="shared" si="3"/>
        <v>993414.21642349428</v>
      </c>
      <c r="E105" s="120">
        <f t="shared" si="4"/>
        <v>947253.5810081769</v>
      </c>
      <c r="F105" s="120">
        <f t="shared" si="5"/>
        <v>793767.79864852224</v>
      </c>
      <c r="G105" s="120">
        <f t="shared" si="6"/>
        <v>1007896.4301818181</v>
      </c>
      <c r="H105" s="120">
        <f t="shared" si="7"/>
        <v>822238.13003299676</v>
      </c>
      <c r="I105" s="120">
        <f t="shared" si="8"/>
        <v>893347.05001298699</v>
      </c>
      <c r="J105" s="120">
        <v>13293.598</v>
      </c>
      <c r="L105" s="108"/>
      <c r="M105" s="109"/>
      <c r="N105" s="109"/>
      <c r="O105" s="110"/>
      <c r="P105" s="110"/>
      <c r="Q105" s="110"/>
      <c r="R105" s="110"/>
      <c r="S105" s="110"/>
      <c r="T105" s="110"/>
      <c r="U105" s="110"/>
      <c r="W105" s="108"/>
      <c r="X105" s="109"/>
      <c r="Y105" s="109"/>
      <c r="Z105" s="110"/>
      <c r="AA105" s="110"/>
      <c r="AB105" s="110"/>
      <c r="AC105" s="110"/>
      <c r="AD105" s="110"/>
      <c r="AE105" s="110"/>
      <c r="AF105" s="110"/>
    </row>
    <row r="106" spans="2:32" x14ac:dyDescent="0.35">
      <c r="B106" s="63" t="s">
        <v>234</v>
      </c>
      <c r="C106" s="102" t="s">
        <v>242</v>
      </c>
      <c r="D106" s="120">
        <f t="shared" si="3"/>
        <v>82799.429741554763</v>
      </c>
      <c r="E106" s="120">
        <f t="shared" si="4"/>
        <v>85666.703970236122</v>
      </c>
      <c r="F106" s="120">
        <f t="shared" si="5"/>
        <v>78607.269674769675</v>
      </c>
      <c r="G106" s="120">
        <f t="shared" si="6"/>
        <v>53838.672187812197</v>
      </c>
      <c r="H106" s="120">
        <f t="shared" si="7"/>
        <v>68919.202557627563</v>
      </c>
      <c r="I106" s="120">
        <f t="shared" si="8"/>
        <v>75815.431887583341</v>
      </c>
      <c r="J106" s="120">
        <v>1230.5350000000001</v>
      </c>
      <c r="L106" s="108"/>
      <c r="M106" s="109"/>
      <c r="N106" s="109"/>
      <c r="O106" s="108"/>
      <c r="P106" s="108"/>
      <c r="Q106" s="108"/>
      <c r="R106" s="108"/>
      <c r="S106" s="108"/>
      <c r="T106" s="108"/>
      <c r="U106" s="108"/>
      <c r="W106" s="108"/>
      <c r="X106" s="109"/>
      <c r="Y106" s="109"/>
      <c r="Z106" s="108"/>
      <c r="AA106" s="108"/>
      <c r="AB106" s="108"/>
      <c r="AC106" s="108"/>
      <c r="AD106" s="108"/>
      <c r="AE106" s="108"/>
      <c r="AF106" s="108"/>
    </row>
    <row r="107" spans="2:32" x14ac:dyDescent="0.35">
      <c r="B107" s="63" t="s">
        <v>234</v>
      </c>
      <c r="C107" s="102" t="s">
        <v>243</v>
      </c>
      <c r="D107" s="120">
        <f t="shared" si="3"/>
        <v>421195.95890709083</v>
      </c>
      <c r="E107" s="120">
        <f t="shared" si="4"/>
        <v>465233.73662337655</v>
      </c>
      <c r="F107" s="120">
        <f t="shared" si="5"/>
        <v>378968.48051677487</v>
      </c>
      <c r="G107" s="120">
        <f t="shared" si="6"/>
        <v>294622.69366666669</v>
      </c>
      <c r="H107" s="120">
        <f t="shared" si="7"/>
        <v>342757.802093771</v>
      </c>
      <c r="I107" s="120">
        <f t="shared" si="8"/>
        <v>386238.17585170479</v>
      </c>
      <c r="J107" s="120">
        <v>5853.4309999999996</v>
      </c>
      <c r="L107" s="108"/>
      <c r="M107" s="109"/>
      <c r="N107" s="109"/>
      <c r="O107" s="108"/>
      <c r="P107" s="108"/>
      <c r="Q107" s="108"/>
      <c r="R107" s="108"/>
      <c r="S107" s="108"/>
      <c r="T107" s="108"/>
      <c r="U107" s="108"/>
      <c r="W107" s="108"/>
      <c r="X107" s="109"/>
      <c r="Y107" s="109"/>
      <c r="Z107" s="108"/>
      <c r="AA107" s="108"/>
      <c r="AB107" s="108"/>
      <c r="AC107" s="108"/>
      <c r="AD107" s="108"/>
      <c r="AE107" s="108"/>
      <c r="AF107" s="108"/>
    </row>
    <row r="108" spans="2:32" x14ac:dyDescent="0.35">
      <c r="B108" s="63" t="s">
        <v>232</v>
      </c>
      <c r="C108" s="102" t="s">
        <v>304</v>
      </c>
      <c r="D108" s="120">
        <f t="shared" si="3"/>
        <v>173458.67628205131</v>
      </c>
      <c r="E108" s="120">
        <f t="shared" si="4"/>
        <v>155062.81666666665</v>
      </c>
      <c r="F108" s="120">
        <f t="shared" si="5"/>
        <v>171762.14377428126</v>
      </c>
      <c r="G108" s="120">
        <f t="shared" si="6"/>
        <v>130938.20076923077</v>
      </c>
      <c r="H108" s="120">
        <f t="shared" si="7"/>
        <v>168381.755025641</v>
      </c>
      <c r="I108" s="120">
        <f t="shared" si="8"/>
        <v>162398.20796070591</v>
      </c>
      <c r="J108" s="120">
        <v>2751.819</v>
      </c>
      <c r="L108" s="108"/>
      <c r="M108" s="109"/>
      <c r="N108" s="109"/>
      <c r="O108" s="108"/>
      <c r="P108" s="108"/>
      <c r="Q108" s="108"/>
      <c r="R108" s="108"/>
      <c r="S108" s="108"/>
      <c r="T108" s="108"/>
      <c r="U108" s="108"/>
      <c r="W108" s="108"/>
      <c r="X108" s="109"/>
      <c r="Y108" s="109"/>
      <c r="Z108" s="108"/>
      <c r="AA108" s="108"/>
      <c r="AB108" s="108"/>
      <c r="AC108" s="108"/>
      <c r="AD108" s="108"/>
      <c r="AE108" s="108"/>
      <c r="AF108" s="108"/>
    </row>
    <row r="109" spans="2:32" x14ac:dyDescent="0.35">
      <c r="B109" s="63" t="s">
        <v>234</v>
      </c>
      <c r="C109" s="102" t="s">
        <v>245</v>
      </c>
      <c r="D109" s="120">
        <f t="shared" si="3"/>
        <v>1348181.4939814813</v>
      </c>
      <c r="E109" s="120">
        <f t="shared" si="4"/>
        <v>1008353.4509523809</v>
      </c>
      <c r="F109" s="120">
        <f t="shared" si="5"/>
        <v>1143084.0199074075</v>
      </c>
      <c r="G109" s="120">
        <f t="shared" si="6"/>
        <v>802555.33333333326</v>
      </c>
      <c r="H109" s="120">
        <f t="shared" si="7"/>
        <v>1010261.1122407406</v>
      </c>
      <c r="I109" s="120">
        <f t="shared" si="8"/>
        <v>1083675.8167804233</v>
      </c>
      <c r="J109" s="120">
        <v>18057.494999999999</v>
      </c>
      <c r="L109" s="108"/>
      <c r="M109" s="109"/>
      <c r="N109" s="109"/>
      <c r="O109" s="108"/>
      <c r="P109" s="108"/>
      <c r="Q109" s="108"/>
      <c r="R109" s="108"/>
      <c r="S109" s="108"/>
      <c r="T109" s="108"/>
      <c r="U109" s="108"/>
      <c r="W109" s="108"/>
      <c r="X109" s="109"/>
      <c r="Y109" s="109"/>
      <c r="Z109" s="108"/>
      <c r="AA109" s="108"/>
      <c r="AB109" s="108"/>
      <c r="AC109" s="108"/>
      <c r="AD109" s="108"/>
      <c r="AE109" s="108"/>
      <c r="AF109" s="108"/>
    </row>
    <row r="110" spans="2:32" x14ac:dyDescent="0.35">
      <c r="B110" s="63" t="s">
        <v>246</v>
      </c>
      <c r="C110" s="102" t="s">
        <v>247</v>
      </c>
      <c r="D110" s="120">
        <f t="shared" si="3"/>
        <v>1633056.3491582491</v>
      </c>
      <c r="E110" s="120">
        <f t="shared" si="4"/>
        <v>1525688.9660317458</v>
      </c>
      <c r="F110" s="120">
        <f t="shared" si="5"/>
        <v>1518180.2160942759</v>
      </c>
      <c r="G110" s="120">
        <f t="shared" si="6"/>
        <v>1517909.281818182</v>
      </c>
      <c r="H110" s="120">
        <f t="shared" si="7"/>
        <v>1150701.2200565657</v>
      </c>
      <c r="I110" s="120">
        <f t="shared" si="8"/>
        <v>1486839.3131336221</v>
      </c>
      <c r="J110" s="120">
        <v>24140.243999999999</v>
      </c>
      <c r="L110" s="108"/>
      <c r="M110" s="109"/>
      <c r="N110" s="109"/>
      <c r="O110" s="108"/>
      <c r="P110" s="108"/>
      <c r="Q110" s="108"/>
      <c r="R110" s="108"/>
      <c r="S110" s="108"/>
      <c r="T110" s="108"/>
      <c r="U110" s="108"/>
      <c r="W110" s="108"/>
      <c r="X110" s="109"/>
      <c r="Y110" s="109"/>
      <c r="Z110" s="108"/>
      <c r="AA110" s="108"/>
      <c r="AB110" s="108"/>
      <c r="AC110" s="108"/>
      <c r="AD110" s="108"/>
      <c r="AE110" s="108"/>
      <c r="AF110" s="108"/>
    </row>
    <row r="111" spans="2:32" x14ac:dyDescent="0.35">
      <c r="B111" s="63" t="s">
        <v>232</v>
      </c>
      <c r="C111" s="102" t="s">
        <v>305</v>
      </c>
      <c r="D111" s="120">
        <f t="shared" si="3"/>
        <v>112432.37997150999</v>
      </c>
      <c r="E111" s="120">
        <f t="shared" si="4"/>
        <v>113541.25032967034</v>
      </c>
      <c r="F111" s="120">
        <f t="shared" si="5"/>
        <v>127778.45497863248</v>
      </c>
      <c r="G111" s="120">
        <f t="shared" si="6"/>
        <v>135391.16866666666</v>
      </c>
      <c r="H111" s="120">
        <f t="shared" si="7"/>
        <v>119228.35708262109</v>
      </c>
      <c r="I111" s="120">
        <f t="shared" si="8"/>
        <v>122166.34630362234</v>
      </c>
      <c r="J111" s="120">
        <v>1803.758</v>
      </c>
      <c r="L111" s="108"/>
      <c r="M111" s="109"/>
      <c r="N111" s="109"/>
      <c r="O111" s="108"/>
      <c r="P111" s="108"/>
      <c r="Q111" s="108"/>
      <c r="R111" s="108"/>
      <c r="S111" s="108"/>
      <c r="T111" s="108"/>
      <c r="U111" s="108"/>
      <c r="W111" s="108"/>
      <c r="X111" s="109"/>
      <c r="Y111" s="109"/>
      <c r="Z111" s="108"/>
      <c r="AA111" s="108"/>
      <c r="AB111" s="108"/>
      <c r="AC111" s="108"/>
      <c r="AD111" s="108"/>
      <c r="AE111" s="108"/>
      <c r="AF111" s="108"/>
    </row>
    <row r="112" spans="2:32" x14ac:dyDescent="0.35">
      <c r="B112" s="63" t="s">
        <v>238</v>
      </c>
      <c r="C112" s="102" t="s">
        <v>248</v>
      </c>
      <c r="D112" s="120">
        <f t="shared" si="3"/>
        <v>41383.359283679267</v>
      </c>
      <c r="E112" s="120">
        <f t="shared" si="4"/>
        <v>27181.262850165702</v>
      </c>
      <c r="F112" s="120">
        <f t="shared" si="5"/>
        <v>22500.23051146384</v>
      </c>
      <c r="G112" s="120">
        <f t="shared" si="6"/>
        <v>30782.842666666667</v>
      </c>
      <c r="H112" s="120">
        <f t="shared" si="7"/>
        <v>42752.004050468051</v>
      </c>
      <c r="I112" s="120">
        <f t="shared" si="8"/>
        <v>30749.885582185001</v>
      </c>
      <c r="J112" s="120">
        <v>796.10799999999995</v>
      </c>
      <c r="L112" s="108"/>
      <c r="M112" s="109"/>
      <c r="N112" s="109"/>
      <c r="O112" s="108"/>
      <c r="P112" s="108"/>
      <c r="Q112" s="108"/>
      <c r="R112" s="108"/>
      <c r="S112" s="108"/>
      <c r="T112" s="108"/>
      <c r="U112" s="108"/>
      <c r="W112" s="108"/>
      <c r="X112" s="109"/>
      <c r="Y112" s="109"/>
      <c r="Z112" s="108"/>
      <c r="AA112" s="108"/>
      <c r="AB112" s="108"/>
      <c r="AC112" s="108"/>
      <c r="AD112" s="108"/>
      <c r="AE112" s="108"/>
      <c r="AF112" s="108"/>
    </row>
    <row r="113" spans="2:32" x14ac:dyDescent="0.35">
      <c r="B113" s="63" t="s">
        <v>238</v>
      </c>
      <c r="C113" s="102" t="s">
        <v>249</v>
      </c>
      <c r="D113" s="120">
        <f t="shared" si="3"/>
        <v>2127839.0782051282</v>
      </c>
      <c r="E113" s="120">
        <f t="shared" si="4"/>
        <v>1759102.5264380067</v>
      </c>
      <c r="F113" s="120">
        <f t="shared" si="5"/>
        <v>1723942.2041982713</v>
      </c>
      <c r="G113" s="120">
        <f t="shared" si="6"/>
        <v>1930786.2764102567</v>
      </c>
      <c r="H113" s="120">
        <f t="shared" si="7"/>
        <v>1780230.2608465613</v>
      </c>
      <c r="I113" s="120">
        <f t="shared" si="8"/>
        <v>1837804.0368845756</v>
      </c>
      <c r="J113" s="120">
        <v>25832.132000000001</v>
      </c>
      <c r="L113" s="108"/>
      <c r="M113" s="108"/>
      <c r="N113" s="108"/>
      <c r="O113" s="108"/>
      <c r="P113" s="108"/>
      <c r="Q113" s="108"/>
      <c r="R113" s="108"/>
      <c r="S113" s="108"/>
      <c r="T113" s="108"/>
      <c r="U113" s="108"/>
      <c r="W113" s="108"/>
      <c r="X113" s="108"/>
      <c r="Y113" s="108"/>
      <c r="Z113" s="108"/>
      <c r="AA113" s="108"/>
      <c r="AB113" s="108"/>
      <c r="AC113" s="108"/>
      <c r="AD113" s="108"/>
      <c r="AE113" s="108"/>
      <c r="AF113" s="108"/>
    </row>
    <row r="114" spans="2:32" x14ac:dyDescent="0.35">
      <c r="B114" s="63" t="s">
        <v>238</v>
      </c>
      <c r="C114" s="102" t="s">
        <v>250</v>
      </c>
      <c r="D114" s="120">
        <f t="shared" si="3"/>
        <v>38492.005151515143</v>
      </c>
      <c r="E114" s="120">
        <f t="shared" si="4"/>
        <v>38869.234505494504</v>
      </c>
      <c r="F114" s="120">
        <f t="shared" si="5"/>
        <v>37751.183653846143</v>
      </c>
      <c r="G114" s="120">
        <f t="shared" si="6"/>
        <v>32159.76923076923</v>
      </c>
      <c r="H114" s="120">
        <f t="shared" si="7"/>
        <v>37524.288459207448</v>
      </c>
      <c r="I114" s="120">
        <f t="shared" si="8"/>
        <v>37270.604706959704</v>
      </c>
      <c r="J114" s="120">
        <v>532.09799999999996</v>
      </c>
      <c r="L114" s="108"/>
      <c r="M114" s="108"/>
      <c r="N114" s="108"/>
      <c r="O114" s="108"/>
      <c r="P114" s="108"/>
      <c r="Q114" s="108"/>
      <c r="R114" s="108"/>
      <c r="S114" s="108"/>
      <c r="T114" s="108"/>
      <c r="U114" s="108"/>
      <c r="W114" s="108"/>
      <c r="X114" s="108"/>
      <c r="Y114" s="108"/>
      <c r="Z114" s="108"/>
      <c r="AA114" s="108"/>
      <c r="AB114" s="108"/>
      <c r="AC114" s="108"/>
      <c r="AD114" s="108"/>
      <c r="AE114" s="108"/>
      <c r="AF114" s="108"/>
    </row>
    <row r="115" spans="2:32" x14ac:dyDescent="0.35">
      <c r="B115" s="63" t="s">
        <v>259</v>
      </c>
      <c r="C115" s="102" t="s">
        <v>306</v>
      </c>
      <c r="D115" s="120">
        <f t="shared" si="3"/>
        <v>44492.214205246921</v>
      </c>
      <c r="E115" s="120">
        <f t="shared" si="4"/>
        <v>36283.453133597883</v>
      </c>
      <c r="F115" s="120">
        <f t="shared" si="5"/>
        <v>36030.067391975303</v>
      </c>
      <c r="G115" s="120">
        <f t="shared" si="6"/>
        <v>22636.0645</v>
      </c>
      <c r="H115" s="120">
        <f t="shared" si="7"/>
        <v>44666.56966732804</v>
      </c>
      <c r="I115" s="120">
        <f t="shared" si="8"/>
        <v>36851.755334486021</v>
      </c>
      <c r="J115" s="120">
        <v>923.92100000000005</v>
      </c>
      <c r="L115" s="108"/>
      <c r="M115" s="108"/>
      <c r="N115" s="109"/>
      <c r="O115" s="110"/>
      <c r="P115" s="110"/>
      <c r="Q115" s="110"/>
      <c r="R115" s="110"/>
      <c r="S115" s="110"/>
      <c r="T115" s="110"/>
      <c r="U115" s="110"/>
      <c r="W115" s="108"/>
      <c r="X115" s="108"/>
      <c r="Y115" s="109"/>
      <c r="Z115" s="110"/>
      <c r="AA115" s="110"/>
      <c r="AB115" s="110"/>
      <c r="AC115" s="110"/>
      <c r="AD115" s="110"/>
      <c r="AE115" s="110"/>
      <c r="AF115" s="110"/>
    </row>
    <row r="116" spans="2:32" x14ac:dyDescent="0.35">
      <c r="B116" s="63" t="s">
        <v>238</v>
      </c>
      <c r="C116" s="102" t="s">
        <v>251</v>
      </c>
      <c r="D116" s="120">
        <f t="shared" si="3"/>
        <v>660413.4696784697</v>
      </c>
      <c r="E116" s="120">
        <f t="shared" si="4"/>
        <v>627722.73939647642</v>
      </c>
      <c r="F116" s="120">
        <f t="shared" si="5"/>
        <v>606787.15804843302</v>
      </c>
      <c r="G116" s="120">
        <f t="shared" si="6"/>
        <v>640813.44436363631</v>
      </c>
      <c r="H116" s="120">
        <f t="shared" si="7"/>
        <v>526887.45870736672</v>
      </c>
      <c r="I116" s="120">
        <f t="shared" si="8"/>
        <v>613614.01159378199</v>
      </c>
      <c r="J116" s="120">
        <v>7252.0039999999999</v>
      </c>
      <c r="L116" s="108"/>
      <c r="M116" s="108"/>
      <c r="N116" s="108"/>
      <c r="O116" s="108"/>
      <c r="P116" s="108"/>
      <c r="Q116" s="108"/>
      <c r="R116" s="108"/>
      <c r="S116" s="108"/>
      <c r="T116" s="108"/>
      <c r="U116" s="108"/>
      <c r="W116" s="108"/>
      <c r="X116" s="108"/>
      <c r="Y116" s="108"/>
      <c r="Z116" s="108"/>
      <c r="AA116" s="108"/>
      <c r="AB116" s="108"/>
      <c r="AC116" s="108"/>
      <c r="AD116" s="108"/>
      <c r="AE116" s="108"/>
      <c r="AF116" s="108"/>
    </row>
    <row r="117" spans="2:32" x14ac:dyDescent="0.35">
      <c r="B117" s="63" t="s">
        <v>232</v>
      </c>
      <c r="C117" s="102" t="s">
        <v>307</v>
      </c>
      <c r="D117" s="120">
        <f t="shared" si="3"/>
        <v>288715.86944444448</v>
      </c>
      <c r="E117" s="120">
        <f t="shared" si="4"/>
        <v>185304.18121693117</v>
      </c>
      <c r="F117" s="120">
        <f t="shared" si="5"/>
        <v>226978.60249999995</v>
      </c>
      <c r="G117" s="120">
        <f t="shared" si="6"/>
        <v>112975.77499999999</v>
      </c>
      <c r="H117" s="120">
        <f t="shared" si="7"/>
        <v>257329.90582407406</v>
      </c>
      <c r="I117" s="120">
        <f t="shared" si="8"/>
        <v>217277.0319801587</v>
      </c>
      <c r="J117" s="120">
        <v>4519.0309999999999</v>
      </c>
      <c r="L117" s="108"/>
      <c r="M117" s="109"/>
      <c r="N117" s="109"/>
      <c r="O117" s="108"/>
      <c r="P117" s="108"/>
      <c r="Q117" s="108"/>
      <c r="R117" s="108"/>
      <c r="S117" s="108"/>
      <c r="T117" s="108"/>
      <c r="U117" s="108"/>
      <c r="W117" s="108"/>
      <c r="X117" s="109"/>
      <c r="Y117" s="109"/>
      <c r="Z117" s="108"/>
      <c r="AA117" s="108"/>
      <c r="AB117" s="108"/>
      <c r="AC117" s="108"/>
      <c r="AD117" s="108"/>
      <c r="AE117" s="108"/>
      <c r="AF117" s="108"/>
    </row>
    <row r="118" spans="2:32" x14ac:dyDescent="0.35">
      <c r="B118" s="63" t="s">
        <v>234</v>
      </c>
      <c r="C118" s="102" t="s">
        <v>252</v>
      </c>
      <c r="D118" s="120">
        <f t="shared" si="3"/>
        <v>228174.33212725545</v>
      </c>
      <c r="E118" s="120">
        <f t="shared" si="4"/>
        <v>214015.33793909792</v>
      </c>
      <c r="F118" s="120">
        <f t="shared" si="5"/>
        <v>211134.70049382711</v>
      </c>
      <c r="G118" s="120">
        <f t="shared" si="6"/>
        <v>185000.47097435899</v>
      </c>
      <c r="H118" s="120">
        <f t="shared" si="7"/>
        <v>203524.66109553658</v>
      </c>
      <c r="I118" s="120">
        <f t="shared" si="8"/>
        <v>209811.29784607491</v>
      </c>
      <c r="J118" s="120">
        <v>2917.348</v>
      </c>
      <c r="L118" s="108"/>
      <c r="M118" s="109"/>
      <c r="N118" s="109"/>
      <c r="O118" s="108"/>
      <c r="P118" s="108"/>
      <c r="Q118" s="108"/>
      <c r="R118" s="108"/>
      <c r="S118" s="108"/>
      <c r="T118" s="108"/>
      <c r="U118" s="108"/>
      <c r="W118" s="108"/>
      <c r="X118" s="109"/>
      <c r="Y118" s="109"/>
      <c r="Z118" s="108"/>
      <c r="AA118" s="108"/>
      <c r="AB118" s="108"/>
      <c r="AC118" s="108"/>
      <c r="AD118" s="108"/>
      <c r="AE118" s="108"/>
      <c r="AF118" s="108"/>
    </row>
    <row r="119" spans="2:32" x14ac:dyDescent="0.35">
      <c r="B119" s="63" t="s">
        <v>234</v>
      </c>
      <c r="C119" s="102" t="s">
        <v>253</v>
      </c>
      <c r="D119" s="120">
        <f t="shared" si="3"/>
        <v>35690.634259259263</v>
      </c>
      <c r="E119" s="120">
        <f t="shared" si="4"/>
        <v>34406.97111111111</v>
      </c>
      <c r="F119" s="120">
        <f t="shared" si="5"/>
        <v>34281.004166666666</v>
      </c>
      <c r="G119" s="120">
        <f t="shared" si="6"/>
        <v>26561.030000000002</v>
      </c>
      <c r="H119" s="120">
        <f t="shared" si="7"/>
        <v>33847.91781481482</v>
      </c>
      <c r="I119" s="120">
        <f t="shared" si="8"/>
        <v>33383.125497354493</v>
      </c>
      <c r="J119" s="120">
        <v>453.48099999999999</v>
      </c>
      <c r="L119" s="108"/>
      <c r="M119" s="109"/>
      <c r="N119" s="109"/>
      <c r="O119" s="108"/>
      <c r="P119" s="108"/>
      <c r="Q119" s="108"/>
      <c r="R119" s="108"/>
      <c r="S119" s="108"/>
      <c r="T119" s="108"/>
      <c r="U119" s="108"/>
      <c r="W119" s="108"/>
      <c r="X119" s="109"/>
      <c r="Y119" s="109"/>
      <c r="Z119" s="108"/>
      <c r="AA119" s="108"/>
      <c r="AB119" s="108"/>
      <c r="AC119" s="108"/>
      <c r="AD119" s="108"/>
      <c r="AE119" s="108"/>
      <c r="AF119" s="108"/>
    </row>
    <row r="120" spans="2:32" x14ac:dyDescent="0.35">
      <c r="B120" s="63" t="s">
        <v>232</v>
      </c>
      <c r="C120" s="102" t="s">
        <v>254</v>
      </c>
      <c r="D120" s="120">
        <f t="shared" si="3"/>
        <v>194367.78068181817</v>
      </c>
      <c r="E120" s="120">
        <f t="shared" si="4"/>
        <v>179892.50058441557</v>
      </c>
      <c r="F120" s="120">
        <f t="shared" si="5"/>
        <v>171003.07687499994</v>
      </c>
      <c r="G120" s="120">
        <f t="shared" si="6"/>
        <v>108344.36290909089</v>
      </c>
      <c r="H120" s="120">
        <f t="shared" si="7"/>
        <v>155467.99739393938</v>
      </c>
      <c r="I120" s="120">
        <f t="shared" si="8"/>
        <v>165615.797491342</v>
      </c>
      <c r="J120" s="120">
        <v>2921.049</v>
      </c>
      <c r="L120" s="108"/>
      <c r="M120" s="109"/>
      <c r="N120" s="109"/>
      <c r="O120" s="108"/>
      <c r="P120" s="108"/>
      <c r="Q120" s="108"/>
      <c r="R120" s="108"/>
      <c r="S120" s="108"/>
      <c r="T120" s="108"/>
      <c r="U120" s="108"/>
      <c r="W120" s="108"/>
      <c r="X120" s="109"/>
      <c r="Y120" s="109"/>
      <c r="Z120" s="108"/>
      <c r="AA120" s="108"/>
      <c r="AB120" s="108"/>
      <c r="AC120" s="108"/>
      <c r="AD120" s="108"/>
      <c r="AE120" s="108"/>
      <c r="AF120" s="108"/>
    </row>
    <row r="121" spans="2:32" x14ac:dyDescent="0.35">
      <c r="B121" s="63" t="s">
        <v>232</v>
      </c>
      <c r="C121" s="102" t="s">
        <v>255</v>
      </c>
      <c r="D121" s="120">
        <f t="shared" si="3"/>
        <v>136285.76790123456</v>
      </c>
      <c r="E121" s="120">
        <f t="shared" si="4"/>
        <v>143185.5204232804</v>
      </c>
      <c r="F121" s="120">
        <f t="shared" si="5"/>
        <v>173312.52345679014</v>
      </c>
      <c r="G121" s="120">
        <f t="shared" si="6"/>
        <v>138535.03999999998</v>
      </c>
      <c r="H121" s="120">
        <f t="shared" si="7"/>
        <v>175732.82646913582</v>
      </c>
      <c r="I121" s="120">
        <f t="shared" si="8"/>
        <v>156317.22469135802</v>
      </c>
      <c r="J121" s="120">
        <v>2561.152</v>
      </c>
      <c r="L121" s="108"/>
      <c r="M121" s="109"/>
      <c r="N121" s="109"/>
      <c r="O121" s="108"/>
      <c r="P121" s="108"/>
      <c r="Q121" s="108"/>
      <c r="R121" s="108"/>
      <c r="S121" s="108"/>
      <c r="T121" s="108"/>
      <c r="U121" s="108"/>
      <c r="W121" s="108"/>
      <c r="X121" s="109"/>
      <c r="Y121" s="109"/>
      <c r="Z121" s="108"/>
      <c r="AA121" s="108"/>
      <c r="AB121" s="108"/>
      <c r="AC121" s="108"/>
      <c r="AD121" s="108"/>
      <c r="AE121" s="108"/>
      <c r="AF121" s="108"/>
    </row>
    <row r="122" spans="2:32" x14ac:dyDescent="0.35">
      <c r="B122" s="63" t="s">
        <v>228</v>
      </c>
      <c r="C122" s="102" t="s">
        <v>256</v>
      </c>
      <c r="D122" s="120">
        <f t="shared" si="3"/>
        <v>27923488.619107742</v>
      </c>
      <c r="E122" s="120">
        <f t="shared" si="4"/>
        <v>20613653.111712363</v>
      </c>
      <c r="F122" s="120">
        <f t="shared" si="5"/>
        <v>22149680.20666736</v>
      </c>
      <c r="G122" s="120">
        <f t="shared" si="6"/>
        <v>18703216.601818178</v>
      </c>
      <c r="H122" s="120">
        <f t="shared" si="7"/>
        <v>21349904.227050923</v>
      </c>
      <c r="I122" s="120">
        <f t="shared" si="8"/>
        <v>22225664.860599626</v>
      </c>
      <c r="J122" s="120">
        <v>345193.59499999997</v>
      </c>
      <c r="L122" s="108"/>
      <c r="M122" s="109"/>
      <c r="N122" s="109"/>
      <c r="O122" s="108"/>
      <c r="P122" s="108"/>
      <c r="Q122" s="108"/>
      <c r="R122" s="108"/>
      <c r="S122" s="108"/>
      <c r="T122" s="108"/>
      <c r="U122" s="108"/>
      <c r="W122" s="108"/>
      <c r="X122" s="109"/>
      <c r="Y122" s="109"/>
      <c r="Z122" s="108"/>
      <c r="AA122" s="108"/>
      <c r="AB122" s="108"/>
      <c r="AC122" s="108"/>
      <c r="AD122" s="108"/>
      <c r="AE122" s="108"/>
      <c r="AF122" s="108"/>
    </row>
    <row r="123" spans="2:32" x14ac:dyDescent="0.35">
      <c r="B123" s="63" t="s">
        <v>246</v>
      </c>
      <c r="C123" s="102" t="s">
        <v>257</v>
      </c>
      <c r="D123" s="120">
        <f t="shared" si="3"/>
        <v>780146.61405723891</v>
      </c>
      <c r="E123" s="120">
        <f t="shared" si="4"/>
        <v>450487.33475228475</v>
      </c>
      <c r="F123" s="120">
        <f t="shared" si="5"/>
        <v>537981.69272252964</v>
      </c>
      <c r="G123" s="120">
        <f t="shared" si="6"/>
        <v>533705.99696969683</v>
      </c>
      <c r="H123" s="120">
        <f t="shared" si="7"/>
        <v>551706.77560886636</v>
      </c>
      <c r="I123" s="120">
        <f t="shared" si="8"/>
        <v>563346.7200906456</v>
      </c>
      <c r="J123" s="120">
        <v>9428.4249999999993</v>
      </c>
    </row>
    <row r="124" spans="2:32" x14ac:dyDescent="0.35">
      <c r="B124" s="63" t="s">
        <v>232</v>
      </c>
      <c r="C124" s="102" t="s">
        <v>308</v>
      </c>
      <c r="D124" s="120">
        <f t="shared" si="3"/>
        <v>71591.962393162394</v>
      </c>
      <c r="E124" s="120">
        <f t="shared" si="4"/>
        <v>56072.936277302942</v>
      </c>
      <c r="F124" s="120">
        <f t="shared" si="5"/>
        <v>46215.87459429459</v>
      </c>
      <c r="G124" s="120">
        <f t="shared" si="6"/>
        <v>52064.274920634918</v>
      </c>
      <c r="H124" s="120">
        <f t="shared" si="7"/>
        <v>46626.495787749285</v>
      </c>
      <c r="I124" s="120">
        <f t="shared" si="8"/>
        <v>53557.795300257552</v>
      </c>
      <c r="J124" s="120">
        <v>782.82799999999997</v>
      </c>
    </row>
    <row r="125" spans="2:32" x14ac:dyDescent="0.35">
      <c r="B125" s="63" t="s">
        <v>246</v>
      </c>
      <c r="C125" s="102" t="s">
        <v>309</v>
      </c>
      <c r="D125" s="120">
        <f t="shared" si="3"/>
        <v>211096.21027777775</v>
      </c>
      <c r="E125" s="120">
        <f t="shared" si="4"/>
        <v>190260.55083163266</v>
      </c>
      <c r="F125" s="120">
        <f t="shared" si="5"/>
        <v>195070.25880952377</v>
      </c>
      <c r="G125" s="120">
        <f t="shared" si="6"/>
        <v>181698.41953846152</v>
      </c>
      <c r="H125" s="120">
        <f t="shared" si="7"/>
        <v>160879.06345607445</v>
      </c>
      <c r="I125" s="120">
        <f t="shared" si="8"/>
        <v>190060.90394785884</v>
      </c>
      <c r="J125" s="120">
        <v>2543.5169999999998</v>
      </c>
    </row>
    <row r="126" spans="2:32" x14ac:dyDescent="0.35">
      <c r="B126" s="63" t="s">
        <v>259</v>
      </c>
      <c r="C126" s="102" t="s">
        <v>310</v>
      </c>
      <c r="D126" s="120">
        <f t="shared" ref="D126:D157" si="9">D38*J126</f>
        <v>293154.77146842354</v>
      </c>
      <c r="E126" s="120">
        <f t="shared" ref="E126:E157" si="10">E38*J126</f>
        <v>283473.99037545786</v>
      </c>
      <c r="F126" s="120">
        <f t="shared" ref="F126:F157" si="11">F38*J126</f>
        <v>263176.37602466979</v>
      </c>
      <c r="G126" s="120">
        <f t="shared" ref="G126:G157" si="12">G38*J126</f>
        <v>297060.90874825174</v>
      </c>
      <c r="H126" s="120">
        <f t="shared" ref="H126:H157" si="13">H38*J126</f>
        <v>233162.54714822158</v>
      </c>
      <c r="I126" s="120">
        <f t="shared" ref="I126:I157" si="14">I38*J126</f>
        <v>272928.01009191858</v>
      </c>
      <c r="J126" s="120">
        <v>4505.2190000000001</v>
      </c>
    </row>
    <row r="127" spans="2:32" x14ac:dyDescent="0.35">
      <c r="B127" s="63" t="s">
        <v>238</v>
      </c>
      <c r="C127" s="102" t="s">
        <v>258</v>
      </c>
      <c r="D127" s="120">
        <f t="shared" si="9"/>
        <v>1129153.7982905982</v>
      </c>
      <c r="E127" s="120">
        <f t="shared" si="10"/>
        <v>1060624.218278388</v>
      </c>
      <c r="F127" s="120">
        <f t="shared" si="11"/>
        <v>967880.8295227919</v>
      </c>
      <c r="G127" s="120">
        <f t="shared" si="12"/>
        <v>1054182.3853846153</v>
      </c>
      <c r="H127" s="120">
        <f t="shared" si="13"/>
        <v>879293.52598290588</v>
      </c>
      <c r="I127" s="120">
        <f t="shared" si="14"/>
        <v>1013749.7665372405</v>
      </c>
      <c r="J127" s="120">
        <v>12867.954</v>
      </c>
    </row>
    <row r="128" spans="2:32" x14ac:dyDescent="0.35">
      <c r="B128" s="63" t="s">
        <v>259</v>
      </c>
      <c r="C128" s="102" t="s">
        <v>260</v>
      </c>
      <c r="D128" s="120">
        <f t="shared" si="9"/>
        <v>64845.833333333336</v>
      </c>
      <c r="E128" s="120">
        <f t="shared" si="10"/>
        <v>87391.094623224722</v>
      </c>
      <c r="F128" s="120">
        <f t="shared" si="11"/>
        <v>96571.372880116935</v>
      </c>
      <c r="G128" s="120">
        <f t="shared" si="12"/>
        <v>83745.322105263156</v>
      </c>
      <c r="H128" s="120">
        <f t="shared" si="13"/>
        <v>79722.71999429127</v>
      </c>
      <c r="I128" s="120">
        <f t="shared" si="14"/>
        <v>85057.409926335677</v>
      </c>
      <c r="J128" s="120">
        <v>1587.4259999999999</v>
      </c>
    </row>
    <row r="129" spans="2:10" x14ac:dyDescent="0.35">
      <c r="B129" s="63" t="s">
        <v>228</v>
      </c>
      <c r="C129" s="102" t="s">
        <v>261</v>
      </c>
      <c r="D129" s="120">
        <f t="shared" si="9"/>
        <v>117003.39012345677</v>
      </c>
      <c r="E129" s="120">
        <f t="shared" si="10"/>
        <v>85681.481385281382</v>
      </c>
      <c r="F129" s="120">
        <f t="shared" si="11"/>
        <v>103390.60955854846</v>
      </c>
      <c r="G129" s="120">
        <f t="shared" si="12"/>
        <v>74900.768181818188</v>
      </c>
      <c r="H129" s="120">
        <f t="shared" si="13"/>
        <v>126761.12596632996</v>
      </c>
      <c r="I129" s="120">
        <f t="shared" si="14"/>
        <v>101451.07131088663</v>
      </c>
      <c r="J129" s="120">
        <v>1861.94</v>
      </c>
    </row>
    <row r="130" spans="2:10" x14ac:dyDescent="0.35">
      <c r="B130" s="63" t="s">
        <v>238</v>
      </c>
      <c r="C130" s="102" t="s">
        <v>262</v>
      </c>
      <c r="D130" s="120">
        <f t="shared" si="9"/>
        <v>45061.718518518515</v>
      </c>
      <c r="E130" s="120">
        <f t="shared" si="10"/>
        <v>44023.500916099765</v>
      </c>
      <c r="F130" s="120">
        <f t="shared" si="11"/>
        <v>41021.16717948718</v>
      </c>
      <c r="G130" s="120">
        <f t="shared" si="12"/>
        <v>32427.142857142851</v>
      </c>
      <c r="H130" s="120">
        <f t="shared" si="13"/>
        <v>37108.285894372289</v>
      </c>
      <c r="I130" s="120">
        <f t="shared" si="14"/>
        <v>40527.599069578027</v>
      </c>
      <c r="J130" s="120">
        <v>544.77599999999995</v>
      </c>
    </row>
    <row r="131" spans="2:10" x14ac:dyDescent="0.35">
      <c r="B131" s="63" t="s">
        <v>238</v>
      </c>
      <c r="C131" s="102" t="s">
        <v>263</v>
      </c>
      <c r="D131" s="120">
        <f t="shared" si="9"/>
        <v>89589.169886226082</v>
      </c>
      <c r="E131" s="120">
        <f t="shared" si="10"/>
        <v>70633.119053843766</v>
      </c>
      <c r="F131" s="120">
        <f t="shared" si="11"/>
        <v>56722.019172113294</v>
      </c>
      <c r="G131" s="120">
        <f t="shared" si="12"/>
        <v>51018.892549019612</v>
      </c>
      <c r="H131" s="120">
        <f t="shared" si="13"/>
        <v>63919.271475187612</v>
      </c>
      <c r="I131" s="120">
        <f t="shared" si="14"/>
        <v>65352.054368018813</v>
      </c>
      <c r="J131" s="120">
        <v>1121.5360000000001</v>
      </c>
    </row>
    <row r="132" spans="2:10" x14ac:dyDescent="0.35">
      <c r="B132" s="63" t="s">
        <v>234</v>
      </c>
      <c r="C132" s="102" t="s">
        <v>264</v>
      </c>
      <c r="D132" s="120">
        <f t="shared" si="9"/>
        <v>480881.30952380953</v>
      </c>
      <c r="E132" s="120">
        <f t="shared" si="10"/>
        <v>474385.1404872376</v>
      </c>
      <c r="F132" s="120">
        <f t="shared" si="11"/>
        <v>426721.33084215166</v>
      </c>
      <c r="G132" s="120">
        <f t="shared" si="12"/>
        <v>337631.82109890104</v>
      </c>
      <c r="H132" s="120">
        <f t="shared" si="13"/>
        <v>390042.42300434131</v>
      </c>
      <c r="I132" s="120">
        <f t="shared" si="14"/>
        <v>427571.74374787294</v>
      </c>
      <c r="J132" s="120">
        <v>6258.23</v>
      </c>
    </row>
    <row r="133" spans="2:10" x14ac:dyDescent="0.35">
      <c r="B133" s="63" t="s">
        <v>238</v>
      </c>
      <c r="C133" s="102" t="s">
        <v>265</v>
      </c>
      <c r="D133" s="120">
        <f t="shared" si="9"/>
        <v>382113.89629629633</v>
      </c>
      <c r="E133" s="120">
        <f t="shared" si="10"/>
        <v>342538.89641025645</v>
      </c>
      <c r="F133" s="120">
        <f t="shared" si="11"/>
        <v>332293.91349391348</v>
      </c>
      <c r="G133" s="120">
        <f t="shared" si="12"/>
        <v>364852.51878787874</v>
      </c>
      <c r="H133" s="120">
        <f t="shared" si="13"/>
        <v>311787.97000569798</v>
      </c>
      <c r="I133" s="120">
        <f t="shared" si="14"/>
        <v>344605.28738698334</v>
      </c>
      <c r="J133" s="120">
        <v>4254.4639999999999</v>
      </c>
    </row>
    <row r="134" spans="2:10" x14ac:dyDescent="0.35">
      <c r="B134" s="63" t="s">
        <v>228</v>
      </c>
      <c r="C134" s="102" t="s">
        <v>311</v>
      </c>
      <c r="D134" s="120">
        <f t="shared" si="9"/>
        <v>571355.79860456416</v>
      </c>
      <c r="E134" s="120">
        <f t="shared" si="10"/>
        <v>565673.76222691766</v>
      </c>
      <c r="F134" s="120">
        <f t="shared" si="11"/>
        <v>452650.93258303945</v>
      </c>
      <c r="G134" s="120">
        <f t="shared" si="12"/>
        <v>418990.5706565656</v>
      </c>
      <c r="H134" s="120">
        <f t="shared" si="13"/>
        <v>465625.68417707231</v>
      </c>
      <c r="I134" s="120">
        <f t="shared" si="14"/>
        <v>492649.81692515634</v>
      </c>
      <c r="J134" s="120">
        <v>8435.1939999999995</v>
      </c>
    </row>
    <row r="135" spans="2:10" x14ac:dyDescent="0.35">
      <c r="B135" s="63" t="s">
        <v>234</v>
      </c>
      <c r="C135" s="102" t="s">
        <v>266</v>
      </c>
      <c r="D135" s="120">
        <f t="shared" si="9"/>
        <v>335080.43133903132</v>
      </c>
      <c r="E135" s="120">
        <f t="shared" si="10"/>
        <v>306691.31456469453</v>
      </c>
      <c r="F135" s="120">
        <f t="shared" si="11"/>
        <v>313310.90563865146</v>
      </c>
      <c r="G135" s="120">
        <f t="shared" si="12"/>
        <v>340260.00848484848</v>
      </c>
      <c r="H135" s="120">
        <f t="shared" si="13"/>
        <v>298212.50901784509</v>
      </c>
      <c r="I135" s="120">
        <f t="shared" si="14"/>
        <v>317411.86414755241</v>
      </c>
      <c r="J135" s="120">
        <v>4098.0219999999999</v>
      </c>
    </row>
    <row r="136" spans="2:10" x14ac:dyDescent="0.35">
      <c r="B136" s="63" t="s">
        <v>234</v>
      </c>
      <c r="C136" s="102" t="s">
        <v>267</v>
      </c>
      <c r="D136" s="120">
        <f t="shared" si="9"/>
        <v>83513.514087301577</v>
      </c>
      <c r="E136" s="120">
        <f t="shared" si="10"/>
        <v>56959.436636141625</v>
      </c>
      <c r="F136" s="120">
        <f t="shared" si="11"/>
        <v>59599.056075534536</v>
      </c>
      <c r="G136" s="120">
        <f t="shared" si="12"/>
        <v>46618.826333666329</v>
      </c>
      <c r="H136" s="120">
        <f t="shared" si="13"/>
        <v>44869.306443093941</v>
      </c>
      <c r="I136" s="120">
        <f t="shared" si="14"/>
        <v>59212.185079057621</v>
      </c>
      <c r="J136" s="120">
        <v>1044.4369999999999</v>
      </c>
    </row>
    <row r="137" spans="2:10" x14ac:dyDescent="0.35">
      <c r="B137" s="63" t="s">
        <v>232</v>
      </c>
      <c r="C137" s="102" t="s">
        <v>312</v>
      </c>
      <c r="D137" s="120">
        <f t="shared" si="9"/>
        <v>2571373.9525132277</v>
      </c>
      <c r="E137" s="120">
        <f t="shared" si="10"/>
        <v>2513148.0024251412</v>
      </c>
      <c r="F137" s="120">
        <f t="shared" si="11"/>
        <v>2426301.8814912322</v>
      </c>
      <c r="G137" s="120">
        <f t="shared" si="12"/>
        <v>2027723.9079120879</v>
      </c>
      <c r="H137" s="120">
        <f t="shared" si="13"/>
        <v>2245650.0626641712</v>
      </c>
      <c r="I137" s="120">
        <f t="shared" si="14"/>
        <v>2385793.4903666121</v>
      </c>
      <c r="J137" s="120">
        <v>34044.811000000002</v>
      </c>
    </row>
    <row r="138" spans="2:10" x14ac:dyDescent="0.35">
      <c r="B138" s="63" t="s">
        <v>259</v>
      </c>
      <c r="C138" s="102" t="s">
        <v>313</v>
      </c>
      <c r="D138" s="120">
        <f t="shared" si="9"/>
        <v>92738.668888888889</v>
      </c>
      <c r="E138" s="120">
        <f t="shared" si="10"/>
        <v>28999.812962962958</v>
      </c>
      <c r="F138" s="120">
        <f t="shared" si="11"/>
        <v>40557.984490740746</v>
      </c>
      <c r="G138" s="120">
        <f t="shared" si="12"/>
        <v>26236.48</v>
      </c>
      <c r="H138" s="120">
        <f t="shared" si="13"/>
        <v>41415.832361111112</v>
      </c>
      <c r="I138" s="120">
        <f t="shared" si="14"/>
        <v>44413.555173611094</v>
      </c>
      <c r="J138" s="120">
        <v>1065.857</v>
      </c>
    </row>
    <row r="139" spans="2:10" x14ac:dyDescent="0.35">
      <c r="B139" s="63" t="s">
        <v>228</v>
      </c>
      <c r="C139" s="102" t="s">
        <v>268</v>
      </c>
      <c r="D139" s="120">
        <f t="shared" si="9"/>
        <v>73859.504444444436</v>
      </c>
      <c r="E139" s="120">
        <f t="shared" si="10"/>
        <v>69037.73221768708</v>
      </c>
      <c r="F139" s="120">
        <f t="shared" si="11"/>
        <v>63009.664126984113</v>
      </c>
      <c r="G139" s="120">
        <f t="shared" si="12"/>
        <v>73901.292000000001</v>
      </c>
      <c r="H139" s="120">
        <f t="shared" si="13"/>
        <v>53505.578260073256</v>
      </c>
      <c r="I139" s="120">
        <f t="shared" si="14"/>
        <v>66273.470657561498</v>
      </c>
      <c r="J139" s="120">
        <v>846.19799999999998</v>
      </c>
    </row>
    <row r="140" spans="2:10" x14ac:dyDescent="0.35">
      <c r="B140" s="63" t="s">
        <v>246</v>
      </c>
      <c r="C140" s="102" t="s">
        <v>314</v>
      </c>
      <c r="D140" s="120">
        <f t="shared" si="9"/>
        <v>618458.2830743104</v>
      </c>
      <c r="E140" s="120">
        <f t="shared" si="10"/>
        <v>563789.24324041326</v>
      </c>
      <c r="F140" s="120">
        <f t="shared" si="11"/>
        <v>562912.62961070985</v>
      </c>
      <c r="G140" s="120">
        <f t="shared" si="12"/>
        <v>542186.16466666677</v>
      </c>
      <c r="H140" s="120">
        <f t="shared" si="13"/>
        <v>483768.16397440888</v>
      </c>
      <c r="I140" s="120">
        <f t="shared" si="14"/>
        <v>558342.78856179002</v>
      </c>
      <c r="J140" s="120">
        <v>9381.4140000000007</v>
      </c>
    </row>
    <row r="141" spans="2:10" x14ac:dyDescent="0.35">
      <c r="B141" s="63" t="s">
        <v>234</v>
      </c>
      <c r="C141" s="102" t="s">
        <v>269</v>
      </c>
      <c r="D141" s="120">
        <f t="shared" si="9"/>
        <v>540784.82083711051</v>
      </c>
      <c r="E141" s="120">
        <f t="shared" si="10"/>
        <v>470166.63691188442</v>
      </c>
      <c r="F141" s="120">
        <f t="shared" si="11"/>
        <v>438271.80283497367</v>
      </c>
      <c r="G141" s="120">
        <f t="shared" si="12"/>
        <v>480043.49005827506</v>
      </c>
      <c r="H141" s="120">
        <f t="shared" si="13"/>
        <v>463387.09795048565</v>
      </c>
      <c r="I141" s="120">
        <f t="shared" si="14"/>
        <v>471779.71307055251</v>
      </c>
      <c r="J141" s="120">
        <v>6829.3370000000004</v>
      </c>
    </row>
    <row r="142" spans="2:10" x14ac:dyDescent="0.35">
      <c r="B142" s="63" t="s">
        <v>228</v>
      </c>
      <c r="C142" s="102" t="s">
        <v>270</v>
      </c>
      <c r="D142" s="120">
        <f t="shared" si="9"/>
        <v>1228791.9747474748</v>
      </c>
      <c r="E142" s="120">
        <f t="shared" si="10"/>
        <v>962047.22864357836</v>
      </c>
      <c r="F142" s="120">
        <f t="shared" si="11"/>
        <v>854419.18556397292</v>
      </c>
      <c r="G142" s="120">
        <f t="shared" si="12"/>
        <v>671205.71818181814</v>
      </c>
      <c r="H142" s="120">
        <f t="shared" si="13"/>
        <v>866892.30002861959</v>
      </c>
      <c r="I142" s="120">
        <f t="shared" si="14"/>
        <v>915731.50762313593</v>
      </c>
      <c r="J142" s="120">
        <v>14865.63</v>
      </c>
    </row>
    <row r="143" spans="2:10" x14ac:dyDescent="0.35">
      <c r="B143" s="63" t="s">
        <v>238</v>
      </c>
      <c r="C143" s="102" t="s">
        <v>315</v>
      </c>
      <c r="D143" s="120">
        <f t="shared" si="9"/>
        <v>41469.776388888888</v>
      </c>
      <c r="E143" s="120">
        <f t="shared" si="10"/>
        <v>36003.841684981686</v>
      </c>
      <c r="F143" s="120">
        <f t="shared" si="11"/>
        <v>34034.033701329528</v>
      </c>
      <c r="G143" s="120">
        <f t="shared" si="12"/>
        <v>45297.367435897439</v>
      </c>
      <c r="H143" s="120">
        <f t="shared" si="13"/>
        <v>42329.628518518512</v>
      </c>
      <c r="I143" s="120">
        <f t="shared" si="14"/>
        <v>38496.826694749696</v>
      </c>
      <c r="J143" s="120">
        <v>636.05499999999995</v>
      </c>
    </row>
    <row r="144" spans="2:10" x14ac:dyDescent="0.35">
      <c r="B144" s="63" t="s">
        <v>228</v>
      </c>
      <c r="C144" s="102" t="s">
        <v>271</v>
      </c>
      <c r="D144" s="120">
        <f t="shared" si="9"/>
        <v>754042.53220164601</v>
      </c>
      <c r="E144" s="120">
        <f t="shared" si="10"/>
        <v>722456.10236331564</v>
      </c>
      <c r="F144" s="120">
        <f t="shared" si="11"/>
        <v>671187.99043815059</v>
      </c>
      <c r="G144" s="120">
        <f t="shared" si="12"/>
        <v>698483.64771241834</v>
      </c>
      <c r="H144" s="120">
        <f t="shared" si="13"/>
        <v>631486.04953485844</v>
      </c>
      <c r="I144" s="120">
        <f t="shared" si="14"/>
        <v>693872.92232135055</v>
      </c>
      <c r="J144" s="120">
        <v>8414.8029999999999</v>
      </c>
    </row>
    <row r="145" spans="2:10" x14ac:dyDescent="0.35">
      <c r="B145" s="63" t="s">
        <v>232</v>
      </c>
      <c r="C145" s="102" t="s">
        <v>272</v>
      </c>
      <c r="D145" s="120">
        <f t="shared" si="9"/>
        <v>138980.87703329592</v>
      </c>
      <c r="E145" s="120">
        <f t="shared" si="10"/>
        <v>138431.04892784994</v>
      </c>
      <c r="F145" s="120">
        <f t="shared" si="11"/>
        <v>139800.16853074395</v>
      </c>
      <c r="G145" s="120">
        <f t="shared" si="12"/>
        <v>131724.98549350648</v>
      </c>
      <c r="H145" s="120">
        <f t="shared" si="13"/>
        <v>121028.22606455027</v>
      </c>
      <c r="I145" s="120">
        <f t="shared" si="14"/>
        <v>135550.59099582676</v>
      </c>
      <c r="J145" s="120">
        <v>1747.106</v>
      </c>
    </row>
    <row r="146" spans="2:10" x14ac:dyDescent="0.35">
      <c r="B146" s="63" t="s">
        <v>234</v>
      </c>
      <c r="C146" s="102" t="s">
        <v>273</v>
      </c>
      <c r="D146" s="120">
        <f t="shared" si="9"/>
        <v>386817.8571428571</v>
      </c>
      <c r="E146" s="120">
        <f t="shared" si="10"/>
        <v>366660.44899544894</v>
      </c>
      <c r="F146" s="120">
        <f t="shared" si="11"/>
        <v>330254.55354830355</v>
      </c>
      <c r="G146" s="120">
        <f t="shared" si="12"/>
        <v>296425.10614385619</v>
      </c>
      <c r="H146" s="120">
        <f t="shared" si="13"/>
        <v>313335.32147944649</v>
      </c>
      <c r="I146" s="120">
        <f t="shared" si="14"/>
        <v>339982.48761489836</v>
      </c>
      <c r="J146" s="120">
        <v>4512.875</v>
      </c>
    </row>
    <row r="147" spans="2:10" x14ac:dyDescent="0.35">
      <c r="B147" s="63" t="s">
        <v>238</v>
      </c>
      <c r="C147" s="102" t="s">
        <v>341</v>
      </c>
      <c r="D147" s="120">
        <f t="shared" si="9"/>
        <v>3602969.5531908134</v>
      </c>
      <c r="E147" s="120">
        <f t="shared" si="10"/>
        <v>2859425.6937033148</v>
      </c>
      <c r="F147" s="120">
        <f t="shared" si="11"/>
        <v>2705852.9989957791</v>
      </c>
      <c r="G147" s="120">
        <f t="shared" si="12"/>
        <v>1702453.9350000001</v>
      </c>
      <c r="H147" s="120">
        <f t="shared" si="13"/>
        <v>2530019.0657854029</v>
      </c>
      <c r="I147" s="120">
        <f t="shared" si="14"/>
        <v>2721897.0904841269</v>
      </c>
      <c r="J147" s="120">
        <v>43652.665000000001</v>
      </c>
    </row>
    <row r="148" spans="2:10" x14ac:dyDescent="0.35">
      <c r="B148" s="63" t="s">
        <v>228</v>
      </c>
      <c r="C148" s="102" t="s">
        <v>342</v>
      </c>
      <c r="D148" s="120">
        <f t="shared" si="9"/>
        <v>3758651.7835164834</v>
      </c>
      <c r="E148" s="120">
        <f t="shared" si="10"/>
        <v>2442722.1375489272</v>
      </c>
      <c r="F148" s="120">
        <f t="shared" si="11"/>
        <v>2532233.5068783066</v>
      </c>
      <c r="G148" s="120">
        <f t="shared" si="12"/>
        <v>2132734.9831981352</v>
      </c>
      <c r="H148" s="120">
        <f t="shared" si="13"/>
        <v>2595805.6050411314</v>
      </c>
      <c r="I148" s="120">
        <f t="shared" si="14"/>
        <v>2676584.8767907829</v>
      </c>
      <c r="J148" s="120">
        <v>52020.883999999998</v>
      </c>
    </row>
    <row r="149" spans="2:10" x14ac:dyDescent="0.35">
      <c r="B149" s="63" t="s">
        <v>246</v>
      </c>
      <c r="C149" s="102" t="s">
        <v>276</v>
      </c>
      <c r="D149" s="120">
        <f t="shared" si="9"/>
        <v>95938.744378306874</v>
      </c>
      <c r="E149" s="120">
        <f t="shared" si="10"/>
        <v>71996.717349888684</v>
      </c>
      <c r="F149" s="120">
        <f t="shared" si="11"/>
        <v>81679.54669170019</v>
      </c>
      <c r="G149" s="120">
        <f t="shared" si="12"/>
        <v>94986.396875000006</v>
      </c>
      <c r="H149" s="120">
        <f t="shared" si="13"/>
        <v>72230.462100538352</v>
      </c>
      <c r="I149" s="120">
        <f t="shared" si="14"/>
        <v>82378.292530063409</v>
      </c>
      <c r="J149" s="120">
        <v>1182.71</v>
      </c>
    </row>
    <row r="150" spans="2:10" x14ac:dyDescent="0.35">
      <c r="B150" s="63" t="s">
        <v>232</v>
      </c>
      <c r="C150" s="102" t="s">
        <v>316</v>
      </c>
      <c r="D150" s="120">
        <f t="shared" si="9"/>
        <v>81113.687093153756</v>
      </c>
      <c r="E150" s="120">
        <f t="shared" si="10"/>
        <v>63939.105387205382</v>
      </c>
      <c r="F150" s="120">
        <f t="shared" si="11"/>
        <v>68772.227777777764</v>
      </c>
      <c r="G150" s="120">
        <f t="shared" si="12"/>
        <v>59700.14666666666</v>
      </c>
      <c r="H150" s="120">
        <f t="shared" si="13"/>
        <v>63060.479891219897</v>
      </c>
      <c r="I150" s="120">
        <f t="shared" si="14"/>
        <v>67809.306468346447</v>
      </c>
      <c r="J150" s="120">
        <v>1053.5319999999999</v>
      </c>
    </row>
    <row r="151" spans="2:10" x14ac:dyDescent="0.35">
      <c r="B151" s="63" t="s">
        <v>228</v>
      </c>
      <c r="C151" s="102" t="s">
        <v>277</v>
      </c>
      <c r="D151" s="120">
        <f t="shared" si="9"/>
        <v>97010.523714711206</v>
      </c>
      <c r="E151" s="120">
        <f t="shared" si="10"/>
        <v>89824.843110064525</v>
      </c>
      <c r="F151" s="120">
        <f t="shared" si="11"/>
        <v>143288.11282698781</v>
      </c>
      <c r="G151" s="120">
        <f t="shared" si="12"/>
        <v>88286.893956043947</v>
      </c>
      <c r="H151" s="120">
        <f t="shared" si="13"/>
        <v>103870.20682173379</v>
      </c>
      <c r="I151" s="120">
        <f t="shared" si="14"/>
        <v>111173.71148204175</v>
      </c>
      <c r="J151" s="120">
        <v>2116.0949999999998</v>
      </c>
    </row>
    <row r="152" spans="2:10" x14ac:dyDescent="0.35">
      <c r="B152" s="63" t="s">
        <v>232</v>
      </c>
      <c r="C152" s="102" t="s">
        <v>317</v>
      </c>
      <c r="D152" s="120">
        <f t="shared" si="9"/>
        <v>427327.89743589755</v>
      </c>
      <c r="E152" s="120">
        <f t="shared" si="10"/>
        <v>486909.61570695974</v>
      </c>
      <c r="F152" s="120">
        <f t="shared" si="11"/>
        <v>493821.16655603657</v>
      </c>
      <c r="G152" s="120">
        <f t="shared" si="12"/>
        <v>563462.35619047622</v>
      </c>
      <c r="H152" s="120">
        <f t="shared" si="13"/>
        <v>510799.2800683761</v>
      </c>
      <c r="I152" s="120">
        <f t="shared" si="14"/>
        <v>493414.19641516573</v>
      </c>
      <c r="J152" s="120">
        <v>8332.8940000000002</v>
      </c>
    </row>
    <row r="153" spans="2:10" x14ac:dyDescent="0.35">
      <c r="B153" s="63" t="s">
        <v>228</v>
      </c>
      <c r="C153" s="102" t="s">
        <v>278</v>
      </c>
      <c r="D153" s="120">
        <f t="shared" si="9"/>
        <v>2146538.9317901232</v>
      </c>
      <c r="E153" s="120">
        <f t="shared" si="10"/>
        <v>1559766.2822222223</v>
      </c>
      <c r="F153" s="120">
        <f t="shared" si="11"/>
        <v>1663653.5947951737</v>
      </c>
      <c r="G153" s="120">
        <f t="shared" si="12"/>
        <v>1860053.6966666668</v>
      </c>
      <c r="H153" s="120">
        <f t="shared" si="13"/>
        <v>1596456.7300747472</v>
      </c>
      <c r="I153" s="120">
        <f t="shared" si="14"/>
        <v>1744114.0810727275</v>
      </c>
      <c r="J153" s="120">
        <v>27220.297999999999</v>
      </c>
    </row>
    <row r="154" spans="2:10" x14ac:dyDescent="0.35">
      <c r="B154" s="63" t="s">
        <v>259</v>
      </c>
      <c r="C154" s="102" t="s">
        <v>318</v>
      </c>
      <c r="D154" s="120">
        <f t="shared" si="9"/>
        <v>174884.89180023863</v>
      </c>
      <c r="E154" s="120">
        <f t="shared" si="10"/>
        <v>140321.60863289761</v>
      </c>
      <c r="F154" s="120">
        <f t="shared" si="11"/>
        <v>108687.08277505447</v>
      </c>
      <c r="G154" s="120">
        <f t="shared" si="12"/>
        <v>106093.08235294117</v>
      </c>
      <c r="H154" s="120">
        <f t="shared" si="13"/>
        <v>183339.03811819173</v>
      </c>
      <c r="I154" s="120">
        <f t="shared" si="14"/>
        <v>135130.47151930133</v>
      </c>
      <c r="J154" s="120">
        <v>4508.9560000000001</v>
      </c>
    </row>
    <row r="155" spans="2:10" x14ac:dyDescent="0.35">
      <c r="B155" s="63" t="s">
        <v>259</v>
      </c>
      <c r="C155" s="102" t="s">
        <v>319</v>
      </c>
      <c r="D155" s="120">
        <f t="shared" si="9"/>
        <v>850635.42962962971</v>
      </c>
      <c r="E155" s="120">
        <f t="shared" si="10"/>
        <v>1428287.8071957671</v>
      </c>
      <c r="F155" s="120">
        <f t="shared" si="11"/>
        <v>1209442.3846208113</v>
      </c>
      <c r="G155" s="120">
        <f t="shared" si="12"/>
        <v>1071278.0666666669</v>
      </c>
      <c r="H155" s="120">
        <f t="shared" si="13"/>
        <v>1665963.8899153441</v>
      </c>
      <c r="I155" s="120">
        <f t="shared" si="14"/>
        <v>1237181.3036145123</v>
      </c>
      <c r="J155" s="120">
        <v>34489.928</v>
      </c>
    </row>
    <row r="156" spans="2:10" x14ac:dyDescent="0.35">
      <c r="B156" s="63" t="s">
        <v>238</v>
      </c>
      <c r="C156" s="102" t="s">
        <v>279</v>
      </c>
      <c r="D156" s="120">
        <f t="shared" si="9"/>
        <v>291613.38737213402</v>
      </c>
      <c r="E156" s="120">
        <f t="shared" si="10"/>
        <v>277368.40621896624</v>
      </c>
      <c r="F156" s="120">
        <f t="shared" si="11"/>
        <v>270895.8826020892</v>
      </c>
      <c r="G156" s="120">
        <f t="shared" si="12"/>
        <v>288419.3810989011</v>
      </c>
      <c r="H156" s="120">
        <f t="shared" si="13"/>
        <v>259343.88512169314</v>
      </c>
      <c r="I156" s="120">
        <f t="shared" si="14"/>
        <v>276595.03114553174</v>
      </c>
      <c r="J156" s="120">
        <v>3020.2719999999999</v>
      </c>
    </row>
    <row r="157" spans="2:10" x14ac:dyDescent="0.35">
      <c r="B157" s="63" t="s">
        <v>234</v>
      </c>
      <c r="C157" s="102" t="s">
        <v>280</v>
      </c>
      <c r="D157" s="120">
        <f t="shared" si="9"/>
        <v>4079.400093370682</v>
      </c>
      <c r="E157" s="120">
        <f t="shared" si="10"/>
        <v>3888.8248215953058</v>
      </c>
      <c r="F157" s="120">
        <f t="shared" si="11"/>
        <v>3861.852111214856</v>
      </c>
      <c r="G157" s="120">
        <f t="shared" si="12"/>
        <v>3512.8619909502263</v>
      </c>
      <c r="H157" s="120">
        <f t="shared" si="13"/>
        <v>3591.7604847494554</v>
      </c>
      <c r="I157" s="120">
        <f t="shared" si="14"/>
        <v>3816.1003435562252</v>
      </c>
      <c r="J157" s="120">
        <v>48.25</v>
      </c>
    </row>
    <row r="158" spans="2:10" x14ac:dyDescent="0.35">
      <c r="B158" s="63" t="s">
        <v>234</v>
      </c>
      <c r="C158" s="102" t="s">
        <v>281</v>
      </c>
      <c r="D158" s="120">
        <f t="shared" ref="D158:D175" si="15">D70*J158</f>
        <v>290578.2646129796</v>
      </c>
      <c r="E158" s="120">
        <f t="shared" ref="E158:E175" si="16">E70*J158</f>
        <v>295745.67730507581</v>
      </c>
      <c r="F158" s="120">
        <f t="shared" ref="F158:F175" si="17">F70*J158</f>
        <v>283407.24385614385</v>
      </c>
      <c r="G158" s="120">
        <f t="shared" ref="G158:G175" si="18">G70*J158</f>
        <v>209701.22047619044</v>
      </c>
      <c r="H158" s="120">
        <f t="shared" ref="H158:H175" si="19">H70*J158</f>
        <v>246072.97062393164</v>
      </c>
      <c r="I158" s="120">
        <f t="shared" ref="I158:I175" si="20">I70*J158</f>
        <v>271241.34887393547</v>
      </c>
      <c r="J158" s="120">
        <v>3780.0219999999999</v>
      </c>
    </row>
    <row r="159" spans="2:10" x14ac:dyDescent="0.35">
      <c r="B159" s="63" t="s">
        <v>238</v>
      </c>
      <c r="C159" s="102" t="s">
        <v>282</v>
      </c>
      <c r="D159" s="120">
        <f t="shared" si="15"/>
        <v>152209.66962962964</v>
      </c>
      <c r="E159" s="120">
        <f t="shared" si="16"/>
        <v>125840.26276643993</v>
      </c>
      <c r="F159" s="120">
        <f t="shared" si="17"/>
        <v>122995.85285714286</v>
      </c>
      <c r="G159" s="120">
        <f t="shared" si="18"/>
        <v>108772.43085714287</v>
      </c>
      <c r="H159" s="120">
        <f t="shared" si="19"/>
        <v>129680.40177712658</v>
      </c>
      <c r="I159" s="120">
        <f t="shared" si="20"/>
        <v>127495.83584571198</v>
      </c>
      <c r="J159" s="120">
        <v>1815.7560000000001</v>
      </c>
    </row>
    <row r="160" spans="2:10" x14ac:dyDescent="0.35">
      <c r="B160" s="63" t="s">
        <v>228</v>
      </c>
      <c r="C160" s="102" t="s">
        <v>283</v>
      </c>
      <c r="D160" s="120">
        <f t="shared" si="15"/>
        <v>11599.778205128205</v>
      </c>
      <c r="E160" s="120">
        <f t="shared" si="16"/>
        <v>10777.776166056165</v>
      </c>
      <c r="F160" s="120">
        <f t="shared" si="17"/>
        <v>11730.849145299144</v>
      </c>
      <c r="G160" s="120">
        <f t="shared" si="18"/>
        <v>10380.818461538462</v>
      </c>
      <c r="H160" s="120">
        <f t="shared" si="19"/>
        <v>9100.2553760683768</v>
      </c>
      <c r="I160" s="120">
        <f t="shared" si="20"/>
        <v>10949.104609279611</v>
      </c>
      <c r="J160" s="120">
        <v>153.35300000000001</v>
      </c>
    </row>
    <row r="161" spans="2:10" x14ac:dyDescent="0.35">
      <c r="B161" s="63" t="s">
        <v>238</v>
      </c>
      <c r="C161" s="102" t="s">
        <v>284</v>
      </c>
      <c r="D161" s="120">
        <f t="shared" si="15"/>
        <v>224514.09294871794</v>
      </c>
      <c r="E161" s="120">
        <f t="shared" si="16"/>
        <v>149856.35483516485</v>
      </c>
      <c r="F161" s="120">
        <f t="shared" si="17"/>
        <v>164871.03306138306</v>
      </c>
      <c r="G161" s="120">
        <f t="shared" si="18"/>
        <v>166296.78587412587</v>
      </c>
      <c r="H161" s="120">
        <f t="shared" si="19"/>
        <v>135043.83648484849</v>
      </c>
      <c r="I161" s="120">
        <f t="shared" si="20"/>
        <v>168035.27285914085</v>
      </c>
      <c r="J161" s="120">
        <v>3241.3139999999999</v>
      </c>
    </row>
    <row r="162" spans="2:10" x14ac:dyDescent="0.35">
      <c r="B162" s="63" t="s">
        <v>238</v>
      </c>
      <c r="C162" s="102" t="s">
        <v>285</v>
      </c>
      <c r="D162" s="120">
        <f t="shared" si="15"/>
        <v>168862.72390572386</v>
      </c>
      <c r="E162" s="120">
        <f t="shared" si="16"/>
        <v>104571.85454545454</v>
      </c>
      <c r="F162" s="120">
        <f t="shared" si="17"/>
        <v>106308.16666666666</v>
      </c>
      <c r="G162" s="120">
        <f t="shared" si="18"/>
        <v>61327.854545454546</v>
      </c>
      <c r="H162" s="120">
        <f t="shared" si="19"/>
        <v>121437.01454545454</v>
      </c>
      <c r="I162" s="120">
        <f t="shared" si="20"/>
        <v>112420.04773448771</v>
      </c>
      <c r="J162" s="120">
        <v>2594.64</v>
      </c>
    </row>
    <row r="163" spans="2:10" x14ac:dyDescent="0.35">
      <c r="B163" s="63" t="s">
        <v>228</v>
      </c>
      <c r="C163" s="102" t="s">
        <v>286</v>
      </c>
      <c r="D163" s="120">
        <f t="shared" si="15"/>
        <v>395374.28459873464</v>
      </c>
      <c r="E163" s="120">
        <f t="shared" si="16"/>
        <v>341515.90582010581</v>
      </c>
      <c r="F163" s="120">
        <f t="shared" si="17"/>
        <v>363986.00961504539</v>
      </c>
      <c r="G163" s="120">
        <f t="shared" si="18"/>
        <v>272309.54209523811</v>
      </c>
      <c r="H163" s="120">
        <f t="shared" si="19"/>
        <v>344768.23148392345</v>
      </c>
      <c r="I163" s="120">
        <f t="shared" si="20"/>
        <v>349030.80090312852</v>
      </c>
      <c r="J163" s="120">
        <v>5334.4219999999996</v>
      </c>
    </row>
    <row r="164" spans="2:10" x14ac:dyDescent="0.35">
      <c r="B164" s="63" t="s">
        <v>238</v>
      </c>
      <c r="C164" s="102" t="s">
        <v>320</v>
      </c>
      <c r="D164" s="120">
        <f t="shared" si="15"/>
        <v>27515.686585266591</v>
      </c>
      <c r="E164" s="120">
        <f t="shared" si="16"/>
        <v>27072.204016047446</v>
      </c>
      <c r="F164" s="120">
        <f t="shared" si="17"/>
        <v>22455.4964000814</v>
      </c>
      <c r="G164" s="120">
        <f t="shared" si="18"/>
        <v>19122.486666666668</v>
      </c>
      <c r="H164" s="120">
        <f t="shared" si="19"/>
        <v>20517.585708063543</v>
      </c>
      <c r="I164" s="120">
        <f t="shared" si="20"/>
        <v>23493.310465673127</v>
      </c>
      <c r="J164" s="120">
        <v>301.93400000000003</v>
      </c>
    </row>
    <row r="165" spans="2:10" x14ac:dyDescent="0.35">
      <c r="B165" s="63" t="s">
        <v>259</v>
      </c>
      <c r="C165" s="102" t="s">
        <v>287</v>
      </c>
      <c r="D165" s="120">
        <f t="shared" si="15"/>
        <v>217116.0642857143</v>
      </c>
      <c r="E165" s="120">
        <f t="shared" si="16"/>
        <v>201989.7128798186</v>
      </c>
      <c r="F165" s="120">
        <f t="shared" si="17"/>
        <v>190162.6982804233</v>
      </c>
      <c r="G165" s="120">
        <f t="shared" si="18"/>
        <v>199425.12571428574</v>
      </c>
      <c r="H165" s="120">
        <f t="shared" si="19"/>
        <v>185728.27964550263</v>
      </c>
      <c r="I165" s="120">
        <f t="shared" si="20"/>
        <v>197838.39377248683</v>
      </c>
      <c r="J165" s="120">
        <v>2251.5740000000001</v>
      </c>
    </row>
    <row r="166" spans="2:10" x14ac:dyDescent="0.35">
      <c r="B166" s="63" t="s">
        <v>238</v>
      </c>
      <c r="C166" s="102" t="s">
        <v>288</v>
      </c>
      <c r="D166" s="120">
        <f t="shared" si="15"/>
        <v>1131921.7803872053</v>
      </c>
      <c r="E166" s="120">
        <f t="shared" si="16"/>
        <v>1094916.2310303031</v>
      </c>
      <c r="F166" s="120">
        <f t="shared" si="17"/>
        <v>1035937.5896642348</v>
      </c>
      <c r="G166" s="120">
        <f t="shared" si="18"/>
        <v>1199858.6271111111</v>
      </c>
      <c r="H166" s="120">
        <f t="shared" si="19"/>
        <v>835881.6935121211</v>
      </c>
      <c r="I166" s="120">
        <f t="shared" si="20"/>
        <v>1059025.6279606379</v>
      </c>
      <c r="J166" s="120">
        <v>12794.700999999999</v>
      </c>
    </row>
    <row r="167" spans="2:10" x14ac:dyDescent="0.35">
      <c r="B167" s="63" t="s">
        <v>228</v>
      </c>
      <c r="C167" s="102" t="s">
        <v>289</v>
      </c>
      <c r="D167" s="120">
        <f t="shared" si="15"/>
        <v>12392.279667040781</v>
      </c>
      <c r="E167" s="120">
        <f t="shared" si="16"/>
        <v>12535.155079365079</v>
      </c>
      <c r="F167" s="120">
        <f t="shared" si="17"/>
        <v>12698.652923681257</v>
      </c>
      <c r="G167" s="120">
        <f t="shared" si="18"/>
        <v>10898.254545454543</v>
      </c>
      <c r="H167" s="120">
        <f t="shared" si="19"/>
        <v>11574.837696857463</v>
      </c>
      <c r="I167" s="120">
        <f t="shared" si="20"/>
        <v>12195.687424386724</v>
      </c>
      <c r="J167" s="120">
        <v>299.702</v>
      </c>
    </row>
    <row r="168" spans="2:10" x14ac:dyDescent="0.35">
      <c r="B168" s="63" t="s">
        <v>234</v>
      </c>
      <c r="C168" s="102" t="s">
        <v>290</v>
      </c>
      <c r="D168" s="120">
        <f t="shared" si="15"/>
        <v>158116.47111111111</v>
      </c>
      <c r="E168" s="120">
        <f t="shared" si="16"/>
        <v>152707.60323809521</v>
      </c>
      <c r="F168" s="120">
        <f t="shared" si="17"/>
        <v>142941.3662808642</v>
      </c>
      <c r="G168" s="120">
        <f t="shared" si="18"/>
        <v>117015.02900000001</v>
      </c>
      <c r="H168" s="120">
        <f t="shared" si="19"/>
        <v>116618.68539629626</v>
      </c>
      <c r="I168" s="120">
        <f t="shared" si="20"/>
        <v>140031.91476243385</v>
      </c>
      <c r="J168" s="120">
        <v>1875.423</v>
      </c>
    </row>
    <row r="169" spans="2:10" x14ac:dyDescent="0.35">
      <c r="B169" s="63" t="s">
        <v>259</v>
      </c>
      <c r="C169" s="102" t="s">
        <v>321</v>
      </c>
      <c r="D169" s="120">
        <f t="shared" si="15"/>
        <v>90025.089285714275</v>
      </c>
      <c r="E169" s="120">
        <f t="shared" si="16"/>
        <v>63049.353061224487</v>
      </c>
      <c r="F169" s="120">
        <f t="shared" si="17"/>
        <v>92577.226648351643</v>
      </c>
      <c r="G169" s="120">
        <f t="shared" si="18"/>
        <v>86554.804945054944</v>
      </c>
      <c r="H169" s="120">
        <f t="shared" si="19"/>
        <v>99917.733928571441</v>
      </c>
      <c r="I169" s="120">
        <f t="shared" si="20"/>
        <v>86422.440608320248</v>
      </c>
      <c r="J169" s="120">
        <v>1529.415</v>
      </c>
    </row>
    <row r="170" spans="2:10" x14ac:dyDescent="0.35">
      <c r="B170" s="63" t="s">
        <v>238</v>
      </c>
      <c r="C170" s="102" t="s">
        <v>291</v>
      </c>
      <c r="D170" s="120">
        <f t="shared" si="15"/>
        <v>871386.69557217462</v>
      </c>
      <c r="E170" s="120">
        <f t="shared" si="16"/>
        <v>761334.84064768557</v>
      </c>
      <c r="F170" s="120">
        <f t="shared" si="17"/>
        <v>634871.17664680991</v>
      </c>
      <c r="G170" s="120">
        <f t="shared" si="18"/>
        <v>734535.74949494947</v>
      </c>
      <c r="H170" s="120">
        <f t="shared" si="19"/>
        <v>601386.66022535169</v>
      </c>
      <c r="I170" s="120">
        <f t="shared" si="20"/>
        <v>710163.72075228754</v>
      </c>
      <c r="J170" s="120">
        <v>9670.0849999999991</v>
      </c>
    </row>
    <row r="171" spans="2:10" x14ac:dyDescent="0.35">
      <c r="B171" s="63" t="s">
        <v>259</v>
      </c>
      <c r="C171" s="102" t="s">
        <v>322</v>
      </c>
      <c r="D171" s="120">
        <f t="shared" si="15"/>
        <v>719358.7714814815</v>
      </c>
      <c r="E171" s="120">
        <f t="shared" si="16"/>
        <v>618227.98022222216</v>
      </c>
      <c r="F171" s="120">
        <f t="shared" si="17"/>
        <v>730390.98856701946</v>
      </c>
      <c r="G171" s="120">
        <f t="shared" si="18"/>
        <v>518969.46390476188</v>
      </c>
      <c r="H171" s="120">
        <f t="shared" si="19"/>
        <v>638355.86732663144</v>
      </c>
      <c r="I171" s="120">
        <f t="shared" si="20"/>
        <v>662716.20026873262</v>
      </c>
      <c r="J171" s="120">
        <v>10562.984</v>
      </c>
    </row>
    <row r="172" spans="2:10" x14ac:dyDescent="0.35">
      <c r="B172" s="63" t="s">
        <v>259</v>
      </c>
      <c r="C172" s="102" t="s">
        <v>292</v>
      </c>
      <c r="D172" s="120">
        <f t="shared" si="15"/>
        <v>656918.52592592593</v>
      </c>
      <c r="E172" s="120">
        <f t="shared" si="16"/>
        <v>600426.3064550265</v>
      </c>
      <c r="F172" s="120">
        <f t="shared" si="17"/>
        <v>598385.10451770446</v>
      </c>
      <c r="G172" s="120">
        <f t="shared" si="18"/>
        <v>675687.62666666659</v>
      </c>
      <c r="H172" s="120">
        <f t="shared" si="19"/>
        <v>598211.92240211647</v>
      </c>
      <c r="I172" s="120">
        <f t="shared" si="20"/>
        <v>619846.12286563183</v>
      </c>
      <c r="J172" s="120">
        <v>8737.34</v>
      </c>
    </row>
    <row r="173" spans="2:10" x14ac:dyDescent="0.35">
      <c r="B173" s="63" t="s">
        <v>228</v>
      </c>
      <c r="C173" s="102" t="s">
        <v>293</v>
      </c>
      <c r="D173" s="120">
        <f t="shared" si="15"/>
        <v>2358283.0141269844</v>
      </c>
      <c r="E173" s="120">
        <f t="shared" si="16"/>
        <v>1897352.0248571425</v>
      </c>
      <c r="F173" s="120">
        <f t="shared" si="17"/>
        <v>2060737.3691666664</v>
      </c>
      <c r="G173" s="120">
        <f t="shared" si="18"/>
        <v>2248593.3360000001</v>
      </c>
      <c r="H173" s="120">
        <f t="shared" si="19"/>
        <v>1884895.8921396825</v>
      </c>
      <c r="I173" s="120">
        <f t="shared" si="20"/>
        <v>2080784.4808417233</v>
      </c>
      <c r="J173" s="120">
        <v>25552.197</v>
      </c>
    </row>
    <row r="174" spans="2:10" x14ac:dyDescent="0.35">
      <c r="B174" s="63" t="s">
        <v>238</v>
      </c>
      <c r="C174" s="102" t="s">
        <v>294</v>
      </c>
      <c r="D174" s="120">
        <f t="shared" si="15"/>
        <v>316243.57050505048</v>
      </c>
      <c r="E174" s="120">
        <f t="shared" si="16"/>
        <v>279317.19226107228</v>
      </c>
      <c r="F174" s="120">
        <f t="shared" si="17"/>
        <v>283747.31157731154</v>
      </c>
      <c r="G174" s="120">
        <f t="shared" si="18"/>
        <v>285038.16570629377</v>
      </c>
      <c r="H174" s="120">
        <f t="shared" si="19"/>
        <v>241917.93670023305</v>
      </c>
      <c r="I174" s="120">
        <f t="shared" si="20"/>
        <v>282640.85770909092</v>
      </c>
      <c r="J174" s="120">
        <v>4038.8879999999999</v>
      </c>
    </row>
    <row r="175" spans="2:10" x14ac:dyDescent="0.35">
      <c r="B175" s="63" t="s">
        <v>238</v>
      </c>
      <c r="C175" s="102" t="s">
        <v>295</v>
      </c>
      <c r="D175" s="120">
        <f t="shared" si="15"/>
        <v>359997.39841269841</v>
      </c>
      <c r="E175" s="120">
        <f t="shared" si="16"/>
        <v>271654.77198268397</v>
      </c>
      <c r="F175" s="120">
        <f t="shared" si="17"/>
        <v>252168.67833333332</v>
      </c>
      <c r="G175" s="120">
        <f t="shared" si="18"/>
        <v>276209.09999999998</v>
      </c>
      <c r="H175" s="120">
        <f t="shared" si="19"/>
        <v>243821.88172101966</v>
      </c>
      <c r="I175" s="120">
        <f t="shared" si="20"/>
        <v>276792.76694171643</v>
      </c>
      <c r="J175" s="120">
        <v>3682.788</v>
      </c>
    </row>
    <row r="226" spans="2:10" x14ac:dyDescent="0.35">
      <c r="B226" s="109"/>
      <c r="C226" s="109"/>
      <c r="D226" s="108"/>
      <c r="E226" s="108"/>
      <c r="F226" s="108"/>
      <c r="G226" s="108"/>
      <c r="H226" s="108"/>
      <c r="I226" s="108"/>
      <c r="J226" s="108"/>
    </row>
    <row r="227" spans="2:10" x14ac:dyDescent="0.35">
      <c r="B227" s="111"/>
      <c r="C227" s="111"/>
      <c r="D227" s="111"/>
      <c r="E227" s="111"/>
      <c r="F227" s="111"/>
      <c r="G227" s="111"/>
      <c r="H227" s="111"/>
      <c r="I227" s="111"/>
      <c r="J227" s="108"/>
    </row>
    <row r="228" spans="2:10" x14ac:dyDescent="0.35">
      <c r="B228" s="111"/>
      <c r="C228" s="111"/>
      <c r="D228" s="112"/>
      <c r="E228" s="112"/>
      <c r="F228" s="112"/>
      <c r="G228" s="112"/>
      <c r="H228" s="112"/>
      <c r="I228" s="108"/>
      <c r="J228" s="108"/>
    </row>
    <row r="229" spans="2:10" x14ac:dyDescent="0.35">
      <c r="B229" s="111"/>
      <c r="C229" s="111"/>
      <c r="D229" s="113"/>
      <c r="E229" s="113"/>
      <c r="F229" s="113"/>
      <c r="G229" s="113"/>
      <c r="H229" s="113"/>
      <c r="I229" s="114"/>
      <c r="J229" s="108"/>
    </row>
    <row r="230" spans="2:10" x14ac:dyDescent="0.35">
      <c r="B230" s="115"/>
      <c r="C230" s="115"/>
      <c r="D230" s="108"/>
      <c r="E230" s="108"/>
      <c r="F230" s="108"/>
      <c r="G230" s="108"/>
      <c r="H230" s="108"/>
      <c r="I230" s="108"/>
      <c r="J230" s="108"/>
    </row>
    <row r="231" spans="2:10" x14ac:dyDescent="0.35">
      <c r="B231" s="116"/>
      <c r="C231" s="72"/>
      <c r="D231" s="108"/>
      <c r="E231" s="108"/>
      <c r="F231" s="108"/>
      <c r="G231" s="108"/>
      <c r="H231" s="108"/>
      <c r="I231" s="108"/>
      <c r="J231" s="108"/>
    </row>
    <row r="232" spans="2:10" x14ac:dyDescent="0.35">
      <c r="B232" s="116"/>
      <c r="C232" s="72"/>
      <c r="D232" s="108"/>
      <c r="E232" s="108"/>
      <c r="F232" s="108"/>
      <c r="G232" s="108"/>
      <c r="H232" s="108"/>
      <c r="I232" s="108"/>
      <c r="J232" s="108"/>
    </row>
    <row r="233" spans="2:10" x14ac:dyDescent="0.35">
      <c r="B233" s="116"/>
      <c r="C233" s="72"/>
      <c r="D233" s="108"/>
      <c r="E233" s="108"/>
      <c r="F233" s="108"/>
      <c r="G233" s="108"/>
      <c r="H233" s="108"/>
      <c r="I233" s="108"/>
      <c r="J233" s="108"/>
    </row>
    <row r="234" spans="2:10" x14ac:dyDescent="0.35">
      <c r="B234" s="116"/>
      <c r="C234" s="72"/>
      <c r="D234" s="108"/>
      <c r="E234" s="108"/>
      <c r="F234" s="108"/>
      <c r="G234" s="108"/>
      <c r="H234" s="108"/>
      <c r="I234" s="108"/>
      <c r="J234" s="108"/>
    </row>
    <row r="235" spans="2:10" x14ac:dyDescent="0.35">
      <c r="B235" s="116"/>
      <c r="C235" s="72"/>
      <c r="D235" s="108"/>
      <c r="E235" s="108"/>
      <c r="F235" s="108"/>
      <c r="G235" s="108"/>
      <c r="H235" s="108"/>
      <c r="I235" s="108"/>
      <c r="J235" s="108"/>
    </row>
    <row r="236" spans="2:10" x14ac:dyDescent="0.35">
      <c r="B236" s="116"/>
      <c r="C236" s="72"/>
      <c r="D236" s="108"/>
      <c r="E236" s="108"/>
      <c r="F236" s="108"/>
      <c r="G236" s="108"/>
      <c r="H236" s="108"/>
      <c r="I236" s="108"/>
      <c r="J236" s="108"/>
    </row>
    <row r="237" spans="2:10" x14ac:dyDescent="0.35">
      <c r="B237" s="116"/>
      <c r="C237" s="72"/>
      <c r="D237" s="108"/>
      <c r="E237" s="108"/>
      <c r="F237" s="108"/>
      <c r="G237" s="108"/>
      <c r="H237" s="108"/>
      <c r="I237" s="108"/>
      <c r="J237" s="108"/>
    </row>
    <row r="238" spans="2:10" x14ac:dyDescent="0.35">
      <c r="B238" s="116"/>
      <c r="C238" s="72"/>
      <c r="D238" s="108"/>
      <c r="E238" s="108"/>
      <c r="F238" s="108"/>
      <c r="G238" s="108"/>
      <c r="H238" s="108"/>
      <c r="I238" s="108"/>
      <c r="J238" s="108"/>
    </row>
    <row r="239" spans="2:10" x14ac:dyDescent="0.35">
      <c r="B239" s="116"/>
      <c r="C239" s="72"/>
      <c r="D239" s="108"/>
      <c r="E239" s="108"/>
      <c r="F239" s="108"/>
      <c r="G239" s="108"/>
      <c r="H239" s="108"/>
      <c r="I239" s="108"/>
      <c r="J239" s="108"/>
    </row>
    <row r="240" spans="2:10" x14ac:dyDescent="0.35">
      <c r="B240" s="116"/>
      <c r="C240" s="72"/>
      <c r="D240" s="108"/>
      <c r="E240" s="108"/>
      <c r="F240" s="108"/>
      <c r="G240" s="108"/>
      <c r="H240" s="108"/>
      <c r="I240" s="108"/>
      <c r="J240" s="108"/>
    </row>
    <row r="241" spans="2:10" x14ac:dyDescent="0.35">
      <c r="B241" s="116"/>
      <c r="C241" s="72"/>
      <c r="D241" s="108"/>
      <c r="E241" s="108"/>
      <c r="F241" s="108"/>
      <c r="G241" s="108"/>
      <c r="H241" s="108"/>
      <c r="I241" s="108"/>
      <c r="J241" s="108"/>
    </row>
    <row r="242" spans="2:10" x14ac:dyDescent="0.35">
      <c r="B242" s="116"/>
      <c r="C242" s="72"/>
      <c r="D242" s="108"/>
      <c r="E242" s="108"/>
      <c r="F242" s="108"/>
      <c r="G242" s="108"/>
      <c r="H242" s="108"/>
      <c r="I242" s="108"/>
      <c r="J242" s="108"/>
    </row>
    <row r="243" spans="2:10" x14ac:dyDescent="0.35">
      <c r="B243" s="116"/>
      <c r="C243" s="72"/>
      <c r="D243" s="108"/>
      <c r="E243" s="108"/>
      <c r="F243" s="108"/>
      <c r="G243" s="108"/>
      <c r="H243" s="108"/>
      <c r="I243" s="108"/>
      <c r="J243" s="108"/>
    </row>
    <row r="244" spans="2:10" x14ac:dyDescent="0.35">
      <c r="B244" s="116"/>
      <c r="C244" s="72"/>
      <c r="D244" s="108"/>
      <c r="E244" s="108"/>
      <c r="F244" s="108"/>
      <c r="G244" s="108"/>
      <c r="H244" s="108"/>
      <c r="I244" s="108"/>
      <c r="J244" s="108"/>
    </row>
    <row r="245" spans="2:10" x14ac:dyDescent="0.35">
      <c r="B245" s="116"/>
      <c r="C245" s="72"/>
      <c r="D245" s="108"/>
      <c r="E245" s="108"/>
      <c r="F245" s="108"/>
      <c r="G245" s="108"/>
      <c r="H245" s="108"/>
      <c r="I245" s="108"/>
      <c r="J245" s="108"/>
    </row>
    <row r="246" spans="2:10" x14ac:dyDescent="0.35">
      <c r="B246" s="116"/>
      <c r="C246" s="72"/>
      <c r="D246" s="108"/>
      <c r="E246" s="108"/>
      <c r="F246" s="108"/>
      <c r="G246" s="108"/>
      <c r="H246" s="108"/>
      <c r="I246" s="108"/>
      <c r="J246" s="108"/>
    </row>
    <row r="247" spans="2:10" x14ac:dyDescent="0.35">
      <c r="B247" s="116"/>
      <c r="C247" s="72"/>
      <c r="D247" s="108"/>
      <c r="E247" s="108"/>
      <c r="F247" s="108"/>
      <c r="G247" s="108"/>
      <c r="H247" s="108"/>
      <c r="I247" s="108"/>
      <c r="J247" s="108"/>
    </row>
    <row r="248" spans="2:10" x14ac:dyDescent="0.35">
      <c r="B248" s="116"/>
      <c r="C248" s="72"/>
      <c r="D248" s="108"/>
      <c r="E248" s="108"/>
      <c r="F248" s="108"/>
      <c r="G248" s="108"/>
      <c r="H248" s="108"/>
      <c r="I248" s="108"/>
      <c r="J248" s="108"/>
    </row>
    <row r="249" spans="2:10" x14ac:dyDescent="0.35">
      <c r="B249" s="116"/>
      <c r="C249" s="72"/>
      <c r="D249" s="108"/>
      <c r="E249" s="108"/>
      <c r="F249" s="108"/>
      <c r="G249" s="108"/>
      <c r="H249" s="108"/>
      <c r="I249" s="108"/>
      <c r="J249" s="108"/>
    </row>
    <row r="250" spans="2:10" x14ac:dyDescent="0.35">
      <c r="B250" s="116"/>
      <c r="C250" s="72"/>
      <c r="D250" s="108"/>
      <c r="E250" s="108"/>
      <c r="F250" s="108"/>
      <c r="G250" s="108"/>
      <c r="H250" s="108"/>
      <c r="I250" s="108"/>
      <c r="J250" s="108"/>
    </row>
    <row r="251" spans="2:10" x14ac:dyDescent="0.35">
      <c r="B251" s="116"/>
      <c r="C251" s="72"/>
      <c r="D251" s="108"/>
      <c r="E251" s="108"/>
      <c r="F251" s="108"/>
      <c r="G251" s="108"/>
      <c r="H251" s="108"/>
      <c r="I251" s="108"/>
      <c r="J251" s="108"/>
    </row>
    <row r="252" spans="2:10" x14ac:dyDescent="0.35">
      <c r="B252" s="116"/>
      <c r="C252" s="72"/>
      <c r="D252" s="108"/>
      <c r="E252" s="108"/>
      <c r="F252" s="108"/>
      <c r="G252" s="108"/>
      <c r="H252" s="108"/>
      <c r="I252" s="108"/>
      <c r="J252" s="108"/>
    </row>
    <row r="253" spans="2:10" x14ac:dyDescent="0.35">
      <c r="B253" s="116"/>
      <c r="C253" s="72"/>
      <c r="D253" s="108"/>
      <c r="E253" s="108"/>
      <c r="F253" s="108"/>
      <c r="G253" s="108"/>
      <c r="H253" s="108"/>
      <c r="I253" s="108"/>
      <c r="J253" s="108"/>
    </row>
    <row r="254" spans="2:10" x14ac:dyDescent="0.35">
      <c r="B254" s="116"/>
      <c r="C254" s="72"/>
      <c r="D254" s="108"/>
      <c r="E254" s="108"/>
      <c r="F254" s="108"/>
      <c r="G254" s="108"/>
      <c r="H254" s="108"/>
      <c r="I254" s="108"/>
      <c r="J254" s="108"/>
    </row>
    <row r="255" spans="2:10" x14ac:dyDescent="0.35">
      <c r="B255" s="116"/>
      <c r="C255" s="72"/>
      <c r="D255" s="108"/>
      <c r="E255" s="108"/>
      <c r="F255" s="108"/>
      <c r="G255" s="108"/>
      <c r="H255" s="108"/>
      <c r="I255" s="108"/>
      <c r="J255" s="108"/>
    </row>
    <row r="256" spans="2:10" x14ac:dyDescent="0.35">
      <c r="B256" s="116"/>
      <c r="C256" s="72"/>
      <c r="D256" s="108"/>
      <c r="E256" s="108"/>
      <c r="F256" s="108"/>
      <c r="G256" s="108"/>
      <c r="H256" s="108"/>
      <c r="I256" s="108"/>
      <c r="J256" s="108"/>
    </row>
    <row r="257" spans="2:10" x14ac:dyDescent="0.35">
      <c r="B257" s="116"/>
      <c r="C257" s="72"/>
      <c r="D257" s="108"/>
      <c r="E257" s="108"/>
      <c r="F257" s="108"/>
      <c r="G257" s="108"/>
      <c r="H257" s="108"/>
      <c r="I257" s="108"/>
      <c r="J257" s="108"/>
    </row>
    <row r="258" spans="2:10" x14ac:dyDescent="0.35">
      <c r="B258" s="116"/>
      <c r="C258" s="72"/>
      <c r="D258" s="108"/>
      <c r="E258" s="108"/>
      <c r="F258" s="108"/>
      <c r="G258" s="108"/>
      <c r="H258" s="108"/>
      <c r="I258" s="108"/>
      <c r="J258" s="108"/>
    </row>
    <row r="259" spans="2:10" x14ac:dyDescent="0.35">
      <c r="B259" s="116"/>
      <c r="C259" s="72"/>
      <c r="D259" s="108"/>
      <c r="E259" s="108"/>
      <c r="F259" s="108"/>
      <c r="G259" s="108"/>
      <c r="H259" s="108"/>
      <c r="I259" s="108"/>
      <c r="J259" s="108"/>
    </row>
    <row r="260" spans="2:10" x14ac:dyDescent="0.35">
      <c r="B260" s="116"/>
      <c r="C260" s="72"/>
      <c r="D260" s="108"/>
      <c r="E260" s="108"/>
      <c r="F260" s="108"/>
      <c r="G260" s="108"/>
      <c r="H260" s="108"/>
      <c r="I260" s="108"/>
      <c r="J260" s="108"/>
    </row>
    <row r="261" spans="2:10" x14ac:dyDescent="0.35">
      <c r="B261" s="116"/>
      <c r="C261" s="72"/>
      <c r="D261" s="108"/>
      <c r="E261" s="108"/>
      <c r="F261" s="108"/>
      <c r="G261" s="108"/>
      <c r="H261" s="108"/>
      <c r="I261" s="108"/>
      <c r="J261" s="108"/>
    </row>
    <row r="262" spans="2:10" x14ac:dyDescent="0.35">
      <c r="B262" s="116"/>
      <c r="C262" s="72"/>
      <c r="D262" s="108"/>
      <c r="E262" s="108"/>
      <c r="F262" s="108"/>
      <c r="G262" s="108"/>
      <c r="H262" s="108"/>
      <c r="I262" s="108"/>
      <c r="J262" s="108"/>
    </row>
    <row r="263" spans="2:10" x14ac:dyDescent="0.35">
      <c r="B263" s="116"/>
      <c r="C263" s="72"/>
      <c r="D263" s="108"/>
      <c r="E263" s="108"/>
      <c r="F263" s="108"/>
      <c r="G263" s="108"/>
      <c r="H263" s="108"/>
      <c r="I263" s="108"/>
      <c r="J263" s="108"/>
    </row>
    <row r="264" spans="2:10" x14ac:dyDescent="0.35">
      <c r="B264" s="116"/>
      <c r="C264" s="72"/>
      <c r="D264" s="108"/>
      <c r="E264" s="108"/>
      <c r="F264" s="108"/>
      <c r="G264" s="108"/>
      <c r="H264" s="108"/>
      <c r="I264" s="108"/>
      <c r="J264" s="108"/>
    </row>
    <row r="265" spans="2:10" x14ac:dyDescent="0.35">
      <c r="B265" s="116"/>
      <c r="C265" s="72"/>
      <c r="D265" s="108"/>
      <c r="E265" s="108"/>
      <c r="F265" s="108"/>
      <c r="G265" s="108"/>
      <c r="H265" s="108"/>
      <c r="I265" s="108"/>
      <c r="J265" s="108"/>
    </row>
    <row r="266" spans="2:10" x14ac:dyDescent="0.35">
      <c r="B266" s="116"/>
      <c r="C266" s="72"/>
      <c r="D266" s="108"/>
      <c r="E266" s="108"/>
      <c r="F266" s="108"/>
      <c r="G266" s="108"/>
      <c r="H266" s="108"/>
      <c r="I266" s="108"/>
      <c r="J266" s="108"/>
    </row>
    <row r="267" spans="2:10" x14ac:dyDescent="0.35">
      <c r="B267" s="116"/>
      <c r="C267" s="72"/>
      <c r="D267" s="108"/>
      <c r="E267" s="108"/>
      <c r="F267" s="108"/>
      <c r="G267" s="108"/>
      <c r="H267" s="108"/>
      <c r="I267" s="108"/>
      <c r="J267" s="108"/>
    </row>
    <row r="268" spans="2:10" x14ac:dyDescent="0.35">
      <c r="B268" s="116"/>
      <c r="C268" s="72"/>
      <c r="D268" s="108"/>
      <c r="E268" s="108"/>
      <c r="F268" s="108"/>
      <c r="G268" s="108"/>
      <c r="H268" s="108"/>
      <c r="I268" s="108"/>
      <c r="J268" s="108"/>
    </row>
    <row r="269" spans="2:10" x14ac:dyDescent="0.35">
      <c r="B269" s="116"/>
      <c r="C269" s="72"/>
      <c r="D269" s="108"/>
      <c r="E269" s="108"/>
      <c r="F269" s="108"/>
      <c r="G269" s="108"/>
      <c r="H269" s="108"/>
      <c r="I269" s="108"/>
      <c r="J269" s="108"/>
    </row>
    <row r="270" spans="2:10" x14ac:dyDescent="0.35">
      <c r="B270" s="116"/>
      <c r="C270" s="72"/>
      <c r="D270" s="108"/>
      <c r="E270" s="108"/>
      <c r="F270" s="108"/>
      <c r="G270" s="108"/>
      <c r="H270" s="108"/>
      <c r="I270" s="108"/>
      <c r="J270" s="108"/>
    </row>
    <row r="271" spans="2:10" x14ac:dyDescent="0.35">
      <c r="B271" s="116"/>
      <c r="C271" s="72"/>
      <c r="D271" s="108"/>
      <c r="E271" s="108"/>
      <c r="F271" s="108"/>
      <c r="G271" s="108"/>
      <c r="H271" s="108"/>
      <c r="I271" s="108"/>
      <c r="J271" s="108"/>
    </row>
    <row r="272" spans="2:10" x14ac:dyDescent="0.35">
      <c r="B272" s="116"/>
      <c r="C272" s="72"/>
      <c r="D272" s="108"/>
      <c r="E272" s="108"/>
      <c r="F272" s="108"/>
      <c r="G272" s="108"/>
      <c r="H272" s="108"/>
      <c r="I272" s="108"/>
      <c r="J272" s="108"/>
    </row>
    <row r="273" spans="2:10" x14ac:dyDescent="0.35">
      <c r="B273" s="116"/>
      <c r="C273" s="72"/>
      <c r="D273" s="108"/>
      <c r="E273" s="108"/>
      <c r="F273" s="108"/>
      <c r="G273" s="108"/>
      <c r="H273" s="108"/>
      <c r="I273" s="108"/>
      <c r="J273" s="108"/>
    </row>
    <row r="274" spans="2:10" x14ac:dyDescent="0.35">
      <c r="B274" s="116"/>
      <c r="C274" s="72"/>
      <c r="D274" s="108"/>
      <c r="E274" s="108"/>
      <c r="F274" s="108"/>
      <c r="G274" s="108"/>
      <c r="H274" s="108"/>
      <c r="I274" s="108"/>
      <c r="J274" s="108"/>
    </row>
    <row r="275" spans="2:10" x14ac:dyDescent="0.35">
      <c r="B275" s="116"/>
      <c r="C275" s="72"/>
      <c r="D275" s="108"/>
      <c r="E275" s="108"/>
      <c r="F275" s="108"/>
      <c r="G275" s="108"/>
      <c r="H275" s="108"/>
      <c r="I275" s="108"/>
      <c r="J275" s="108"/>
    </row>
    <row r="276" spans="2:10" x14ac:dyDescent="0.35">
      <c r="B276" s="116"/>
      <c r="C276" s="72"/>
      <c r="D276" s="108"/>
      <c r="E276" s="108"/>
      <c r="F276" s="108"/>
      <c r="G276" s="108"/>
      <c r="H276" s="108"/>
      <c r="I276" s="108"/>
      <c r="J276" s="108"/>
    </row>
    <row r="277" spans="2:10" x14ac:dyDescent="0.35">
      <c r="B277" s="116"/>
      <c r="C277" s="72"/>
      <c r="D277" s="108"/>
      <c r="E277" s="108"/>
      <c r="F277" s="108"/>
      <c r="G277" s="108"/>
      <c r="H277" s="108"/>
      <c r="I277" s="108"/>
      <c r="J277" s="108"/>
    </row>
    <row r="278" spans="2:10" x14ac:dyDescent="0.35">
      <c r="B278" s="116"/>
      <c r="C278" s="72"/>
      <c r="D278" s="108"/>
      <c r="E278" s="108"/>
      <c r="F278" s="108"/>
      <c r="G278" s="108"/>
      <c r="H278" s="108"/>
      <c r="I278" s="108"/>
      <c r="J278" s="108"/>
    </row>
    <row r="279" spans="2:10" x14ac:dyDescent="0.35">
      <c r="B279" s="116"/>
      <c r="C279" s="72"/>
      <c r="D279" s="108"/>
      <c r="E279" s="108"/>
      <c r="F279" s="108"/>
      <c r="G279" s="108"/>
      <c r="H279" s="108"/>
      <c r="I279" s="108"/>
      <c r="J279" s="108"/>
    </row>
    <row r="280" spans="2:10" x14ac:dyDescent="0.35">
      <c r="B280" s="116"/>
      <c r="C280" s="72"/>
      <c r="D280" s="108"/>
      <c r="E280" s="108"/>
      <c r="F280" s="108"/>
      <c r="G280" s="108"/>
      <c r="H280" s="108"/>
      <c r="I280" s="108"/>
      <c r="J280" s="108"/>
    </row>
    <row r="281" spans="2:10" x14ac:dyDescent="0.35">
      <c r="B281" s="116"/>
      <c r="C281" s="72"/>
      <c r="D281" s="108"/>
      <c r="E281" s="108"/>
      <c r="F281" s="108"/>
      <c r="G281" s="108"/>
      <c r="H281" s="108"/>
      <c r="I281" s="108"/>
      <c r="J281" s="108"/>
    </row>
    <row r="282" spans="2:10" x14ac:dyDescent="0.35">
      <c r="B282" s="116"/>
      <c r="C282" s="72"/>
      <c r="D282" s="108"/>
      <c r="E282" s="108"/>
      <c r="F282" s="108"/>
      <c r="G282" s="108"/>
      <c r="H282" s="108"/>
      <c r="I282" s="108"/>
      <c r="J282" s="108"/>
    </row>
    <row r="283" spans="2:10" x14ac:dyDescent="0.35">
      <c r="B283" s="116"/>
      <c r="C283" s="72"/>
      <c r="D283" s="108"/>
      <c r="E283" s="108"/>
      <c r="F283" s="108"/>
      <c r="G283" s="108"/>
      <c r="H283" s="108"/>
      <c r="I283" s="108"/>
      <c r="J283" s="108"/>
    </row>
    <row r="284" spans="2:10" x14ac:dyDescent="0.35">
      <c r="B284" s="116"/>
      <c r="C284" s="72"/>
      <c r="D284" s="108"/>
      <c r="E284" s="108"/>
      <c r="F284" s="108"/>
      <c r="G284" s="108"/>
      <c r="H284" s="108"/>
      <c r="I284" s="108"/>
      <c r="J284" s="108"/>
    </row>
    <row r="285" spans="2:10" x14ac:dyDescent="0.35">
      <c r="B285" s="116"/>
      <c r="C285" s="72"/>
      <c r="D285" s="108"/>
      <c r="E285" s="108"/>
      <c r="F285" s="108"/>
      <c r="G285" s="108"/>
      <c r="H285" s="108"/>
      <c r="I285" s="108"/>
      <c r="J285" s="108"/>
    </row>
    <row r="286" spans="2:10" x14ac:dyDescent="0.35">
      <c r="B286" s="116"/>
      <c r="C286" s="72"/>
      <c r="D286" s="108"/>
      <c r="E286" s="108"/>
      <c r="F286" s="108"/>
      <c r="G286" s="108"/>
      <c r="H286" s="108"/>
      <c r="I286" s="108"/>
      <c r="J286" s="108"/>
    </row>
    <row r="287" spans="2:10" x14ac:dyDescent="0.35">
      <c r="B287" s="116"/>
      <c r="C287" s="72"/>
      <c r="D287" s="108"/>
      <c r="E287" s="108"/>
      <c r="F287" s="108"/>
      <c r="G287" s="108"/>
      <c r="H287" s="108"/>
      <c r="I287" s="108"/>
      <c r="J287" s="108"/>
    </row>
    <row r="288" spans="2:10" x14ac:dyDescent="0.35">
      <c r="B288" s="116"/>
      <c r="C288" s="72"/>
      <c r="D288" s="108"/>
      <c r="E288" s="108"/>
      <c r="F288" s="108"/>
      <c r="G288" s="108"/>
      <c r="H288" s="108"/>
      <c r="I288" s="108"/>
      <c r="J288" s="108"/>
    </row>
    <row r="289" spans="2:10" x14ac:dyDescent="0.35">
      <c r="B289" s="116"/>
      <c r="C289" s="72"/>
      <c r="D289" s="108"/>
      <c r="E289" s="108"/>
      <c r="F289" s="108"/>
      <c r="G289" s="108"/>
      <c r="H289" s="108"/>
      <c r="I289" s="108"/>
      <c r="J289" s="108"/>
    </row>
    <row r="290" spans="2:10" x14ac:dyDescent="0.35">
      <c r="B290" s="116"/>
      <c r="C290" s="72"/>
      <c r="D290" s="108"/>
      <c r="E290" s="108"/>
      <c r="F290" s="108"/>
      <c r="G290" s="108"/>
      <c r="H290" s="108"/>
      <c r="I290" s="108"/>
      <c r="J290" s="108"/>
    </row>
    <row r="291" spans="2:10" x14ac:dyDescent="0.35">
      <c r="B291" s="116"/>
      <c r="C291" s="72"/>
      <c r="D291" s="108"/>
      <c r="E291" s="108"/>
      <c r="F291" s="108"/>
      <c r="G291" s="108"/>
      <c r="H291" s="108"/>
      <c r="I291" s="108"/>
      <c r="J291" s="108"/>
    </row>
    <row r="292" spans="2:10" x14ac:dyDescent="0.35">
      <c r="B292" s="116"/>
      <c r="C292" s="72"/>
      <c r="D292" s="108"/>
      <c r="E292" s="108"/>
      <c r="F292" s="108"/>
      <c r="G292" s="108"/>
      <c r="H292" s="108"/>
      <c r="I292" s="108"/>
      <c r="J292" s="108"/>
    </row>
    <row r="293" spans="2:10" x14ac:dyDescent="0.35">
      <c r="B293" s="116"/>
      <c r="C293" s="72"/>
      <c r="D293" s="108"/>
      <c r="E293" s="108"/>
      <c r="F293" s="108"/>
      <c r="G293" s="108"/>
      <c r="H293" s="108"/>
      <c r="I293" s="108"/>
      <c r="J293" s="108"/>
    </row>
    <row r="294" spans="2:10" x14ac:dyDescent="0.35">
      <c r="B294" s="116"/>
      <c r="C294" s="72"/>
      <c r="D294" s="108"/>
      <c r="E294" s="108"/>
      <c r="F294" s="108"/>
      <c r="G294" s="108"/>
      <c r="H294" s="108"/>
      <c r="I294" s="108"/>
      <c r="J294" s="108"/>
    </row>
    <row r="295" spans="2:10" x14ac:dyDescent="0.35">
      <c r="B295" s="116"/>
      <c r="C295" s="72"/>
      <c r="D295" s="108"/>
      <c r="E295" s="108"/>
      <c r="F295" s="108"/>
      <c r="G295" s="108"/>
      <c r="H295" s="108"/>
      <c r="I295" s="108"/>
      <c r="J295" s="108"/>
    </row>
    <row r="296" spans="2:10" x14ac:dyDescent="0.35">
      <c r="B296" s="116"/>
      <c r="C296" s="72"/>
      <c r="D296" s="108"/>
      <c r="E296" s="108"/>
      <c r="F296" s="108"/>
      <c r="G296" s="108"/>
      <c r="H296" s="108"/>
      <c r="I296" s="108"/>
      <c r="J296" s="108"/>
    </row>
    <row r="297" spans="2:10" x14ac:dyDescent="0.35">
      <c r="B297" s="116"/>
      <c r="C297" s="72"/>
      <c r="D297" s="108"/>
      <c r="E297" s="108"/>
      <c r="F297" s="108"/>
      <c r="G297" s="108"/>
      <c r="H297" s="108"/>
      <c r="I297" s="108"/>
      <c r="J297" s="108"/>
    </row>
    <row r="298" spans="2:10" x14ac:dyDescent="0.35">
      <c r="B298" s="116"/>
      <c r="C298" s="72"/>
      <c r="D298" s="108"/>
      <c r="E298" s="108"/>
      <c r="F298" s="108"/>
      <c r="G298" s="108"/>
      <c r="H298" s="108"/>
      <c r="I298" s="108"/>
      <c r="J298" s="108"/>
    </row>
    <row r="299" spans="2:10" x14ac:dyDescent="0.35">
      <c r="B299" s="116"/>
      <c r="C299" s="72"/>
      <c r="D299" s="108"/>
      <c r="E299" s="108"/>
      <c r="F299" s="108"/>
      <c r="G299" s="108"/>
      <c r="H299" s="108"/>
      <c r="I299" s="108"/>
      <c r="J299" s="108"/>
    </row>
    <row r="300" spans="2:10" x14ac:dyDescent="0.35">
      <c r="B300" s="116"/>
      <c r="C300" s="72"/>
      <c r="D300" s="108"/>
      <c r="E300" s="108"/>
      <c r="F300" s="108"/>
      <c r="G300" s="108"/>
      <c r="H300" s="108"/>
      <c r="I300" s="108"/>
      <c r="J300" s="108"/>
    </row>
    <row r="301" spans="2:10" x14ac:dyDescent="0.35">
      <c r="B301" s="116"/>
      <c r="C301" s="72"/>
      <c r="D301" s="108"/>
      <c r="E301" s="108"/>
      <c r="F301" s="108"/>
      <c r="G301" s="108"/>
      <c r="H301" s="108"/>
      <c r="I301" s="108"/>
      <c r="J301" s="108"/>
    </row>
    <row r="302" spans="2:10" x14ac:dyDescent="0.35">
      <c r="B302" s="116"/>
      <c r="C302" s="72"/>
      <c r="D302" s="108"/>
      <c r="E302" s="108"/>
      <c r="F302" s="108"/>
      <c r="G302" s="108"/>
      <c r="H302" s="108"/>
      <c r="I302" s="108"/>
      <c r="J302" s="108"/>
    </row>
    <row r="303" spans="2:10" x14ac:dyDescent="0.35">
      <c r="B303" s="116"/>
      <c r="C303" s="72"/>
      <c r="D303" s="108"/>
      <c r="E303" s="108"/>
      <c r="F303" s="108"/>
      <c r="G303" s="108"/>
      <c r="H303" s="108"/>
      <c r="I303" s="108"/>
      <c r="J303" s="108"/>
    </row>
    <row r="304" spans="2:10" x14ac:dyDescent="0.35">
      <c r="B304" s="116"/>
      <c r="C304" s="72"/>
      <c r="D304" s="108"/>
      <c r="E304" s="108"/>
      <c r="F304" s="108"/>
      <c r="G304" s="108"/>
      <c r="H304" s="108"/>
      <c r="I304" s="108"/>
      <c r="J304" s="108"/>
    </row>
    <row r="305" spans="2:10" x14ac:dyDescent="0.35">
      <c r="B305" s="116"/>
      <c r="C305" s="72"/>
      <c r="D305" s="108"/>
      <c r="E305" s="108"/>
      <c r="F305" s="108"/>
      <c r="G305" s="108"/>
      <c r="H305" s="108"/>
      <c r="I305" s="108"/>
      <c r="J305" s="108"/>
    </row>
    <row r="306" spans="2:10" x14ac:dyDescent="0.35">
      <c r="B306" s="116"/>
      <c r="C306" s="72"/>
      <c r="D306" s="108"/>
      <c r="E306" s="108"/>
      <c r="F306" s="108"/>
      <c r="G306" s="108"/>
      <c r="H306" s="108"/>
      <c r="I306" s="108"/>
      <c r="J306" s="108"/>
    </row>
    <row r="307" spans="2:10" x14ac:dyDescent="0.35">
      <c r="B307" s="116"/>
      <c r="C307" s="72"/>
      <c r="D307" s="108"/>
      <c r="E307" s="108"/>
      <c r="F307" s="108"/>
      <c r="G307" s="108"/>
      <c r="H307" s="108"/>
      <c r="I307" s="108"/>
      <c r="J307" s="108"/>
    </row>
    <row r="308" spans="2:10" x14ac:dyDescent="0.35">
      <c r="B308" s="116"/>
      <c r="C308" s="72"/>
      <c r="D308" s="108"/>
      <c r="E308" s="108"/>
      <c r="F308" s="108"/>
      <c r="G308" s="108"/>
      <c r="H308" s="108"/>
      <c r="I308" s="108"/>
      <c r="J308" s="108"/>
    </row>
    <row r="309" spans="2:10" x14ac:dyDescent="0.35">
      <c r="B309" s="116"/>
      <c r="C309" s="72"/>
      <c r="D309" s="108"/>
      <c r="E309" s="108"/>
      <c r="F309" s="108"/>
      <c r="G309" s="108"/>
      <c r="H309" s="108"/>
      <c r="I309" s="108"/>
      <c r="J309" s="108"/>
    </row>
    <row r="310" spans="2:10" x14ac:dyDescent="0.35">
      <c r="B310" s="116"/>
      <c r="C310" s="72"/>
      <c r="D310" s="108"/>
      <c r="E310" s="108"/>
      <c r="F310" s="108"/>
      <c r="G310" s="108"/>
      <c r="H310" s="108"/>
      <c r="I310" s="108"/>
      <c r="J310" s="108"/>
    </row>
    <row r="311" spans="2:10" x14ac:dyDescent="0.35">
      <c r="B311" s="116"/>
      <c r="C311" s="72"/>
      <c r="D311" s="108"/>
      <c r="E311" s="108"/>
      <c r="F311" s="108"/>
      <c r="G311" s="108"/>
      <c r="H311" s="108"/>
      <c r="I311" s="108"/>
      <c r="J311" s="108"/>
    </row>
    <row r="312" spans="2:10" x14ac:dyDescent="0.35">
      <c r="B312" s="116"/>
      <c r="C312" s="72"/>
      <c r="D312" s="108"/>
      <c r="E312" s="108"/>
      <c r="F312" s="108"/>
      <c r="G312" s="108"/>
      <c r="H312" s="108"/>
      <c r="I312" s="108"/>
      <c r="J312" s="108"/>
    </row>
    <row r="313" spans="2:10" x14ac:dyDescent="0.35">
      <c r="B313" s="109"/>
      <c r="C313" s="109"/>
      <c r="D313" s="108"/>
      <c r="E313" s="108"/>
      <c r="F313" s="108"/>
      <c r="G313" s="108"/>
      <c r="H313" s="108"/>
      <c r="I313" s="108"/>
      <c r="J313" s="108"/>
    </row>
    <row r="314" spans="2:10" x14ac:dyDescent="0.35">
      <c r="B314" s="109"/>
      <c r="C314" s="109"/>
      <c r="D314" s="108"/>
      <c r="E314" s="108"/>
      <c r="F314" s="108"/>
      <c r="G314" s="108"/>
      <c r="H314" s="108"/>
      <c r="I314" s="108"/>
      <c r="J314" s="108"/>
    </row>
    <row r="315" spans="2:10" x14ac:dyDescent="0.35">
      <c r="B315" s="111"/>
      <c r="C315" s="111"/>
      <c r="D315" s="111"/>
      <c r="E315" s="111"/>
      <c r="F315" s="111"/>
      <c r="G315" s="111"/>
      <c r="H315" s="111"/>
      <c r="I315" s="111"/>
      <c r="J315" s="108"/>
    </row>
    <row r="316" spans="2:10" x14ac:dyDescent="0.35">
      <c r="B316" s="111"/>
      <c r="C316" s="111"/>
      <c r="D316" s="112"/>
      <c r="E316" s="112"/>
      <c r="F316" s="112"/>
      <c r="G316" s="112"/>
      <c r="H316" s="112"/>
      <c r="I316" s="108"/>
      <c r="J316" s="108"/>
    </row>
    <row r="317" spans="2:10" x14ac:dyDescent="0.35">
      <c r="B317" s="111"/>
      <c r="C317" s="111"/>
      <c r="D317" s="113"/>
      <c r="E317" s="113"/>
      <c r="F317" s="113"/>
      <c r="G317" s="113"/>
      <c r="H317" s="113"/>
      <c r="I317" s="114"/>
      <c r="J317" s="108"/>
    </row>
    <row r="318" spans="2:10" x14ac:dyDescent="0.35">
      <c r="B318" s="115"/>
      <c r="C318" s="115"/>
      <c r="D318" s="108"/>
      <c r="E318" s="108"/>
      <c r="F318" s="108"/>
      <c r="G318" s="108"/>
      <c r="H318" s="108"/>
      <c r="I318" s="108"/>
      <c r="J318" s="108"/>
    </row>
    <row r="319" spans="2:10" x14ac:dyDescent="0.35">
      <c r="B319" s="116"/>
      <c r="C319" s="72"/>
      <c r="D319" s="108"/>
      <c r="E319" s="108"/>
      <c r="F319" s="108"/>
      <c r="G319" s="108"/>
      <c r="H319" s="108"/>
      <c r="I319" s="108"/>
      <c r="J319" s="108"/>
    </row>
    <row r="320" spans="2:10" x14ac:dyDescent="0.35">
      <c r="B320" s="116"/>
      <c r="C320" s="72"/>
      <c r="D320" s="108"/>
      <c r="E320" s="108"/>
      <c r="F320" s="108"/>
      <c r="G320" s="108"/>
      <c r="H320" s="108"/>
      <c r="I320" s="108"/>
      <c r="J320" s="108"/>
    </row>
    <row r="321" spans="2:10" x14ac:dyDescent="0.35">
      <c r="B321" s="116"/>
      <c r="C321" s="72"/>
      <c r="D321" s="108"/>
      <c r="E321" s="108"/>
      <c r="F321" s="108"/>
      <c r="G321" s="108"/>
      <c r="H321" s="108"/>
      <c r="I321" s="108"/>
      <c r="J321" s="108"/>
    </row>
    <row r="322" spans="2:10" x14ac:dyDescent="0.35">
      <c r="B322" s="116"/>
      <c r="C322" s="72"/>
      <c r="D322" s="108"/>
      <c r="E322" s="108"/>
      <c r="F322" s="108"/>
      <c r="G322" s="108"/>
      <c r="H322" s="108"/>
      <c r="I322" s="108"/>
      <c r="J322" s="108"/>
    </row>
    <row r="323" spans="2:10" x14ac:dyDescent="0.35">
      <c r="B323" s="116"/>
      <c r="C323" s="72"/>
      <c r="D323" s="108"/>
      <c r="E323" s="108"/>
      <c r="F323" s="108"/>
      <c r="G323" s="108"/>
      <c r="H323" s="108"/>
      <c r="I323" s="108"/>
      <c r="J323" s="108"/>
    </row>
    <row r="324" spans="2:10" x14ac:dyDescent="0.35">
      <c r="B324" s="116"/>
      <c r="C324" s="72"/>
      <c r="D324" s="108"/>
      <c r="E324" s="108"/>
      <c r="F324" s="108"/>
      <c r="G324" s="108"/>
      <c r="H324" s="108"/>
      <c r="I324" s="108"/>
      <c r="J324" s="108"/>
    </row>
    <row r="325" spans="2:10" x14ac:dyDescent="0.35">
      <c r="B325" s="116"/>
      <c r="C325" s="72"/>
      <c r="D325" s="108"/>
      <c r="E325" s="108"/>
      <c r="F325" s="108"/>
      <c r="G325" s="108"/>
      <c r="H325" s="108"/>
      <c r="I325" s="108"/>
      <c r="J325" s="108"/>
    </row>
    <row r="326" spans="2:10" x14ac:dyDescent="0.35">
      <c r="B326" s="116"/>
      <c r="C326" s="72"/>
      <c r="D326" s="108"/>
      <c r="E326" s="108"/>
      <c r="F326" s="108"/>
      <c r="G326" s="108"/>
      <c r="H326" s="108"/>
      <c r="I326" s="108"/>
      <c r="J326" s="108"/>
    </row>
    <row r="327" spans="2:10" x14ac:dyDescent="0.35">
      <c r="B327" s="116"/>
      <c r="C327" s="72"/>
      <c r="D327" s="108"/>
      <c r="E327" s="108"/>
      <c r="F327" s="108"/>
      <c r="G327" s="108"/>
      <c r="H327" s="108"/>
      <c r="I327" s="108"/>
      <c r="J327" s="108"/>
    </row>
    <row r="328" spans="2:10" x14ac:dyDescent="0.35">
      <c r="B328" s="116"/>
      <c r="C328" s="72"/>
      <c r="D328" s="108"/>
      <c r="E328" s="108"/>
      <c r="F328" s="108"/>
      <c r="G328" s="108"/>
      <c r="H328" s="108"/>
      <c r="I328" s="108"/>
      <c r="J328" s="108"/>
    </row>
    <row r="329" spans="2:10" x14ac:dyDescent="0.35">
      <c r="B329" s="116"/>
      <c r="C329" s="72"/>
      <c r="D329" s="108"/>
      <c r="E329" s="108"/>
      <c r="F329" s="108"/>
      <c r="G329" s="108"/>
      <c r="H329" s="108"/>
      <c r="I329" s="108"/>
      <c r="J329" s="108"/>
    </row>
    <row r="330" spans="2:10" x14ac:dyDescent="0.35">
      <c r="B330" s="116"/>
      <c r="C330" s="72"/>
      <c r="D330" s="108"/>
      <c r="E330" s="108"/>
      <c r="F330" s="108"/>
      <c r="G330" s="108"/>
      <c r="H330" s="108"/>
      <c r="I330" s="108"/>
      <c r="J330" s="108"/>
    </row>
    <row r="331" spans="2:10" x14ac:dyDescent="0.35">
      <c r="B331" s="116"/>
      <c r="C331" s="72"/>
      <c r="D331" s="108"/>
      <c r="E331" s="108"/>
      <c r="F331" s="108"/>
      <c r="G331" s="108"/>
      <c r="H331" s="108"/>
      <c r="I331" s="108"/>
      <c r="J331" s="108"/>
    </row>
    <row r="332" spans="2:10" x14ac:dyDescent="0.35">
      <c r="B332" s="116"/>
      <c r="C332" s="72"/>
      <c r="D332" s="108"/>
      <c r="E332" s="108"/>
      <c r="F332" s="108"/>
      <c r="G332" s="108"/>
      <c r="H332" s="108"/>
      <c r="I332" s="108"/>
      <c r="J332" s="108"/>
    </row>
    <row r="333" spans="2:10" x14ac:dyDescent="0.35">
      <c r="B333" s="116"/>
      <c r="C333" s="72"/>
      <c r="D333" s="108"/>
      <c r="E333" s="108"/>
      <c r="F333" s="108"/>
      <c r="G333" s="108"/>
      <c r="H333" s="108"/>
      <c r="I333" s="108"/>
      <c r="J333" s="108"/>
    </row>
    <row r="334" spans="2:10" x14ac:dyDescent="0.35">
      <c r="B334" s="116"/>
      <c r="C334" s="72"/>
      <c r="D334" s="108"/>
      <c r="E334" s="108"/>
      <c r="F334" s="108"/>
      <c r="G334" s="108"/>
      <c r="H334" s="108"/>
      <c r="I334" s="108"/>
      <c r="J334" s="108"/>
    </row>
    <row r="335" spans="2:10" x14ac:dyDescent="0.35">
      <c r="B335" s="116"/>
      <c r="C335" s="72"/>
      <c r="D335" s="108"/>
      <c r="E335" s="108"/>
      <c r="F335" s="108"/>
      <c r="G335" s="108"/>
      <c r="H335" s="108"/>
      <c r="I335" s="108"/>
      <c r="J335" s="108"/>
    </row>
    <row r="336" spans="2:10" x14ac:dyDescent="0.35">
      <c r="B336" s="116"/>
      <c r="C336" s="72"/>
      <c r="D336" s="108"/>
      <c r="E336" s="108"/>
      <c r="F336" s="108"/>
      <c r="G336" s="108"/>
      <c r="H336" s="108"/>
      <c r="I336" s="108"/>
      <c r="J336" s="108"/>
    </row>
    <row r="337" spans="2:10" x14ac:dyDescent="0.35">
      <c r="B337" s="116"/>
      <c r="C337" s="72"/>
      <c r="D337" s="108"/>
      <c r="E337" s="108"/>
      <c r="F337" s="108"/>
      <c r="G337" s="108"/>
      <c r="H337" s="108"/>
      <c r="I337" s="108"/>
      <c r="J337" s="108"/>
    </row>
    <row r="338" spans="2:10" x14ac:dyDescent="0.35">
      <c r="B338" s="116"/>
      <c r="C338" s="72"/>
      <c r="D338" s="108"/>
      <c r="E338" s="108"/>
      <c r="F338" s="108"/>
      <c r="G338" s="108"/>
      <c r="H338" s="108"/>
      <c r="I338" s="108"/>
      <c r="J338" s="108"/>
    </row>
    <row r="339" spans="2:10" x14ac:dyDescent="0.35">
      <c r="B339" s="116"/>
      <c r="C339" s="72"/>
      <c r="D339" s="108"/>
      <c r="E339" s="108"/>
      <c r="F339" s="108"/>
      <c r="G339" s="108"/>
      <c r="H339" s="108"/>
      <c r="I339" s="108"/>
      <c r="J339" s="108"/>
    </row>
    <row r="340" spans="2:10" x14ac:dyDescent="0.35">
      <c r="B340" s="116"/>
      <c r="C340" s="72"/>
      <c r="D340" s="108"/>
      <c r="E340" s="108"/>
      <c r="F340" s="108"/>
      <c r="G340" s="108"/>
      <c r="H340" s="108"/>
      <c r="I340" s="108"/>
      <c r="J340" s="108"/>
    </row>
    <row r="341" spans="2:10" x14ac:dyDescent="0.35">
      <c r="B341" s="116"/>
      <c r="C341" s="72"/>
      <c r="D341" s="108"/>
      <c r="E341" s="108"/>
      <c r="F341" s="108"/>
      <c r="G341" s="108"/>
      <c r="H341" s="108"/>
      <c r="I341" s="108"/>
      <c r="J341" s="108"/>
    </row>
    <row r="342" spans="2:10" x14ac:dyDescent="0.35">
      <c r="B342" s="116"/>
      <c r="C342" s="72"/>
      <c r="D342" s="108"/>
      <c r="E342" s="108"/>
      <c r="F342" s="108"/>
      <c r="G342" s="108"/>
      <c r="H342" s="108"/>
      <c r="I342" s="108"/>
      <c r="J342" s="108"/>
    </row>
    <row r="343" spans="2:10" x14ac:dyDescent="0.35">
      <c r="B343" s="116"/>
      <c r="C343" s="72"/>
      <c r="D343" s="108"/>
      <c r="E343" s="108"/>
      <c r="F343" s="108"/>
      <c r="G343" s="108"/>
      <c r="H343" s="108"/>
      <c r="I343" s="108"/>
      <c r="J343" s="108"/>
    </row>
    <row r="344" spans="2:10" x14ac:dyDescent="0.35">
      <c r="B344" s="116"/>
      <c r="C344" s="72"/>
      <c r="D344" s="108"/>
      <c r="E344" s="108"/>
      <c r="F344" s="108"/>
      <c r="G344" s="108"/>
      <c r="H344" s="108"/>
      <c r="I344" s="108"/>
      <c r="J344" s="108"/>
    </row>
    <row r="345" spans="2:10" x14ac:dyDescent="0.35">
      <c r="B345" s="116"/>
      <c r="C345" s="72"/>
      <c r="D345" s="108"/>
      <c r="E345" s="108"/>
      <c r="F345" s="108"/>
      <c r="G345" s="108"/>
      <c r="H345" s="108"/>
      <c r="I345" s="108"/>
      <c r="J345" s="108"/>
    </row>
    <row r="346" spans="2:10" x14ac:dyDescent="0.35">
      <c r="B346" s="116"/>
      <c r="C346" s="72"/>
      <c r="D346" s="108"/>
      <c r="E346" s="108"/>
      <c r="F346" s="108"/>
      <c r="G346" s="108"/>
      <c r="H346" s="108"/>
      <c r="I346" s="108"/>
      <c r="J346" s="108"/>
    </row>
    <row r="347" spans="2:10" x14ac:dyDescent="0.35">
      <c r="B347" s="116"/>
      <c r="C347" s="72"/>
      <c r="D347" s="108"/>
      <c r="E347" s="108"/>
      <c r="F347" s="108"/>
      <c r="G347" s="108"/>
      <c r="H347" s="108"/>
      <c r="I347" s="108"/>
      <c r="J347" s="108"/>
    </row>
    <row r="348" spans="2:10" x14ac:dyDescent="0.35">
      <c r="B348" s="116"/>
      <c r="C348" s="72"/>
      <c r="D348" s="108"/>
      <c r="E348" s="108"/>
      <c r="F348" s="108"/>
      <c r="G348" s="108"/>
      <c r="H348" s="108"/>
      <c r="I348" s="108"/>
      <c r="J348" s="108"/>
    </row>
    <row r="349" spans="2:10" x14ac:dyDescent="0.35">
      <c r="B349" s="116"/>
      <c r="C349" s="72"/>
      <c r="D349" s="108"/>
      <c r="E349" s="108"/>
      <c r="F349" s="108"/>
      <c r="G349" s="108"/>
      <c r="H349" s="108"/>
      <c r="I349" s="108"/>
      <c r="J349" s="108"/>
    </row>
    <row r="350" spans="2:10" x14ac:dyDescent="0.35">
      <c r="B350" s="116"/>
      <c r="C350" s="72"/>
      <c r="D350" s="108"/>
      <c r="E350" s="108"/>
      <c r="F350" s="108"/>
      <c r="G350" s="108"/>
      <c r="H350" s="108"/>
      <c r="I350" s="108"/>
      <c r="J350" s="108"/>
    </row>
    <row r="351" spans="2:10" x14ac:dyDescent="0.35">
      <c r="B351" s="116"/>
      <c r="C351" s="72"/>
      <c r="D351" s="108"/>
      <c r="E351" s="108"/>
      <c r="F351" s="108"/>
      <c r="G351" s="108"/>
      <c r="H351" s="108"/>
      <c r="I351" s="108"/>
      <c r="J351" s="108"/>
    </row>
    <row r="352" spans="2:10" x14ac:dyDescent="0.35">
      <c r="B352" s="116"/>
      <c r="C352" s="72"/>
      <c r="D352" s="108"/>
      <c r="E352" s="108"/>
      <c r="F352" s="108"/>
      <c r="G352" s="108"/>
      <c r="H352" s="108"/>
      <c r="I352" s="108"/>
      <c r="J352" s="108"/>
    </row>
    <row r="353" spans="2:10" x14ac:dyDescent="0.35">
      <c r="B353" s="116"/>
      <c r="C353" s="72"/>
      <c r="D353" s="108"/>
      <c r="E353" s="108"/>
      <c r="F353" s="108"/>
      <c r="G353" s="108"/>
      <c r="H353" s="108"/>
      <c r="I353" s="108"/>
      <c r="J353" s="108"/>
    </row>
    <row r="354" spans="2:10" x14ac:dyDescent="0.35">
      <c r="B354" s="116"/>
      <c r="C354" s="72"/>
      <c r="D354" s="108"/>
      <c r="E354" s="108"/>
      <c r="F354" s="108"/>
      <c r="G354" s="108"/>
      <c r="H354" s="108"/>
      <c r="I354" s="108"/>
      <c r="J354" s="108"/>
    </row>
    <row r="355" spans="2:10" x14ac:dyDescent="0.35">
      <c r="B355" s="116"/>
      <c r="C355" s="72"/>
      <c r="D355" s="108"/>
      <c r="E355" s="108"/>
      <c r="F355" s="108"/>
      <c r="G355" s="108"/>
      <c r="H355" s="108"/>
      <c r="I355" s="108"/>
      <c r="J355" s="108"/>
    </row>
    <row r="356" spans="2:10" x14ac:dyDescent="0.35">
      <c r="B356" s="116"/>
      <c r="C356" s="72"/>
      <c r="D356" s="108"/>
      <c r="E356" s="108"/>
      <c r="F356" s="108"/>
      <c r="G356" s="108"/>
      <c r="H356" s="108"/>
      <c r="I356" s="108"/>
      <c r="J356" s="108"/>
    </row>
    <row r="357" spans="2:10" x14ac:dyDescent="0.35">
      <c r="B357" s="116"/>
      <c r="C357" s="72"/>
      <c r="D357" s="108"/>
      <c r="E357" s="108"/>
      <c r="F357" s="108"/>
      <c r="G357" s="108"/>
      <c r="H357" s="108"/>
      <c r="I357" s="108"/>
      <c r="J357" s="108"/>
    </row>
    <row r="358" spans="2:10" x14ac:dyDescent="0.35">
      <c r="B358" s="116"/>
      <c r="C358" s="72"/>
      <c r="D358" s="108"/>
      <c r="E358" s="108"/>
      <c r="F358" s="108"/>
      <c r="G358" s="108"/>
      <c r="H358" s="108"/>
      <c r="I358" s="108"/>
      <c r="J358" s="108"/>
    </row>
    <row r="359" spans="2:10" x14ac:dyDescent="0.35">
      <c r="B359" s="116"/>
      <c r="C359" s="72"/>
      <c r="D359" s="108"/>
      <c r="E359" s="108"/>
      <c r="F359" s="108"/>
      <c r="G359" s="108"/>
      <c r="H359" s="108"/>
      <c r="I359" s="108"/>
      <c r="J359" s="108"/>
    </row>
    <row r="360" spans="2:10" x14ac:dyDescent="0.35">
      <c r="B360" s="116"/>
      <c r="C360" s="72"/>
      <c r="D360" s="108"/>
      <c r="E360" s="108"/>
      <c r="F360" s="108"/>
      <c r="G360" s="108"/>
      <c r="H360" s="108"/>
      <c r="I360" s="108"/>
      <c r="J360" s="108"/>
    </row>
    <row r="361" spans="2:10" x14ac:dyDescent="0.35">
      <c r="B361" s="116"/>
      <c r="C361" s="72"/>
      <c r="D361" s="108"/>
      <c r="E361" s="108"/>
      <c r="F361" s="108"/>
      <c r="G361" s="108"/>
      <c r="H361" s="108"/>
      <c r="I361" s="108"/>
      <c r="J361" s="108"/>
    </row>
    <row r="362" spans="2:10" x14ac:dyDescent="0.35">
      <c r="B362" s="116"/>
      <c r="C362" s="72"/>
      <c r="D362" s="108"/>
      <c r="E362" s="108"/>
      <c r="F362" s="108"/>
      <c r="G362" s="108"/>
      <c r="H362" s="108"/>
      <c r="I362" s="108"/>
      <c r="J362" s="108"/>
    </row>
    <row r="363" spans="2:10" x14ac:dyDescent="0.35">
      <c r="B363" s="116"/>
      <c r="C363" s="72"/>
      <c r="D363" s="108"/>
      <c r="E363" s="108"/>
      <c r="F363" s="108"/>
      <c r="G363" s="108"/>
      <c r="H363" s="108"/>
      <c r="I363" s="108"/>
      <c r="J363" s="108"/>
    </row>
    <row r="364" spans="2:10" x14ac:dyDescent="0.35">
      <c r="B364" s="116"/>
      <c r="C364" s="72"/>
      <c r="D364" s="108"/>
      <c r="E364" s="108"/>
      <c r="F364" s="108"/>
      <c r="G364" s="108"/>
      <c r="H364" s="108"/>
      <c r="I364" s="108"/>
      <c r="J364" s="108"/>
    </row>
    <row r="365" spans="2:10" x14ac:dyDescent="0.35">
      <c r="B365" s="116"/>
      <c r="C365" s="72"/>
      <c r="D365" s="108"/>
      <c r="E365" s="108"/>
      <c r="F365" s="108"/>
      <c r="G365" s="108"/>
      <c r="H365" s="108"/>
      <c r="I365" s="108"/>
      <c r="J365" s="108"/>
    </row>
    <row r="366" spans="2:10" x14ac:dyDescent="0.35">
      <c r="B366" s="116"/>
      <c r="C366" s="72"/>
      <c r="D366" s="108"/>
      <c r="E366" s="108"/>
      <c r="F366" s="108"/>
      <c r="G366" s="108"/>
      <c r="H366" s="108"/>
      <c r="I366" s="108"/>
      <c r="J366" s="108"/>
    </row>
    <row r="367" spans="2:10" x14ac:dyDescent="0.35">
      <c r="B367" s="116"/>
      <c r="C367" s="72"/>
      <c r="D367" s="108"/>
      <c r="E367" s="108"/>
      <c r="F367" s="108"/>
      <c r="G367" s="108"/>
      <c r="H367" s="108"/>
      <c r="I367" s="108"/>
      <c r="J367" s="108"/>
    </row>
    <row r="368" spans="2:10" x14ac:dyDescent="0.35">
      <c r="B368" s="116"/>
      <c r="C368" s="72"/>
      <c r="D368" s="108"/>
      <c r="E368" s="108"/>
      <c r="F368" s="108"/>
      <c r="G368" s="108"/>
      <c r="H368" s="108"/>
      <c r="I368" s="108"/>
      <c r="J368" s="108"/>
    </row>
    <row r="369" spans="2:10" x14ac:dyDescent="0.35">
      <c r="B369" s="116"/>
      <c r="C369" s="72"/>
      <c r="D369" s="108"/>
      <c r="E369" s="108"/>
      <c r="F369" s="108"/>
      <c r="G369" s="108"/>
      <c r="H369" s="108"/>
      <c r="I369" s="108"/>
      <c r="J369" s="108"/>
    </row>
    <row r="370" spans="2:10" x14ac:dyDescent="0.35">
      <c r="B370" s="116"/>
      <c r="C370" s="72"/>
      <c r="D370" s="108"/>
      <c r="E370" s="108"/>
      <c r="F370" s="108"/>
      <c r="G370" s="108"/>
      <c r="H370" s="108"/>
      <c r="I370" s="108"/>
      <c r="J370" s="108"/>
    </row>
    <row r="371" spans="2:10" x14ac:dyDescent="0.35">
      <c r="B371" s="116"/>
      <c r="C371" s="72"/>
      <c r="D371" s="108"/>
      <c r="E371" s="108"/>
      <c r="F371" s="108"/>
      <c r="G371" s="108"/>
      <c r="H371" s="108"/>
      <c r="I371" s="108"/>
      <c r="J371" s="108"/>
    </row>
    <row r="372" spans="2:10" x14ac:dyDescent="0.35">
      <c r="B372" s="116"/>
      <c r="C372" s="72"/>
      <c r="D372" s="108"/>
      <c r="E372" s="108"/>
      <c r="F372" s="108"/>
      <c r="G372" s="108"/>
      <c r="H372" s="108"/>
      <c r="I372" s="108"/>
      <c r="J372" s="108"/>
    </row>
    <row r="373" spans="2:10" x14ac:dyDescent="0.35">
      <c r="B373" s="116"/>
      <c r="C373" s="72"/>
      <c r="D373" s="108"/>
      <c r="E373" s="108"/>
      <c r="F373" s="108"/>
      <c r="G373" s="108"/>
      <c r="H373" s="108"/>
      <c r="I373" s="108"/>
      <c r="J373" s="108"/>
    </row>
    <row r="374" spans="2:10" x14ac:dyDescent="0.35">
      <c r="B374" s="116"/>
      <c r="C374" s="72"/>
      <c r="D374" s="108"/>
      <c r="E374" s="108"/>
      <c r="F374" s="108"/>
      <c r="G374" s="108"/>
      <c r="H374" s="108"/>
      <c r="I374" s="108"/>
      <c r="J374" s="108"/>
    </row>
    <row r="375" spans="2:10" x14ac:dyDescent="0.35">
      <c r="B375" s="116"/>
      <c r="C375" s="72"/>
      <c r="D375" s="108"/>
      <c r="E375" s="108"/>
      <c r="F375" s="108"/>
      <c r="G375" s="108"/>
      <c r="H375" s="108"/>
      <c r="I375" s="108"/>
      <c r="J375" s="108"/>
    </row>
    <row r="376" spans="2:10" x14ac:dyDescent="0.35">
      <c r="B376" s="116"/>
      <c r="C376" s="72"/>
      <c r="D376" s="108"/>
      <c r="E376" s="108"/>
      <c r="F376" s="108"/>
      <c r="G376" s="108"/>
      <c r="H376" s="108"/>
      <c r="I376" s="108"/>
      <c r="J376" s="108"/>
    </row>
    <row r="377" spans="2:10" x14ac:dyDescent="0.35">
      <c r="B377" s="116"/>
      <c r="C377" s="72"/>
      <c r="D377" s="108"/>
      <c r="E377" s="108"/>
      <c r="F377" s="108"/>
      <c r="G377" s="108"/>
      <c r="H377" s="108"/>
      <c r="I377" s="108"/>
      <c r="J377" s="108"/>
    </row>
    <row r="378" spans="2:10" x14ac:dyDescent="0.35">
      <c r="B378" s="116"/>
      <c r="C378" s="72"/>
      <c r="D378" s="108"/>
      <c r="E378" s="108"/>
      <c r="F378" s="108"/>
      <c r="G378" s="108"/>
      <c r="H378" s="108"/>
      <c r="I378" s="108"/>
      <c r="J378" s="108"/>
    </row>
    <row r="379" spans="2:10" x14ac:dyDescent="0.35">
      <c r="B379" s="116"/>
      <c r="C379" s="72"/>
      <c r="D379" s="108"/>
      <c r="E379" s="108"/>
      <c r="F379" s="108"/>
      <c r="G379" s="108"/>
      <c r="H379" s="108"/>
      <c r="I379" s="108"/>
      <c r="J379" s="108"/>
    </row>
    <row r="380" spans="2:10" x14ac:dyDescent="0.35">
      <c r="B380" s="116"/>
      <c r="C380" s="72"/>
      <c r="D380" s="108"/>
      <c r="E380" s="108"/>
      <c r="F380" s="108"/>
      <c r="G380" s="108"/>
      <c r="H380" s="108"/>
      <c r="I380" s="108"/>
      <c r="J380" s="108"/>
    </row>
    <row r="381" spans="2:10" x14ac:dyDescent="0.35">
      <c r="B381" s="116"/>
      <c r="C381" s="72"/>
      <c r="D381" s="108"/>
      <c r="E381" s="108"/>
      <c r="F381" s="108"/>
      <c r="G381" s="108"/>
      <c r="H381" s="108"/>
      <c r="I381" s="108"/>
      <c r="J381" s="108"/>
    </row>
    <row r="382" spans="2:10" x14ac:dyDescent="0.35">
      <c r="B382" s="116"/>
      <c r="C382" s="72"/>
      <c r="D382" s="108"/>
      <c r="E382" s="108"/>
      <c r="F382" s="108"/>
      <c r="G382" s="108"/>
      <c r="H382" s="108"/>
      <c r="I382" s="108"/>
      <c r="J382" s="108"/>
    </row>
    <row r="383" spans="2:10" x14ac:dyDescent="0.35">
      <c r="B383" s="116"/>
      <c r="C383" s="72"/>
      <c r="D383" s="108"/>
      <c r="E383" s="108"/>
      <c r="F383" s="108"/>
      <c r="G383" s="108"/>
      <c r="H383" s="108"/>
      <c r="I383" s="108"/>
      <c r="J383" s="108"/>
    </row>
    <row r="384" spans="2:10" x14ac:dyDescent="0.35">
      <c r="B384" s="116"/>
      <c r="C384" s="72"/>
      <c r="D384" s="108"/>
      <c r="E384" s="108"/>
      <c r="F384" s="108"/>
      <c r="G384" s="108"/>
      <c r="H384" s="108"/>
      <c r="I384" s="108"/>
      <c r="J384" s="108"/>
    </row>
    <row r="385" spans="2:13" x14ac:dyDescent="0.35">
      <c r="B385" s="116"/>
      <c r="C385" s="72"/>
      <c r="D385" s="108"/>
      <c r="E385" s="108"/>
      <c r="F385" s="108"/>
      <c r="G385" s="108"/>
      <c r="H385" s="108"/>
      <c r="I385" s="108"/>
      <c r="J385" s="108"/>
    </row>
    <row r="386" spans="2:13" x14ac:dyDescent="0.35">
      <c r="B386" s="116"/>
      <c r="C386" s="72"/>
      <c r="D386" s="108"/>
      <c r="E386" s="108"/>
      <c r="F386" s="108"/>
      <c r="G386" s="108"/>
      <c r="H386" s="108"/>
      <c r="I386" s="108"/>
      <c r="J386" s="108"/>
    </row>
    <row r="387" spans="2:13" x14ac:dyDescent="0.35">
      <c r="B387" s="116"/>
      <c r="C387" s="72"/>
      <c r="D387" s="108"/>
      <c r="E387" s="108"/>
      <c r="F387" s="108"/>
      <c r="G387" s="108"/>
      <c r="H387" s="108"/>
      <c r="I387" s="108"/>
      <c r="J387" s="108"/>
    </row>
    <row r="388" spans="2:13" x14ac:dyDescent="0.35">
      <c r="B388" s="116"/>
      <c r="C388" s="72"/>
      <c r="D388" s="108"/>
      <c r="E388" s="108"/>
      <c r="F388" s="108"/>
      <c r="G388" s="108"/>
      <c r="H388" s="108"/>
      <c r="I388" s="108"/>
      <c r="J388" s="108"/>
    </row>
    <row r="389" spans="2:13" x14ac:dyDescent="0.35">
      <c r="B389" s="116"/>
      <c r="C389" s="72"/>
      <c r="D389" s="108"/>
      <c r="E389" s="108"/>
      <c r="F389" s="108"/>
      <c r="G389" s="108"/>
      <c r="H389" s="108"/>
      <c r="I389" s="108"/>
      <c r="J389" s="108"/>
    </row>
    <row r="390" spans="2:13" x14ac:dyDescent="0.35">
      <c r="B390" s="116"/>
      <c r="C390" s="72"/>
      <c r="D390" s="108"/>
      <c r="E390" s="108"/>
      <c r="F390" s="108"/>
      <c r="G390" s="108"/>
      <c r="H390" s="108"/>
      <c r="I390" s="108"/>
      <c r="J390" s="108"/>
    </row>
    <row r="391" spans="2:13" x14ac:dyDescent="0.35">
      <c r="B391" s="116"/>
      <c r="C391" s="72"/>
      <c r="D391" s="108"/>
      <c r="E391" s="108"/>
      <c r="F391" s="108"/>
      <c r="G391" s="108"/>
      <c r="H391" s="108"/>
      <c r="I391" s="108"/>
      <c r="J391" s="108"/>
    </row>
    <row r="392" spans="2:13" x14ac:dyDescent="0.35">
      <c r="B392" s="116"/>
      <c r="C392" s="72"/>
      <c r="D392" s="108"/>
      <c r="E392" s="108"/>
      <c r="F392" s="108"/>
      <c r="G392" s="108"/>
      <c r="H392" s="108"/>
      <c r="I392" s="108"/>
      <c r="J392" s="108"/>
    </row>
    <row r="393" spans="2:13" x14ac:dyDescent="0.35">
      <c r="B393" s="116"/>
      <c r="C393" s="72"/>
      <c r="D393" s="108"/>
      <c r="E393" s="108"/>
      <c r="F393" s="108"/>
      <c r="G393" s="108"/>
      <c r="H393" s="108"/>
      <c r="I393" s="108"/>
      <c r="J393" s="108"/>
    </row>
    <row r="394" spans="2:13" x14ac:dyDescent="0.35">
      <c r="B394" s="116"/>
      <c r="C394" s="72"/>
      <c r="D394" s="108"/>
      <c r="E394" s="108"/>
      <c r="F394" s="108"/>
      <c r="G394" s="108"/>
      <c r="H394" s="108"/>
      <c r="I394" s="108"/>
      <c r="J394" s="108"/>
      <c r="M394" s="66"/>
    </row>
    <row r="395" spans="2:13" x14ac:dyDescent="0.35">
      <c r="B395" s="116"/>
      <c r="C395" s="72"/>
      <c r="D395" s="108"/>
      <c r="E395" s="108"/>
      <c r="F395" s="108"/>
      <c r="G395" s="108"/>
      <c r="H395" s="108"/>
      <c r="I395" s="108"/>
      <c r="J395" s="108"/>
      <c r="M395" s="66"/>
    </row>
    <row r="396" spans="2:13" x14ac:dyDescent="0.35">
      <c r="B396" s="116"/>
      <c r="C396" s="72"/>
      <c r="D396" s="108"/>
      <c r="E396" s="108"/>
      <c r="F396" s="108"/>
      <c r="G396" s="108"/>
      <c r="H396" s="108"/>
      <c r="I396" s="108"/>
      <c r="J396" s="108"/>
      <c r="M396" s="66"/>
    </row>
    <row r="397" spans="2:13" x14ac:dyDescent="0.35">
      <c r="B397" s="116"/>
      <c r="C397" s="72"/>
      <c r="D397" s="108"/>
      <c r="E397" s="108"/>
      <c r="F397" s="108"/>
      <c r="G397" s="108"/>
      <c r="H397" s="108"/>
      <c r="I397" s="108"/>
      <c r="J397" s="108"/>
      <c r="M397" s="66"/>
    </row>
    <row r="398" spans="2:13" x14ac:dyDescent="0.35">
      <c r="B398" s="116"/>
      <c r="C398" s="72"/>
      <c r="D398" s="108"/>
      <c r="E398" s="108"/>
      <c r="F398" s="108"/>
      <c r="G398" s="108"/>
      <c r="H398" s="108"/>
      <c r="I398" s="108"/>
      <c r="J398" s="108"/>
      <c r="M398" s="66"/>
    </row>
    <row r="399" spans="2:13" x14ac:dyDescent="0.35">
      <c r="B399" s="116"/>
      <c r="C399" s="72"/>
      <c r="D399" s="108"/>
      <c r="E399" s="108"/>
      <c r="F399" s="108"/>
      <c r="G399" s="108"/>
      <c r="H399" s="108"/>
      <c r="I399" s="108"/>
      <c r="J399" s="108"/>
      <c r="M399" s="66"/>
    </row>
    <row r="400" spans="2:13" x14ac:dyDescent="0.35">
      <c r="B400" s="116"/>
      <c r="C400" s="72"/>
      <c r="D400" s="108"/>
      <c r="E400" s="108"/>
      <c r="F400" s="108"/>
      <c r="G400" s="108"/>
      <c r="H400" s="108"/>
      <c r="I400" s="108"/>
      <c r="J400" s="108"/>
      <c r="M400" s="66"/>
    </row>
    <row r="401" spans="2:10" x14ac:dyDescent="0.35">
      <c r="B401" s="109"/>
      <c r="C401" s="109"/>
      <c r="D401" s="108"/>
      <c r="E401" s="108"/>
      <c r="F401" s="108"/>
      <c r="G401" s="108"/>
      <c r="H401" s="108"/>
      <c r="I401" s="108"/>
      <c r="J401" s="108"/>
    </row>
    <row r="402" spans="2:10" x14ac:dyDescent="0.35">
      <c r="B402" s="109"/>
      <c r="C402" s="109"/>
      <c r="D402" s="111"/>
      <c r="E402" s="111"/>
      <c r="F402" s="111"/>
      <c r="G402" s="111"/>
      <c r="H402" s="111"/>
      <c r="I402" s="111"/>
      <c r="J402" s="108"/>
    </row>
    <row r="403" spans="2:10" x14ac:dyDescent="0.35">
      <c r="B403" s="109"/>
      <c r="C403" s="109"/>
      <c r="D403" s="112"/>
      <c r="E403" s="112"/>
      <c r="F403" s="112"/>
      <c r="G403" s="112"/>
      <c r="H403" s="112"/>
      <c r="I403" s="108"/>
      <c r="J403" s="108"/>
    </row>
    <row r="404" spans="2:10" x14ac:dyDescent="0.35">
      <c r="B404" s="115"/>
      <c r="C404" s="115"/>
      <c r="D404" s="113"/>
      <c r="E404" s="113"/>
      <c r="F404" s="113"/>
      <c r="G404" s="113"/>
      <c r="H404" s="113"/>
      <c r="I404" s="114"/>
      <c r="J404" s="108"/>
    </row>
    <row r="405" spans="2:10" x14ac:dyDescent="0.35">
      <c r="B405" s="116"/>
      <c r="C405" s="72"/>
      <c r="D405" s="108"/>
      <c r="E405" s="108"/>
      <c r="F405" s="108"/>
      <c r="G405" s="108"/>
      <c r="H405" s="108"/>
      <c r="I405" s="108"/>
      <c r="J405" s="108"/>
    </row>
    <row r="406" spans="2:10" x14ac:dyDescent="0.35">
      <c r="B406" s="116"/>
      <c r="C406" s="72"/>
      <c r="D406" s="108"/>
      <c r="E406" s="108"/>
      <c r="F406" s="108"/>
      <c r="G406" s="108"/>
      <c r="H406" s="108"/>
      <c r="I406" s="108"/>
      <c r="J406" s="108"/>
    </row>
    <row r="407" spans="2:10" x14ac:dyDescent="0.35">
      <c r="B407" s="116"/>
      <c r="C407" s="72"/>
      <c r="D407" s="108"/>
      <c r="E407" s="108"/>
      <c r="F407" s="108"/>
      <c r="G407" s="108"/>
      <c r="H407" s="108"/>
      <c r="I407" s="108"/>
      <c r="J407" s="108"/>
    </row>
    <row r="408" spans="2:10" x14ac:dyDescent="0.35">
      <c r="B408" s="116"/>
      <c r="C408" s="72"/>
      <c r="D408" s="108"/>
      <c r="E408" s="108"/>
      <c r="F408" s="108"/>
      <c r="G408" s="108"/>
      <c r="H408" s="108"/>
      <c r="I408" s="108"/>
      <c r="J408" s="108"/>
    </row>
    <row r="409" spans="2:10" x14ac:dyDescent="0.35">
      <c r="B409" s="116"/>
      <c r="C409" s="72"/>
      <c r="D409" s="108"/>
      <c r="E409" s="108"/>
      <c r="F409" s="108"/>
      <c r="G409" s="108"/>
      <c r="H409" s="108"/>
      <c r="I409" s="108"/>
      <c r="J409" s="108"/>
    </row>
    <row r="410" spans="2:10" x14ac:dyDescent="0.35">
      <c r="B410" s="116"/>
      <c r="C410" s="72"/>
      <c r="D410" s="108"/>
      <c r="E410" s="108"/>
      <c r="F410" s="108"/>
      <c r="G410" s="108"/>
      <c r="H410" s="108"/>
      <c r="I410" s="108"/>
      <c r="J410" s="108"/>
    </row>
    <row r="411" spans="2:10" x14ac:dyDescent="0.35">
      <c r="B411" s="116"/>
      <c r="C411" s="72"/>
      <c r="D411" s="108"/>
      <c r="E411" s="108"/>
      <c r="F411" s="108"/>
      <c r="G411" s="108"/>
      <c r="H411" s="108"/>
      <c r="I411" s="108"/>
      <c r="J411" s="108"/>
    </row>
    <row r="412" spans="2:10" x14ac:dyDescent="0.35">
      <c r="B412" s="116"/>
      <c r="C412" s="72"/>
      <c r="D412" s="108"/>
      <c r="E412" s="108"/>
      <c r="F412" s="108"/>
      <c r="G412" s="108"/>
      <c r="H412" s="108"/>
      <c r="I412" s="108"/>
      <c r="J412" s="108"/>
    </row>
    <row r="413" spans="2:10" x14ac:dyDescent="0.35">
      <c r="B413" s="116"/>
      <c r="C413" s="72"/>
      <c r="D413" s="108"/>
      <c r="E413" s="108"/>
      <c r="F413" s="108"/>
      <c r="G413" s="108"/>
      <c r="H413" s="108"/>
      <c r="I413" s="108"/>
      <c r="J413" s="108"/>
    </row>
    <row r="414" spans="2:10" x14ac:dyDescent="0.35">
      <c r="B414" s="116"/>
      <c r="C414" s="72"/>
      <c r="D414" s="108"/>
      <c r="E414" s="108"/>
      <c r="F414" s="108"/>
      <c r="G414" s="108"/>
      <c r="H414" s="108"/>
      <c r="I414" s="108"/>
      <c r="J414" s="108"/>
    </row>
    <row r="415" spans="2:10" x14ac:dyDescent="0.35">
      <c r="B415" s="116"/>
      <c r="C415" s="72"/>
      <c r="D415" s="108"/>
      <c r="E415" s="108"/>
      <c r="F415" s="108"/>
      <c r="G415" s="108"/>
      <c r="H415" s="108"/>
      <c r="I415" s="108"/>
      <c r="J415" s="108"/>
    </row>
    <row r="416" spans="2:10" x14ac:dyDescent="0.35">
      <c r="B416" s="116"/>
      <c r="C416" s="72"/>
      <c r="D416" s="108"/>
      <c r="E416" s="108"/>
      <c r="F416" s="108"/>
      <c r="G416" s="108"/>
      <c r="H416" s="108"/>
      <c r="I416" s="108"/>
      <c r="J416" s="108"/>
    </row>
    <row r="417" spans="2:10" x14ac:dyDescent="0.35">
      <c r="B417" s="116"/>
      <c r="C417" s="72"/>
      <c r="D417" s="108"/>
      <c r="E417" s="108"/>
      <c r="F417" s="108"/>
      <c r="G417" s="108"/>
      <c r="H417" s="108"/>
      <c r="I417" s="108"/>
      <c r="J417" s="108"/>
    </row>
    <row r="418" spans="2:10" x14ac:dyDescent="0.35">
      <c r="B418" s="116"/>
      <c r="C418" s="72"/>
      <c r="D418" s="108"/>
      <c r="E418" s="108"/>
      <c r="F418" s="108"/>
      <c r="G418" s="108"/>
      <c r="H418" s="108"/>
      <c r="I418" s="108"/>
      <c r="J418" s="108"/>
    </row>
    <row r="419" spans="2:10" x14ac:dyDescent="0.35">
      <c r="B419" s="116"/>
      <c r="C419" s="72"/>
      <c r="D419" s="108"/>
      <c r="E419" s="108"/>
      <c r="F419" s="108"/>
      <c r="G419" s="108"/>
      <c r="H419" s="108"/>
      <c r="I419" s="108"/>
      <c r="J419" s="108"/>
    </row>
    <row r="420" spans="2:10" x14ac:dyDescent="0.35">
      <c r="B420" s="116"/>
      <c r="C420" s="72"/>
      <c r="D420" s="108"/>
      <c r="E420" s="108"/>
      <c r="F420" s="108"/>
      <c r="G420" s="108"/>
      <c r="H420" s="108"/>
      <c r="I420" s="108"/>
      <c r="J420" s="108"/>
    </row>
    <row r="421" spans="2:10" x14ac:dyDescent="0.35">
      <c r="B421" s="116"/>
      <c r="C421" s="72"/>
      <c r="D421" s="108"/>
      <c r="E421" s="108"/>
      <c r="F421" s="108"/>
      <c r="G421" s="108"/>
      <c r="H421" s="108"/>
      <c r="I421" s="108"/>
      <c r="J421" s="108"/>
    </row>
    <row r="422" spans="2:10" x14ac:dyDescent="0.35">
      <c r="B422" s="116"/>
      <c r="C422" s="72"/>
      <c r="D422" s="108"/>
      <c r="E422" s="108"/>
      <c r="F422" s="108"/>
      <c r="G422" s="108"/>
      <c r="H422" s="108"/>
      <c r="I422" s="108"/>
      <c r="J422" s="108"/>
    </row>
    <row r="423" spans="2:10" x14ac:dyDescent="0.35">
      <c r="B423" s="116"/>
      <c r="C423" s="72"/>
      <c r="D423" s="108"/>
      <c r="E423" s="108"/>
      <c r="F423" s="108"/>
      <c r="G423" s="108"/>
      <c r="H423" s="108"/>
      <c r="I423" s="108"/>
      <c r="J423" s="108"/>
    </row>
    <row r="424" spans="2:10" x14ac:dyDescent="0.35">
      <c r="B424" s="116"/>
      <c r="C424" s="72"/>
      <c r="D424" s="108"/>
      <c r="E424" s="108"/>
      <c r="F424" s="108"/>
      <c r="G424" s="108"/>
      <c r="H424" s="108"/>
      <c r="I424" s="108"/>
      <c r="J424" s="108"/>
    </row>
    <row r="425" spans="2:10" x14ac:dyDescent="0.35">
      <c r="B425" s="116"/>
      <c r="C425" s="72"/>
      <c r="D425" s="108"/>
      <c r="E425" s="108"/>
      <c r="F425" s="108"/>
      <c r="G425" s="108"/>
      <c r="H425" s="108"/>
      <c r="I425" s="108"/>
      <c r="J425" s="108"/>
    </row>
    <row r="426" spans="2:10" x14ac:dyDescent="0.35">
      <c r="B426" s="116"/>
      <c r="C426" s="72"/>
      <c r="D426" s="108"/>
      <c r="E426" s="108"/>
      <c r="F426" s="108"/>
      <c r="G426" s="108"/>
      <c r="H426" s="108"/>
      <c r="I426" s="108"/>
      <c r="J426" s="108"/>
    </row>
    <row r="427" spans="2:10" x14ac:dyDescent="0.35">
      <c r="B427" s="116"/>
      <c r="C427" s="72"/>
      <c r="D427" s="108"/>
      <c r="E427" s="108"/>
      <c r="F427" s="108"/>
      <c r="G427" s="108"/>
      <c r="H427" s="108"/>
      <c r="I427" s="108"/>
      <c r="J427" s="108"/>
    </row>
    <row r="428" spans="2:10" x14ac:dyDescent="0.35">
      <c r="B428" s="116"/>
      <c r="C428" s="72"/>
      <c r="D428" s="108"/>
      <c r="E428" s="108"/>
      <c r="F428" s="108"/>
      <c r="G428" s="108"/>
      <c r="H428" s="108"/>
      <c r="I428" s="108"/>
      <c r="J428" s="108"/>
    </row>
    <row r="429" spans="2:10" x14ac:dyDescent="0.35">
      <c r="B429" s="116"/>
      <c r="C429" s="72"/>
      <c r="D429" s="108"/>
      <c r="E429" s="108"/>
      <c r="F429" s="108"/>
      <c r="G429" s="108"/>
      <c r="H429" s="108"/>
      <c r="I429" s="108"/>
      <c r="J429" s="108"/>
    </row>
    <row r="430" spans="2:10" x14ac:dyDescent="0.35">
      <c r="B430" s="116"/>
      <c r="C430" s="72"/>
      <c r="D430" s="108"/>
      <c r="E430" s="108"/>
      <c r="F430" s="108"/>
      <c r="G430" s="108"/>
      <c r="H430" s="108"/>
      <c r="I430" s="108"/>
      <c r="J430" s="108"/>
    </row>
    <row r="431" spans="2:10" x14ac:dyDescent="0.35">
      <c r="B431" s="116"/>
      <c r="C431" s="72"/>
      <c r="D431" s="108"/>
      <c r="E431" s="108"/>
      <c r="F431" s="108"/>
      <c r="G431" s="108"/>
      <c r="H431" s="108"/>
      <c r="I431" s="108"/>
      <c r="J431" s="108"/>
    </row>
    <row r="432" spans="2:10" x14ac:dyDescent="0.35">
      <c r="B432" s="116"/>
      <c r="C432" s="72"/>
      <c r="D432" s="108"/>
      <c r="E432" s="108"/>
      <c r="F432" s="108"/>
      <c r="G432" s="108"/>
      <c r="H432" s="108"/>
      <c r="I432" s="108"/>
      <c r="J432" s="108"/>
    </row>
    <row r="433" spans="2:10" x14ac:dyDescent="0.35">
      <c r="B433" s="116"/>
      <c r="C433" s="72"/>
      <c r="D433" s="108"/>
      <c r="E433" s="108"/>
      <c r="F433" s="108"/>
      <c r="G433" s="108"/>
      <c r="H433" s="108"/>
      <c r="I433" s="108"/>
      <c r="J433" s="108"/>
    </row>
    <row r="434" spans="2:10" x14ac:dyDescent="0.35">
      <c r="B434" s="116"/>
      <c r="C434" s="72"/>
      <c r="D434" s="108"/>
      <c r="E434" s="108"/>
      <c r="F434" s="108"/>
      <c r="G434" s="108"/>
      <c r="H434" s="108"/>
      <c r="I434" s="108"/>
      <c r="J434" s="108"/>
    </row>
    <row r="435" spans="2:10" x14ac:dyDescent="0.35">
      <c r="B435" s="116"/>
      <c r="C435" s="72"/>
      <c r="D435" s="108"/>
      <c r="E435" s="108"/>
      <c r="F435" s="108"/>
      <c r="G435" s="108"/>
      <c r="H435" s="108"/>
      <c r="I435" s="108"/>
      <c r="J435" s="108"/>
    </row>
    <row r="436" spans="2:10" x14ac:dyDescent="0.35">
      <c r="B436" s="116"/>
      <c r="C436" s="72"/>
      <c r="D436" s="108"/>
      <c r="E436" s="108"/>
      <c r="F436" s="108"/>
      <c r="G436" s="108"/>
      <c r="H436" s="108"/>
      <c r="I436" s="108"/>
      <c r="J436" s="108"/>
    </row>
    <row r="437" spans="2:10" x14ac:dyDescent="0.35">
      <c r="B437" s="116"/>
      <c r="C437" s="72"/>
      <c r="D437" s="108"/>
      <c r="E437" s="108"/>
      <c r="F437" s="108"/>
      <c r="G437" s="108"/>
      <c r="H437" s="108"/>
      <c r="I437" s="108"/>
      <c r="J437" s="108"/>
    </row>
    <row r="438" spans="2:10" x14ac:dyDescent="0.35">
      <c r="B438" s="116"/>
      <c r="C438" s="72"/>
      <c r="D438" s="108"/>
      <c r="E438" s="108"/>
      <c r="F438" s="108"/>
      <c r="G438" s="108"/>
      <c r="H438" s="108"/>
      <c r="I438" s="108"/>
      <c r="J438" s="108"/>
    </row>
    <row r="439" spans="2:10" x14ac:dyDescent="0.35">
      <c r="B439" s="116"/>
      <c r="C439" s="72"/>
      <c r="D439" s="108"/>
      <c r="E439" s="108"/>
      <c r="F439" s="108"/>
      <c r="G439" s="108"/>
      <c r="H439" s="108"/>
      <c r="I439" s="108"/>
      <c r="J439" s="108"/>
    </row>
    <row r="440" spans="2:10" x14ac:dyDescent="0.35">
      <c r="B440" s="116"/>
      <c r="C440" s="72"/>
      <c r="D440" s="108"/>
      <c r="E440" s="108"/>
      <c r="F440" s="108"/>
      <c r="G440" s="108"/>
      <c r="H440" s="108"/>
      <c r="I440" s="108"/>
      <c r="J440" s="108"/>
    </row>
    <row r="441" spans="2:10" x14ac:dyDescent="0.35">
      <c r="B441" s="116"/>
      <c r="C441" s="72"/>
      <c r="D441" s="108"/>
      <c r="E441" s="108"/>
      <c r="F441" s="108"/>
      <c r="G441" s="108"/>
      <c r="H441" s="108"/>
      <c r="I441" s="108"/>
      <c r="J441" s="108"/>
    </row>
    <row r="442" spans="2:10" x14ac:dyDescent="0.35">
      <c r="B442" s="116"/>
      <c r="C442" s="72"/>
      <c r="D442" s="108"/>
      <c r="E442" s="108"/>
      <c r="F442" s="108"/>
      <c r="G442" s="108"/>
      <c r="H442" s="108"/>
      <c r="I442" s="108"/>
      <c r="J442" s="108"/>
    </row>
    <row r="443" spans="2:10" x14ac:dyDescent="0.35">
      <c r="B443" s="116"/>
      <c r="C443" s="72"/>
      <c r="D443" s="108"/>
      <c r="E443" s="108"/>
      <c r="F443" s="108"/>
      <c r="G443" s="108"/>
      <c r="H443" s="108"/>
      <c r="I443" s="108"/>
      <c r="J443" s="108"/>
    </row>
    <row r="444" spans="2:10" x14ac:dyDescent="0.35">
      <c r="B444" s="116"/>
      <c r="C444" s="72"/>
      <c r="D444" s="108"/>
      <c r="E444" s="108"/>
      <c r="F444" s="108"/>
      <c r="G444" s="108"/>
      <c r="H444" s="108"/>
      <c r="I444" s="108"/>
      <c r="J444" s="108"/>
    </row>
    <row r="445" spans="2:10" x14ac:dyDescent="0.35">
      <c r="B445" s="116"/>
      <c r="C445" s="72"/>
      <c r="D445" s="108"/>
      <c r="E445" s="108"/>
      <c r="F445" s="108"/>
      <c r="G445" s="108"/>
      <c r="H445" s="108"/>
      <c r="I445" s="108"/>
      <c r="J445" s="108"/>
    </row>
    <row r="446" spans="2:10" x14ac:dyDescent="0.35">
      <c r="B446" s="116"/>
      <c r="C446" s="72"/>
      <c r="D446" s="108"/>
      <c r="E446" s="108"/>
      <c r="F446" s="108"/>
      <c r="G446" s="108"/>
      <c r="H446" s="108"/>
      <c r="I446" s="108"/>
      <c r="J446" s="108"/>
    </row>
    <row r="447" spans="2:10" x14ac:dyDescent="0.35">
      <c r="B447" s="116"/>
      <c r="C447" s="72"/>
      <c r="D447" s="108"/>
      <c r="E447" s="108"/>
      <c r="F447" s="108"/>
      <c r="G447" s="108"/>
      <c r="H447" s="108"/>
      <c r="I447" s="108"/>
      <c r="J447" s="108"/>
    </row>
    <row r="448" spans="2:10" x14ac:dyDescent="0.35">
      <c r="B448" s="116"/>
      <c r="C448" s="72"/>
      <c r="D448" s="108"/>
      <c r="E448" s="108"/>
      <c r="F448" s="108"/>
      <c r="G448" s="108"/>
      <c r="H448" s="108"/>
      <c r="I448" s="108"/>
      <c r="J448" s="108"/>
    </row>
    <row r="449" spans="2:10" x14ac:dyDescent="0.35">
      <c r="B449" s="116"/>
      <c r="C449" s="72"/>
      <c r="D449" s="108"/>
      <c r="E449" s="108"/>
      <c r="F449" s="108"/>
      <c r="G449" s="108"/>
      <c r="H449" s="108"/>
      <c r="I449" s="108"/>
      <c r="J449" s="108"/>
    </row>
    <row r="450" spans="2:10" x14ac:dyDescent="0.35">
      <c r="B450" s="116"/>
      <c r="C450" s="72"/>
      <c r="D450" s="108"/>
      <c r="E450" s="108"/>
      <c r="F450" s="108"/>
      <c r="G450" s="108"/>
      <c r="H450" s="108"/>
      <c r="I450" s="108"/>
      <c r="J450" s="108"/>
    </row>
    <row r="451" spans="2:10" x14ac:dyDescent="0.35">
      <c r="B451" s="116"/>
      <c r="C451" s="72"/>
      <c r="D451" s="108"/>
      <c r="E451" s="108"/>
      <c r="F451" s="108"/>
      <c r="G451" s="108"/>
      <c r="H451" s="108"/>
      <c r="I451" s="108"/>
      <c r="J451" s="108"/>
    </row>
    <row r="452" spans="2:10" x14ac:dyDescent="0.35">
      <c r="B452" s="116"/>
      <c r="C452" s="72"/>
      <c r="D452" s="108"/>
      <c r="E452" s="108"/>
      <c r="F452" s="108"/>
      <c r="G452" s="108"/>
      <c r="H452" s="108"/>
      <c r="I452" s="108"/>
      <c r="J452" s="108"/>
    </row>
    <row r="453" spans="2:10" x14ac:dyDescent="0.35">
      <c r="B453" s="116"/>
      <c r="C453" s="72"/>
      <c r="D453" s="108"/>
      <c r="E453" s="108"/>
      <c r="F453" s="108"/>
      <c r="G453" s="108"/>
      <c r="H453" s="108"/>
      <c r="I453" s="108"/>
      <c r="J453" s="108"/>
    </row>
    <row r="454" spans="2:10" x14ac:dyDescent="0.35">
      <c r="B454" s="116"/>
      <c r="C454" s="72"/>
      <c r="D454" s="108"/>
      <c r="E454" s="108"/>
      <c r="F454" s="108"/>
      <c r="G454" s="108"/>
      <c r="H454" s="108"/>
      <c r="I454" s="108"/>
      <c r="J454" s="108"/>
    </row>
    <row r="455" spans="2:10" x14ac:dyDescent="0.35">
      <c r="B455" s="116"/>
      <c r="C455" s="72"/>
      <c r="D455" s="108"/>
      <c r="E455" s="108"/>
      <c r="F455" s="108"/>
      <c r="G455" s="108"/>
      <c r="H455" s="108"/>
      <c r="I455" s="108"/>
      <c r="J455" s="108"/>
    </row>
    <row r="456" spans="2:10" x14ac:dyDescent="0.35">
      <c r="B456" s="116"/>
      <c r="C456" s="72"/>
      <c r="D456" s="108"/>
      <c r="E456" s="108"/>
      <c r="F456" s="108"/>
      <c r="G456" s="108"/>
      <c r="H456" s="108"/>
      <c r="I456" s="108"/>
      <c r="J456" s="108"/>
    </row>
    <row r="457" spans="2:10" x14ac:dyDescent="0.35">
      <c r="B457" s="116"/>
      <c r="C457" s="72"/>
      <c r="D457" s="108"/>
      <c r="E457" s="108"/>
      <c r="F457" s="108"/>
      <c r="G457" s="108"/>
      <c r="H457" s="108"/>
      <c r="I457" s="108"/>
      <c r="J457" s="108"/>
    </row>
    <row r="458" spans="2:10" x14ac:dyDescent="0.35">
      <c r="B458" s="116"/>
      <c r="C458" s="72"/>
      <c r="D458" s="108"/>
      <c r="E458" s="108"/>
      <c r="F458" s="108"/>
      <c r="G458" s="108"/>
      <c r="H458" s="108"/>
      <c r="I458" s="108"/>
      <c r="J458" s="108"/>
    </row>
    <row r="459" spans="2:10" x14ac:dyDescent="0.35">
      <c r="B459" s="116"/>
      <c r="C459" s="72"/>
      <c r="D459" s="108"/>
      <c r="E459" s="108"/>
      <c r="F459" s="108"/>
      <c r="G459" s="108"/>
      <c r="H459" s="108"/>
      <c r="I459" s="108"/>
      <c r="J459" s="108"/>
    </row>
    <row r="460" spans="2:10" x14ac:dyDescent="0.35">
      <c r="B460" s="116"/>
      <c r="C460" s="72"/>
      <c r="D460" s="108"/>
      <c r="E460" s="108"/>
      <c r="F460" s="108"/>
      <c r="G460" s="108"/>
      <c r="H460" s="108"/>
      <c r="I460" s="108"/>
      <c r="J460" s="108"/>
    </row>
    <row r="461" spans="2:10" x14ac:dyDescent="0.35">
      <c r="B461" s="116"/>
      <c r="C461" s="72"/>
      <c r="D461" s="108"/>
      <c r="E461" s="108"/>
      <c r="F461" s="108"/>
      <c r="G461" s="108"/>
      <c r="H461" s="108"/>
      <c r="I461" s="108"/>
      <c r="J461" s="108"/>
    </row>
    <row r="462" spans="2:10" x14ac:dyDescent="0.35">
      <c r="B462" s="116"/>
      <c r="C462" s="72"/>
      <c r="D462" s="108"/>
      <c r="E462" s="108"/>
      <c r="F462" s="108"/>
      <c r="G462" s="108"/>
      <c r="H462" s="108"/>
      <c r="I462" s="108"/>
      <c r="J462" s="108"/>
    </row>
    <row r="463" spans="2:10" x14ac:dyDescent="0.35">
      <c r="B463" s="116"/>
      <c r="C463" s="72"/>
      <c r="D463" s="108"/>
      <c r="E463" s="108"/>
      <c r="F463" s="108"/>
      <c r="G463" s="108"/>
      <c r="H463" s="108"/>
      <c r="I463" s="108"/>
      <c r="J463" s="108"/>
    </row>
    <row r="464" spans="2:10" x14ac:dyDescent="0.35">
      <c r="B464" s="116"/>
      <c r="C464" s="72"/>
      <c r="D464" s="108"/>
      <c r="E464" s="108"/>
      <c r="F464" s="108"/>
      <c r="G464" s="108"/>
      <c r="H464" s="108"/>
      <c r="I464" s="108"/>
      <c r="J464" s="108"/>
    </row>
    <row r="465" spans="2:10" x14ac:dyDescent="0.35">
      <c r="B465" s="116"/>
      <c r="C465" s="72"/>
      <c r="D465" s="108"/>
      <c r="E465" s="108"/>
      <c r="F465" s="108"/>
      <c r="G465" s="108"/>
      <c r="H465" s="108"/>
      <c r="I465" s="108"/>
      <c r="J465" s="108"/>
    </row>
    <row r="466" spans="2:10" x14ac:dyDescent="0.35">
      <c r="B466" s="116"/>
      <c r="C466" s="72"/>
      <c r="D466" s="108"/>
      <c r="E466" s="108"/>
      <c r="F466" s="108"/>
      <c r="G466" s="108"/>
      <c r="H466" s="108"/>
      <c r="I466" s="108"/>
      <c r="J466" s="108"/>
    </row>
    <row r="467" spans="2:10" x14ac:dyDescent="0.35">
      <c r="B467" s="116"/>
      <c r="C467" s="72"/>
      <c r="D467" s="108"/>
      <c r="E467" s="108"/>
      <c r="F467" s="108"/>
      <c r="G467" s="108"/>
      <c r="H467" s="108"/>
      <c r="I467" s="108"/>
      <c r="J467" s="108"/>
    </row>
    <row r="468" spans="2:10" x14ac:dyDescent="0.35">
      <c r="B468" s="116"/>
      <c r="C468" s="72"/>
      <c r="D468" s="108"/>
      <c r="E468" s="108"/>
      <c r="F468" s="108"/>
      <c r="G468" s="108"/>
      <c r="H468" s="108"/>
      <c r="I468" s="108"/>
      <c r="J468" s="108"/>
    </row>
    <row r="469" spans="2:10" x14ac:dyDescent="0.35">
      <c r="B469" s="116"/>
      <c r="C469" s="72"/>
      <c r="D469" s="108"/>
      <c r="E469" s="108"/>
      <c r="F469" s="108"/>
      <c r="G469" s="108"/>
      <c r="H469" s="108"/>
      <c r="I469" s="108"/>
      <c r="J469" s="108"/>
    </row>
    <row r="470" spans="2:10" x14ac:dyDescent="0.35">
      <c r="B470" s="116"/>
      <c r="C470" s="72"/>
      <c r="D470" s="108"/>
      <c r="E470" s="108"/>
      <c r="F470" s="108"/>
      <c r="G470" s="108"/>
      <c r="H470" s="108"/>
      <c r="I470" s="108"/>
      <c r="J470" s="108"/>
    </row>
    <row r="471" spans="2:10" x14ac:dyDescent="0.35">
      <c r="B471" s="116"/>
      <c r="C471" s="72"/>
      <c r="D471" s="108"/>
      <c r="E471" s="108"/>
      <c r="F471" s="108"/>
      <c r="G471" s="108"/>
      <c r="H471" s="108"/>
      <c r="I471" s="108"/>
      <c r="J471" s="108"/>
    </row>
    <row r="472" spans="2:10" x14ac:dyDescent="0.35">
      <c r="B472" s="116"/>
      <c r="C472" s="72"/>
      <c r="D472" s="108"/>
      <c r="E472" s="108"/>
      <c r="F472" s="108"/>
      <c r="G472" s="108"/>
      <c r="H472" s="108"/>
      <c r="I472" s="108"/>
      <c r="J472" s="108"/>
    </row>
    <row r="473" spans="2:10" x14ac:dyDescent="0.35">
      <c r="B473" s="116"/>
      <c r="C473" s="72"/>
      <c r="D473" s="108"/>
      <c r="E473" s="108"/>
      <c r="F473" s="108"/>
      <c r="G473" s="108"/>
      <c r="H473" s="108"/>
      <c r="I473" s="108"/>
      <c r="J473" s="108"/>
    </row>
    <row r="474" spans="2:10" x14ac:dyDescent="0.35">
      <c r="B474" s="116"/>
      <c r="C474" s="72"/>
      <c r="D474" s="108"/>
      <c r="E474" s="108"/>
      <c r="F474" s="108"/>
      <c r="G474" s="108"/>
      <c r="H474" s="108"/>
      <c r="I474" s="108"/>
      <c r="J474" s="108"/>
    </row>
    <row r="475" spans="2:10" x14ac:dyDescent="0.35">
      <c r="B475" s="116"/>
      <c r="C475" s="72"/>
      <c r="D475" s="108"/>
      <c r="E475" s="108"/>
      <c r="F475" s="108"/>
      <c r="G475" s="108"/>
      <c r="H475" s="108"/>
      <c r="I475" s="108"/>
      <c r="J475" s="108"/>
    </row>
    <row r="476" spans="2:10" x14ac:dyDescent="0.35">
      <c r="B476" s="116"/>
      <c r="C476" s="72"/>
      <c r="D476" s="108"/>
      <c r="E476" s="108"/>
      <c r="F476" s="108"/>
      <c r="G476" s="108"/>
      <c r="H476" s="108"/>
      <c r="I476" s="108"/>
      <c r="J476" s="108"/>
    </row>
    <row r="477" spans="2:10" x14ac:dyDescent="0.35">
      <c r="B477" s="116"/>
      <c r="C477" s="72"/>
      <c r="D477" s="108"/>
      <c r="E477" s="108"/>
      <c r="F477" s="108"/>
      <c r="G477" s="108"/>
      <c r="H477" s="108"/>
      <c r="I477" s="108"/>
      <c r="J477" s="108"/>
    </row>
    <row r="478" spans="2:10" x14ac:dyDescent="0.35">
      <c r="B478" s="116"/>
      <c r="C478" s="72"/>
      <c r="D478" s="108"/>
      <c r="E478" s="108"/>
      <c r="F478" s="108"/>
      <c r="G478" s="108"/>
      <c r="H478" s="108"/>
      <c r="I478" s="108"/>
      <c r="J478" s="108"/>
    </row>
    <row r="479" spans="2:10" x14ac:dyDescent="0.35">
      <c r="B479" s="116"/>
      <c r="C479" s="72"/>
      <c r="D479" s="108"/>
      <c r="E479" s="108"/>
      <c r="F479" s="108"/>
      <c r="G479" s="108"/>
      <c r="H479" s="108"/>
      <c r="I479" s="108"/>
      <c r="J479" s="108"/>
    </row>
    <row r="480" spans="2:10" x14ac:dyDescent="0.35">
      <c r="B480" s="116"/>
      <c r="C480" s="72"/>
      <c r="D480" s="108"/>
      <c r="E480" s="108"/>
      <c r="F480" s="108"/>
      <c r="G480" s="108"/>
      <c r="H480" s="108"/>
      <c r="I480" s="108"/>
      <c r="J480" s="108"/>
    </row>
    <row r="481" spans="2:10" x14ac:dyDescent="0.35">
      <c r="B481" s="116"/>
      <c r="C481" s="72"/>
      <c r="D481" s="108"/>
      <c r="E481" s="108"/>
      <c r="F481" s="108"/>
      <c r="G481" s="108"/>
      <c r="H481" s="108"/>
      <c r="I481" s="108"/>
      <c r="J481" s="108"/>
    </row>
    <row r="482" spans="2:10" x14ac:dyDescent="0.35">
      <c r="B482" s="116"/>
      <c r="C482" s="72"/>
      <c r="D482" s="108"/>
      <c r="E482" s="108"/>
      <c r="F482" s="108"/>
      <c r="G482" s="108"/>
      <c r="H482" s="108"/>
      <c r="I482" s="108"/>
      <c r="J482" s="108"/>
    </row>
    <row r="483" spans="2:10" x14ac:dyDescent="0.35">
      <c r="B483" s="116"/>
      <c r="C483" s="72"/>
      <c r="D483" s="108"/>
      <c r="E483" s="108"/>
      <c r="F483" s="108"/>
      <c r="G483" s="108"/>
      <c r="H483" s="108"/>
      <c r="I483" s="108"/>
      <c r="J483" s="108"/>
    </row>
    <row r="484" spans="2:10" x14ac:dyDescent="0.35">
      <c r="B484" s="116"/>
      <c r="C484" s="72"/>
      <c r="D484" s="108"/>
      <c r="E484" s="108"/>
      <c r="F484" s="108"/>
      <c r="G484" s="108"/>
      <c r="H484" s="108"/>
      <c r="I484" s="108"/>
      <c r="J484" s="108"/>
    </row>
    <row r="485" spans="2:10" x14ac:dyDescent="0.35">
      <c r="B485" s="116"/>
      <c r="C485" s="72"/>
      <c r="D485" s="108"/>
      <c r="E485" s="108"/>
      <c r="F485" s="108"/>
      <c r="G485" s="108"/>
      <c r="H485" s="108"/>
      <c r="I485" s="108"/>
      <c r="J485" s="108"/>
    </row>
    <row r="486" spans="2:10" x14ac:dyDescent="0.35">
      <c r="B486" s="116"/>
      <c r="C486" s="72"/>
      <c r="D486" s="108"/>
      <c r="E486" s="108"/>
      <c r="F486" s="108"/>
      <c r="G486" s="108"/>
      <c r="H486" s="108"/>
      <c r="I486" s="108"/>
      <c r="J486" s="108"/>
    </row>
    <row r="487" spans="2:10" x14ac:dyDescent="0.35">
      <c r="B487" s="109"/>
      <c r="C487" s="109"/>
      <c r="D487" s="108"/>
      <c r="E487" s="108"/>
      <c r="F487" s="108"/>
      <c r="G487" s="108"/>
      <c r="H487" s="108"/>
      <c r="I487" s="108"/>
      <c r="J487" s="108"/>
    </row>
    <row r="488" spans="2:10" x14ac:dyDescent="0.35">
      <c r="B488" s="109"/>
      <c r="C488" s="109"/>
      <c r="D488" s="111"/>
      <c r="E488" s="111"/>
      <c r="F488" s="111"/>
      <c r="G488" s="111"/>
      <c r="H488" s="111"/>
      <c r="I488" s="111"/>
      <c r="J488" s="108"/>
    </row>
    <row r="489" spans="2:10" x14ac:dyDescent="0.35">
      <c r="B489" s="109"/>
      <c r="C489" s="109"/>
      <c r="D489" s="112"/>
      <c r="E489" s="112"/>
      <c r="F489" s="112"/>
      <c r="G489" s="112"/>
      <c r="H489" s="112"/>
      <c r="I489" s="108"/>
      <c r="J489" s="108"/>
    </row>
    <row r="490" spans="2:10" x14ac:dyDescent="0.35">
      <c r="B490" s="115"/>
      <c r="C490" s="115"/>
      <c r="D490" s="113"/>
      <c r="E490" s="113"/>
      <c r="F490" s="113"/>
      <c r="G490" s="113"/>
      <c r="H490" s="113"/>
      <c r="I490" s="114"/>
      <c r="J490" s="108"/>
    </row>
    <row r="491" spans="2:10" x14ac:dyDescent="0.35">
      <c r="B491" s="116"/>
      <c r="C491" s="72"/>
      <c r="D491" s="108"/>
      <c r="E491" s="108"/>
      <c r="F491" s="108"/>
      <c r="G491" s="108"/>
      <c r="H491" s="108"/>
      <c r="I491" s="108"/>
      <c r="J491" s="108"/>
    </row>
    <row r="492" spans="2:10" x14ac:dyDescent="0.35">
      <c r="B492" s="116"/>
      <c r="C492" s="72"/>
      <c r="D492" s="108"/>
      <c r="E492" s="108"/>
      <c r="F492" s="108"/>
      <c r="G492" s="108"/>
      <c r="H492" s="108"/>
      <c r="I492" s="108"/>
      <c r="J492" s="108"/>
    </row>
    <row r="493" spans="2:10" x14ac:dyDescent="0.35">
      <c r="B493" s="116"/>
      <c r="C493" s="72"/>
      <c r="D493" s="108"/>
      <c r="E493" s="108"/>
      <c r="F493" s="108"/>
      <c r="G493" s="108"/>
      <c r="H493" s="108"/>
      <c r="I493" s="108"/>
      <c r="J493" s="108"/>
    </row>
    <row r="494" spans="2:10" x14ac:dyDescent="0.35">
      <c r="B494" s="116"/>
      <c r="C494" s="72"/>
      <c r="D494" s="108"/>
      <c r="E494" s="108"/>
      <c r="F494" s="108"/>
      <c r="G494" s="108"/>
      <c r="H494" s="108"/>
      <c r="I494" s="108"/>
      <c r="J494" s="108"/>
    </row>
    <row r="495" spans="2:10" x14ac:dyDescent="0.35">
      <c r="B495" s="116"/>
      <c r="C495" s="72"/>
      <c r="D495" s="108"/>
      <c r="E495" s="108"/>
      <c r="F495" s="108"/>
      <c r="G495" s="108"/>
      <c r="H495" s="108"/>
      <c r="I495" s="108"/>
      <c r="J495" s="108"/>
    </row>
    <row r="496" spans="2:10" x14ac:dyDescent="0.35">
      <c r="B496" s="116"/>
      <c r="C496" s="72"/>
      <c r="D496" s="108"/>
      <c r="E496" s="108"/>
      <c r="F496" s="108"/>
      <c r="G496" s="108"/>
      <c r="H496" s="108"/>
      <c r="I496" s="108"/>
      <c r="J496" s="108"/>
    </row>
    <row r="497" spans="2:10" x14ac:dyDescent="0.35">
      <c r="B497" s="116"/>
      <c r="C497" s="72"/>
      <c r="D497" s="108"/>
      <c r="E497" s="108"/>
      <c r="F497" s="108"/>
      <c r="G497" s="108"/>
      <c r="H497" s="108"/>
      <c r="I497" s="108"/>
      <c r="J497" s="108"/>
    </row>
    <row r="498" spans="2:10" x14ac:dyDescent="0.35">
      <c r="B498" s="116"/>
      <c r="C498" s="72"/>
      <c r="D498" s="108"/>
      <c r="E498" s="108"/>
      <c r="F498" s="108"/>
      <c r="G498" s="108"/>
      <c r="H498" s="108"/>
      <c r="I498" s="108"/>
      <c r="J498" s="108"/>
    </row>
    <row r="499" spans="2:10" x14ac:dyDescent="0.35">
      <c r="B499" s="116"/>
      <c r="C499" s="72"/>
      <c r="D499" s="108"/>
      <c r="E499" s="108"/>
      <c r="F499" s="108"/>
      <c r="G499" s="108"/>
      <c r="H499" s="108"/>
      <c r="I499" s="108"/>
      <c r="J499" s="108"/>
    </row>
    <row r="500" spans="2:10" x14ac:dyDescent="0.35">
      <c r="B500" s="116"/>
      <c r="C500" s="72"/>
      <c r="D500" s="108"/>
      <c r="E500" s="108"/>
      <c r="F500" s="108"/>
      <c r="G500" s="108"/>
      <c r="H500" s="108"/>
      <c r="I500" s="108"/>
      <c r="J500" s="108"/>
    </row>
    <row r="501" spans="2:10" x14ac:dyDescent="0.35">
      <c r="B501" s="116"/>
      <c r="C501" s="72"/>
      <c r="D501" s="108"/>
      <c r="E501" s="108"/>
      <c r="F501" s="108"/>
      <c r="G501" s="108"/>
      <c r="H501" s="108"/>
      <c r="I501" s="108"/>
      <c r="J501" s="108"/>
    </row>
    <row r="502" spans="2:10" x14ac:dyDescent="0.35">
      <c r="B502" s="116"/>
      <c r="C502" s="72"/>
      <c r="D502" s="108"/>
      <c r="E502" s="108"/>
      <c r="F502" s="108"/>
      <c r="G502" s="108"/>
      <c r="H502" s="108"/>
      <c r="I502" s="108"/>
      <c r="J502" s="108"/>
    </row>
    <row r="503" spans="2:10" x14ac:dyDescent="0.35">
      <c r="B503" s="116"/>
      <c r="C503" s="72"/>
      <c r="D503" s="108"/>
      <c r="E503" s="108"/>
      <c r="F503" s="108"/>
      <c r="G503" s="108"/>
      <c r="H503" s="108"/>
      <c r="I503" s="108"/>
      <c r="J503" s="108"/>
    </row>
    <row r="504" spans="2:10" x14ac:dyDescent="0.35">
      <c r="B504" s="116"/>
      <c r="C504" s="72"/>
      <c r="D504" s="108"/>
      <c r="E504" s="108"/>
      <c r="F504" s="108"/>
      <c r="G504" s="108"/>
      <c r="H504" s="108"/>
      <c r="I504" s="108"/>
      <c r="J504" s="108"/>
    </row>
    <row r="505" spans="2:10" x14ac:dyDescent="0.35">
      <c r="B505" s="116"/>
      <c r="C505" s="72"/>
      <c r="D505" s="108"/>
      <c r="E505" s="108"/>
      <c r="F505" s="108"/>
      <c r="G505" s="108"/>
      <c r="H505" s="108"/>
      <c r="I505" s="108"/>
      <c r="J505" s="108"/>
    </row>
    <row r="506" spans="2:10" x14ac:dyDescent="0.35">
      <c r="B506" s="116"/>
      <c r="C506" s="72"/>
      <c r="D506" s="108"/>
      <c r="E506" s="108"/>
      <c r="F506" s="108"/>
      <c r="G506" s="108"/>
      <c r="H506" s="108"/>
      <c r="I506" s="108"/>
      <c r="J506" s="108"/>
    </row>
    <row r="507" spans="2:10" x14ac:dyDescent="0.35">
      <c r="B507" s="116"/>
      <c r="C507" s="72"/>
      <c r="D507" s="108"/>
      <c r="E507" s="108"/>
      <c r="F507" s="108"/>
      <c r="G507" s="108"/>
      <c r="H507" s="108"/>
      <c r="I507" s="108"/>
      <c r="J507" s="108"/>
    </row>
    <row r="508" spans="2:10" x14ac:dyDescent="0.35">
      <c r="B508" s="116"/>
      <c r="C508" s="72"/>
      <c r="D508" s="108"/>
      <c r="E508" s="108"/>
      <c r="F508" s="108"/>
      <c r="G508" s="108"/>
      <c r="H508" s="108"/>
      <c r="I508" s="108"/>
      <c r="J508" s="108"/>
    </row>
    <row r="509" spans="2:10" x14ac:dyDescent="0.35">
      <c r="B509" s="116"/>
      <c r="C509" s="72"/>
      <c r="D509" s="108"/>
      <c r="E509" s="108"/>
      <c r="F509" s="108"/>
      <c r="G509" s="108"/>
      <c r="H509" s="108"/>
      <c r="I509" s="108"/>
      <c r="J509" s="108"/>
    </row>
    <row r="510" spans="2:10" x14ac:dyDescent="0.35">
      <c r="B510" s="116"/>
      <c r="C510" s="72"/>
      <c r="D510" s="108"/>
      <c r="E510" s="108"/>
      <c r="F510" s="108"/>
      <c r="G510" s="108"/>
      <c r="H510" s="108"/>
      <c r="I510" s="108"/>
      <c r="J510" s="108"/>
    </row>
    <row r="511" spans="2:10" x14ac:dyDescent="0.35">
      <c r="B511" s="116"/>
      <c r="C511" s="72"/>
      <c r="D511" s="108"/>
      <c r="E511" s="108"/>
      <c r="F511" s="108"/>
      <c r="G511" s="108"/>
      <c r="H511" s="108"/>
      <c r="I511" s="108"/>
      <c r="J511" s="108"/>
    </row>
    <row r="512" spans="2:10" x14ac:dyDescent="0.35">
      <c r="B512" s="116"/>
      <c r="C512" s="72"/>
      <c r="D512" s="108"/>
      <c r="E512" s="108"/>
      <c r="F512" s="108"/>
      <c r="G512" s="108"/>
      <c r="H512" s="108"/>
      <c r="I512" s="108"/>
      <c r="J512" s="108"/>
    </row>
    <row r="513" spans="2:10" x14ac:dyDescent="0.35">
      <c r="B513" s="116"/>
      <c r="C513" s="72"/>
      <c r="D513" s="108"/>
      <c r="E513" s="108"/>
      <c r="F513" s="108"/>
      <c r="G513" s="108"/>
      <c r="H513" s="108"/>
      <c r="I513" s="108"/>
      <c r="J513" s="108"/>
    </row>
    <row r="514" spans="2:10" x14ac:dyDescent="0.35">
      <c r="B514" s="116"/>
      <c r="C514" s="72"/>
      <c r="D514" s="108"/>
      <c r="E514" s="108"/>
      <c r="F514" s="108"/>
      <c r="G514" s="108"/>
      <c r="H514" s="108"/>
      <c r="I514" s="108"/>
      <c r="J514" s="108"/>
    </row>
    <row r="515" spans="2:10" x14ac:dyDescent="0.35">
      <c r="B515" s="116"/>
      <c r="C515" s="72"/>
      <c r="D515" s="108"/>
      <c r="E515" s="108"/>
      <c r="F515" s="108"/>
      <c r="G515" s="108"/>
      <c r="H515" s="108"/>
      <c r="I515" s="108"/>
      <c r="J515" s="108"/>
    </row>
    <row r="516" spans="2:10" x14ac:dyDescent="0.35">
      <c r="B516" s="116"/>
      <c r="C516" s="72"/>
      <c r="D516" s="108"/>
      <c r="E516" s="108"/>
      <c r="F516" s="108"/>
      <c r="G516" s="108"/>
      <c r="H516" s="108"/>
      <c r="I516" s="108"/>
      <c r="J516" s="108"/>
    </row>
    <row r="517" spans="2:10" x14ac:dyDescent="0.35">
      <c r="B517" s="116"/>
      <c r="C517" s="72"/>
      <c r="D517" s="108"/>
      <c r="E517" s="108"/>
      <c r="F517" s="108"/>
      <c r="G517" s="108"/>
      <c r="H517" s="108"/>
      <c r="I517" s="108"/>
      <c r="J517" s="108"/>
    </row>
    <row r="518" spans="2:10" x14ac:dyDescent="0.35">
      <c r="B518" s="116"/>
      <c r="C518" s="72"/>
      <c r="D518" s="108"/>
      <c r="E518" s="108"/>
      <c r="F518" s="108"/>
      <c r="G518" s="108"/>
      <c r="H518" s="108"/>
      <c r="I518" s="108"/>
      <c r="J518" s="108"/>
    </row>
    <row r="519" spans="2:10" x14ac:dyDescent="0.35">
      <c r="B519" s="116"/>
      <c r="C519" s="72"/>
      <c r="D519" s="108"/>
      <c r="E519" s="108"/>
      <c r="F519" s="108"/>
      <c r="G519" s="108"/>
      <c r="H519" s="108"/>
      <c r="I519" s="108"/>
      <c r="J519" s="108"/>
    </row>
    <row r="520" spans="2:10" x14ac:dyDescent="0.35">
      <c r="B520" s="116"/>
      <c r="C520" s="72"/>
      <c r="D520" s="108"/>
      <c r="E520" s="108"/>
      <c r="F520" s="108"/>
      <c r="G520" s="108"/>
      <c r="H520" s="108"/>
      <c r="I520" s="108"/>
      <c r="J520" s="108"/>
    </row>
    <row r="521" spans="2:10" x14ac:dyDescent="0.35">
      <c r="B521" s="116"/>
      <c r="C521" s="72"/>
      <c r="D521" s="108"/>
      <c r="E521" s="108"/>
      <c r="F521" s="108"/>
      <c r="G521" s="108"/>
      <c r="H521" s="108"/>
      <c r="I521" s="108"/>
      <c r="J521" s="108"/>
    </row>
    <row r="522" spans="2:10" x14ac:dyDescent="0.35">
      <c r="B522" s="116"/>
      <c r="C522" s="72"/>
      <c r="D522" s="108"/>
      <c r="E522" s="108"/>
      <c r="F522" s="108"/>
      <c r="G522" s="108"/>
      <c r="H522" s="108"/>
      <c r="I522" s="108"/>
      <c r="J522" s="108"/>
    </row>
    <row r="523" spans="2:10" x14ac:dyDescent="0.35">
      <c r="B523" s="116"/>
      <c r="C523" s="72"/>
      <c r="D523" s="108"/>
      <c r="E523" s="108"/>
      <c r="F523" s="108"/>
      <c r="G523" s="108"/>
      <c r="H523" s="108"/>
      <c r="I523" s="108"/>
      <c r="J523" s="108"/>
    </row>
    <row r="524" spans="2:10" x14ac:dyDescent="0.35">
      <c r="B524" s="116"/>
      <c r="C524" s="72"/>
      <c r="D524" s="108"/>
      <c r="E524" s="108"/>
      <c r="F524" s="108"/>
      <c r="G524" s="108"/>
      <c r="H524" s="108"/>
      <c r="I524" s="108"/>
      <c r="J524" s="108"/>
    </row>
    <row r="525" spans="2:10" x14ac:dyDescent="0.35">
      <c r="B525" s="116"/>
      <c r="C525" s="72"/>
      <c r="D525" s="108"/>
      <c r="E525" s="108"/>
      <c r="F525" s="108"/>
      <c r="G525" s="108"/>
      <c r="H525" s="108"/>
      <c r="I525" s="108"/>
      <c r="J525" s="108"/>
    </row>
    <row r="526" spans="2:10" x14ac:dyDescent="0.35">
      <c r="B526" s="116"/>
      <c r="C526" s="72"/>
      <c r="D526" s="108"/>
      <c r="E526" s="108"/>
      <c r="F526" s="108"/>
      <c r="G526" s="108"/>
      <c r="H526" s="108"/>
      <c r="I526" s="108"/>
      <c r="J526" s="108"/>
    </row>
    <row r="527" spans="2:10" x14ac:dyDescent="0.35">
      <c r="B527" s="116"/>
      <c r="C527" s="72"/>
      <c r="D527" s="108"/>
      <c r="E527" s="108"/>
      <c r="F527" s="108"/>
      <c r="G527" s="108"/>
      <c r="H527" s="108"/>
      <c r="I527" s="108"/>
      <c r="J527" s="108"/>
    </row>
    <row r="528" spans="2:10" x14ac:dyDescent="0.35">
      <c r="B528" s="116"/>
      <c r="C528" s="72"/>
      <c r="D528" s="108"/>
      <c r="E528" s="108"/>
      <c r="F528" s="108"/>
      <c r="G528" s="108"/>
      <c r="H528" s="108"/>
      <c r="I528" s="108"/>
      <c r="J528" s="108"/>
    </row>
    <row r="529" spans="2:10" x14ac:dyDescent="0.35">
      <c r="B529" s="116"/>
      <c r="C529" s="72"/>
      <c r="D529" s="108"/>
      <c r="E529" s="108"/>
      <c r="F529" s="108"/>
      <c r="G529" s="108"/>
      <c r="H529" s="108"/>
      <c r="I529" s="108"/>
      <c r="J529" s="108"/>
    </row>
    <row r="530" spans="2:10" x14ac:dyDescent="0.35">
      <c r="B530" s="116"/>
      <c r="C530" s="72"/>
      <c r="D530" s="108"/>
      <c r="E530" s="108"/>
      <c r="F530" s="108"/>
      <c r="G530" s="108"/>
      <c r="H530" s="108"/>
      <c r="I530" s="108"/>
      <c r="J530" s="108"/>
    </row>
    <row r="531" spans="2:10" x14ac:dyDescent="0.35">
      <c r="B531" s="116"/>
      <c r="C531" s="72"/>
      <c r="D531" s="108"/>
      <c r="E531" s="108"/>
      <c r="F531" s="108"/>
      <c r="G531" s="108"/>
      <c r="H531" s="108"/>
      <c r="I531" s="108"/>
      <c r="J531" s="108"/>
    </row>
    <row r="532" spans="2:10" x14ac:dyDescent="0.35">
      <c r="B532" s="116"/>
      <c r="C532" s="72"/>
      <c r="D532" s="108"/>
      <c r="E532" s="108"/>
      <c r="F532" s="108"/>
      <c r="G532" s="108"/>
      <c r="H532" s="108"/>
      <c r="I532" s="108"/>
      <c r="J532" s="108"/>
    </row>
    <row r="533" spans="2:10" x14ac:dyDescent="0.35">
      <c r="B533" s="116"/>
      <c r="C533" s="72"/>
      <c r="D533" s="108"/>
      <c r="E533" s="108"/>
      <c r="F533" s="108"/>
      <c r="G533" s="108"/>
      <c r="H533" s="108"/>
      <c r="I533" s="108"/>
      <c r="J533" s="108"/>
    </row>
    <row r="534" spans="2:10" x14ac:dyDescent="0.35">
      <c r="B534" s="116"/>
      <c r="C534" s="72"/>
      <c r="D534" s="108"/>
      <c r="E534" s="108"/>
      <c r="F534" s="108"/>
      <c r="G534" s="108"/>
      <c r="H534" s="108"/>
      <c r="I534" s="108"/>
      <c r="J534" s="108"/>
    </row>
    <row r="535" spans="2:10" x14ac:dyDescent="0.35">
      <c r="B535" s="116"/>
      <c r="C535" s="72"/>
      <c r="D535" s="108"/>
      <c r="E535" s="108"/>
      <c r="F535" s="108"/>
      <c r="G535" s="108"/>
      <c r="H535" s="108"/>
      <c r="I535" s="108"/>
      <c r="J535" s="108"/>
    </row>
    <row r="536" spans="2:10" x14ac:dyDescent="0.35">
      <c r="B536" s="116"/>
      <c r="C536" s="72"/>
      <c r="D536" s="108"/>
      <c r="E536" s="108"/>
      <c r="F536" s="108"/>
      <c r="G536" s="108"/>
      <c r="H536" s="108"/>
      <c r="I536" s="108"/>
      <c r="J536" s="108"/>
    </row>
    <row r="537" spans="2:10" x14ac:dyDescent="0.35">
      <c r="B537" s="116"/>
      <c r="C537" s="72"/>
      <c r="D537" s="108"/>
      <c r="E537" s="108"/>
      <c r="F537" s="108"/>
      <c r="G537" s="108"/>
      <c r="H537" s="108"/>
      <c r="I537" s="108"/>
      <c r="J537" s="108"/>
    </row>
    <row r="538" spans="2:10" x14ac:dyDescent="0.35">
      <c r="B538" s="116"/>
      <c r="C538" s="72"/>
      <c r="D538" s="108"/>
      <c r="E538" s="108"/>
      <c r="F538" s="108"/>
      <c r="G538" s="108"/>
      <c r="H538" s="108"/>
      <c r="I538" s="108"/>
      <c r="J538" s="108"/>
    </row>
    <row r="539" spans="2:10" x14ac:dyDescent="0.35">
      <c r="B539" s="116"/>
      <c r="C539" s="72"/>
      <c r="D539" s="108"/>
      <c r="E539" s="108"/>
      <c r="F539" s="108"/>
      <c r="G539" s="108"/>
      <c r="H539" s="108"/>
      <c r="I539" s="108"/>
      <c r="J539" s="108"/>
    </row>
    <row r="540" spans="2:10" x14ac:dyDescent="0.35">
      <c r="B540" s="116"/>
      <c r="C540" s="72"/>
      <c r="D540" s="108"/>
      <c r="E540" s="108"/>
      <c r="F540" s="108"/>
      <c r="G540" s="108"/>
      <c r="H540" s="108"/>
      <c r="I540" s="108"/>
      <c r="J540" s="108"/>
    </row>
    <row r="541" spans="2:10" x14ac:dyDescent="0.35">
      <c r="B541" s="116"/>
      <c r="C541" s="72"/>
      <c r="D541" s="108"/>
      <c r="E541" s="108"/>
      <c r="F541" s="108"/>
      <c r="G541" s="108"/>
      <c r="H541" s="108"/>
      <c r="I541" s="108"/>
      <c r="J541" s="108"/>
    </row>
    <row r="542" spans="2:10" x14ac:dyDescent="0.35">
      <c r="B542" s="116"/>
      <c r="C542" s="72"/>
      <c r="D542" s="108"/>
      <c r="E542" s="108"/>
      <c r="F542" s="108"/>
      <c r="G542" s="108"/>
      <c r="H542" s="108"/>
      <c r="I542" s="108"/>
      <c r="J542" s="108"/>
    </row>
    <row r="543" spans="2:10" x14ac:dyDescent="0.35">
      <c r="B543" s="116"/>
      <c r="C543" s="72"/>
      <c r="D543" s="108"/>
      <c r="E543" s="108"/>
      <c r="F543" s="108"/>
      <c r="G543" s="108"/>
      <c r="H543" s="108"/>
      <c r="I543" s="108"/>
      <c r="J543" s="108"/>
    </row>
    <row r="544" spans="2:10" x14ac:dyDescent="0.35">
      <c r="B544" s="116"/>
      <c r="C544" s="72"/>
      <c r="D544" s="108"/>
      <c r="E544" s="108"/>
      <c r="F544" s="108"/>
      <c r="G544" s="108"/>
      <c r="H544" s="108"/>
      <c r="I544" s="108"/>
      <c r="J544" s="108"/>
    </row>
    <row r="545" spans="2:10" x14ac:dyDescent="0.35">
      <c r="B545" s="116"/>
      <c r="C545" s="72"/>
      <c r="D545" s="108"/>
      <c r="E545" s="108"/>
      <c r="F545" s="108"/>
      <c r="G545" s="108"/>
      <c r="H545" s="108"/>
      <c r="I545" s="108"/>
      <c r="J545" s="108"/>
    </row>
    <row r="546" spans="2:10" x14ac:dyDescent="0.35">
      <c r="B546" s="116"/>
      <c r="C546" s="72"/>
      <c r="D546" s="108"/>
      <c r="E546" s="108"/>
      <c r="F546" s="108"/>
      <c r="G546" s="108"/>
      <c r="H546" s="108"/>
      <c r="I546" s="108"/>
      <c r="J546" s="108"/>
    </row>
    <row r="547" spans="2:10" x14ac:dyDescent="0.35">
      <c r="B547" s="116"/>
      <c r="C547" s="72"/>
      <c r="D547" s="108"/>
      <c r="E547" s="108"/>
      <c r="F547" s="108"/>
      <c r="G547" s="108"/>
      <c r="H547" s="108"/>
      <c r="I547" s="108"/>
      <c r="J547" s="108"/>
    </row>
    <row r="548" spans="2:10" x14ac:dyDescent="0.35">
      <c r="B548" s="116"/>
      <c r="C548" s="72"/>
      <c r="D548" s="108"/>
      <c r="E548" s="108"/>
      <c r="F548" s="108"/>
      <c r="G548" s="108"/>
      <c r="H548" s="108"/>
      <c r="I548" s="108"/>
      <c r="J548" s="108"/>
    </row>
    <row r="549" spans="2:10" x14ac:dyDescent="0.35">
      <c r="B549" s="116"/>
      <c r="C549" s="72"/>
      <c r="D549" s="108"/>
      <c r="E549" s="108"/>
      <c r="F549" s="108"/>
      <c r="G549" s="108"/>
      <c r="H549" s="108"/>
      <c r="I549" s="108"/>
      <c r="J549" s="108"/>
    </row>
    <row r="550" spans="2:10" x14ac:dyDescent="0.35">
      <c r="B550" s="116"/>
      <c r="C550" s="72"/>
      <c r="D550" s="108"/>
      <c r="E550" s="108"/>
      <c r="F550" s="108"/>
      <c r="G550" s="108"/>
      <c r="H550" s="108"/>
      <c r="I550" s="108"/>
      <c r="J550" s="108"/>
    </row>
    <row r="551" spans="2:10" x14ac:dyDescent="0.35">
      <c r="B551" s="116"/>
      <c r="C551" s="72"/>
      <c r="D551" s="108"/>
      <c r="E551" s="108"/>
      <c r="F551" s="108"/>
      <c r="G551" s="108"/>
      <c r="H551" s="108"/>
      <c r="I551" s="108"/>
      <c r="J551" s="108"/>
    </row>
    <row r="552" spans="2:10" x14ac:dyDescent="0.35">
      <c r="B552" s="116"/>
      <c r="C552" s="72"/>
      <c r="D552" s="108"/>
      <c r="E552" s="108"/>
      <c r="F552" s="108"/>
      <c r="G552" s="108"/>
      <c r="H552" s="108"/>
      <c r="I552" s="108"/>
      <c r="J552" s="108"/>
    </row>
    <row r="553" spans="2:10" x14ac:dyDescent="0.35">
      <c r="B553" s="116"/>
      <c r="C553" s="72"/>
      <c r="D553" s="108"/>
      <c r="E553" s="108"/>
      <c r="F553" s="108"/>
      <c r="G553" s="108"/>
      <c r="H553" s="108"/>
      <c r="I553" s="108"/>
      <c r="J553" s="108"/>
    </row>
    <row r="554" spans="2:10" x14ac:dyDescent="0.35">
      <c r="B554" s="116"/>
      <c r="C554" s="72"/>
      <c r="D554" s="108"/>
      <c r="E554" s="108"/>
      <c r="F554" s="108"/>
      <c r="G554" s="108"/>
      <c r="H554" s="108"/>
      <c r="I554" s="108"/>
      <c r="J554" s="108"/>
    </row>
    <row r="555" spans="2:10" x14ac:dyDescent="0.35">
      <c r="B555" s="116"/>
      <c r="C555" s="72"/>
      <c r="D555" s="108"/>
      <c r="E555" s="108"/>
      <c r="F555" s="108"/>
      <c r="G555" s="108"/>
      <c r="H555" s="108"/>
      <c r="I555" s="108"/>
      <c r="J555" s="108"/>
    </row>
    <row r="556" spans="2:10" x14ac:dyDescent="0.35">
      <c r="B556" s="116"/>
      <c r="C556" s="72"/>
      <c r="D556" s="108"/>
      <c r="E556" s="108"/>
      <c r="F556" s="108"/>
      <c r="G556" s="108"/>
      <c r="H556" s="108"/>
      <c r="I556" s="108"/>
      <c r="J556" s="108"/>
    </row>
    <row r="557" spans="2:10" x14ac:dyDescent="0.35">
      <c r="B557" s="116"/>
      <c r="C557" s="72"/>
      <c r="D557" s="108"/>
      <c r="E557" s="108"/>
      <c r="F557" s="108"/>
      <c r="G557" s="108"/>
      <c r="H557" s="108"/>
      <c r="I557" s="108"/>
      <c r="J557" s="108"/>
    </row>
    <row r="558" spans="2:10" x14ac:dyDescent="0.35">
      <c r="B558" s="116"/>
      <c r="C558" s="72"/>
      <c r="D558" s="108"/>
      <c r="E558" s="108"/>
      <c r="F558" s="108"/>
      <c r="G558" s="108"/>
      <c r="H558" s="108"/>
      <c r="I558" s="108"/>
      <c r="J558" s="108"/>
    </row>
    <row r="559" spans="2:10" x14ac:dyDescent="0.35">
      <c r="B559" s="116"/>
      <c r="C559" s="72"/>
      <c r="D559" s="108"/>
      <c r="E559" s="108"/>
      <c r="F559" s="108"/>
      <c r="G559" s="108"/>
      <c r="H559" s="108"/>
      <c r="I559" s="108"/>
      <c r="J559" s="108"/>
    </row>
    <row r="560" spans="2:10" x14ac:dyDescent="0.35">
      <c r="B560" s="116"/>
      <c r="C560" s="72"/>
      <c r="D560" s="108"/>
      <c r="E560" s="108"/>
      <c r="F560" s="108"/>
      <c r="G560" s="108"/>
      <c r="H560" s="108"/>
      <c r="I560" s="108"/>
      <c r="J560" s="108"/>
    </row>
    <row r="561" spans="2:10" x14ac:dyDescent="0.35">
      <c r="B561" s="116"/>
      <c r="C561" s="72"/>
      <c r="D561" s="108"/>
      <c r="E561" s="108"/>
      <c r="F561" s="108"/>
      <c r="G561" s="108"/>
      <c r="H561" s="108"/>
      <c r="I561" s="108"/>
      <c r="J561" s="108"/>
    </row>
    <row r="562" spans="2:10" x14ac:dyDescent="0.35">
      <c r="B562" s="116"/>
      <c r="C562" s="72"/>
      <c r="D562" s="108"/>
      <c r="E562" s="108"/>
      <c r="F562" s="108"/>
      <c r="G562" s="108"/>
      <c r="H562" s="108"/>
      <c r="I562" s="108"/>
      <c r="J562" s="108"/>
    </row>
    <row r="563" spans="2:10" x14ac:dyDescent="0.35">
      <c r="B563" s="116"/>
      <c r="C563" s="72"/>
      <c r="D563" s="108"/>
      <c r="E563" s="108"/>
      <c r="F563" s="108"/>
      <c r="G563" s="108"/>
      <c r="H563" s="108"/>
      <c r="I563" s="108"/>
      <c r="J563" s="108"/>
    </row>
    <row r="564" spans="2:10" x14ac:dyDescent="0.35">
      <c r="B564" s="116"/>
      <c r="C564" s="72"/>
      <c r="D564" s="108"/>
      <c r="E564" s="108"/>
      <c r="F564" s="108"/>
      <c r="G564" s="108"/>
      <c r="H564" s="108"/>
      <c r="I564" s="108"/>
      <c r="J564" s="108"/>
    </row>
    <row r="565" spans="2:10" x14ac:dyDescent="0.35">
      <c r="B565" s="116"/>
      <c r="C565" s="72"/>
      <c r="D565" s="108"/>
      <c r="E565" s="108"/>
      <c r="F565" s="108"/>
      <c r="G565" s="108"/>
      <c r="H565" s="108"/>
      <c r="I565" s="108"/>
      <c r="J565" s="108"/>
    </row>
    <row r="566" spans="2:10" x14ac:dyDescent="0.35">
      <c r="B566" s="116"/>
      <c r="C566" s="72"/>
      <c r="D566" s="108"/>
      <c r="E566" s="108"/>
      <c r="F566" s="108"/>
      <c r="G566" s="108"/>
      <c r="H566" s="108"/>
      <c r="I566" s="108"/>
      <c r="J566" s="108"/>
    </row>
    <row r="567" spans="2:10" x14ac:dyDescent="0.35">
      <c r="B567" s="116"/>
      <c r="C567" s="72"/>
      <c r="D567" s="108"/>
      <c r="E567" s="108"/>
      <c r="F567" s="108"/>
      <c r="G567" s="108"/>
      <c r="H567" s="108"/>
      <c r="I567" s="108"/>
      <c r="J567" s="108"/>
    </row>
    <row r="568" spans="2:10" x14ac:dyDescent="0.35">
      <c r="B568" s="116"/>
      <c r="C568" s="72"/>
      <c r="D568" s="108"/>
      <c r="E568" s="108"/>
      <c r="F568" s="108"/>
      <c r="G568" s="108"/>
      <c r="H568" s="108"/>
      <c r="I568" s="108"/>
      <c r="J568" s="108"/>
    </row>
    <row r="569" spans="2:10" x14ac:dyDescent="0.35">
      <c r="B569" s="116"/>
      <c r="C569" s="72"/>
      <c r="D569" s="108"/>
      <c r="E569" s="108"/>
      <c r="F569" s="108"/>
      <c r="G569" s="108"/>
      <c r="H569" s="108"/>
      <c r="I569" s="108"/>
      <c r="J569" s="108"/>
    </row>
    <row r="570" spans="2:10" x14ac:dyDescent="0.35">
      <c r="B570" s="116"/>
      <c r="C570" s="72"/>
      <c r="D570" s="108"/>
      <c r="E570" s="108"/>
      <c r="F570" s="108"/>
      <c r="G570" s="108"/>
      <c r="H570" s="108"/>
      <c r="I570" s="108"/>
      <c r="J570" s="108"/>
    </row>
    <row r="571" spans="2:10" x14ac:dyDescent="0.35">
      <c r="B571" s="116"/>
      <c r="C571" s="72"/>
      <c r="D571" s="108"/>
      <c r="E571" s="108"/>
      <c r="F571" s="108"/>
      <c r="G571" s="108"/>
      <c r="H571" s="108"/>
      <c r="I571" s="108"/>
      <c r="J571" s="108"/>
    </row>
    <row r="572" spans="2:10" x14ac:dyDescent="0.35">
      <c r="B572" s="116"/>
      <c r="C572" s="72"/>
      <c r="D572" s="108"/>
      <c r="E572" s="108"/>
      <c r="F572" s="108"/>
      <c r="G572" s="108"/>
      <c r="H572" s="108"/>
      <c r="I572" s="108"/>
      <c r="J572" s="108"/>
    </row>
  </sheetData>
  <mergeCells count="5">
    <mergeCell ref="D90:I90"/>
    <mergeCell ref="D2:I2"/>
    <mergeCell ref="L24:N24"/>
    <mergeCell ref="L94:N94"/>
    <mergeCell ref="W94:Y9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B0B3C-490C-4B68-B5E4-5CB51CE33683}">
  <dimension ref="A1:CJ18"/>
  <sheetViews>
    <sheetView zoomScale="70" zoomScaleNormal="70" workbookViewId="0"/>
  </sheetViews>
  <sheetFormatPr defaultRowHeight="14.5" x14ac:dyDescent="0.35"/>
  <sheetData>
    <row r="1" spans="1:88" ht="28.5" x14ac:dyDescent="0.65">
      <c r="B1" s="71" t="s">
        <v>480</v>
      </c>
    </row>
    <row r="2" spans="1:88" x14ac:dyDescent="0.35">
      <c r="B2" t="s">
        <v>327</v>
      </c>
      <c r="C2" t="s">
        <v>327</v>
      </c>
      <c r="D2" t="s">
        <v>328</v>
      </c>
      <c r="E2" t="s">
        <v>328</v>
      </c>
      <c r="F2" t="s">
        <v>328</v>
      </c>
      <c r="G2" t="s">
        <v>329</v>
      </c>
      <c r="H2" t="s">
        <v>329</v>
      </c>
      <c r="I2" t="s">
        <v>329</v>
      </c>
      <c r="J2" t="s">
        <v>329</v>
      </c>
      <c r="K2" t="s">
        <v>329</v>
      </c>
      <c r="L2" t="s">
        <v>329</v>
      </c>
      <c r="M2" t="s">
        <v>330</v>
      </c>
      <c r="N2" t="s">
        <v>330</v>
      </c>
      <c r="O2" t="s">
        <v>330</v>
      </c>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row>
    <row r="3" spans="1:88" ht="87" x14ac:dyDescent="0.35">
      <c r="B3" s="45" t="s">
        <v>71</v>
      </c>
      <c r="C3" s="47" t="s">
        <v>72</v>
      </c>
      <c r="D3" s="51" t="s">
        <v>86</v>
      </c>
      <c r="E3" s="52" t="s">
        <v>87</v>
      </c>
      <c r="F3" s="51" t="s">
        <v>88</v>
      </c>
      <c r="G3" s="53" t="s">
        <v>101</v>
      </c>
      <c r="H3" s="54" t="s">
        <v>102</v>
      </c>
      <c r="I3" s="53" t="s">
        <v>103</v>
      </c>
      <c r="J3" s="54" t="s">
        <v>104</v>
      </c>
      <c r="K3" s="53" t="s">
        <v>105</v>
      </c>
      <c r="L3" s="54" t="s">
        <v>106</v>
      </c>
      <c r="M3" s="58" t="s">
        <v>120</v>
      </c>
      <c r="N3" s="55" t="s">
        <v>121</v>
      </c>
      <c r="O3" s="55" t="s">
        <v>126</v>
      </c>
      <c r="P3" s="125"/>
      <c r="Q3" s="125"/>
      <c r="R3" s="121"/>
      <c r="S3" s="121"/>
      <c r="T3" s="121"/>
      <c r="U3" s="121"/>
      <c r="V3" s="121"/>
      <c r="W3" s="121"/>
      <c r="X3" s="121"/>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21"/>
      <c r="BF3" s="121"/>
      <c r="BG3" s="121"/>
      <c r="BH3" s="121"/>
      <c r="BI3" s="121"/>
      <c r="BJ3" s="121"/>
      <c r="BK3" s="126"/>
      <c r="BL3" s="121"/>
      <c r="BM3" s="121"/>
      <c r="BN3" s="121"/>
      <c r="BO3" s="121"/>
      <c r="BP3" s="121"/>
      <c r="BQ3" s="106"/>
      <c r="BR3" s="106"/>
      <c r="BS3" s="121"/>
      <c r="BT3" s="121"/>
      <c r="BU3" s="121"/>
      <c r="BV3" s="121"/>
      <c r="BW3" s="106"/>
      <c r="BX3" s="121"/>
      <c r="BY3" s="121"/>
      <c r="BZ3" s="121"/>
      <c r="CA3" s="122"/>
      <c r="CB3" s="122"/>
      <c r="CC3" s="122"/>
      <c r="CD3" s="122"/>
      <c r="CE3" s="122"/>
      <c r="CF3" s="122"/>
      <c r="CG3" s="122"/>
      <c r="CH3" s="122"/>
      <c r="CI3" s="122"/>
      <c r="CJ3" s="122"/>
    </row>
    <row r="4" spans="1:88" x14ac:dyDescent="0.35">
      <c r="A4">
        <v>2014</v>
      </c>
      <c r="B4">
        <f>'2014 Individual Scores'!G81</f>
        <v>55.668776903024501</v>
      </c>
      <c r="C4">
        <f>'2014 Individual Scores'!H81</f>
        <v>57.673345824754257</v>
      </c>
      <c r="D4">
        <f>'2014 Individual Scores'!M81</f>
        <v>53.425022444357765</v>
      </c>
      <c r="E4">
        <f>'2014 Individual Scores'!N81</f>
        <v>52.708725658750367</v>
      </c>
      <c r="F4">
        <f>'2014 Individual Scores'!O81</f>
        <v>49.367233152135533</v>
      </c>
      <c r="G4">
        <f>'2014 Individual Scores'!V81</f>
        <v>56.85818367403494</v>
      </c>
      <c r="H4">
        <f>'2014 Individual Scores'!W81</f>
        <v>48.877676663999893</v>
      </c>
      <c r="I4">
        <f>'2014 Individual Scores'!X81</f>
        <v>44.202715623521158</v>
      </c>
      <c r="J4">
        <f>'2014 Individual Scores'!Y81</f>
        <v>62.183074923685254</v>
      </c>
      <c r="K4">
        <f>'2014 Individual Scores'!Z81</f>
        <v>60.033056623432216</v>
      </c>
      <c r="L4">
        <f>'2014 Individual Scores'!AA81</f>
        <v>42.456103711972261</v>
      </c>
      <c r="M4">
        <f>'2014 Individual Scores'!AD81</f>
        <v>47.360091084454815</v>
      </c>
      <c r="N4">
        <f>'2014 Individual Scores'!AE81</f>
        <v>37.399563147234808</v>
      </c>
      <c r="O4">
        <f>'2014 Individual Scores'!AF81</f>
        <v>71.360945609771917</v>
      </c>
      <c r="P4" s="106"/>
      <c r="Q4" s="106"/>
      <c r="R4" s="106"/>
      <c r="S4" s="106"/>
      <c r="T4" s="106"/>
      <c r="U4" s="106"/>
      <c r="V4" s="124"/>
      <c r="W4" s="133"/>
      <c r="X4" s="124"/>
      <c r="Y4" s="124"/>
      <c r="Z4" s="124"/>
      <c r="AA4" s="124"/>
      <c r="AB4" s="134"/>
      <c r="AC4" s="134"/>
      <c r="AD4" s="134"/>
      <c r="AE4" s="123"/>
      <c r="AF4" s="124"/>
      <c r="AG4" s="124"/>
      <c r="AH4" s="124"/>
      <c r="AI4" s="124"/>
      <c r="AJ4" s="124"/>
      <c r="AK4" s="124"/>
      <c r="AL4" s="124"/>
      <c r="AM4" s="124"/>
      <c r="AN4" s="124"/>
      <c r="AO4" s="124"/>
      <c r="AP4" s="124"/>
      <c r="AQ4" s="124"/>
      <c r="AR4" s="124"/>
      <c r="AS4" s="124"/>
      <c r="AT4" s="124"/>
      <c r="AU4" s="133"/>
      <c r="AV4" s="133"/>
      <c r="AW4" s="124"/>
      <c r="AX4" s="133"/>
      <c r="AY4" s="133"/>
      <c r="AZ4" s="124"/>
      <c r="BA4" s="124"/>
      <c r="BB4" s="124"/>
      <c r="BC4" s="124"/>
      <c r="BD4" s="124"/>
      <c r="BE4" s="106"/>
      <c r="BF4" s="106"/>
      <c r="BG4" s="106"/>
      <c r="BH4" s="106"/>
      <c r="BI4" s="106"/>
      <c r="BJ4" s="106"/>
      <c r="BK4" s="106"/>
      <c r="BL4" s="106"/>
      <c r="BM4" s="106"/>
      <c r="BN4" s="106"/>
      <c r="BO4" s="106"/>
      <c r="BP4" s="106"/>
      <c r="BQ4" s="106"/>
      <c r="BR4" s="106"/>
      <c r="BS4" s="106"/>
      <c r="BT4" s="106"/>
      <c r="BU4" s="106"/>
      <c r="BV4" s="106"/>
      <c r="BW4" s="106"/>
      <c r="BX4" s="106"/>
      <c r="BY4" s="106"/>
      <c r="BZ4" s="106"/>
      <c r="CA4" s="106"/>
      <c r="CB4" s="106"/>
      <c r="CC4" s="106"/>
      <c r="CD4" s="106"/>
      <c r="CE4" s="106"/>
      <c r="CF4" s="106"/>
      <c r="CG4" s="106"/>
      <c r="CH4" s="106"/>
      <c r="CI4" s="106"/>
      <c r="CJ4" s="106"/>
    </row>
    <row r="5" spans="1:88" x14ac:dyDescent="0.35">
      <c r="A5">
        <v>2017</v>
      </c>
      <c r="B5">
        <f>'2017 Individual Scores Unweight'!L102</f>
        <v>58.517162088471288</v>
      </c>
      <c r="C5">
        <f>'2017 Individual Scores Unweight'!M102</f>
        <v>57.357262006071515</v>
      </c>
      <c r="D5">
        <f>'2017 Individual Scores Unweight'!AF102</f>
        <v>53.667269276017244</v>
      </c>
      <c r="E5">
        <f>'2017 Individual Scores Unweight'!AG102</f>
        <v>56.259703243931689</v>
      </c>
      <c r="F5">
        <f>'2017 Individual Scores Unweight'!AH102</f>
        <v>53.33126943517987</v>
      </c>
      <c r="G5">
        <f>'2017 Individual Scores Unweight'!AU102</f>
        <v>61.273041182269509</v>
      </c>
      <c r="H5">
        <f>'2017 Individual Scores Unweight'!AV102</f>
        <v>51.76196358112157</v>
      </c>
      <c r="I5">
        <f>'2017 Individual Scores Unweight'!AW102</f>
        <v>47.855146263371672</v>
      </c>
      <c r="J5">
        <f>'2017 Individual Scores Unweight'!AX102</f>
        <v>64.615961130590719</v>
      </c>
      <c r="K5">
        <f>'2017 Individual Scores Unweight'!AY102</f>
        <v>58.746773648025837</v>
      </c>
      <c r="L5">
        <f>'2017 Individual Scores Unweight'!AZ102</f>
        <v>49.514725458507357</v>
      </c>
      <c r="M5">
        <f>'2017 Individual Scores Unweight'!BS102</f>
        <v>41.977309361001353</v>
      </c>
      <c r="N5">
        <f>'2017 Individual Scores Unweight'!BT102</f>
        <v>43.93382882343839</v>
      </c>
      <c r="O5">
        <f>'2017 Individual Scores Unweight'!BY102</f>
        <v>74.309143350620445</v>
      </c>
      <c r="Q5" s="106"/>
      <c r="R5" s="106"/>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row>
    <row r="12" spans="1:88" x14ac:dyDescent="0.35">
      <c r="L12" t="s">
        <v>327</v>
      </c>
      <c r="M12" t="s">
        <v>328</v>
      </c>
      <c r="N12" t="s">
        <v>329</v>
      </c>
      <c r="O12" t="s">
        <v>330</v>
      </c>
    </row>
    <row r="13" spans="1:88" x14ac:dyDescent="0.35">
      <c r="K13">
        <v>2014</v>
      </c>
      <c r="L13" s="69">
        <f>AVERAGE(B4:C4)</f>
        <v>56.671061363889379</v>
      </c>
      <c r="M13" s="69">
        <f>AVERAGE(D4:F4)</f>
        <v>51.833660418414553</v>
      </c>
      <c r="N13" s="69">
        <f>AVERAGE(G4:L4)</f>
        <v>52.435135203440957</v>
      </c>
      <c r="O13" s="69">
        <f>AVERAGE(M4:O4)</f>
        <v>52.040199947153845</v>
      </c>
    </row>
    <row r="14" spans="1:88" x14ac:dyDescent="0.35">
      <c r="K14">
        <v>2017</v>
      </c>
      <c r="L14" s="69">
        <f>AVERAGE(B5:C5)</f>
        <v>57.937212047271402</v>
      </c>
      <c r="M14" s="69">
        <f>AVERAGE(D5:F5)</f>
        <v>54.419413985042929</v>
      </c>
      <c r="N14" s="69">
        <f>AVERAGE(G5:L5)</f>
        <v>55.627935210647784</v>
      </c>
      <c r="O14" s="69">
        <f>AVERAGE(M5:O5)</f>
        <v>53.406760511686734</v>
      </c>
    </row>
    <row r="15" spans="1:88" x14ac:dyDescent="0.35">
      <c r="K15" t="s">
        <v>331</v>
      </c>
      <c r="L15" s="69">
        <f>L14-L13</f>
        <v>1.2661506833820226</v>
      </c>
      <c r="M15" s="69">
        <f>M14-M13</f>
        <v>2.5857535666283766</v>
      </c>
      <c r="N15" s="69">
        <f>N14-N13</f>
        <v>3.1928000072068272</v>
      </c>
      <c r="O15" s="69">
        <f>O14-O13</f>
        <v>1.3665605645328895</v>
      </c>
    </row>
    <row r="16" spans="1:88" x14ac:dyDescent="0.35">
      <c r="K16" t="s">
        <v>399</v>
      </c>
      <c r="L16" s="136">
        <f>(L14-L13)/L13</f>
        <v>2.2342102881256602E-2</v>
      </c>
      <c r="M16" s="136">
        <f t="shared" ref="M16:O16" si="0">(M14-M13)/M13</f>
        <v>4.9885606105289748E-2</v>
      </c>
      <c r="N16" s="136">
        <f t="shared" si="0"/>
        <v>6.0890469621546921E-2</v>
      </c>
      <c r="O16" s="136">
        <f t="shared" si="0"/>
        <v>2.6259710107198173E-2</v>
      </c>
    </row>
    <row r="18" spans="19:19" x14ac:dyDescent="0.35">
      <c r="S18" s="69"/>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D95F-8126-44C9-9F67-41E0B55B515D}">
  <dimension ref="A1:G182"/>
  <sheetViews>
    <sheetView zoomScale="70" zoomScaleNormal="70" workbookViewId="0"/>
  </sheetViews>
  <sheetFormatPr defaultRowHeight="14.5" x14ac:dyDescent="0.35"/>
  <cols>
    <col min="2" max="2" width="18.54296875" bestFit="1" customWidth="1"/>
    <col min="3" max="7" width="10.36328125" bestFit="1" customWidth="1"/>
  </cols>
  <sheetData>
    <row r="1" spans="1:7" ht="28.5" x14ac:dyDescent="0.65">
      <c r="B1" s="71" t="s">
        <v>481</v>
      </c>
    </row>
    <row r="2" spans="1:7" x14ac:dyDescent="0.35">
      <c r="A2" t="s">
        <v>339</v>
      </c>
      <c r="B2" t="s">
        <v>340</v>
      </c>
      <c r="C2" t="s">
        <v>327</v>
      </c>
      <c r="D2" t="s">
        <v>328</v>
      </c>
      <c r="E2" t="s">
        <v>329</v>
      </c>
      <c r="F2" t="s">
        <v>330</v>
      </c>
      <c r="G2" t="s">
        <v>337</v>
      </c>
    </row>
    <row r="3" spans="1:7" x14ac:dyDescent="0.35">
      <c r="A3" t="s">
        <v>228</v>
      </c>
      <c r="B3" t="s">
        <v>289</v>
      </c>
      <c r="C3" s="69">
        <f>VLOOKUP($B3,'Figure 1'!$C$6:$H$87,2,FALSE)</f>
        <v>41.348671904227466</v>
      </c>
      <c r="D3" s="69">
        <f>VLOOKUP($B3,'Figure 1'!$C$6:$H$87,3,FALSE)</f>
        <v>41.825396825396822</v>
      </c>
      <c r="E3" s="69">
        <f>VLOOKUP($B3,'Figure 1'!$C$6:$H$87,4,FALSE)</f>
        <v>42.370931537598203</v>
      </c>
      <c r="F3" s="69">
        <f>VLOOKUP($B3,'Figure 1'!$C$6:$H$87,6,FALSE)</f>
        <v>38.621156004489336</v>
      </c>
      <c r="G3" s="69">
        <f>VLOOKUP($B3,'Figure 1'!$C$6:$H$87,5,FALSE)</f>
        <v>36.36363636363636</v>
      </c>
    </row>
    <row r="4" spans="1:7" x14ac:dyDescent="0.35">
      <c r="B4" t="s">
        <v>277</v>
      </c>
      <c r="C4" s="69">
        <f>VLOOKUP(B4,'Figure 1'!$C$6:$H$87,2,FALSE)</f>
        <v>45.844125010791679</v>
      </c>
      <c r="D4" s="69">
        <f>VLOOKUP($B4,'Figure 1'!$C$6:$H$87,3,FALSE)</f>
        <v>42.448398162683873</v>
      </c>
      <c r="E4" s="69">
        <f>VLOOKUP($B4,'Figure 1'!$C$6:$H$87,4,FALSE)</f>
        <v>67.713459380126039</v>
      </c>
      <c r="F4" s="69">
        <f>VLOOKUP($B4,'Figure 1'!$C$6:$H$87,6,FALSE)</f>
        <v>49.085795685795681</v>
      </c>
      <c r="G4" s="69">
        <f>VLOOKUP($B4,'Figure 1'!$C$6:$H$87,5,FALSE)</f>
        <v>41.721611721611723</v>
      </c>
    </row>
    <row r="5" spans="1:7" x14ac:dyDescent="0.35">
      <c r="B5" s="137" t="s">
        <v>342</v>
      </c>
      <c r="C5" s="69">
        <f>VLOOKUP(B5,'Figure 1'!$C$6:$H$87,2,FALSE)</f>
        <v>72.252747252747255</v>
      </c>
      <c r="D5" s="69">
        <f>VLOOKUP($B5,'Figure 1'!$C$6:$H$87,3,FALSE)</f>
        <v>46.95656724228153</v>
      </c>
      <c r="E5" s="69">
        <f>VLOOKUP($B5,'Figure 1'!$C$6:$H$87,4,FALSE)</f>
        <v>48.677248677248677</v>
      </c>
      <c r="F5" s="69">
        <f>VLOOKUP($B5,'Figure 1'!$C$6:$H$87,6,FALSE)</f>
        <v>49.899298232631565</v>
      </c>
      <c r="G5" s="69">
        <f>VLOOKUP($B5,'Figure 1'!$C$6:$H$87,5,FALSE)</f>
        <v>40.997668997668995</v>
      </c>
    </row>
    <row r="6" spans="1:7" x14ac:dyDescent="0.35">
      <c r="B6" t="s">
        <v>261</v>
      </c>
      <c r="C6" s="69">
        <f>VLOOKUP(B6,'Figure 1'!$C$6:$H$87,2,FALSE)</f>
        <v>62.839506172839499</v>
      </c>
      <c r="D6" s="69">
        <f>VLOOKUP($B6,'Figure 1'!$C$6:$H$87,3,FALSE)</f>
        <v>46.017316017316013</v>
      </c>
      <c r="E6" s="69">
        <f>VLOOKUP($B6,'Figure 1'!$C$6:$H$87,4,FALSE)</f>
        <v>55.528432472876922</v>
      </c>
      <c r="F6" s="69">
        <f>VLOOKUP($B6,'Figure 1'!$C$6:$H$87,6,FALSE)</f>
        <v>68.080134680134677</v>
      </c>
      <c r="G6" s="69">
        <f>VLOOKUP($B6,'Figure 1'!$C$6:$H$87,5,FALSE)</f>
        <v>40.227272727272727</v>
      </c>
    </row>
    <row r="7" spans="1:7" x14ac:dyDescent="0.35">
      <c r="B7" t="s">
        <v>311</v>
      </c>
      <c r="C7" s="69">
        <f>VLOOKUP(B7,'Figure 1'!$C$6:$H$87,2,FALSE)</f>
        <v>67.734754956977184</v>
      </c>
      <c r="D7" s="69">
        <f>VLOOKUP($B7,'Figure 1'!$C$6:$H$87,3,FALSE)</f>
        <v>67.061144323049078</v>
      </c>
      <c r="E7" s="69">
        <f>VLOOKUP($B7,'Figure 1'!$C$6:$H$87,4,FALSE)</f>
        <v>53.662184009406239</v>
      </c>
      <c r="F7" s="69">
        <f>VLOOKUP($B7,'Figure 1'!$C$6:$H$87,6,FALSE)</f>
        <v>55.200352733686067</v>
      </c>
      <c r="G7" s="69">
        <f>VLOOKUP($B7,'Figure 1'!$C$6:$H$87,5,FALSE)</f>
        <v>49.671717171717169</v>
      </c>
    </row>
    <row r="8" spans="1:7" x14ac:dyDescent="0.35">
      <c r="B8" t="s">
        <v>270</v>
      </c>
      <c r="C8" s="69">
        <f>VLOOKUP(B8,'Figure 1'!$C$6:$H$87,2,FALSE)</f>
        <v>82.659932659932664</v>
      </c>
      <c r="D8" s="69">
        <f>VLOOKUP($B8,'Figure 1'!$C$6:$H$87,3,FALSE)</f>
        <v>64.716209716209704</v>
      </c>
      <c r="E8" s="69">
        <f>VLOOKUP($B8,'Figure 1'!$C$6:$H$87,4,FALSE)</f>
        <v>57.476150392817054</v>
      </c>
      <c r="F8" s="69">
        <f>VLOOKUP($B8,'Figure 1'!$C$6:$H$87,6,FALSE)</f>
        <v>58.315207631874308</v>
      </c>
      <c r="G8" s="69">
        <f>VLOOKUP($B8,'Figure 1'!$C$6:$H$87,5,FALSE)</f>
        <v>45.151515151515149</v>
      </c>
    </row>
    <row r="9" spans="1:7" x14ac:dyDescent="0.35">
      <c r="B9" t="s">
        <v>230</v>
      </c>
      <c r="C9" s="69">
        <f>VLOOKUP(B9,'Figure 1'!$C$6:$H$87,2,FALSE)</f>
        <v>78.037686809616631</v>
      </c>
      <c r="D9" s="69">
        <f>VLOOKUP($B9,'Figure 1'!$C$6:$H$87,3,FALSE)</f>
        <v>53.550556674911675</v>
      </c>
      <c r="E9" s="69">
        <f>VLOOKUP($B9,'Figure 1'!$C$6:$H$87,4,FALSE)</f>
        <v>62.601865388780595</v>
      </c>
      <c r="F9" s="69">
        <f>VLOOKUP($B9,'Figure 1'!$C$6:$H$87,6,FALSE)</f>
        <v>56.832626227879061</v>
      </c>
      <c r="G9" s="69">
        <f>VLOOKUP($B9,'Figure 1'!$C$6:$H$87,5,FALSE)</f>
        <v>64.957000343997237</v>
      </c>
    </row>
    <row r="10" spans="1:7" x14ac:dyDescent="0.35">
      <c r="B10" t="s">
        <v>231</v>
      </c>
      <c r="C10" s="69">
        <f>VLOOKUP(B10,'Figure 1'!$C$6:$H$87,2,FALSE)</f>
        <v>72.91245791245791</v>
      </c>
      <c r="D10" s="69">
        <f>VLOOKUP($B10,'Figure 1'!$C$6:$H$87,3,FALSE)</f>
        <v>58.75893947322519</v>
      </c>
      <c r="E10" s="69">
        <f>VLOOKUP($B10,'Figure 1'!$C$6:$H$87,4,FALSE)</f>
        <v>57.886665803332455</v>
      </c>
      <c r="F10" s="69">
        <f>VLOOKUP($B10,'Figure 1'!$C$6:$H$87,6,FALSE)</f>
        <v>68.980374563707898</v>
      </c>
      <c r="G10" s="69">
        <f>VLOOKUP($B10,'Figure 1'!$C$6:$H$87,5,FALSE)</f>
        <v>58.051282051282058</v>
      </c>
    </row>
    <row r="11" spans="1:7" x14ac:dyDescent="0.35">
      <c r="B11" t="s">
        <v>229</v>
      </c>
      <c r="C11" s="69">
        <f>VLOOKUP(B11,'Figure 1'!$C$6:$H$87,2,FALSE)</f>
        <v>86.056644880174289</v>
      </c>
      <c r="D11" s="69">
        <f>VLOOKUP($B11,'Figure 1'!$C$6:$H$87,3,FALSE)</f>
        <v>57.06962785114046</v>
      </c>
      <c r="E11" s="69">
        <f>VLOOKUP($B11,'Figure 1'!$C$6:$H$87,4,FALSE)</f>
        <v>57.746005809731308</v>
      </c>
      <c r="F11" s="69">
        <f>VLOOKUP($B11,'Figure 1'!$C$6:$H$87,6,FALSE)</f>
        <v>53.727176853647435</v>
      </c>
      <c r="G11" s="69">
        <f>VLOOKUP($B11,'Figure 1'!$C$6:$H$87,5,FALSE)</f>
        <v>65.284313725490193</v>
      </c>
    </row>
    <row r="12" spans="1:7" x14ac:dyDescent="0.35">
      <c r="B12" t="s">
        <v>256</v>
      </c>
      <c r="C12" s="69">
        <f>VLOOKUP(B12,'Figure 1'!$C$6:$H$87,2,FALSE)</f>
        <v>80.892255892255889</v>
      </c>
      <c r="D12" s="69">
        <f>VLOOKUP($B12,'Figure 1'!$C$6:$H$87,3,FALSE)</f>
        <v>59.716209716209718</v>
      </c>
      <c r="E12" s="69">
        <f>VLOOKUP($B12,'Figure 1'!$C$6:$H$87,4,FALSE)</f>
        <v>64.165965207631857</v>
      </c>
      <c r="F12" s="69">
        <f>VLOOKUP($B12,'Figure 1'!$C$6:$H$87,6,FALSE)</f>
        <v>61.849074074074068</v>
      </c>
      <c r="G12" s="69">
        <f>VLOOKUP($B12,'Figure 1'!$C$6:$H$87,5,FALSE)</f>
        <v>54.181818181818173</v>
      </c>
    </row>
    <row r="13" spans="1:7" x14ac:dyDescent="0.35">
      <c r="B13" t="s">
        <v>286</v>
      </c>
      <c r="C13" s="69">
        <f>VLOOKUP(B13,'Figure 1'!$C$6:$H$87,2,FALSE)</f>
        <v>74.117549117549132</v>
      </c>
      <c r="D13" s="69">
        <f>VLOOKUP($B13,'Figure 1'!$C$6:$H$87,3,FALSE)</f>
        <v>64.021164021164026</v>
      </c>
      <c r="E13" s="69">
        <f>VLOOKUP($B13,'Figure 1'!$C$6:$H$87,4,FALSE)</f>
        <v>68.233448650115307</v>
      </c>
      <c r="F13" s="69">
        <f>VLOOKUP($B13,'Figure 1'!$C$6:$H$87,6,FALSE)</f>
        <v>64.630850630850631</v>
      </c>
      <c r="G13" s="69">
        <f>VLOOKUP($B13,'Figure 1'!$C$6:$H$87,5,FALSE)</f>
        <v>51.047619047619051</v>
      </c>
    </row>
    <row r="14" spans="1:7" x14ac:dyDescent="0.35">
      <c r="B14" t="s">
        <v>278</v>
      </c>
      <c r="C14" s="69">
        <f>VLOOKUP(B14,'Figure 1'!$C$6:$H$87,2,FALSE)</f>
        <v>78.858024691358025</v>
      </c>
      <c r="D14" s="69">
        <f>VLOOKUP($B14,'Figure 1'!$C$6:$H$87,3,FALSE)</f>
        <v>57.301587301587304</v>
      </c>
      <c r="E14" s="69">
        <f>VLOOKUP($B14,'Figure 1'!$C$6:$H$87,4,FALSE)</f>
        <v>61.118125701459029</v>
      </c>
      <c r="F14" s="69">
        <f>VLOOKUP($B14,'Figure 1'!$C$6:$H$87,6,FALSE)</f>
        <v>58.649494949494944</v>
      </c>
      <c r="G14" s="69">
        <f>VLOOKUP($B14,'Figure 1'!$C$6:$H$87,5,FALSE)</f>
        <v>68.333333333333343</v>
      </c>
    </row>
    <row r="15" spans="1:7" x14ac:dyDescent="0.35">
      <c r="B15" t="s">
        <v>237</v>
      </c>
      <c r="C15" s="69">
        <f>VLOOKUP(B15,'Figure 1'!$C$6:$H$87,2,FALSE)</f>
        <v>83.333333333333329</v>
      </c>
      <c r="D15" s="69">
        <f>VLOOKUP($B15,'Figure 1'!$C$6:$H$87,3,FALSE)</f>
        <v>58.660619803476948</v>
      </c>
      <c r="E15" s="69">
        <f>VLOOKUP($B15,'Figure 1'!$C$6:$H$87,4,FALSE)</f>
        <v>62.006172839506178</v>
      </c>
      <c r="F15" s="69">
        <f>VLOOKUP($B15,'Figure 1'!$C$6:$H$87,6,FALSE)</f>
        <v>62.187410120743451</v>
      </c>
      <c r="G15" s="69">
        <f>VLOOKUP($B15,'Figure 1'!$C$6:$H$87,5,FALSE)</f>
        <v>61.714285714285708</v>
      </c>
    </row>
    <row r="16" spans="1:7" x14ac:dyDescent="0.35">
      <c r="B16" t="s">
        <v>283</v>
      </c>
      <c r="C16" s="69">
        <f>VLOOKUP(B16,'Figure 1'!$C$6:$H$87,2,FALSE)</f>
        <v>75.641025641025635</v>
      </c>
      <c r="D16" s="69">
        <f>VLOOKUP($B16,'Figure 1'!$C$6:$H$87,3,FALSE)</f>
        <v>70.280830280830273</v>
      </c>
      <c r="E16" s="69">
        <f>VLOOKUP($B16,'Figure 1'!$C$6:$H$87,4,FALSE)</f>
        <v>76.495726495726487</v>
      </c>
      <c r="F16" s="69">
        <f>VLOOKUP($B16,'Figure 1'!$C$6:$H$87,6,FALSE)</f>
        <v>59.341880341880348</v>
      </c>
      <c r="G16" s="69">
        <f>VLOOKUP($B16,'Figure 1'!$C$6:$H$87,5,FALSE)</f>
        <v>67.692307692307693</v>
      </c>
    </row>
    <row r="17" spans="1:7" x14ac:dyDescent="0.35">
      <c r="B17" t="s">
        <v>268</v>
      </c>
      <c r="C17" s="69">
        <f>VLOOKUP(B17,'Figure 1'!$C$6:$H$87,2,FALSE)</f>
        <v>87.283950617283949</v>
      </c>
      <c r="D17" s="69">
        <f>VLOOKUP($B17,'Figure 1'!$C$6:$H$87,3,FALSE)</f>
        <v>81.585789871504161</v>
      </c>
      <c r="E17" s="69">
        <f>VLOOKUP($B17,'Figure 1'!$C$6:$H$87,4,FALSE)</f>
        <v>74.462081128747784</v>
      </c>
      <c r="F17" s="69">
        <f>VLOOKUP($B17,'Figure 1'!$C$6:$H$87,6,FALSE)</f>
        <v>63.230565730565729</v>
      </c>
      <c r="G17" s="69">
        <f>VLOOKUP($B17,'Figure 1'!$C$6:$H$87,5,FALSE)</f>
        <v>87.333333333333329</v>
      </c>
    </row>
    <row r="18" spans="1:7" x14ac:dyDescent="0.35">
      <c r="B18" t="s">
        <v>293</v>
      </c>
      <c r="C18" s="69">
        <f>VLOOKUP(B18,'Figure 1'!$C$6:$H$87,2,FALSE)</f>
        <v>92.292768959435634</v>
      </c>
      <c r="D18" s="69">
        <f>VLOOKUP($B18,'Figure 1'!$C$6:$H$87,3,FALSE)</f>
        <v>74.253968253968239</v>
      </c>
      <c r="E18" s="69">
        <f>VLOOKUP($B18,'Figure 1'!$C$6:$H$87,4,FALSE)</f>
        <v>80.648148148148138</v>
      </c>
      <c r="F18" s="69">
        <f>VLOOKUP($B18,'Figure 1'!$C$6:$H$87,6,FALSE)</f>
        <v>73.76649029982363</v>
      </c>
      <c r="G18" s="69">
        <f>VLOOKUP($B18,'Figure 1'!$C$6:$H$87,5,FALSE)</f>
        <v>88</v>
      </c>
    </row>
    <row r="19" spans="1:7" x14ac:dyDescent="0.35">
      <c r="B19" t="s">
        <v>271</v>
      </c>
      <c r="C19" s="69">
        <f>VLOOKUP(B19,'Figure 1'!$C$6:$H$87,2,FALSE)</f>
        <v>89.609053497942384</v>
      </c>
      <c r="D19" s="69">
        <f>VLOOKUP($B19,'Figure 1'!$C$6:$H$87,3,FALSE)</f>
        <v>85.855379188712519</v>
      </c>
      <c r="E19" s="69">
        <f>VLOOKUP($B19,'Figure 1'!$C$6:$H$87,4,FALSE)</f>
        <v>79.762769305252974</v>
      </c>
      <c r="F19" s="69">
        <f>VLOOKUP($B19,'Figure 1'!$C$6:$H$87,6,FALSE)</f>
        <v>75.044662309368192</v>
      </c>
      <c r="G19" s="69">
        <f>VLOOKUP($B19,'Figure 1'!$C$6:$H$87,5,FALSE)</f>
        <v>83.006535947712422</v>
      </c>
    </row>
    <row r="20" spans="1:7" x14ac:dyDescent="0.35">
      <c r="C20" s="69"/>
      <c r="D20" s="69"/>
      <c r="E20" s="69"/>
      <c r="F20" s="69"/>
      <c r="G20" s="69"/>
    </row>
    <row r="21" spans="1:7" x14ac:dyDescent="0.35">
      <c r="A21" t="s">
        <v>259</v>
      </c>
      <c r="B21" t="s">
        <v>318</v>
      </c>
      <c r="C21" s="69">
        <f>VLOOKUP(B21,'Figure 1'!$C$6:$H$87,2,FALSE)</f>
        <v>38.786116298371205</v>
      </c>
      <c r="D21" s="69">
        <f>VLOOKUP($B21,'Figure 1'!$C$6:$H$87,3,FALSE)</f>
        <v>31.120642701525053</v>
      </c>
      <c r="E21" s="69">
        <f>VLOOKUP($B21,'Figure 1'!$C$6:$H$87,4,FALSE)</f>
        <v>24.104711328976034</v>
      </c>
      <c r="F21" s="69">
        <f>VLOOKUP($B21,'Figure 1'!$C$6:$H$87,6,FALSE)</f>
        <v>40.661083877995644</v>
      </c>
      <c r="G21" s="69">
        <f>VLOOKUP($B21,'Figure 1'!$C$6:$H$87,5,FALSE)</f>
        <v>23.52941176470588</v>
      </c>
    </row>
    <row r="22" spans="1:7" x14ac:dyDescent="0.35">
      <c r="B22" t="s">
        <v>319</v>
      </c>
      <c r="C22" s="69">
        <f>VLOOKUP(B22,'Figure 1'!$C$6:$H$87,2,FALSE)</f>
        <v>24.663299663299664</v>
      </c>
      <c r="D22" s="69">
        <f>VLOOKUP($B22,'Figure 1'!$C$6:$H$87,3,FALSE)</f>
        <v>41.411736411736406</v>
      </c>
      <c r="E22" s="69">
        <f>VLOOKUP($B22,'Figure 1'!$C$6:$H$87,4,FALSE)</f>
        <v>35.066538399871732</v>
      </c>
      <c r="F22" s="69">
        <f>VLOOKUP($B22,'Figure 1'!$C$6:$H$87,6,FALSE)</f>
        <v>48.302910052910057</v>
      </c>
      <c r="G22" s="69">
        <f>VLOOKUP($B22,'Figure 1'!$C$6:$H$87,5,FALSE)</f>
        <v>31.060606060606069</v>
      </c>
    </row>
    <row r="23" spans="1:7" x14ac:dyDescent="0.35">
      <c r="B23" t="s">
        <v>306</v>
      </c>
      <c r="C23" s="69">
        <f>VLOOKUP(B23,'Figure 1'!$C$6:$H$87,2,FALSE)</f>
        <v>48.155864197530867</v>
      </c>
      <c r="D23" s="69">
        <f>VLOOKUP($B23,'Figure 1'!$C$6:$H$87,3,FALSE)</f>
        <v>39.271164021164019</v>
      </c>
      <c r="E23" s="69">
        <f>VLOOKUP($B23,'Figure 1'!$C$6:$H$87,4,FALSE)</f>
        <v>38.996913580246904</v>
      </c>
      <c r="F23" s="69">
        <f>VLOOKUP($B23,'Figure 1'!$C$6:$H$87,6,FALSE)</f>
        <v>48.344576719576715</v>
      </c>
      <c r="G23" s="69">
        <f>VLOOKUP($B23,'Figure 1'!$C$6:$H$87,5,FALSE)</f>
        <v>24.5</v>
      </c>
    </row>
    <row r="24" spans="1:7" x14ac:dyDescent="0.35">
      <c r="B24" t="s">
        <v>313</v>
      </c>
      <c r="C24" s="69">
        <f>VLOOKUP(B24,'Figure 1'!$C$6:$H$87,2,FALSE)</f>
        <v>87.008547008547012</v>
      </c>
      <c r="D24" s="69">
        <f>VLOOKUP($B24,'Figure 1'!$C$6:$H$87,3,FALSE)</f>
        <v>27.207977207977205</v>
      </c>
      <c r="E24" s="69">
        <f>VLOOKUP($B24,'Figure 1'!$C$6:$H$87,4,FALSE)</f>
        <v>38.051994301994306</v>
      </c>
      <c r="F24" s="69">
        <f>VLOOKUP($B24,'Figure 1'!$C$6:$H$87,6,FALSE)</f>
        <v>38.856837606837608</v>
      </c>
      <c r="G24" s="69">
        <f>VLOOKUP($B24,'Figure 1'!$C$6:$H$87,5,FALSE)</f>
        <v>24.615384615384617</v>
      </c>
    </row>
    <row r="25" spans="1:7" x14ac:dyDescent="0.35">
      <c r="B25" t="s">
        <v>260</v>
      </c>
      <c r="C25" s="69">
        <f>VLOOKUP(B25,'Figure 1'!$C$6:$H$87,2,FALSE)</f>
        <v>40.849673202614383</v>
      </c>
      <c r="D25" s="69">
        <f>VLOOKUP($B25,'Figure 1'!$C$6:$H$87,3,FALSE)</f>
        <v>55.052074631021995</v>
      </c>
      <c r="E25" s="69">
        <f>VLOOKUP($B25,'Figure 1'!$C$6:$H$87,4,FALSE)</f>
        <v>60.835196651760107</v>
      </c>
      <c r="F25" s="69">
        <f>VLOOKUP($B25,'Figure 1'!$C$6:$H$87,6,FALSE)</f>
        <v>50.221377244855049</v>
      </c>
      <c r="G25" s="69">
        <f>VLOOKUP($B25,'Figure 1'!$C$6:$H$87,5,FALSE)</f>
        <v>52.755417956656345</v>
      </c>
    </row>
    <row r="26" spans="1:7" x14ac:dyDescent="0.35">
      <c r="B26" t="s">
        <v>321</v>
      </c>
      <c r="C26" s="69">
        <f>VLOOKUP(B26,'Figure 1'!$C$6:$H$87,2,FALSE)</f>
        <v>58.862433862433853</v>
      </c>
      <c r="D26" s="69">
        <f>VLOOKUP($B26,'Figure 1'!$C$6:$H$87,3,FALSE)</f>
        <v>41.224489795918366</v>
      </c>
      <c r="E26" s="69">
        <f>VLOOKUP($B26,'Figure 1'!$C$6:$H$87,4,FALSE)</f>
        <v>60.531135531135526</v>
      </c>
      <c r="F26" s="69">
        <f>VLOOKUP($B26,'Figure 1'!$C$6:$H$87,6,FALSE)</f>
        <v>65.330687830687836</v>
      </c>
      <c r="G26" s="69">
        <f>VLOOKUP($B26,'Figure 1'!$C$6:$H$87,5,FALSE)</f>
        <v>56.593406593406598</v>
      </c>
    </row>
    <row r="27" spans="1:7" x14ac:dyDescent="0.35">
      <c r="B27" t="s">
        <v>310</v>
      </c>
      <c r="C27" s="69">
        <f>VLOOKUP(B27,'Figure 1'!$C$6:$H$87,2,FALSE)</f>
        <v>65.070037986704648</v>
      </c>
      <c r="D27" s="69">
        <f>VLOOKUP($B27,'Figure 1'!$C$6:$H$87,3,FALSE)</f>
        <v>62.921245421245416</v>
      </c>
      <c r="E27" s="69">
        <f>VLOOKUP($B27,'Figure 1'!$C$6:$H$87,4,FALSE)</f>
        <v>58.415889665889672</v>
      </c>
      <c r="F27" s="69">
        <f>VLOOKUP($B27,'Figure 1'!$C$6:$H$87,6,FALSE)</f>
        <v>51.753876370543047</v>
      </c>
      <c r="G27" s="69">
        <f>VLOOKUP($B27,'Figure 1'!$C$6:$H$87,5,FALSE)</f>
        <v>65.937062937062933</v>
      </c>
    </row>
    <row r="28" spans="1:7" x14ac:dyDescent="0.35">
      <c r="B28" t="s">
        <v>322</v>
      </c>
      <c r="C28" s="69">
        <f>VLOOKUP(B28,'Figure 1'!$C$6:$H$87,2,FALSE)</f>
        <v>68.101851851851848</v>
      </c>
      <c r="D28" s="69">
        <f>VLOOKUP($B28,'Figure 1'!$C$6:$H$87,3,FALSE)</f>
        <v>58.527777777777771</v>
      </c>
      <c r="E28" s="69">
        <f>VLOOKUP($B28,'Figure 1'!$C$6:$H$87,4,FALSE)</f>
        <v>69.146274250440925</v>
      </c>
      <c r="F28" s="69">
        <f>VLOOKUP($B28,'Figure 1'!$C$6:$H$87,6,FALSE)</f>
        <v>60.433289241622582</v>
      </c>
      <c r="G28" s="69">
        <f>VLOOKUP($B28,'Figure 1'!$C$6:$H$87,5,FALSE)</f>
        <v>49.13095238095238</v>
      </c>
    </row>
    <row r="29" spans="1:7" x14ac:dyDescent="0.35">
      <c r="B29" t="s">
        <v>292</v>
      </c>
      <c r="C29" s="69">
        <f>VLOOKUP(B29,'Figure 1'!$C$6:$H$87,2,FALSE)</f>
        <v>75.18518518518519</v>
      </c>
      <c r="D29" s="69">
        <f>VLOOKUP($B29,'Figure 1'!$C$6:$H$87,3,FALSE)</f>
        <v>68.719576719576722</v>
      </c>
      <c r="E29" s="69">
        <f>VLOOKUP($B29,'Figure 1'!$C$6:$H$87,4,FALSE)</f>
        <v>68.485958485958477</v>
      </c>
      <c r="F29" s="69">
        <f>VLOOKUP($B29,'Figure 1'!$C$6:$H$87,6,FALSE)</f>
        <v>68.466137566137576</v>
      </c>
      <c r="G29" s="69">
        <f>VLOOKUP($B29,'Figure 1'!$C$6:$H$87,5,FALSE)</f>
        <v>77.333333333333329</v>
      </c>
    </row>
    <row r="30" spans="1:7" x14ac:dyDescent="0.35">
      <c r="B30" t="s">
        <v>302</v>
      </c>
      <c r="C30" s="69">
        <f>VLOOKUP(B30,'Figure 1'!$C$6:$H$87,2,FALSE)</f>
        <v>86.913580246913583</v>
      </c>
      <c r="D30" s="69">
        <f>VLOOKUP($B30,'Figure 1'!$C$6:$H$87,3,FALSE)</f>
        <v>79.439153439153429</v>
      </c>
      <c r="E30" s="69">
        <f>VLOOKUP($B30,'Figure 1'!$C$6:$H$87,4,FALSE)</f>
        <v>74.691358024691354</v>
      </c>
      <c r="F30" s="69">
        <f>VLOOKUP($B30,'Figure 1'!$C$6:$H$87,6,FALSE)</f>
        <v>55.996472663139329</v>
      </c>
      <c r="G30" s="69">
        <f>VLOOKUP($B30,'Figure 1'!$C$6:$H$87,5,FALSE)</f>
        <v>73.333333333333329</v>
      </c>
    </row>
    <row r="31" spans="1:7" x14ac:dyDescent="0.35">
      <c r="B31" t="s">
        <v>287</v>
      </c>
      <c r="C31" s="69">
        <f>VLOOKUP(B31,'Figure 1'!$C$6:$H$87,2,FALSE)</f>
        <v>96.428571428571431</v>
      </c>
      <c r="D31" s="69">
        <f>VLOOKUP($B31,'Figure 1'!$C$6:$H$87,3,FALSE)</f>
        <v>89.71044828187685</v>
      </c>
      <c r="E31" s="69">
        <f>VLOOKUP($B31,'Figure 1'!$C$6:$H$87,4,FALSE)</f>
        <v>84.457671957671963</v>
      </c>
      <c r="F31" s="69">
        <f>VLOOKUP($B31,'Figure 1'!$C$6:$H$87,6,FALSE)</f>
        <v>82.488196988196975</v>
      </c>
      <c r="G31" s="69">
        <f>VLOOKUP($B31,'Figure 1'!$C$6:$H$87,5,FALSE)</f>
        <v>88.571428571428584</v>
      </c>
    </row>
    <row r="32" spans="1:7" x14ac:dyDescent="0.35">
      <c r="C32" s="69"/>
      <c r="D32" s="69"/>
      <c r="E32" s="69"/>
      <c r="F32" s="69"/>
      <c r="G32" s="69"/>
    </row>
    <row r="33" spans="1:7" x14ac:dyDescent="0.35">
      <c r="A33" t="s">
        <v>232</v>
      </c>
      <c r="B33" t="s">
        <v>233</v>
      </c>
      <c r="C33" s="69">
        <f>VLOOKUP(B33,'Figure 1'!$C$6:$H$87,2,FALSE)</f>
        <v>67.806267806267812</v>
      </c>
      <c r="D33" s="69">
        <f>VLOOKUP($B33,'Figure 1'!$C$6:$H$87,3,FALSE)</f>
        <v>34.536019536019538</v>
      </c>
      <c r="E33" s="69">
        <f>VLOOKUP($B33,'Figure 1'!$C$6:$H$87,4,FALSE)</f>
        <v>46.296296296296298</v>
      </c>
      <c r="F33" s="69">
        <f>VLOOKUP($B33,'Figure 1'!$C$6:$H$87,6,FALSE)</f>
        <v>43.592074592074589</v>
      </c>
      <c r="G33" s="69">
        <f>VLOOKUP($B33,'Figure 1'!$C$6:$H$87,5,FALSE)</f>
        <v>36.92307692307692</v>
      </c>
    </row>
    <row r="34" spans="1:7" x14ac:dyDescent="0.35">
      <c r="B34" t="s">
        <v>307</v>
      </c>
      <c r="C34" s="69">
        <f>VLOOKUP(B34,'Figure 1'!$C$6:$H$87,2,FALSE)</f>
        <v>63.888888888888893</v>
      </c>
      <c r="D34" s="69">
        <f>VLOOKUP($B34,'Figure 1'!$C$6:$H$87,3,FALSE)</f>
        <v>41.005291005290999</v>
      </c>
      <c r="E34" s="69">
        <f>VLOOKUP($B34,'Figure 1'!$C$6:$H$87,4,FALSE)</f>
        <v>50.22727272727272</v>
      </c>
      <c r="F34" s="69">
        <f>VLOOKUP($B34,'Figure 1'!$C$6:$H$87,6,FALSE)</f>
        <v>56.943602693602692</v>
      </c>
      <c r="G34" s="69">
        <f>VLOOKUP($B34,'Figure 1'!$C$6:$H$87,5,FALSE)</f>
        <v>25</v>
      </c>
    </row>
    <row r="35" spans="1:7" x14ac:dyDescent="0.35">
      <c r="B35" t="s">
        <v>254</v>
      </c>
      <c r="C35" s="69">
        <f>VLOOKUP(B35,'Figure 1'!$C$6:$H$87,2,FALSE)</f>
        <v>66.540404040404042</v>
      </c>
      <c r="D35" s="69">
        <f>VLOOKUP($B35,'Figure 1'!$C$6:$H$87,3,FALSE)</f>
        <v>61.584896584896583</v>
      </c>
      <c r="E35" s="69">
        <f>VLOOKUP($B35,'Figure 1'!$C$6:$H$87,4,FALSE)</f>
        <v>58.54166666666665</v>
      </c>
      <c r="F35" s="69">
        <f>VLOOKUP($B35,'Figure 1'!$C$6:$H$87,6,FALSE)</f>
        <v>53.223344556677887</v>
      </c>
      <c r="G35" s="69">
        <f>VLOOKUP($B35,'Figure 1'!$C$6:$H$87,5,FALSE)</f>
        <v>37.090909090909086</v>
      </c>
    </row>
    <row r="36" spans="1:7" x14ac:dyDescent="0.35">
      <c r="B36" t="s">
        <v>304</v>
      </c>
      <c r="C36" s="69">
        <f>VLOOKUP(B36,'Figure 1'!$C$6:$H$87,2,FALSE)</f>
        <v>63.034188034188041</v>
      </c>
      <c r="D36" s="69">
        <f>VLOOKUP($B36,'Figure 1'!$C$6:$H$87,3,FALSE)</f>
        <v>56.349206349206341</v>
      </c>
      <c r="E36" s="69">
        <f>VLOOKUP($B36,'Figure 1'!$C$6:$H$87,4,FALSE)</f>
        <v>62.417674917674908</v>
      </c>
      <c r="F36" s="69">
        <f>VLOOKUP($B36,'Figure 1'!$C$6:$H$87,6,FALSE)</f>
        <v>61.189255189255185</v>
      </c>
      <c r="G36" s="69">
        <f>VLOOKUP($B36,'Figure 1'!$C$6:$H$87,5,FALSE)</f>
        <v>47.582417582417584</v>
      </c>
    </row>
    <row r="37" spans="1:7" x14ac:dyDescent="0.35">
      <c r="B37" t="s">
        <v>317</v>
      </c>
      <c r="C37" s="69">
        <f>VLOOKUP(B37,'Figure 1'!$C$6:$H$87,2,FALSE)</f>
        <v>51.282051282051292</v>
      </c>
      <c r="D37" s="69">
        <f>VLOOKUP($B37,'Figure 1'!$C$6:$H$87,3,FALSE)</f>
        <v>58.432234432234438</v>
      </c>
      <c r="E37" s="69">
        <f>VLOOKUP($B37,'Figure 1'!$C$6:$H$87,4,FALSE)</f>
        <v>59.261664261664258</v>
      </c>
      <c r="F37" s="69">
        <f>VLOOKUP($B37,'Figure 1'!$C$6:$H$87,6,FALSE)</f>
        <v>61.299145299145302</v>
      </c>
      <c r="G37" s="69">
        <f>VLOOKUP($B37,'Figure 1'!$C$6:$H$87,5,FALSE)</f>
        <v>67.61904761904762</v>
      </c>
    </row>
    <row r="38" spans="1:7" x14ac:dyDescent="0.35">
      <c r="B38" t="s">
        <v>255</v>
      </c>
      <c r="C38" s="69">
        <f>VLOOKUP(B38,'Figure 1'!$C$6:$H$87,2,FALSE)</f>
        <v>53.212682379349047</v>
      </c>
      <c r="D38" s="69">
        <f>VLOOKUP($B38,'Figure 1'!$C$6:$H$87,3,FALSE)</f>
        <v>55.906685906685894</v>
      </c>
      <c r="E38" s="69">
        <f>VLOOKUP($B38,'Figure 1'!$C$6:$H$87,4,FALSE)</f>
        <v>67.66975308641976</v>
      </c>
      <c r="F38" s="69">
        <f>VLOOKUP($B38,'Figure 1'!$C$6:$H$87,6,FALSE)</f>
        <v>68.614758698092032</v>
      </c>
      <c r="G38" s="69">
        <f>VLOOKUP($B38,'Figure 1'!$C$6:$H$87,5,FALSE)</f>
        <v>54.090909090909086</v>
      </c>
    </row>
    <row r="39" spans="1:7" x14ac:dyDescent="0.35">
      <c r="B39" t="s">
        <v>316</v>
      </c>
      <c r="C39" s="69">
        <f>VLOOKUP(B39,'Figure 1'!$C$6:$H$87,2,FALSE)</f>
        <v>76.992143658810321</v>
      </c>
      <c r="D39" s="69">
        <f>VLOOKUP($B39,'Figure 1'!$C$6:$H$87,3,FALSE)</f>
        <v>60.690235690235689</v>
      </c>
      <c r="E39" s="69">
        <f>VLOOKUP($B39,'Figure 1'!$C$6:$H$87,4,FALSE)</f>
        <v>65.277777777777771</v>
      </c>
      <c r="F39" s="69">
        <f>VLOOKUP($B39,'Figure 1'!$C$6:$H$87,6,FALSE)</f>
        <v>59.856254856254864</v>
      </c>
      <c r="G39" s="69">
        <f>VLOOKUP($B39,'Figure 1'!$C$6:$H$87,5,FALSE)</f>
        <v>56.666666666666664</v>
      </c>
    </row>
    <row r="40" spans="1:7" x14ac:dyDescent="0.35">
      <c r="B40" t="s">
        <v>305</v>
      </c>
      <c r="C40" s="69">
        <f>VLOOKUP(B40,'Figure 1'!$C$6:$H$87,2,FALSE)</f>
        <v>62.332297332297337</v>
      </c>
      <c r="D40" s="69">
        <f>VLOOKUP($B40,'Figure 1'!$C$6:$H$87,3,FALSE)</f>
        <v>62.947052947052946</v>
      </c>
      <c r="E40" s="69">
        <f>VLOOKUP($B40,'Figure 1'!$C$6:$H$87,4,FALSE)</f>
        <v>70.840132090132087</v>
      </c>
      <c r="F40" s="69">
        <f>VLOOKUP($B40,'Figure 1'!$C$6:$H$87,6,FALSE)</f>
        <v>66.099974099974105</v>
      </c>
      <c r="G40" s="69">
        <f>VLOOKUP($B40,'Figure 1'!$C$6:$H$87,5,FALSE)</f>
        <v>75.060606060606062</v>
      </c>
    </row>
    <row r="41" spans="1:7" x14ac:dyDescent="0.35">
      <c r="B41" t="s">
        <v>303</v>
      </c>
      <c r="C41" s="69">
        <f>VLOOKUP(B41,'Figure 1'!$C$6:$H$87,2,FALSE)</f>
        <v>74.728769173213621</v>
      </c>
      <c r="D41" s="69">
        <f>VLOOKUP($B41,'Figure 1'!$C$6:$H$87,3,FALSE)</f>
        <v>71.256373256373251</v>
      </c>
      <c r="E41" s="69">
        <f>VLOOKUP($B41,'Figure 1'!$C$6:$H$87,4,FALSE)</f>
        <v>59.710531238309017</v>
      </c>
      <c r="F41" s="69">
        <f>VLOOKUP($B41,'Figure 1'!$C$6:$H$87,6,FALSE)</f>
        <v>61.852188552188558</v>
      </c>
      <c r="G41" s="69">
        <f>VLOOKUP($B41,'Figure 1'!$C$6:$H$87,5,FALSE)</f>
        <v>75.818181818181813</v>
      </c>
    </row>
    <row r="42" spans="1:7" x14ac:dyDescent="0.35">
      <c r="B42" t="s">
        <v>312</v>
      </c>
      <c r="C42" s="69">
        <f>VLOOKUP(B42,'Figure 1'!$C$6:$H$87,2,FALSE)</f>
        <v>75.529100529100532</v>
      </c>
      <c r="D42" s="69">
        <f>VLOOKUP($B42,'Figure 1'!$C$6:$H$87,3,FALSE)</f>
        <v>73.818826675969532</v>
      </c>
      <c r="E42" s="69">
        <f>VLOOKUP($B42,'Figure 1'!$C$6:$H$87,4,FALSE)</f>
        <v>71.267891059557712</v>
      </c>
      <c r="F42" s="69">
        <f>VLOOKUP($B42,'Figure 1'!$C$6:$H$87,6,FALSE)</f>
        <v>65.961595811595814</v>
      </c>
      <c r="G42" s="69">
        <f>VLOOKUP($B42,'Figure 1'!$C$6:$H$87,5,FALSE)</f>
        <v>59.560439560439555</v>
      </c>
    </row>
    <row r="43" spans="1:7" x14ac:dyDescent="0.35">
      <c r="B43" t="s">
        <v>308</v>
      </c>
      <c r="C43" s="69">
        <f>VLOOKUP(B43,'Figure 1'!$C$6:$H$87,2,FALSE)</f>
        <v>91.452991452991455</v>
      </c>
      <c r="D43" s="69">
        <f>VLOOKUP($B43,'Figure 1'!$C$6:$H$87,3,FALSE)</f>
        <v>71.628679962013294</v>
      </c>
      <c r="E43" s="69">
        <f>VLOOKUP($B43,'Figure 1'!$C$6:$H$87,4,FALSE)</f>
        <v>59.037074037074035</v>
      </c>
      <c r="F43" s="69">
        <f>VLOOKUP($B43,'Figure 1'!$C$6:$H$87,6,FALSE)</f>
        <v>59.561609686609685</v>
      </c>
      <c r="G43" s="69">
        <f>VLOOKUP($B43,'Figure 1'!$C$6:$H$87,5,FALSE)</f>
        <v>66.507936507936506</v>
      </c>
    </row>
    <row r="44" spans="1:7" x14ac:dyDescent="0.35">
      <c r="B44" t="s">
        <v>272</v>
      </c>
      <c r="C44" s="69">
        <f>VLOOKUP(B44,'Figure 1'!$C$6:$H$87,2,FALSE)</f>
        <v>79.549195660306779</v>
      </c>
      <c r="D44" s="69">
        <f>VLOOKUP($B44,'Figure 1'!$C$6:$H$87,3,FALSE)</f>
        <v>79.234487734487743</v>
      </c>
      <c r="E44" s="69">
        <f>VLOOKUP($B44,'Figure 1'!$C$6:$H$87,4,FALSE)</f>
        <v>80.018137726471068</v>
      </c>
      <c r="F44" s="69">
        <f>VLOOKUP($B44,'Figure 1'!$C$6:$H$87,6,FALSE)</f>
        <v>69.273544973544972</v>
      </c>
      <c r="G44" s="69">
        <f>VLOOKUP($B44,'Figure 1'!$C$6:$H$87,5,FALSE)</f>
        <v>75.396103896103881</v>
      </c>
    </row>
    <row r="45" spans="1:7" x14ac:dyDescent="0.35">
      <c r="C45" s="69"/>
      <c r="D45" s="69"/>
      <c r="E45" s="69"/>
      <c r="F45" s="69"/>
      <c r="G45" s="69"/>
    </row>
    <row r="46" spans="1:7" x14ac:dyDescent="0.35">
      <c r="A46" t="s">
        <v>246</v>
      </c>
      <c r="B46" t="s">
        <v>314</v>
      </c>
      <c r="C46" s="69">
        <f>VLOOKUP(B46,'Figure 1'!$C$6:$H$87,2,FALSE)</f>
        <v>65.923781113839595</v>
      </c>
      <c r="D46" s="69">
        <f>VLOOKUP($B46,'Figure 1'!$C$6:$H$87,3,FALSE)</f>
        <v>60.096403723406006</v>
      </c>
      <c r="E46" s="69">
        <f>VLOOKUP($B46,'Figure 1'!$C$6:$H$87,4,FALSE)</f>
        <v>60.002962198524635</v>
      </c>
      <c r="F46" s="69">
        <f>VLOOKUP($B46,'Figure 1'!$C$6:$H$87,6,FALSE)</f>
        <v>51.566657646108446</v>
      </c>
      <c r="G46" s="69">
        <f>VLOOKUP($B46,'Figure 1'!$C$6:$H$87,5,FALSE)</f>
        <v>57.793650793650798</v>
      </c>
    </row>
    <row r="47" spans="1:7" x14ac:dyDescent="0.35">
      <c r="B47" t="s">
        <v>257</v>
      </c>
      <c r="C47" s="69">
        <f>VLOOKUP(B47,'Figure 1'!$C$6:$H$87,2,FALSE)</f>
        <v>82.744107744107737</v>
      </c>
      <c r="D47" s="69">
        <f>VLOOKUP($B47,'Figure 1'!$C$6:$H$87,3,FALSE)</f>
        <v>47.779701779701782</v>
      </c>
      <c r="E47" s="69">
        <f>VLOOKUP($B47,'Figure 1'!$C$6:$H$87,4,FALSE)</f>
        <v>57.059550531772764</v>
      </c>
      <c r="F47" s="69">
        <f>VLOOKUP($B47,'Figure 1'!$C$6:$H$87,6,FALSE)</f>
        <v>58.515263748597079</v>
      </c>
      <c r="G47" s="69">
        <f>VLOOKUP($B47,'Figure 1'!$C$6:$H$87,5,FALSE)</f>
        <v>56.606060606060602</v>
      </c>
    </row>
    <row r="48" spans="1:7" x14ac:dyDescent="0.35">
      <c r="B48" t="s">
        <v>247</v>
      </c>
      <c r="C48" s="69">
        <f>VLOOKUP(B48,'Figure 1'!$C$6:$H$87,2,FALSE)</f>
        <v>67.648709315375982</v>
      </c>
      <c r="D48" s="69">
        <f>VLOOKUP($B48,'Figure 1'!$C$6:$H$87,3,FALSE)</f>
        <v>63.201058201058196</v>
      </c>
      <c r="E48" s="69">
        <f>VLOOKUP($B48,'Figure 1'!$C$6:$H$87,4,FALSE)</f>
        <v>62.890011223344551</v>
      </c>
      <c r="F48" s="69">
        <f>VLOOKUP($B48,'Figure 1'!$C$6:$H$87,6,FALSE)</f>
        <v>47.667340067340071</v>
      </c>
      <c r="G48" s="69">
        <f>VLOOKUP($B48,'Figure 1'!$C$6:$H$87,5,FALSE)</f>
        <v>62.87878787878789</v>
      </c>
    </row>
    <row r="49" spans="1:7" x14ac:dyDescent="0.35">
      <c r="B49" t="s">
        <v>276</v>
      </c>
      <c r="C49" s="69">
        <f>VLOOKUP(B49,'Figure 1'!$C$6:$H$87,2,FALSE)</f>
        <v>81.11772486772486</v>
      </c>
      <c r="D49" s="69">
        <f>VLOOKUP($B49,'Figure 1'!$C$6:$H$87,3,FALSE)</f>
        <v>60.874362565539037</v>
      </c>
      <c r="E49" s="69">
        <f>VLOOKUP($B49,'Figure 1'!$C$6:$H$87,4,FALSE)</f>
        <v>69.061347829730181</v>
      </c>
      <c r="F49" s="69">
        <f>VLOOKUP($B49,'Figure 1'!$C$6:$H$87,6,FALSE)</f>
        <v>61.071997446997443</v>
      </c>
      <c r="G49" s="69">
        <f>VLOOKUP($B49,'Figure 1'!$C$6:$H$87,5,FALSE)</f>
        <v>80.3125</v>
      </c>
    </row>
    <row r="50" spans="1:7" x14ac:dyDescent="0.35">
      <c r="B50" t="s">
        <v>309</v>
      </c>
      <c r="C50" s="69">
        <f>VLOOKUP(B50,'Figure 1'!$C$6:$H$87,2,FALSE)</f>
        <v>82.993827160493822</v>
      </c>
      <c r="D50" s="69">
        <f>VLOOKUP($B50,'Figure 1'!$C$6:$H$87,3,FALSE)</f>
        <v>74.80215419501134</v>
      </c>
      <c r="E50" s="69">
        <f>VLOOKUP($B50,'Figure 1'!$C$6:$H$87,4,FALSE)</f>
        <v>76.693121693121682</v>
      </c>
      <c r="F50" s="69">
        <f>VLOOKUP($B50,'Figure 1'!$C$6:$H$87,6,FALSE)</f>
        <v>63.250634242300904</v>
      </c>
      <c r="G50" s="69">
        <f>VLOOKUP($B50,'Figure 1'!$C$6:$H$87,5,FALSE)</f>
        <v>71.435897435897431</v>
      </c>
    </row>
    <row r="51" spans="1:7" x14ac:dyDescent="0.35">
      <c r="C51" s="69"/>
      <c r="D51" s="69"/>
      <c r="E51" s="69"/>
      <c r="F51" s="69"/>
      <c r="G51" s="69"/>
    </row>
    <row r="52" spans="1:7" x14ac:dyDescent="0.35">
      <c r="A52" t="s">
        <v>238</v>
      </c>
      <c r="B52" t="s">
        <v>248</v>
      </c>
      <c r="C52" s="69">
        <f>VLOOKUP(B52,'Figure 1'!$C$6:$H$87,2,FALSE)</f>
        <v>51.982091982091966</v>
      </c>
      <c r="D52" s="69">
        <f>VLOOKUP($B52,'Figure 1'!$C$6:$H$87,3,FALSE)</f>
        <v>34.142682714111281</v>
      </c>
      <c r="E52" s="69">
        <f>VLOOKUP($B52,'Figure 1'!$C$6:$H$87,4,FALSE)</f>
        <v>28.262786596119927</v>
      </c>
      <c r="F52" s="69">
        <f>VLOOKUP($B52,'Figure 1'!$C$6:$H$87,6,FALSE)</f>
        <v>53.701261701261707</v>
      </c>
      <c r="G52" s="69">
        <f>VLOOKUP($B52,'Figure 1'!$C$6:$H$87,5,FALSE)</f>
        <v>38.666666666666671</v>
      </c>
    </row>
    <row r="53" spans="1:7" x14ac:dyDescent="0.35">
      <c r="B53" t="s">
        <v>285</v>
      </c>
      <c r="C53" s="69">
        <f>VLOOKUP(B53,'Figure 1'!$C$6:$H$87,2,FALSE)</f>
        <v>65.081369248035898</v>
      </c>
      <c r="D53" s="69">
        <f>VLOOKUP($B53,'Figure 1'!$C$6:$H$87,3,FALSE)</f>
        <v>40.303030303030305</v>
      </c>
      <c r="E53" s="69">
        <f>VLOOKUP($B53,'Figure 1'!$C$6:$H$87,4,FALSE)</f>
        <v>40.972222222222221</v>
      </c>
      <c r="F53" s="69">
        <f>VLOOKUP($B53,'Figure 1'!$C$6:$H$87,6,FALSE)</f>
        <v>46.803030303030305</v>
      </c>
      <c r="G53" s="69">
        <f>VLOOKUP($B53,'Figure 1'!$C$6:$H$87,5,FALSE)</f>
        <v>23.636363636363637</v>
      </c>
    </row>
    <row r="54" spans="1:7" x14ac:dyDescent="0.35">
      <c r="B54" t="s">
        <v>284</v>
      </c>
      <c r="C54" s="69">
        <f>VLOOKUP(B54,'Figure 1'!$C$6:$H$87,2,FALSE)</f>
        <v>69.26638176638177</v>
      </c>
      <c r="D54" s="69">
        <f>VLOOKUP($B54,'Figure 1'!$C$6:$H$87,3,FALSE)</f>
        <v>46.233211233211236</v>
      </c>
      <c r="E54" s="69">
        <f>VLOOKUP($B54,'Figure 1'!$C$6:$H$87,4,FALSE)</f>
        <v>50.865492532159202</v>
      </c>
      <c r="F54" s="69">
        <f>VLOOKUP($B54,'Figure 1'!$C$6:$H$87,6,FALSE)</f>
        <v>41.663299663299668</v>
      </c>
      <c r="G54" s="69">
        <f>VLOOKUP($B54,'Figure 1'!$C$6:$H$87,5,FALSE)</f>
        <v>51.305361305361302</v>
      </c>
    </row>
    <row r="55" spans="1:7" x14ac:dyDescent="0.35">
      <c r="B55" t="s">
        <v>263</v>
      </c>
      <c r="C55" s="69">
        <f>VLOOKUP(B55,'Figure 1'!$C$6:$H$87,2,FALSE)</f>
        <v>79.880779472282725</v>
      </c>
      <c r="D55" s="69">
        <f>VLOOKUP($B55,'Figure 1'!$C$6:$H$87,3,FALSE)</f>
        <v>62.978913787737319</v>
      </c>
      <c r="E55" s="69">
        <f>VLOOKUP($B55,'Figure 1'!$C$6:$H$87,4,FALSE)</f>
        <v>50.575299564270153</v>
      </c>
      <c r="F55" s="69">
        <f>VLOOKUP($B55,'Figure 1'!$C$6:$H$87,6,FALSE)</f>
        <v>56.992616799806342</v>
      </c>
      <c r="G55" s="69">
        <f>VLOOKUP($B55,'Figure 1'!$C$6:$H$87,5,FALSE)</f>
        <v>45.490196078431374</v>
      </c>
    </row>
    <row r="56" spans="1:7" x14ac:dyDescent="0.35">
      <c r="B56" t="s">
        <v>400</v>
      </c>
      <c r="C56" s="69">
        <f>VLOOKUP(B56,'Figure 1'!$C$6:$H$87,2,FALSE)</f>
        <v>82.53721859114016</v>
      </c>
      <c r="D56" s="69">
        <f>VLOOKUP($B56,'Figure 1'!$C$6:$H$87,3,FALSE)</f>
        <v>65.504034947312263</v>
      </c>
      <c r="E56" s="69">
        <f>VLOOKUP($B56,'Figure 1'!$C$6:$H$87,4,FALSE)</f>
        <v>61.985974945533769</v>
      </c>
      <c r="F56" s="69">
        <f>VLOOKUP($B56,'Figure 1'!$C$6:$H$87,6,FALSE)</f>
        <v>57.957952069716768</v>
      </c>
      <c r="G56" s="69">
        <f>VLOOKUP($B56,'Figure 1'!$C$6:$H$87,5,FALSE)</f>
        <v>39</v>
      </c>
    </row>
    <row r="57" spans="1:7" x14ac:dyDescent="0.35">
      <c r="B57" t="s">
        <v>315</v>
      </c>
      <c r="C57" s="69">
        <f>VLOOKUP(B57,'Figure 1'!$C$6:$H$87,2,FALSE)</f>
        <v>65.198412698412696</v>
      </c>
      <c r="D57" s="69">
        <f>VLOOKUP($B57,'Figure 1'!$C$6:$H$87,3,FALSE)</f>
        <v>56.604918890633186</v>
      </c>
      <c r="E57" s="69">
        <f>VLOOKUP($B57,'Figure 1'!$C$6:$H$87,4,FALSE)</f>
        <v>53.508004341337674</v>
      </c>
      <c r="F57" s="69">
        <f>VLOOKUP($B57,'Figure 1'!$C$6:$H$87,6,FALSE)</f>
        <v>66.550264550264544</v>
      </c>
      <c r="G57" s="69">
        <f>VLOOKUP($B57,'Figure 1'!$C$6:$H$87,5,FALSE)</f>
        <v>71.216117216117226</v>
      </c>
    </row>
    <row r="58" spans="1:7" x14ac:dyDescent="0.35">
      <c r="B58" t="s">
        <v>239</v>
      </c>
      <c r="C58" s="69">
        <f>VLOOKUP(B58,'Figure 1'!$C$6:$H$87,2,FALSE)</f>
        <v>77.671957671957671</v>
      </c>
      <c r="D58" s="69">
        <f>VLOOKUP($B58,'Figure 1'!$C$6:$H$87,3,FALSE)</f>
        <v>71.409331409331415</v>
      </c>
      <c r="E58" s="69">
        <f>VLOOKUP($B58,'Figure 1'!$C$6:$H$87,4,FALSE)</f>
        <v>64.977337477337485</v>
      </c>
      <c r="F58" s="69">
        <f>VLOOKUP($B58,'Figure 1'!$C$6:$H$87,6,FALSE)</f>
        <v>66.635716135716137</v>
      </c>
      <c r="G58" s="69">
        <f>VLOOKUP($B58,'Figure 1'!$C$6:$H$87,5,FALSE)</f>
        <v>54.646464646464644</v>
      </c>
    </row>
    <row r="59" spans="1:7" x14ac:dyDescent="0.35">
      <c r="B59" t="s">
        <v>250</v>
      </c>
      <c r="C59" s="69">
        <f>VLOOKUP(B59,'Figure 1'!$C$6:$H$87,2,FALSE)</f>
        <v>72.340067340067336</v>
      </c>
      <c r="D59" s="69">
        <f>VLOOKUP($B59,'Figure 1'!$C$6:$H$87,3,FALSE)</f>
        <v>73.049014477585914</v>
      </c>
      <c r="E59" s="69">
        <f>VLOOKUP($B59,'Figure 1'!$C$6:$H$87,4,FALSE)</f>
        <v>70.94780219780219</v>
      </c>
      <c r="F59" s="69">
        <f>VLOOKUP($B59,'Figure 1'!$C$6:$H$87,6,FALSE)</f>
        <v>70.521386021386007</v>
      </c>
      <c r="G59" s="69">
        <f>VLOOKUP($B59,'Figure 1'!$C$6:$H$87,5,FALSE)</f>
        <v>60.439560439560445</v>
      </c>
    </row>
    <row r="60" spans="1:7" x14ac:dyDescent="0.35">
      <c r="B60" t="s">
        <v>294</v>
      </c>
      <c r="C60" s="69">
        <f>VLOOKUP(B60,'Figure 1'!$C$6:$H$87,2,FALSE)</f>
        <v>78.299663299663294</v>
      </c>
      <c r="D60" s="69">
        <f>VLOOKUP($B60,'Figure 1'!$C$6:$H$87,3,FALSE)</f>
        <v>69.156954156954157</v>
      </c>
      <c r="E60" s="69">
        <f>VLOOKUP($B60,'Figure 1'!$C$6:$H$87,4,FALSE)</f>
        <v>70.253820253820251</v>
      </c>
      <c r="F60" s="69">
        <f>VLOOKUP($B60,'Figure 1'!$C$6:$H$87,6,FALSE)</f>
        <v>59.897163947163939</v>
      </c>
      <c r="G60" s="69">
        <f>VLOOKUP($B60,'Figure 1'!$C$6:$H$87,5,FALSE)</f>
        <v>70.573426573426588</v>
      </c>
    </row>
    <row r="61" spans="1:7" x14ac:dyDescent="0.35">
      <c r="B61" t="s">
        <v>282</v>
      </c>
      <c r="C61" s="69">
        <f>VLOOKUP(B61,'Figure 1'!$C$6:$H$87,2,FALSE)</f>
        <v>83.827160493827165</v>
      </c>
      <c r="D61" s="69">
        <f>VLOOKUP($B61,'Figure 1'!$C$6:$H$87,3,FALSE)</f>
        <v>69.304610733182173</v>
      </c>
      <c r="E61" s="69">
        <f>VLOOKUP($B61,'Figure 1'!$C$6:$H$87,4,FALSE)</f>
        <v>67.738095238095241</v>
      </c>
      <c r="F61" s="69">
        <f>VLOOKUP($B61,'Figure 1'!$C$6:$H$87,6,FALSE)</f>
        <v>71.419508886175549</v>
      </c>
      <c r="G61" s="69">
        <f>VLOOKUP($B61,'Figure 1'!$C$6:$H$87,5,FALSE)</f>
        <v>59.904761904761905</v>
      </c>
    </row>
    <row r="62" spans="1:7" x14ac:dyDescent="0.35">
      <c r="B62" t="s">
        <v>249</v>
      </c>
      <c r="C62" s="69">
        <f>VLOOKUP(B62,'Figure 1'!$C$6:$H$87,2,FALSE)</f>
        <v>82.371794871794862</v>
      </c>
      <c r="D62" s="69">
        <f>VLOOKUP($B62,'Figure 1'!$C$6:$H$87,3,FALSE)</f>
        <v>68.097458097458102</v>
      </c>
      <c r="E62" s="69">
        <f>VLOOKUP($B62,'Figure 1'!$C$6:$H$87,4,FALSE)</f>
        <v>66.736350069683411</v>
      </c>
      <c r="F62" s="69">
        <f>VLOOKUP($B62,'Figure 1'!$C$6:$H$87,6,FALSE)</f>
        <v>68.915343915343925</v>
      </c>
      <c r="G62" s="69">
        <f>VLOOKUP($B62,'Figure 1'!$C$6:$H$87,5,FALSE)</f>
        <v>74.743589743589752</v>
      </c>
    </row>
    <row r="63" spans="1:7" x14ac:dyDescent="0.35">
      <c r="B63" t="s">
        <v>262</v>
      </c>
      <c r="C63" s="69">
        <f>VLOOKUP(B63,'Figure 1'!$C$6:$H$87,2,FALSE)</f>
        <v>82.716049382716051</v>
      </c>
      <c r="D63" s="69">
        <f>VLOOKUP($B63,'Figure 1'!$C$6:$H$87,3,FALSE)</f>
        <v>80.81027966742252</v>
      </c>
      <c r="E63" s="69">
        <f>VLOOKUP($B63,'Figure 1'!$C$6:$H$87,4,FALSE)</f>
        <v>75.299145299145309</v>
      </c>
      <c r="F63" s="69">
        <f>VLOOKUP($B63,'Figure 1'!$C$6:$H$87,6,FALSE)</f>
        <v>68.116594516594517</v>
      </c>
      <c r="G63" s="69">
        <f>VLOOKUP($B63,'Figure 1'!$C$6:$H$87,5,FALSE)</f>
        <v>59.523809523809518</v>
      </c>
    </row>
    <row r="64" spans="1:7" x14ac:dyDescent="0.35">
      <c r="B64" t="s">
        <v>291</v>
      </c>
      <c r="C64" s="69">
        <f>VLOOKUP(B64,'Figure 1'!$C$6:$H$87,2,FALSE)</f>
        <v>90.11158594491927</v>
      </c>
      <c r="D64" s="69">
        <f>VLOOKUP($B64,'Figure 1'!$C$6:$H$87,3,FALSE)</f>
        <v>78.730935730935727</v>
      </c>
      <c r="E64" s="69">
        <f>VLOOKUP($B64,'Figure 1'!$C$6:$H$87,4,FALSE)</f>
        <v>65.653112319778984</v>
      </c>
      <c r="F64" s="69">
        <f>VLOOKUP($B64,'Figure 1'!$C$6:$H$87,6,FALSE)</f>
        <v>62.190421307087966</v>
      </c>
      <c r="G64" s="69">
        <f>VLOOKUP($B64,'Figure 1'!$C$6:$H$87,5,FALSE)</f>
        <v>75.959595959595958</v>
      </c>
    </row>
    <row r="65" spans="1:7" x14ac:dyDescent="0.35">
      <c r="B65" t="s">
        <v>295</v>
      </c>
      <c r="C65" s="69">
        <f>VLOOKUP(B65,'Figure 1'!$C$6:$H$87,2,FALSE)</f>
        <v>97.751322751322746</v>
      </c>
      <c r="D65" s="69">
        <f>VLOOKUP($B65,'Figure 1'!$C$6:$H$87,3,FALSE)</f>
        <v>73.763347763347767</v>
      </c>
      <c r="E65" s="69">
        <f>VLOOKUP($B65,'Figure 1'!$C$6:$H$87,4,FALSE)</f>
        <v>68.472222222222214</v>
      </c>
      <c r="F65" s="69">
        <f>VLOOKUP($B65,'Figure 1'!$C$6:$H$87,6,FALSE)</f>
        <v>66.205788039121359</v>
      </c>
      <c r="G65" s="69">
        <f>VLOOKUP($B65,'Figure 1'!$C$6:$H$87,5,FALSE)</f>
        <v>75</v>
      </c>
    </row>
    <row r="66" spans="1:7" x14ac:dyDescent="0.35">
      <c r="B66" t="s">
        <v>320</v>
      </c>
      <c r="C66" s="69">
        <f>VLOOKUP(B66,'Figure 1'!$C$6:$H$87,2,FALSE)</f>
        <v>91.131461131461137</v>
      </c>
      <c r="D66" s="69">
        <f>VLOOKUP($B66,'Figure 1'!$C$6:$H$87,3,FALSE)</f>
        <v>89.662654805511949</v>
      </c>
      <c r="E66" s="69">
        <f>VLOOKUP($B66,'Figure 1'!$C$6:$H$87,4,FALSE)</f>
        <v>74.37220187220187</v>
      </c>
      <c r="F66" s="69">
        <f>VLOOKUP($B66,'Figure 1'!$C$6:$H$87,6,FALSE)</f>
        <v>67.953876370543043</v>
      </c>
      <c r="G66" s="69">
        <f>VLOOKUP($B66,'Figure 1'!$C$6:$H$87,5,FALSE)</f>
        <v>63.333333333333336</v>
      </c>
    </row>
    <row r="67" spans="1:7" x14ac:dyDescent="0.35">
      <c r="B67" t="s">
        <v>258</v>
      </c>
      <c r="C67" s="69">
        <f>VLOOKUP(B67,'Figure 1'!$C$6:$H$87,2,FALSE)</f>
        <v>87.749287749287745</v>
      </c>
      <c r="D67" s="69">
        <f>VLOOKUP($B67,'Figure 1'!$C$6:$H$87,3,FALSE)</f>
        <v>82.423687423687412</v>
      </c>
      <c r="E67" s="69">
        <f>VLOOKUP($B67,'Figure 1'!$C$6:$H$87,4,FALSE)</f>
        <v>75.216373133039795</v>
      </c>
      <c r="F67" s="69">
        <f>VLOOKUP($B67,'Figure 1'!$C$6:$H$87,6,FALSE)</f>
        <v>68.332038332038323</v>
      </c>
      <c r="G67" s="69">
        <f>VLOOKUP($B67,'Figure 1'!$C$6:$H$87,5,FALSE)</f>
        <v>81.92307692307692</v>
      </c>
    </row>
    <row r="68" spans="1:7" x14ac:dyDescent="0.35">
      <c r="B68" t="s">
        <v>265</v>
      </c>
      <c r="C68" s="69">
        <f>VLOOKUP(B68,'Figure 1'!$C$6:$H$87,2,FALSE)</f>
        <v>89.814814814814824</v>
      </c>
      <c r="D68" s="69">
        <f>VLOOKUP($B68,'Figure 1'!$C$6:$H$87,3,FALSE)</f>
        <v>80.512820512820525</v>
      </c>
      <c r="E68" s="69">
        <f>VLOOKUP($B68,'Figure 1'!$C$6:$H$87,4,FALSE)</f>
        <v>78.104765604765603</v>
      </c>
      <c r="F68" s="69">
        <f>VLOOKUP($B68,'Figure 1'!$C$6:$H$87,6,FALSE)</f>
        <v>73.284900284900274</v>
      </c>
      <c r="G68" s="69">
        <f>VLOOKUP($B68,'Figure 1'!$C$6:$H$87,5,FALSE)</f>
        <v>85.757575757575751</v>
      </c>
    </row>
    <row r="69" spans="1:7" x14ac:dyDescent="0.35">
      <c r="B69" t="s">
        <v>288</v>
      </c>
      <c r="C69" s="69">
        <f>VLOOKUP(B69,'Figure 1'!$C$6:$H$87,2,FALSE)</f>
        <v>88.468013468013467</v>
      </c>
      <c r="D69" s="69">
        <f>VLOOKUP($B69,'Figure 1'!$C$6:$H$87,3,FALSE)</f>
        <v>85.575757575757578</v>
      </c>
      <c r="E69" s="69">
        <f>VLOOKUP($B69,'Figure 1'!$C$6:$H$87,4,FALSE)</f>
        <v>80.966142910587351</v>
      </c>
      <c r="F69" s="69">
        <f>VLOOKUP($B69,'Figure 1'!$C$6:$H$87,6,FALSE)</f>
        <v>65.330303030303028</v>
      </c>
      <c r="G69" s="69">
        <f>VLOOKUP($B69,'Figure 1'!$C$6:$H$87,5,FALSE)</f>
        <v>93.777777777777786</v>
      </c>
    </row>
    <row r="70" spans="1:7" x14ac:dyDescent="0.35">
      <c r="B70" t="s">
        <v>251</v>
      </c>
      <c r="C70" s="69">
        <f>VLOOKUP(B70,'Figure 1'!$C$6:$H$87,2,FALSE)</f>
        <v>91.066341066341067</v>
      </c>
      <c r="D70" s="69">
        <f>VLOOKUP($B70,'Figure 1'!$C$6:$H$87,3,FALSE)</f>
        <v>86.558520844235119</v>
      </c>
      <c r="E70" s="69">
        <f>VLOOKUP($B70,'Figure 1'!$C$6:$H$87,4,FALSE)</f>
        <v>83.671652421652411</v>
      </c>
      <c r="F70" s="69">
        <f>VLOOKUP($B70,'Figure 1'!$C$6:$H$87,6,FALSE)</f>
        <v>72.654049654049658</v>
      </c>
      <c r="G70" s="69">
        <f>VLOOKUP($B70,'Figure 1'!$C$6:$H$87,5,FALSE)</f>
        <v>88.36363636363636</v>
      </c>
    </row>
    <row r="71" spans="1:7" x14ac:dyDescent="0.35">
      <c r="B71" t="s">
        <v>279</v>
      </c>
      <c r="C71" s="69">
        <f>VLOOKUP(B71,'Figure 1'!$C$6:$H$87,2,FALSE)</f>
        <v>96.552028218694886</v>
      </c>
      <c r="D71" s="69">
        <f>VLOOKUP($B71,'Figure 1'!$C$6:$H$87,3,FALSE)</f>
        <v>91.835571835571841</v>
      </c>
      <c r="E71" s="69">
        <f>VLOOKUP($B71,'Figure 1'!$C$6:$H$87,4,FALSE)</f>
        <v>89.692545109211764</v>
      </c>
      <c r="F71" s="69">
        <f>VLOOKUP($B71,'Figure 1'!$C$6:$H$87,6,FALSE)</f>
        <v>85.867724867724874</v>
      </c>
      <c r="G71" s="69">
        <f>VLOOKUP($B71,'Figure 1'!$C$6:$H$87,5,FALSE)</f>
        <v>95.494505494505503</v>
      </c>
    </row>
    <row r="72" spans="1:7" x14ac:dyDescent="0.35">
      <c r="C72" s="69"/>
      <c r="D72" s="69"/>
      <c r="E72" s="69"/>
      <c r="F72" s="69"/>
      <c r="G72" s="69"/>
    </row>
    <row r="73" spans="1:7" x14ac:dyDescent="0.35">
      <c r="A73" t="s">
        <v>234</v>
      </c>
      <c r="B73" t="s">
        <v>241</v>
      </c>
      <c r="C73" s="69">
        <f>VLOOKUP(B73,'Figure 1'!$C$6:$H$87,2,FALSE)</f>
        <v>49.188712522045854</v>
      </c>
      <c r="D73" s="69">
        <f>VLOOKUP($B73,'Figure 1'!$C$6:$H$87,3,FALSE)</f>
        <v>36.24338624338624</v>
      </c>
      <c r="E73" s="69">
        <f>VLOOKUP($B73,'Figure 1'!$C$6:$H$87,4,FALSE)</f>
        <v>50.621693121693113</v>
      </c>
      <c r="F73" s="69">
        <f>VLOOKUP($B73,'Figure 1'!$C$6:$H$87,6,FALSE)</f>
        <v>49.658730158730158</v>
      </c>
      <c r="G73" s="69">
        <f>VLOOKUP($B73,'Figure 1'!$C$6:$H$87,5,FALSE)</f>
        <v>47.999999999999993</v>
      </c>
    </row>
    <row r="74" spans="1:7" x14ac:dyDescent="0.35">
      <c r="B74" t="s">
        <v>240</v>
      </c>
      <c r="C74" s="69">
        <f>VLOOKUP(B74,'Figure 1'!$C$6:$H$87,2,FALSE)</f>
        <v>56.034706034706034</v>
      </c>
      <c r="D74" s="69">
        <f>VLOOKUP($B74,'Figure 1'!$C$6:$H$87,3,FALSE)</f>
        <v>63.141858141858144</v>
      </c>
      <c r="E74" s="69">
        <f>VLOOKUP($B74,'Figure 1'!$C$6:$H$87,4,FALSE)</f>
        <v>55.497126330459658</v>
      </c>
      <c r="F74" s="69">
        <f>VLOOKUP($B74,'Figure 1'!$C$6:$H$87,6,FALSE)</f>
        <v>51.987764087764091</v>
      </c>
      <c r="G74" s="69">
        <f>VLOOKUP($B74,'Figure 1'!$C$6:$H$87,5,FALSE)</f>
        <v>52.358974358974351</v>
      </c>
    </row>
    <row r="75" spans="1:7" x14ac:dyDescent="0.35">
      <c r="B75" t="s">
        <v>267</v>
      </c>
      <c r="C75" s="69">
        <f>VLOOKUP(B75,'Figure 1'!$C$6:$H$87,2,FALSE)</f>
        <v>79.960317460317455</v>
      </c>
      <c r="D75" s="69">
        <f>VLOOKUP($B75,'Figure 1'!$C$6:$H$87,3,FALSE)</f>
        <v>54.536019536019531</v>
      </c>
      <c r="E75" s="69">
        <f>VLOOKUP($B75,'Figure 1'!$C$6:$H$87,4,FALSE)</f>
        <v>57.063332757777196</v>
      </c>
      <c r="F75" s="69">
        <f>VLOOKUP($B75,'Figure 1'!$C$6:$H$87,6,FALSE)</f>
        <v>42.960280460280465</v>
      </c>
      <c r="G75" s="69">
        <f>VLOOKUP($B75,'Figure 1'!$C$6:$H$87,5,FALSE)</f>
        <v>44.635364635364638</v>
      </c>
    </row>
    <row r="76" spans="1:7" x14ac:dyDescent="0.35">
      <c r="B76" t="s">
        <v>245</v>
      </c>
      <c r="C76" s="69">
        <f>VLOOKUP(B76,'Figure 1'!$C$6:$H$87,2,FALSE)</f>
        <v>74.660493827160494</v>
      </c>
      <c r="D76" s="69">
        <f>VLOOKUP($B76,'Figure 1'!$C$6:$H$87,3,FALSE)</f>
        <v>55.841269841269842</v>
      </c>
      <c r="E76" s="69">
        <f>VLOOKUP($B76,'Figure 1'!$C$6:$H$87,4,FALSE)</f>
        <v>63.302469135802475</v>
      </c>
      <c r="F76" s="69">
        <f>VLOOKUP($B76,'Figure 1'!$C$6:$H$87,6,FALSE)</f>
        <v>55.946913580246907</v>
      </c>
      <c r="G76" s="69">
        <f>VLOOKUP($B76,'Figure 1'!$C$6:$H$87,5,FALSE)</f>
        <v>44.444444444444443</v>
      </c>
    </row>
    <row r="77" spans="1:7" x14ac:dyDescent="0.35">
      <c r="B77" s="137" t="s">
        <v>242</v>
      </c>
      <c r="C77" s="69">
        <f>VLOOKUP(B77,'Figure 1'!$C$6:$H$87,2,FALSE)</f>
        <v>67.287342287342298</v>
      </c>
      <c r="D77" s="69">
        <f>VLOOKUP($B77,'Figure 1'!$C$6:$H$87,3,FALSE)</f>
        <v>69.617446046017477</v>
      </c>
      <c r="E77" s="69">
        <f>VLOOKUP($B77,'Figure 1'!$C$6:$H$87,4,FALSE)</f>
        <v>63.880563880563876</v>
      </c>
      <c r="F77" s="69">
        <f>VLOOKUP($B77,'Figure 1'!$C$6:$H$87,6,FALSE)</f>
        <v>56.007511007511006</v>
      </c>
      <c r="G77" s="69">
        <f>VLOOKUP($B77,'Figure 1'!$C$6:$H$87,5,FALSE)</f>
        <v>43.752247752247754</v>
      </c>
    </row>
    <row r="78" spans="1:7" x14ac:dyDescent="0.35">
      <c r="B78" t="s">
        <v>243</v>
      </c>
      <c r="C78" s="69">
        <f>VLOOKUP(B78,'Figure 1'!$C$6:$H$87,2,FALSE)</f>
        <v>71.957106679328902</v>
      </c>
      <c r="D78" s="69">
        <f>VLOOKUP($B78,'Figure 1'!$C$6:$H$87,3,FALSE)</f>
        <v>79.480519480519476</v>
      </c>
      <c r="E78" s="69">
        <f>VLOOKUP($B78,'Figure 1'!$C$6:$H$87,4,FALSE)</f>
        <v>64.742965367965368</v>
      </c>
      <c r="F78" s="69">
        <f>VLOOKUP($B78,'Figure 1'!$C$6:$H$87,6,FALSE)</f>
        <v>58.556734006734004</v>
      </c>
      <c r="G78" s="69">
        <f>VLOOKUP($B78,'Figure 1'!$C$6:$H$87,5,FALSE)</f>
        <v>50.333333333333336</v>
      </c>
    </row>
    <row r="79" spans="1:7" x14ac:dyDescent="0.35">
      <c r="B79" t="s">
        <v>264</v>
      </c>
      <c r="C79" s="69">
        <f>VLOOKUP(B79,'Figure 1'!$C$6:$H$87,2,FALSE)</f>
        <v>76.839826839826841</v>
      </c>
      <c r="D79" s="69">
        <f>VLOOKUP($B79,'Figure 1'!$C$6:$H$87,3,FALSE)</f>
        <v>75.801806658949516</v>
      </c>
      <c r="E79" s="69">
        <f>VLOOKUP($B79,'Figure 1'!$C$6:$H$87,4,FALSE)</f>
        <v>68.185626102292773</v>
      </c>
      <c r="F79" s="69">
        <f>VLOOKUP($B79,'Figure 1'!$C$6:$H$87,6,FALSE)</f>
        <v>62.324718491385156</v>
      </c>
      <c r="G79" s="69">
        <f>VLOOKUP($B79,'Figure 1'!$C$6:$H$87,5,FALSE)</f>
        <v>53.950049950049944</v>
      </c>
    </row>
    <row r="80" spans="1:7" x14ac:dyDescent="0.35">
      <c r="B80" t="s">
        <v>269</v>
      </c>
      <c r="C80" s="69">
        <f>VLOOKUP(B80,'Figure 1'!$C$6:$H$87,2,FALSE)</f>
        <v>79.185552102218779</v>
      </c>
      <c r="D80" s="69">
        <f>VLOOKUP($B80,'Figure 1'!$C$6:$H$87,3,FALSE)</f>
        <v>68.845136345136339</v>
      </c>
      <c r="E80" s="69">
        <f>VLOOKUP($B80,'Figure 1'!$C$6:$H$87,4,FALSE)</f>
        <v>64.174868341535003</v>
      </c>
      <c r="F80" s="69">
        <f>VLOOKUP($B80,'Figure 1'!$C$6:$H$87,6,FALSE)</f>
        <v>67.852428127428126</v>
      </c>
      <c r="G80" s="69">
        <f>VLOOKUP($B80,'Figure 1'!$C$6:$H$87,5,FALSE)</f>
        <v>70.291375291375289</v>
      </c>
    </row>
    <row r="81" spans="2:7" x14ac:dyDescent="0.35">
      <c r="B81" t="s">
        <v>281</v>
      </c>
      <c r="C81" s="69">
        <f>VLOOKUP(B81,'Figure 1'!$C$6:$H$87,2,FALSE)</f>
        <v>76.872109372109378</v>
      </c>
      <c r="D81" s="69">
        <f>VLOOKUP($B81,'Figure 1'!$C$6:$H$87,3,FALSE)</f>
        <v>78.239141810570359</v>
      </c>
      <c r="E81" s="69">
        <f>VLOOKUP($B81,'Figure 1'!$C$6:$H$87,4,FALSE)</f>
        <v>74.975024975024979</v>
      </c>
      <c r="F81" s="69">
        <f>VLOOKUP($B81,'Figure 1'!$C$6:$H$87,6,FALSE)</f>
        <v>65.098290598290603</v>
      </c>
      <c r="G81" s="69">
        <f>VLOOKUP($B81,'Figure 1'!$C$6:$H$87,5,FALSE)</f>
        <v>55.476190476190467</v>
      </c>
    </row>
    <row r="82" spans="2:7" x14ac:dyDescent="0.35">
      <c r="B82" t="s">
        <v>236</v>
      </c>
      <c r="C82" s="69">
        <f>VLOOKUP(B82,'Figure 1'!$C$6:$H$87,2,FALSE)</f>
        <v>81.084656084656075</v>
      </c>
      <c r="D82" s="69">
        <f>VLOOKUP($B82,'Figure 1'!$C$6:$H$87,3,FALSE)</f>
        <v>64.126984126984127</v>
      </c>
      <c r="E82" s="69">
        <f>VLOOKUP($B82,'Figure 1'!$C$6:$H$87,4,FALSE)</f>
        <v>76.119251119251118</v>
      </c>
      <c r="F82" s="69">
        <f>VLOOKUP($B82,'Figure 1'!$C$6:$H$87,6,FALSE)</f>
        <v>66.018518518518505</v>
      </c>
      <c r="G82" s="69">
        <f>VLOOKUP($B82,'Figure 1'!$C$6:$H$87,5,FALSE)</f>
        <v>67.142857142857153</v>
      </c>
    </row>
    <row r="83" spans="2:7" x14ac:dyDescent="0.35">
      <c r="B83" t="s">
        <v>252</v>
      </c>
      <c r="C83" s="69">
        <f>VLOOKUP(B83,'Figure 1'!$C$6:$H$87,2,FALSE)</f>
        <v>78.212929046262374</v>
      </c>
      <c r="D83" s="69">
        <f>VLOOKUP($B83,'Figure 1'!$C$6:$H$87,3,FALSE)</f>
        <v>73.359550502407643</v>
      </c>
      <c r="E83" s="69">
        <f>VLOOKUP($B83,'Figure 1'!$C$6:$H$87,4,FALSE)</f>
        <v>72.372134038800695</v>
      </c>
      <c r="F83" s="69">
        <f>VLOOKUP($B83,'Figure 1'!$C$6:$H$87,6,FALSE)</f>
        <v>69.763587030253703</v>
      </c>
      <c r="G83" s="69">
        <f>VLOOKUP($B83,'Figure 1'!$C$6:$H$87,5,FALSE)</f>
        <v>63.413919413919416</v>
      </c>
    </row>
    <row r="84" spans="2:7" x14ac:dyDescent="0.35">
      <c r="B84" t="s">
        <v>253</v>
      </c>
      <c r="C84" s="69">
        <f>VLOOKUP(B84,'Figure 1'!$C$6:$H$87,2,FALSE)</f>
        <v>78.703703703703709</v>
      </c>
      <c r="D84" s="69">
        <f>VLOOKUP($B84,'Figure 1'!$C$6:$H$87,3,FALSE)</f>
        <v>75.873015873015873</v>
      </c>
      <c r="E84" s="69">
        <f>VLOOKUP($B84,'Figure 1'!$C$6:$H$87,4,FALSE)</f>
        <v>75.595238095238088</v>
      </c>
      <c r="F84" s="69">
        <f>VLOOKUP($B84,'Figure 1'!$C$6:$H$87,6,FALSE)</f>
        <v>74.640211640211646</v>
      </c>
      <c r="G84" s="69">
        <f>VLOOKUP($B84,'Figure 1'!$C$6:$H$87,5,FALSE)</f>
        <v>58.571428571428577</v>
      </c>
    </row>
    <row r="85" spans="2:7" x14ac:dyDescent="0.35">
      <c r="B85" t="s">
        <v>290</v>
      </c>
      <c r="C85" s="69">
        <f>VLOOKUP(B85,'Figure 1'!$C$6:$H$87,2,FALSE)</f>
        <v>84.309764309764304</v>
      </c>
      <c r="D85" s="69">
        <f>VLOOKUP($B85,'Figure 1'!$C$6:$H$87,3,FALSE)</f>
        <v>81.425685425685415</v>
      </c>
      <c r="E85" s="69">
        <f>VLOOKUP($B85,'Figure 1'!$C$6:$H$87,4,FALSE)</f>
        <v>76.218200523756082</v>
      </c>
      <c r="F85" s="69">
        <f>VLOOKUP($B85,'Figure 1'!$C$6:$H$87,6,FALSE)</f>
        <v>62.182603815937135</v>
      </c>
      <c r="G85" s="69">
        <f>VLOOKUP($B85,'Figure 1'!$C$6:$H$87,5,FALSE)</f>
        <v>62.393939393939398</v>
      </c>
    </row>
    <row r="86" spans="2:7" x14ac:dyDescent="0.35">
      <c r="B86" t="s">
        <v>235</v>
      </c>
      <c r="C86" s="69">
        <f>VLOOKUP(B86,'Figure 1'!$C$6:$H$87,2,FALSE)</f>
        <v>72.53086419753086</v>
      </c>
      <c r="D86" s="69">
        <f>VLOOKUP($B86,'Figure 1'!$C$6:$H$87,3,FALSE)</f>
        <v>72.161172161172161</v>
      </c>
      <c r="E86" s="69">
        <f>VLOOKUP($B86,'Figure 1'!$C$6:$H$87,4,FALSE)</f>
        <v>71.794871794871796</v>
      </c>
      <c r="F86" s="69">
        <f>VLOOKUP($B86,'Figure 1'!$C$6:$H$87,6,FALSE)</f>
        <v>72.726495726495727</v>
      </c>
      <c r="G86" s="69">
        <f>VLOOKUP($B86,'Figure 1'!$C$6:$H$87,5,FALSE)</f>
        <v>84.615384615384613</v>
      </c>
    </row>
    <row r="87" spans="2:7" x14ac:dyDescent="0.35">
      <c r="B87" t="s">
        <v>273</v>
      </c>
      <c r="C87" s="69">
        <f>VLOOKUP(B87,'Figure 1'!$C$6:$H$87,2,FALSE)</f>
        <v>85.714285714285708</v>
      </c>
      <c r="D87" s="69">
        <f>VLOOKUP($B87,'Figure 1'!$C$6:$H$87,3,FALSE)</f>
        <v>81.247641247641241</v>
      </c>
      <c r="E87" s="69">
        <f>VLOOKUP($B87,'Figure 1'!$C$6:$H$87,4,FALSE)</f>
        <v>73.180523180523181</v>
      </c>
      <c r="F87" s="69">
        <f>VLOOKUP($B87,'Figure 1'!$C$6:$H$87,6,FALSE)</f>
        <v>69.431420431420435</v>
      </c>
      <c r="G87" s="69">
        <f>VLOOKUP($B87,'Figure 1'!$C$6:$H$87,5,FALSE)</f>
        <v>65.684315684315692</v>
      </c>
    </row>
    <row r="88" spans="2:7" x14ac:dyDescent="0.35">
      <c r="B88" t="s">
        <v>266</v>
      </c>
      <c r="C88" s="69">
        <f>VLOOKUP(B88,'Figure 1'!$C$6:$H$87,2,FALSE)</f>
        <v>81.76638176638177</v>
      </c>
      <c r="D88" s="69">
        <f>VLOOKUP($B88,'Figure 1'!$C$6:$H$87,3,FALSE)</f>
        <v>74.838864838864836</v>
      </c>
      <c r="E88" s="69">
        <f>VLOOKUP($B88,'Figure 1'!$C$6:$H$87,4,FALSE)</f>
        <v>76.454178537511865</v>
      </c>
      <c r="F88" s="69">
        <f>VLOOKUP($B88,'Figure 1'!$C$6:$H$87,6,FALSE)</f>
        <v>72.769865319865318</v>
      </c>
      <c r="G88" s="69">
        <f>VLOOKUP($B88,'Figure 1'!$C$6:$H$87,5,FALSE)</f>
        <v>83.030303030303031</v>
      </c>
    </row>
    <row r="89" spans="2:7" x14ac:dyDescent="0.35">
      <c r="B89" t="s">
        <v>280</v>
      </c>
      <c r="C89" s="69">
        <f>VLOOKUP(B89,'Figure 1'!$C$6:$H$87,2,FALSE)</f>
        <v>84.547152194211023</v>
      </c>
      <c r="D89" s="69">
        <f>VLOOKUP($B89,'Figure 1'!$C$6:$H$87,3,FALSE)</f>
        <v>80.597405628918253</v>
      </c>
      <c r="E89" s="69">
        <f>VLOOKUP($B89,'Figure 1'!$C$6:$H$87,4,FALSE)</f>
        <v>80.03838572466023</v>
      </c>
      <c r="F89" s="69">
        <f>VLOOKUP($B89,'Figure 1'!$C$6:$H$87,6,FALSE)</f>
        <v>74.440631808278866</v>
      </c>
      <c r="G89" s="69">
        <f>VLOOKUP($B89,'Figure 1'!$C$6:$H$87,5,FALSE)</f>
        <v>72.805429864253398</v>
      </c>
    </row>
    <row r="90" spans="2:7" x14ac:dyDescent="0.35">
      <c r="C90" s="69"/>
      <c r="D90" s="69"/>
      <c r="E90" s="69"/>
      <c r="F90" s="69"/>
      <c r="G90" s="69"/>
    </row>
    <row r="91" spans="2:7" x14ac:dyDescent="0.35">
      <c r="C91" s="69"/>
      <c r="D91" s="69"/>
      <c r="E91" s="69"/>
      <c r="F91" s="107"/>
      <c r="G91" s="107"/>
    </row>
    <row r="92" spans="2:7" x14ac:dyDescent="0.35">
      <c r="C92" s="69"/>
      <c r="D92" s="69"/>
      <c r="E92" s="69"/>
      <c r="F92" s="69"/>
      <c r="G92" s="69"/>
    </row>
    <row r="93" spans="2:7" x14ac:dyDescent="0.35">
      <c r="C93" s="69"/>
      <c r="D93" s="69"/>
      <c r="E93" s="69"/>
      <c r="F93" s="69"/>
      <c r="G93" s="69"/>
    </row>
    <row r="94" spans="2:7" x14ac:dyDescent="0.35">
      <c r="C94" s="69"/>
      <c r="D94" s="69"/>
      <c r="E94" s="69"/>
      <c r="F94" s="69"/>
      <c r="G94" s="69"/>
    </row>
    <row r="96" spans="2:7" x14ac:dyDescent="0.35">
      <c r="C96" s="135"/>
      <c r="D96" s="135"/>
      <c r="E96" s="135"/>
      <c r="F96" s="135"/>
      <c r="G96" s="135"/>
    </row>
    <row r="97" spans="3:7" x14ac:dyDescent="0.35">
      <c r="C97" s="135"/>
      <c r="D97" s="135"/>
      <c r="E97" s="135"/>
      <c r="F97" s="135"/>
      <c r="G97" s="135"/>
    </row>
    <row r="98" spans="3:7" x14ac:dyDescent="0.35">
      <c r="C98" s="135"/>
      <c r="D98" s="135"/>
      <c r="E98" s="135"/>
      <c r="F98" s="135"/>
      <c r="G98" s="135"/>
    </row>
    <row r="99" spans="3:7" x14ac:dyDescent="0.35">
      <c r="C99" s="135"/>
      <c r="D99" s="135"/>
      <c r="E99" s="135"/>
      <c r="F99" s="135"/>
      <c r="G99" s="135"/>
    </row>
    <row r="100" spans="3:7" x14ac:dyDescent="0.35">
      <c r="C100" s="135"/>
      <c r="D100" s="135"/>
      <c r="E100" s="135"/>
      <c r="F100" s="135"/>
      <c r="G100" s="135"/>
    </row>
    <row r="101" spans="3:7" x14ac:dyDescent="0.35">
      <c r="C101" s="135"/>
      <c r="D101" s="135"/>
      <c r="E101" s="135"/>
      <c r="F101" s="135"/>
      <c r="G101" s="135"/>
    </row>
    <row r="102" spans="3:7" x14ac:dyDescent="0.35">
      <c r="C102" s="135"/>
      <c r="D102" s="135"/>
      <c r="E102" s="135"/>
      <c r="F102" s="135"/>
      <c r="G102" s="135"/>
    </row>
    <row r="103" spans="3:7" x14ac:dyDescent="0.35">
      <c r="C103" s="135"/>
      <c r="D103" s="135"/>
      <c r="E103" s="135"/>
      <c r="F103" s="135"/>
      <c r="G103" s="135"/>
    </row>
    <row r="104" spans="3:7" x14ac:dyDescent="0.35">
      <c r="C104" s="135"/>
      <c r="D104" s="135"/>
      <c r="E104" s="135"/>
      <c r="F104" s="135"/>
      <c r="G104" s="135"/>
    </row>
    <row r="105" spans="3:7" x14ac:dyDescent="0.35">
      <c r="C105" s="135"/>
      <c r="D105" s="135"/>
      <c r="E105" s="135"/>
      <c r="F105" s="135"/>
      <c r="G105" s="135"/>
    </row>
    <row r="106" spans="3:7" x14ac:dyDescent="0.35">
      <c r="C106" s="135"/>
      <c r="D106" s="135"/>
      <c r="E106" s="135"/>
      <c r="F106" s="135"/>
      <c r="G106" s="135"/>
    </row>
    <row r="107" spans="3:7" x14ac:dyDescent="0.35">
      <c r="C107" s="135"/>
      <c r="D107" s="135"/>
      <c r="E107" s="135"/>
      <c r="F107" s="135"/>
      <c r="G107" s="135"/>
    </row>
    <row r="108" spans="3:7" x14ac:dyDescent="0.35">
      <c r="C108" s="135"/>
      <c r="D108" s="135"/>
      <c r="E108" s="135"/>
      <c r="F108" s="135"/>
      <c r="G108" s="135"/>
    </row>
    <row r="109" spans="3:7" x14ac:dyDescent="0.35">
      <c r="C109" s="135"/>
      <c r="D109" s="135"/>
      <c r="E109" s="135"/>
      <c r="F109" s="135"/>
      <c r="G109" s="135"/>
    </row>
    <row r="110" spans="3:7" x14ac:dyDescent="0.35">
      <c r="C110" s="135"/>
      <c r="D110" s="135"/>
      <c r="E110" s="135"/>
      <c r="F110" s="135"/>
      <c r="G110" s="135"/>
    </row>
    <row r="111" spans="3:7" x14ac:dyDescent="0.35">
      <c r="C111" s="135"/>
      <c r="D111" s="135"/>
      <c r="E111" s="135"/>
      <c r="F111" s="135"/>
      <c r="G111" s="135"/>
    </row>
    <row r="112" spans="3:7" x14ac:dyDescent="0.35">
      <c r="C112" s="135"/>
      <c r="D112" s="135"/>
      <c r="E112" s="135"/>
      <c r="F112" s="135"/>
      <c r="G112" s="135"/>
    </row>
    <row r="113" spans="3:7" x14ac:dyDescent="0.35">
      <c r="C113" s="135"/>
      <c r="D113" s="135"/>
      <c r="E113" s="135"/>
      <c r="F113" s="135"/>
      <c r="G113" s="135"/>
    </row>
    <row r="114" spans="3:7" x14ac:dyDescent="0.35">
      <c r="C114" s="135"/>
      <c r="D114" s="135"/>
      <c r="E114" s="135"/>
      <c r="F114" s="135"/>
      <c r="G114" s="135"/>
    </row>
    <row r="115" spans="3:7" x14ac:dyDescent="0.35">
      <c r="C115" s="135"/>
      <c r="D115" s="135"/>
      <c r="E115" s="135"/>
      <c r="F115" s="135"/>
      <c r="G115" s="135"/>
    </row>
    <row r="116" spans="3:7" x14ac:dyDescent="0.35">
      <c r="C116" s="135"/>
      <c r="D116" s="135"/>
      <c r="E116" s="135"/>
      <c r="F116" s="135"/>
      <c r="G116" s="135"/>
    </row>
    <row r="117" spans="3:7" x14ac:dyDescent="0.35">
      <c r="C117" s="135"/>
      <c r="D117" s="135"/>
      <c r="E117" s="135"/>
      <c r="F117" s="135"/>
      <c r="G117" s="135"/>
    </row>
    <row r="118" spans="3:7" x14ac:dyDescent="0.35">
      <c r="C118" s="135"/>
      <c r="D118" s="135"/>
      <c r="E118" s="135"/>
      <c r="F118" s="135"/>
      <c r="G118" s="135"/>
    </row>
    <row r="119" spans="3:7" x14ac:dyDescent="0.35">
      <c r="C119" s="135"/>
      <c r="D119" s="135"/>
      <c r="E119" s="135"/>
      <c r="F119" s="135"/>
      <c r="G119" s="135"/>
    </row>
    <row r="120" spans="3:7" x14ac:dyDescent="0.35">
      <c r="C120" s="135"/>
      <c r="D120" s="135"/>
      <c r="E120" s="135"/>
      <c r="F120" s="135"/>
      <c r="G120" s="135"/>
    </row>
    <row r="121" spans="3:7" x14ac:dyDescent="0.35">
      <c r="C121" s="135"/>
      <c r="D121" s="135"/>
      <c r="E121" s="135"/>
      <c r="F121" s="135"/>
      <c r="G121" s="135"/>
    </row>
    <row r="122" spans="3:7" x14ac:dyDescent="0.35">
      <c r="C122" s="135"/>
      <c r="D122" s="135"/>
      <c r="E122" s="135"/>
      <c r="F122" s="135"/>
      <c r="G122" s="135"/>
    </row>
    <row r="123" spans="3:7" x14ac:dyDescent="0.35">
      <c r="C123" s="135"/>
      <c r="D123" s="135"/>
      <c r="E123" s="135"/>
      <c r="F123" s="135"/>
      <c r="G123" s="135"/>
    </row>
    <row r="124" spans="3:7" x14ac:dyDescent="0.35">
      <c r="C124" s="135"/>
      <c r="D124" s="135"/>
      <c r="E124" s="135"/>
      <c r="F124" s="135"/>
      <c r="G124" s="135"/>
    </row>
    <row r="125" spans="3:7" x14ac:dyDescent="0.35">
      <c r="C125" s="135"/>
      <c r="D125" s="135"/>
      <c r="E125" s="135"/>
      <c r="F125" s="135"/>
      <c r="G125" s="135"/>
    </row>
    <row r="126" spans="3:7" x14ac:dyDescent="0.35">
      <c r="C126" s="135"/>
      <c r="D126" s="135"/>
      <c r="E126" s="135"/>
      <c r="F126" s="135"/>
      <c r="G126" s="135"/>
    </row>
    <row r="127" spans="3:7" x14ac:dyDescent="0.35">
      <c r="C127" s="135"/>
      <c r="D127" s="135"/>
      <c r="E127" s="135"/>
      <c r="F127" s="135"/>
      <c r="G127" s="135"/>
    </row>
    <row r="128" spans="3:7" x14ac:dyDescent="0.35">
      <c r="C128" s="135"/>
      <c r="D128" s="135"/>
      <c r="E128" s="135"/>
      <c r="F128" s="135"/>
      <c r="G128" s="135"/>
    </row>
    <row r="129" spans="3:7" x14ac:dyDescent="0.35">
      <c r="C129" s="135"/>
      <c r="D129" s="135"/>
      <c r="E129" s="135"/>
      <c r="F129" s="135"/>
      <c r="G129" s="135"/>
    </row>
    <row r="130" spans="3:7" x14ac:dyDescent="0.35">
      <c r="C130" s="135"/>
      <c r="D130" s="135"/>
      <c r="E130" s="135"/>
      <c r="F130" s="135"/>
      <c r="G130" s="135"/>
    </row>
    <row r="131" spans="3:7" x14ac:dyDescent="0.35">
      <c r="C131" s="135"/>
      <c r="D131" s="135"/>
      <c r="E131" s="135"/>
      <c r="F131" s="135"/>
      <c r="G131" s="135"/>
    </row>
    <row r="132" spans="3:7" x14ac:dyDescent="0.35">
      <c r="C132" s="135"/>
      <c r="D132" s="135"/>
      <c r="E132" s="135"/>
      <c r="F132" s="135"/>
      <c r="G132" s="135"/>
    </row>
    <row r="133" spans="3:7" x14ac:dyDescent="0.35">
      <c r="C133" s="135"/>
      <c r="D133" s="135"/>
      <c r="E133" s="135"/>
      <c r="F133" s="135"/>
      <c r="G133" s="135"/>
    </row>
    <row r="134" spans="3:7" x14ac:dyDescent="0.35">
      <c r="C134" s="135"/>
      <c r="D134" s="135"/>
      <c r="E134" s="135"/>
      <c r="F134" s="135"/>
      <c r="G134" s="135"/>
    </row>
    <row r="135" spans="3:7" x14ac:dyDescent="0.35">
      <c r="C135" s="135"/>
      <c r="D135" s="135"/>
      <c r="E135" s="135"/>
      <c r="F135" s="135"/>
      <c r="G135" s="135"/>
    </row>
    <row r="136" spans="3:7" x14ac:dyDescent="0.35">
      <c r="C136" s="135"/>
      <c r="D136" s="135"/>
      <c r="E136" s="135"/>
      <c r="F136" s="135"/>
      <c r="G136" s="135"/>
    </row>
    <row r="137" spans="3:7" x14ac:dyDescent="0.35">
      <c r="C137" s="135"/>
      <c r="D137" s="135"/>
      <c r="E137" s="135"/>
      <c r="F137" s="135"/>
      <c r="G137" s="135"/>
    </row>
    <row r="138" spans="3:7" x14ac:dyDescent="0.35">
      <c r="C138" s="135"/>
      <c r="D138" s="135"/>
      <c r="E138" s="135"/>
      <c r="F138" s="135"/>
      <c r="G138" s="135"/>
    </row>
    <row r="139" spans="3:7" x14ac:dyDescent="0.35">
      <c r="C139" s="135"/>
      <c r="D139" s="135"/>
      <c r="E139" s="135"/>
      <c r="F139" s="135"/>
      <c r="G139" s="135"/>
    </row>
    <row r="140" spans="3:7" x14ac:dyDescent="0.35">
      <c r="C140" s="135"/>
      <c r="D140" s="135"/>
      <c r="E140" s="135"/>
      <c r="F140" s="135"/>
      <c r="G140" s="135"/>
    </row>
    <row r="141" spans="3:7" x14ac:dyDescent="0.35">
      <c r="C141" s="135"/>
      <c r="D141" s="135"/>
      <c r="E141" s="135"/>
      <c r="F141" s="135"/>
      <c r="G141" s="135"/>
    </row>
    <row r="142" spans="3:7" x14ac:dyDescent="0.35">
      <c r="C142" s="135"/>
      <c r="D142" s="135"/>
      <c r="E142" s="135"/>
      <c r="F142" s="135"/>
      <c r="G142" s="135"/>
    </row>
    <row r="143" spans="3:7" x14ac:dyDescent="0.35">
      <c r="C143" s="135"/>
      <c r="D143" s="135"/>
      <c r="E143" s="135"/>
      <c r="F143" s="135"/>
      <c r="G143" s="135"/>
    </row>
    <row r="144" spans="3:7" x14ac:dyDescent="0.35">
      <c r="C144" s="135"/>
      <c r="D144" s="135"/>
      <c r="E144" s="135"/>
      <c r="F144" s="135"/>
      <c r="G144" s="135"/>
    </row>
    <row r="145" spans="3:7" x14ac:dyDescent="0.35">
      <c r="C145" s="135"/>
      <c r="D145" s="135"/>
      <c r="E145" s="135"/>
      <c r="F145" s="135"/>
      <c r="G145" s="135"/>
    </row>
    <row r="146" spans="3:7" x14ac:dyDescent="0.35">
      <c r="C146" s="135"/>
      <c r="D146" s="135"/>
      <c r="E146" s="135"/>
      <c r="F146" s="135"/>
      <c r="G146" s="135"/>
    </row>
    <row r="147" spans="3:7" x14ac:dyDescent="0.35">
      <c r="C147" s="135"/>
      <c r="D147" s="135"/>
      <c r="E147" s="135"/>
      <c r="F147" s="135"/>
      <c r="G147" s="135"/>
    </row>
    <row r="148" spans="3:7" x14ac:dyDescent="0.35">
      <c r="C148" s="135"/>
      <c r="D148" s="135"/>
      <c r="E148" s="135"/>
      <c r="F148" s="135"/>
      <c r="G148" s="135"/>
    </row>
    <row r="149" spans="3:7" x14ac:dyDescent="0.35">
      <c r="C149" s="135"/>
      <c r="D149" s="135"/>
      <c r="E149" s="135"/>
      <c r="F149" s="135"/>
      <c r="G149" s="135"/>
    </row>
    <row r="150" spans="3:7" x14ac:dyDescent="0.35">
      <c r="C150" s="135"/>
      <c r="D150" s="135"/>
      <c r="E150" s="135"/>
      <c r="F150" s="135"/>
      <c r="G150" s="135"/>
    </row>
    <row r="151" spans="3:7" x14ac:dyDescent="0.35">
      <c r="C151" s="135"/>
      <c r="D151" s="135"/>
      <c r="E151" s="135"/>
      <c r="F151" s="135"/>
      <c r="G151" s="135"/>
    </row>
    <row r="152" spans="3:7" x14ac:dyDescent="0.35">
      <c r="C152" s="135"/>
      <c r="D152" s="135"/>
      <c r="E152" s="135"/>
      <c r="F152" s="135"/>
      <c r="G152" s="135"/>
    </row>
    <row r="153" spans="3:7" x14ac:dyDescent="0.35">
      <c r="C153" s="135"/>
      <c r="D153" s="135"/>
      <c r="E153" s="135"/>
      <c r="F153" s="135"/>
      <c r="G153" s="135"/>
    </row>
    <row r="154" spans="3:7" x14ac:dyDescent="0.35">
      <c r="C154" s="135"/>
      <c r="D154" s="135"/>
      <c r="E154" s="135"/>
      <c r="F154" s="135"/>
      <c r="G154" s="135"/>
    </row>
    <row r="155" spans="3:7" x14ac:dyDescent="0.35">
      <c r="C155" s="135"/>
      <c r="D155" s="135"/>
      <c r="E155" s="135"/>
      <c r="F155" s="135"/>
      <c r="G155" s="135"/>
    </row>
    <row r="156" spans="3:7" x14ac:dyDescent="0.35">
      <c r="C156" s="135"/>
      <c r="D156" s="135"/>
      <c r="E156" s="135"/>
      <c r="F156" s="135"/>
      <c r="G156" s="135"/>
    </row>
    <row r="157" spans="3:7" x14ac:dyDescent="0.35">
      <c r="C157" s="135"/>
      <c r="D157" s="135"/>
      <c r="E157" s="135"/>
      <c r="F157" s="135"/>
      <c r="G157" s="135"/>
    </row>
    <row r="158" spans="3:7" x14ac:dyDescent="0.35">
      <c r="C158" s="135"/>
      <c r="D158" s="135"/>
      <c r="E158" s="135"/>
      <c r="F158" s="135"/>
      <c r="G158" s="135"/>
    </row>
    <row r="159" spans="3:7" x14ac:dyDescent="0.35">
      <c r="C159" s="135"/>
      <c r="D159" s="135"/>
      <c r="E159" s="135"/>
      <c r="F159" s="135"/>
      <c r="G159" s="135"/>
    </row>
    <row r="160" spans="3:7" x14ac:dyDescent="0.35">
      <c r="C160" s="135"/>
      <c r="D160" s="135"/>
      <c r="E160" s="135"/>
      <c r="F160" s="135"/>
      <c r="G160" s="135"/>
    </row>
    <row r="161" spans="3:7" x14ac:dyDescent="0.35">
      <c r="C161" s="135"/>
      <c r="D161" s="135"/>
      <c r="E161" s="135"/>
      <c r="F161" s="135"/>
      <c r="G161" s="135"/>
    </row>
    <row r="162" spans="3:7" x14ac:dyDescent="0.35">
      <c r="C162" s="135"/>
      <c r="D162" s="135"/>
      <c r="E162" s="135"/>
      <c r="F162" s="135"/>
      <c r="G162" s="135"/>
    </row>
    <row r="163" spans="3:7" x14ac:dyDescent="0.35">
      <c r="C163" s="135"/>
      <c r="D163" s="135"/>
      <c r="E163" s="135"/>
      <c r="F163" s="135"/>
      <c r="G163" s="135"/>
    </row>
    <row r="164" spans="3:7" x14ac:dyDescent="0.35">
      <c r="C164" s="135"/>
      <c r="D164" s="135"/>
      <c r="E164" s="135"/>
      <c r="F164" s="135"/>
      <c r="G164" s="135"/>
    </row>
    <row r="165" spans="3:7" x14ac:dyDescent="0.35">
      <c r="C165" s="135"/>
      <c r="D165" s="135"/>
      <c r="E165" s="135"/>
      <c r="F165" s="135"/>
      <c r="G165" s="135"/>
    </row>
    <row r="166" spans="3:7" x14ac:dyDescent="0.35">
      <c r="C166" s="135"/>
      <c r="D166" s="135"/>
      <c r="E166" s="135"/>
      <c r="F166" s="135"/>
      <c r="G166" s="135"/>
    </row>
    <row r="167" spans="3:7" x14ac:dyDescent="0.35">
      <c r="C167" s="135"/>
      <c r="D167" s="135"/>
      <c r="E167" s="135"/>
      <c r="F167" s="135"/>
      <c r="G167" s="135"/>
    </row>
    <row r="168" spans="3:7" x14ac:dyDescent="0.35">
      <c r="C168" s="135"/>
      <c r="D168" s="135"/>
      <c r="E168" s="135"/>
      <c r="F168" s="135"/>
      <c r="G168" s="135"/>
    </row>
    <row r="169" spans="3:7" x14ac:dyDescent="0.35">
      <c r="C169" s="135"/>
      <c r="D169" s="135"/>
      <c r="E169" s="135"/>
      <c r="F169" s="135"/>
      <c r="G169" s="135"/>
    </row>
    <row r="170" spans="3:7" x14ac:dyDescent="0.35">
      <c r="C170" s="135"/>
      <c r="D170" s="135"/>
      <c r="E170" s="135"/>
      <c r="F170" s="135"/>
      <c r="G170" s="135"/>
    </row>
    <row r="171" spans="3:7" x14ac:dyDescent="0.35">
      <c r="C171" s="135"/>
      <c r="D171" s="135"/>
      <c r="E171" s="135"/>
      <c r="F171" s="135"/>
      <c r="G171" s="135"/>
    </row>
    <row r="172" spans="3:7" x14ac:dyDescent="0.35">
      <c r="C172" s="135"/>
      <c r="D172" s="135"/>
      <c r="E172" s="135"/>
      <c r="F172" s="135"/>
      <c r="G172" s="135"/>
    </row>
    <row r="173" spans="3:7" x14ac:dyDescent="0.35">
      <c r="C173" s="135"/>
      <c r="D173" s="135"/>
      <c r="E173" s="135"/>
      <c r="F173" s="135"/>
      <c r="G173" s="135"/>
    </row>
    <row r="174" spans="3:7" x14ac:dyDescent="0.35">
      <c r="C174" s="135"/>
      <c r="D174" s="135"/>
      <c r="E174" s="135"/>
      <c r="F174" s="135"/>
      <c r="G174" s="135"/>
    </row>
    <row r="175" spans="3:7" x14ac:dyDescent="0.35">
      <c r="C175" s="135"/>
      <c r="D175" s="135"/>
      <c r="E175" s="135"/>
      <c r="F175" s="135"/>
      <c r="G175" s="135"/>
    </row>
    <row r="176" spans="3:7" x14ac:dyDescent="0.35">
      <c r="C176" s="135"/>
      <c r="D176" s="135"/>
      <c r="E176" s="135"/>
      <c r="F176" s="135"/>
      <c r="G176" s="135"/>
    </row>
    <row r="177" spans="3:7" x14ac:dyDescent="0.35">
      <c r="C177" s="135"/>
      <c r="D177" s="135"/>
      <c r="E177" s="135"/>
      <c r="F177" s="135"/>
      <c r="G177" s="135"/>
    </row>
    <row r="178" spans="3:7" x14ac:dyDescent="0.35">
      <c r="C178" s="135"/>
      <c r="D178" s="135"/>
      <c r="E178" s="135"/>
      <c r="F178" s="135"/>
      <c r="G178" s="135"/>
    </row>
    <row r="179" spans="3:7" x14ac:dyDescent="0.35">
      <c r="C179" s="135"/>
      <c r="D179" s="135"/>
      <c r="E179" s="135"/>
      <c r="F179" s="135"/>
      <c r="G179" s="135"/>
    </row>
    <row r="180" spans="3:7" x14ac:dyDescent="0.35">
      <c r="C180" s="135"/>
      <c r="D180" s="135"/>
      <c r="E180" s="135"/>
      <c r="F180" s="135"/>
      <c r="G180" s="135"/>
    </row>
    <row r="181" spans="3:7" x14ac:dyDescent="0.35">
      <c r="C181" s="135"/>
      <c r="D181" s="135"/>
      <c r="E181" s="135"/>
      <c r="F181" s="135"/>
      <c r="G181" s="135"/>
    </row>
    <row r="182" spans="3:7" x14ac:dyDescent="0.35">
      <c r="C182" s="135"/>
      <c r="D182" s="135"/>
      <c r="E182" s="135"/>
      <c r="F182" s="135"/>
      <c r="G182" s="135"/>
    </row>
  </sheetData>
  <conditionalFormatting sqref="C90:G90">
    <cfRule type="colorScale" priority="5">
      <colorScale>
        <cfvo type="min"/>
        <cfvo type="percentile" val="50"/>
        <cfvo type="max"/>
        <color rgb="FFF8696B"/>
        <color rgb="FFFFEB84"/>
        <color rgb="FF63BE7B"/>
      </colorScale>
    </cfRule>
  </conditionalFormatting>
  <conditionalFormatting sqref="C91:G91">
    <cfRule type="colorScale" priority="4">
      <colorScale>
        <cfvo type="min"/>
        <cfvo type="percentile" val="50"/>
        <cfvo type="max"/>
        <color rgb="FFF8696B"/>
        <color rgb="FFFFEB84"/>
        <color rgb="FF63BE7B"/>
      </colorScale>
    </cfRule>
  </conditionalFormatting>
  <conditionalFormatting sqref="C92:G92">
    <cfRule type="colorScale" priority="3">
      <colorScale>
        <cfvo type="min"/>
        <cfvo type="percentile" val="50"/>
        <cfvo type="max"/>
        <color rgb="FFF8696B"/>
        <color rgb="FFFFEB84"/>
        <color rgb="FF63BE7B"/>
      </colorScale>
    </cfRule>
  </conditionalFormatting>
  <conditionalFormatting sqref="C93:G93">
    <cfRule type="colorScale" priority="2">
      <colorScale>
        <cfvo type="min"/>
        <cfvo type="percentile" val="50"/>
        <cfvo type="max"/>
        <color rgb="FFF8696B"/>
        <color rgb="FFFFEB84"/>
        <color rgb="FF63BE7B"/>
      </colorScale>
    </cfRule>
  </conditionalFormatting>
  <conditionalFormatting sqref="C94:G9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5598-38E2-47ED-A156-7BCDFBB789A7}">
  <dimension ref="A1:AI25"/>
  <sheetViews>
    <sheetView zoomScale="70" zoomScaleNormal="70" workbookViewId="0"/>
  </sheetViews>
  <sheetFormatPr defaultRowHeight="14.5" x14ac:dyDescent="0.35"/>
  <cols>
    <col min="18" max="18" width="12.81640625" bestFit="1" customWidth="1"/>
  </cols>
  <sheetData>
    <row r="1" spans="1:35" ht="28.5" x14ac:dyDescent="0.65">
      <c r="B1" s="71" t="s">
        <v>482</v>
      </c>
    </row>
    <row r="2" spans="1:35" ht="109" customHeight="1" x14ac:dyDescent="0.35">
      <c r="A2" s="204"/>
      <c r="B2" s="203" t="s">
        <v>2</v>
      </c>
      <c r="C2" s="4" t="s">
        <v>3</v>
      </c>
      <c r="D2" s="5" t="s">
        <v>4</v>
      </c>
      <c r="E2" s="4" t="s">
        <v>5</v>
      </c>
      <c r="F2" s="5" t="s">
        <v>6</v>
      </c>
      <c r="G2" s="6" t="s">
        <v>7</v>
      </c>
      <c r="H2" s="7" t="s">
        <v>8</v>
      </c>
      <c r="I2" s="9" t="s">
        <v>9</v>
      </c>
      <c r="J2" s="8" t="s">
        <v>10</v>
      </c>
      <c r="K2" s="16" t="s">
        <v>11</v>
      </c>
      <c r="L2" s="8" t="s">
        <v>17</v>
      </c>
      <c r="M2" s="9" t="s">
        <v>18</v>
      </c>
      <c r="N2" s="10" t="s">
        <v>19</v>
      </c>
      <c r="O2" s="11" t="s">
        <v>20</v>
      </c>
      <c r="P2" s="13" t="s">
        <v>21</v>
      </c>
      <c r="Q2" s="12" t="s">
        <v>22</v>
      </c>
      <c r="R2" s="13" t="s">
        <v>23</v>
      </c>
      <c r="S2" s="12" t="s">
        <v>24</v>
      </c>
      <c r="T2" s="13" t="s">
        <v>25</v>
      </c>
      <c r="U2" s="12" t="s">
        <v>26</v>
      </c>
      <c r="V2" s="13" t="s">
        <v>27</v>
      </c>
      <c r="W2" s="12" t="s">
        <v>28</v>
      </c>
      <c r="X2" s="13" t="s">
        <v>29</v>
      </c>
      <c r="Y2" s="12" t="s">
        <v>30</v>
      </c>
      <c r="Z2" s="14" t="s">
        <v>31</v>
      </c>
      <c r="AA2" s="15" t="s">
        <v>32</v>
      </c>
      <c r="AB2" s="16" t="s">
        <v>38</v>
      </c>
      <c r="AC2" s="16" t="s">
        <v>45</v>
      </c>
      <c r="AD2" s="16" t="s">
        <v>50</v>
      </c>
      <c r="AE2" s="21" t="s">
        <v>54</v>
      </c>
      <c r="AF2" s="23" t="s">
        <v>55</v>
      </c>
      <c r="AG2" s="22" t="s">
        <v>56</v>
      </c>
      <c r="AH2" s="23" t="s">
        <v>57</v>
      </c>
      <c r="AI2" s="22" t="s">
        <v>58</v>
      </c>
    </row>
    <row r="3" spans="1:35" ht="29" x14ac:dyDescent="0.35">
      <c r="A3" s="205"/>
      <c r="B3" s="203" t="s">
        <v>60</v>
      </c>
      <c r="C3" s="28" t="s">
        <v>60</v>
      </c>
      <c r="D3" s="27" t="s">
        <v>60</v>
      </c>
      <c r="E3" s="28" t="s">
        <v>60</v>
      </c>
      <c r="F3" s="27" t="s">
        <v>61</v>
      </c>
      <c r="G3" s="29" t="s">
        <v>61</v>
      </c>
      <c r="H3" s="30" t="s">
        <v>60</v>
      </c>
      <c r="I3" s="32" t="s">
        <v>60</v>
      </c>
      <c r="J3" s="31" t="s">
        <v>60</v>
      </c>
      <c r="K3" s="31" t="s">
        <v>60</v>
      </c>
      <c r="L3" s="31" t="s">
        <v>61</v>
      </c>
      <c r="M3" s="32" t="s">
        <v>61</v>
      </c>
      <c r="N3" s="33" t="s">
        <v>61</v>
      </c>
      <c r="O3" s="34" t="s">
        <v>60</v>
      </c>
      <c r="P3" s="36" t="s">
        <v>60</v>
      </c>
      <c r="Q3" s="35" t="s">
        <v>60</v>
      </c>
      <c r="R3" s="36" t="s">
        <v>60</v>
      </c>
      <c r="S3" s="35" t="s">
        <v>60</v>
      </c>
      <c r="T3" s="36" t="s">
        <v>60</v>
      </c>
      <c r="U3" s="35" t="s">
        <v>61</v>
      </c>
      <c r="V3" s="36" t="s">
        <v>61</v>
      </c>
      <c r="W3" s="35" t="s">
        <v>61</v>
      </c>
      <c r="X3" s="36" t="s">
        <v>61</v>
      </c>
      <c r="Y3" s="35" t="s">
        <v>61</v>
      </c>
      <c r="Z3" s="37" t="s">
        <v>61</v>
      </c>
      <c r="AA3" s="38" t="s">
        <v>60</v>
      </c>
      <c r="AB3" s="38" t="s">
        <v>61</v>
      </c>
      <c r="AC3" s="38" t="s">
        <v>61</v>
      </c>
      <c r="AD3" s="38" t="s">
        <v>61</v>
      </c>
      <c r="AE3" s="41" t="s">
        <v>60</v>
      </c>
      <c r="AF3" s="43" t="s">
        <v>60</v>
      </c>
      <c r="AG3" s="42" t="s">
        <v>60</v>
      </c>
      <c r="AH3" s="43" t="s">
        <v>60</v>
      </c>
      <c r="AI3" s="42" t="s">
        <v>60</v>
      </c>
    </row>
    <row r="4" spans="1:35" ht="72.5" x14ac:dyDescent="0.35">
      <c r="A4" s="1"/>
      <c r="B4" s="45" t="s">
        <v>355</v>
      </c>
      <c r="C4" s="46" t="s">
        <v>356</v>
      </c>
      <c r="D4" s="45" t="s">
        <v>357</v>
      </c>
      <c r="E4" s="47" t="s">
        <v>358</v>
      </c>
      <c r="F4" s="45" t="s">
        <v>359</v>
      </c>
      <c r="G4" s="47" t="s">
        <v>360</v>
      </c>
      <c r="H4" s="48" t="s">
        <v>401</v>
      </c>
      <c r="I4" s="49" t="s">
        <v>362</v>
      </c>
      <c r="J4" s="48" t="s">
        <v>363</v>
      </c>
      <c r="K4" s="50" t="s">
        <v>364</v>
      </c>
      <c r="L4" s="51" t="s">
        <v>365</v>
      </c>
      <c r="M4" s="52" t="s">
        <v>366</v>
      </c>
      <c r="N4" s="51" t="s">
        <v>367</v>
      </c>
      <c r="O4" s="53" t="s">
        <v>368</v>
      </c>
      <c r="P4" s="54" t="s">
        <v>369</v>
      </c>
      <c r="Q4" s="53" t="s">
        <v>402</v>
      </c>
      <c r="R4" s="54" t="s">
        <v>403</v>
      </c>
      <c r="S4" s="53" t="s">
        <v>372</v>
      </c>
      <c r="T4" s="54" t="s">
        <v>373</v>
      </c>
      <c r="U4" s="53" t="s">
        <v>374</v>
      </c>
      <c r="V4" s="54" t="s">
        <v>375</v>
      </c>
      <c r="W4" s="53" t="s">
        <v>376</v>
      </c>
      <c r="X4" s="54" t="s">
        <v>377</v>
      </c>
      <c r="Y4" s="53" t="s">
        <v>378</v>
      </c>
      <c r="Z4" s="54" t="s">
        <v>404</v>
      </c>
      <c r="AA4" s="55" t="s">
        <v>380</v>
      </c>
      <c r="AB4" s="55" t="s">
        <v>381</v>
      </c>
      <c r="AC4" s="55" t="s">
        <v>383</v>
      </c>
      <c r="AD4" s="55" t="s">
        <v>384</v>
      </c>
      <c r="AE4" s="59" t="s">
        <v>385</v>
      </c>
      <c r="AF4" s="60" t="s">
        <v>386</v>
      </c>
      <c r="AG4" s="59" t="s">
        <v>387</v>
      </c>
      <c r="AH4" s="60" t="s">
        <v>388</v>
      </c>
      <c r="AI4" s="59" t="s">
        <v>389</v>
      </c>
    </row>
    <row r="5" spans="1:35" x14ac:dyDescent="0.35">
      <c r="A5" s="66" t="s">
        <v>296</v>
      </c>
      <c r="B5" s="119">
        <f>'2017 Individual Scores Weighted'!C89</f>
        <v>89.047805412686344</v>
      </c>
      <c r="C5" s="119">
        <f>'2017 Individual Scores Weighted'!E89</f>
        <v>82.267588688893397</v>
      </c>
      <c r="D5" s="119">
        <f>'2017 Individual Scores Weighted'!G89</f>
        <v>77.642732306602966</v>
      </c>
      <c r="E5" s="119">
        <f>'2017 Individual Scores Weighted'!I89</f>
        <v>75.894202330406557</v>
      </c>
      <c r="F5" s="119">
        <f>'2017 Individual Scores Weighted'!K89</f>
        <v>69.502368527609619</v>
      </c>
      <c r="G5" s="119">
        <f>'2017 Individual Scores Weighted'!L89</f>
        <v>65.27783835252167</v>
      </c>
      <c r="H5" s="119">
        <f>'2017 Individual Scores Weighted'!M89</f>
        <v>61.72110063370036</v>
      </c>
      <c r="I5" s="119">
        <f>'2017 Individual Scores Weighted'!O89</f>
        <v>83.540393274629125</v>
      </c>
      <c r="J5" s="119">
        <f>'2017 Individual Scores Weighted'!Q89</f>
        <v>65.420454496922332</v>
      </c>
      <c r="K5" s="119">
        <f>'2017 Individual Scores Weighted'!S89</f>
        <v>60.21343574474956</v>
      </c>
      <c r="L5" s="119">
        <f>'2017 Individual Scores Weighted'!AE89</f>
        <v>51.387877110173712</v>
      </c>
      <c r="M5" s="119">
        <f>'2017 Individual Scores Weighted'!AF89</f>
        <v>57.38556916545587</v>
      </c>
      <c r="N5" s="119">
        <f>'2017 Individual Scores Weighted'!AG89</f>
        <v>51.099624530680437</v>
      </c>
      <c r="O5" s="119">
        <f>'2017 Individual Scores Weighted'!AH89</f>
        <v>94.600445430967909</v>
      </c>
      <c r="P5" s="119">
        <f>'2017 Individual Scores Weighted'!AJ89</f>
        <v>80.949670919969094</v>
      </c>
      <c r="Q5" s="119">
        <f>'2017 Individual Scores Weighted'!AL89</f>
        <v>82.0607808544016</v>
      </c>
      <c r="R5" s="119">
        <f>'2017 Individual Scores Weighted'!AN89</f>
        <v>45.039531473344752</v>
      </c>
      <c r="S5" s="119">
        <f>'2017 Individual Scores Weighted'!AP89</f>
        <v>76.01901685249608</v>
      </c>
      <c r="T5" s="119">
        <f>'2017 Individual Scores Weighted'!AR89</f>
        <v>48.064378604843817</v>
      </c>
      <c r="U5" s="119">
        <f>'2017 Individual Scores Weighted'!AT89</f>
        <v>58.724266728165908</v>
      </c>
      <c r="V5" s="119">
        <f>'2017 Individual Scores Weighted'!AU89</f>
        <v>55.341740240291145</v>
      </c>
      <c r="W5" s="119">
        <f>'2017 Individual Scores Weighted'!AV89</f>
        <v>47.14464606380735</v>
      </c>
      <c r="X5" s="119">
        <f>'2017 Individual Scores Weighted'!AW89</f>
        <v>70.876926515274349</v>
      </c>
      <c r="Y5" s="119">
        <f>'2017 Individual Scores Weighted'!AX89</f>
        <v>61.882278685064342</v>
      </c>
      <c r="Z5" s="119">
        <f>'2017 Individual Scores Weighted'!AY89</f>
        <v>35.676513379874599</v>
      </c>
      <c r="AA5" s="119">
        <f>'2017 Individual Scores Weighted'!AZ89</f>
        <v>60.793541252480807</v>
      </c>
      <c r="AB5" s="119">
        <f>'2017 Individual Scores Weighted'!BL89</f>
        <v>67.18692229860261</v>
      </c>
      <c r="AC5" s="119">
        <f>'2017 Individual Scores Weighted'!BS89</f>
        <v>50.841169067396464</v>
      </c>
      <c r="AD5" s="119">
        <f>'2017 Individual Scores Weighted'!BX89</f>
        <v>73.705278417218594</v>
      </c>
      <c r="AE5" s="119">
        <f>'2017 Individual Scores Weighted'!CB89</f>
        <v>79.237764750619391</v>
      </c>
      <c r="AF5" s="119">
        <f>'2017 Individual Scores Weighted'!CD89</f>
        <v>42.429019419970977</v>
      </c>
      <c r="AG5" s="119">
        <f>'2017 Individual Scores Weighted'!CF89</f>
        <v>40.735914013790087</v>
      </c>
      <c r="AH5" s="119">
        <f>'2017 Individual Scores Weighted'!CH89</f>
        <v>59.728956731403244</v>
      </c>
      <c r="AI5" s="119">
        <f>'2017 Individual Scores Weighted'!CJ89</f>
        <v>64.4940932405799</v>
      </c>
    </row>
    <row r="6" spans="1:35" x14ac:dyDescent="0.35">
      <c r="A6" s="66" t="s">
        <v>259</v>
      </c>
      <c r="B6" s="119">
        <f>'2017 Individual Scores Weighted'!C90</f>
        <v>48.112741293936573</v>
      </c>
      <c r="C6" s="119">
        <f>'2017 Individual Scores Weighted'!E90</f>
        <v>52.265026033902878</v>
      </c>
      <c r="D6" s="119">
        <f>'2017 Individual Scores Weighted'!G90</f>
        <v>43.91681122099785</v>
      </c>
      <c r="E6" s="119">
        <f>'2017 Individual Scores Weighted'!I90</f>
        <v>40.463444199826604</v>
      </c>
      <c r="F6" s="119">
        <f>'2017 Individual Scores Weighted'!K90</f>
        <v>30.787800263523742</v>
      </c>
      <c r="G6" s="119">
        <f>'2017 Individual Scores Weighted'!L90</f>
        <v>59.797720833333095</v>
      </c>
      <c r="H6" s="119">
        <f>'2017 Individual Scores Weighted'!M90</f>
        <v>72.80689565915408</v>
      </c>
      <c r="I6" s="119">
        <f>'2017 Individual Scores Weighted'!O90</f>
        <v>68.101228886174667</v>
      </c>
      <c r="J6" s="119">
        <f>'2017 Individual Scores Weighted'!Q90</f>
        <v>44.337282452620755</v>
      </c>
      <c r="K6" s="119">
        <f>'2017 Individual Scores Weighted'!S90</f>
        <v>52.176165728228071</v>
      </c>
      <c r="L6" s="119">
        <f>'2017 Individual Scores Weighted'!AE90</f>
        <v>39.319207414400431</v>
      </c>
      <c r="M6" s="119">
        <f>'2017 Individual Scores Weighted'!AF90</f>
        <v>38.13627881202634</v>
      </c>
      <c r="N6" s="119">
        <f>'2017 Individual Scores Weighted'!AG90</f>
        <v>32.995172422636159</v>
      </c>
      <c r="O6" s="119">
        <f>'2017 Individual Scores Weighted'!AH90</f>
        <v>62.946437876358878</v>
      </c>
      <c r="P6" s="119">
        <f>'2017 Individual Scores Weighted'!AJ90</f>
        <v>61.327383893086527</v>
      </c>
      <c r="Q6" s="119">
        <f>'2017 Individual Scores Weighted'!AL90</f>
        <v>48.982125632764365</v>
      </c>
      <c r="R6" s="119">
        <f>'2017 Individual Scores Weighted'!AN90</f>
        <v>32.628779283502034</v>
      </c>
      <c r="S6" s="119">
        <f>'2017 Individual Scores Weighted'!AP90</f>
        <v>47.899015932138269</v>
      </c>
      <c r="T6" s="119">
        <f>'2017 Individual Scores Weighted'!AR90</f>
        <v>24.352916693031737</v>
      </c>
      <c r="U6" s="119">
        <f>'2017 Individual Scores Weighted'!AT90</f>
        <v>49.80971268938584</v>
      </c>
      <c r="V6" s="119">
        <f>'2017 Individual Scores Weighted'!AU90</f>
        <v>32.862984552003326</v>
      </c>
      <c r="W6" s="119">
        <f>'2017 Individual Scores Weighted'!AV90</f>
        <v>27.995080237814822</v>
      </c>
      <c r="X6" s="119">
        <f>'2017 Individual Scores Weighted'!AW90</f>
        <v>70.532612176969366</v>
      </c>
      <c r="Y6" s="119">
        <f>'2017 Individual Scores Weighted'!AX90</f>
        <v>76.460194273930313</v>
      </c>
      <c r="Z6" s="119">
        <f>'2017 Individual Scores Weighted'!AY90</f>
        <v>43.316815011649808</v>
      </c>
      <c r="AA6" s="119">
        <f>'2017 Individual Scores Weighted'!AZ90</f>
        <v>46.539393553807997</v>
      </c>
      <c r="AB6" s="119">
        <f>'2017 Individual Scores Weighted'!BL90</f>
        <v>68.535784494441486</v>
      </c>
      <c r="AC6" s="119">
        <f>'2017 Individual Scores Weighted'!BS90</f>
        <v>48.452770253978962</v>
      </c>
      <c r="AD6" s="119">
        <f>'2017 Individual Scores Weighted'!BX90</f>
        <v>65.962894979546306</v>
      </c>
      <c r="AE6" s="119">
        <f>'2017 Individual Scores Weighted'!CB90</f>
        <v>42.593926884158194</v>
      </c>
      <c r="AF6" s="119">
        <f>'2017 Individual Scores Weighted'!CD90</f>
        <v>43.748894639402359</v>
      </c>
      <c r="AG6" s="119">
        <f>'2017 Individual Scores Weighted'!CF90</f>
        <v>38.244167075542812</v>
      </c>
      <c r="AH6" s="119">
        <f>'2017 Individual Scores Weighted'!CH90</f>
        <v>54.068977952984298</v>
      </c>
      <c r="AI6" s="119">
        <f>'2017 Individual Scores Weighted'!CJ90</f>
        <v>42.948833061304711</v>
      </c>
    </row>
    <row r="7" spans="1:35" x14ac:dyDescent="0.35">
      <c r="A7" s="66" t="s">
        <v>246</v>
      </c>
      <c r="B7" s="119">
        <f>'2017 Individual Scores Weighted'!C91</f>
        <v>95.42807831464016</v>
      </c>
      <c r="C7" s="119">
        <f>'2017 Individual Scores Weighted'!E91</f>
        <v>85.548479237793629</v>
      </c>
      <c r="D7" s="119">
        <f>'2017 Individual Scores Weighted'!G91</f>
        <v>75.104011390833577</v>
      </c>
      <c r="E7" s="119">
        <f>'2017 Individual Scores Weighted'!I91</f>
        <v>52.334156521993513</v>
      </c>
      <c r="F7" s="119">
        <f>'2017 Individual Scores Weighted'!K91</f>
        <v>62.443607732372861</v>
      </c>
      <c r="G7" s="119">
        <f>'2017 Individual Scores Weighted'!L91</f>
        <v>58.313921543053851</v>
      </c>
      <c r="H7" s="119">
        <f>'2017 Individual Scores Weighted'!M91</f>
        <v>53.628111986220631</v>
      </c>
      <c r="I7" s="119">
        <f>'2017 Individual Scores Weighted'!O91</f>
        <v>88.502737061029279</v>
      </c>
      <c r="J7" s="119">
        <f>'2017 Individual Scores Weighted'!Q91</f>
        <v>66.913820140646507</v>
      </c>
      <c r="K7" s="119">
        <f>'2017 Individual Scores Weighted'!S91</f>
        <v>43.700930871147655</v>
      </c>
      <c r="L7" s="119">
        <f>'2017 Individual Scores Weighted'!AE91</f>
        <v>60.527751211759309</v>
      </c>
      <c r="M7" s="119">
        <f>'2017 Individual Scores Weighted'!AF91</f>
        <v>57.571841073939282</v>
      </c>
      <c r="N7" s="119">
        <f>'2017 Individual Scores Weighted'!AG91</f>
        <v>49.401388531975321</v>
      </c>
      <c r="O7" s="119">
        <f>'2017 Individual Scores Weighted'!AH91</f>
        <v>89.708779407978525</v>
      </c>
      <c r="P7" s="119">
        <f>'2017 Individual Scores Weighted'!AJ91</f>
        <v>65.008877415545498</v>
      </c>
      <c r="Q7" s="119">
        <f>'2017 Individual Scores Weighted'!AL91</f>
        <v>86.020219607476847</v>
      </c>
      <c r="R7" s="119">
        <f>'2017 Individual Scores Weighted'!AN91</f>
        <v>37.880524214027865</v>
      </c>
      <c r="S7" s="119">
        <f>'2017 Individual Scores Weighted'!AP91</f>
        <v>46.008535685489029</v>
      </c>
      <c r="T7" s="119">
        <f>'2017 Individual Scores Weighted'!AR91</f>
        <v>52.818872541745968</v>
      </c>
      <c r="U7" s="119">
        <f>'2017 Individual Scores Weighted'!AT91</f>
        <v>59.549098308667013</v>
      </c>
      <c r="V7" s="119">
        <f>'2017 Individual Scores Weighted'!AU91</f>
        <v>62.47605624128245</v>
      </c>
      <c r="W7" s="119">
        <f>'2017 Individual Scores Weighted'!AV91</f>
        <v>61.662121143256542</v>
      </c>
      <c r="X7" s="119">
        <f>'2017 Individual Scores Weighted'!AW91</f>
        <v>50.42045767337175</v>
      </c>
      <c r="Y7" s="119">
        <f>'2017 Individual Scores Weighted'!AX91</f>
        <v>75.93864401569023</v>
      </c>
      <c r="Z7" s="119">
        <f>'2017 Individual Scores Weighted'!AY91</f>
        <v>56.994516467788856</v>
      </c>
      <c r="AA7" s="119">
        <f>'2017 Individual Scores Weighted'!AZ91</f>
        <v>37.863241528496566</v>
      </c>
      <c r="AB7" s="119">
        <f>'2017 Individual Scores Weighted'!BL91</f>
        <v>67.525007824796361</v>
      </c>
      <c r="AC7" s="119">
        <f>'2017 Individual Scores Weighted'!BS91</f>
        <v>40.783249475967345</v>
      </c>
      <c r="AD7" s="119">
        <f>'2017 Individual Scores Weighted'!BX91</f>
        <v>75.159885784644302</v>
      </c>
      <c r="AE7" s="119">
        <f>'2017 Individual Scores Weighted'!CB91</f>
        <v>67.399849231155329</v>
      </c>
      <c r="AF7" s="119">
        <f>'2017 Individual Scores Weighted'!CD91</f>
        <v>64.757421672533241</v>
      </c>
      <c r="AG7" s="119">
        <f>'2017 Individual Scores Weighted'!CF91</f>
        <v>45.989503762379137</v>
      </c>
      <c r="AH7" s="119">
        <f>'2017 Individual Scores Weighted'!CH91</f>
        <v>53.932088747660934</v>
      </c>
      <c r="AI7" s="119">
        <f>'2017 Individual Scores Weighted'!CJ91</f>
        <v>73.374693271987056</v>
      </c>
    </row>
    <row r="8" spans="1:35" x14ac:dyDescent="0.35">
      <c r="A8" s="66" t="s">
        <v>234</v>
      </c>
      <c r="B8" s="119">
        <f>'2017 Individual Scores Weighted'!C92</f>
        <v>95.509160356835878</v>
      </c>
      <c r="C8" s="119">
        <f>'2017 Individual Scores Weighted'!E92</f>
        <v>89.307821322956585</v>
      </c>
      <c r="D8" s="119">
        <f>'2017 Individual Scores Weighted'!G92</f>
        <v>90.304916525972331</v>
      </c>
      <c r="E8" s="119">
        <f>'2017 Individual Scores Weighted'!I92</f>
        <v>81.285898729966817</v>
      </c>
      <c r="F8" s="119">
        <f>'2017 Individual Scores Weighted'!K92</f>
        <v>47.867718380464531</v>
      </c>
      <c r="G8" s="119">
        <f>'2017 Individual Scores Weighted'!L92</f>
        <v>47.649240806598783</v>
      </c>
      <c r="H8" s="119">
        <f>'2017 Individual Scores Weighted'!M92</f>
        <v>72.786298775816206</v>
      </c>
      <c r="I8" s="119">
        <f>'2017 Individual Scores Weighted'!O92</f>
        <v>85.275390318115029</v>
      </c>
      <c r="J8" s="119">
        <f>'2017 Individual Scores Weighted'!Q92</f>
        <v>79.338153934175679</v>
      </c>
      <c r="K8" s="119">
        <f>'2017 Individual Scores Weighted'!S92</f>
        <v>69.408777959486372</v>
      </c>
      <c r="L8" s="119">
        <f>'2017 Individual Scores Weighted'!AE92</f>
        <v>47.204046557504547</v>
      </c>
      <c r="M8" s="119">
        <f>'2017 Individual Scores Weighted'!AF92</f>
        <v>59.375040347370643</v>
      </c>
      <c r="N8" s="119">
        <f>'2017 Individual Scores Weighted'!AG92</f>
        <v>58.410396591959696</v>
      </c>
      <c r="O8" s="119">
        <f>'2017 Individual Scores Weighted'!AH92</f>
        <v>98.566441442427248</v>
      </c>
      <c r="P8" s="119">
        <f>'2017 Individual Scores Weighted'!AJ92</f>
        <v>91.608218452765314</v>
      </c>
      <c r="Q8" s="119">
        <f>'2017 Individual Scores Weighted'!AL92</f>
        <v>94.614611331252135</v>
      </c>
      <c r="R8" s="119">
        <f>'2017 Individual Scores Weighted'!AN92</f>
        <v>81.966036422287573</v>
      </c>
      <c r="S8" s="119">
        <f>'2017 Individual Scores Weighted'!AP92</f>
        <v>78.791578579345952</v>
      </c>
      <c r="T8" s="119">
        <f>'2017 Individual Scores Weighted'!AR92</f>
        <v>43.361226942118044</v>
      </c>
      <c r="U8" s="119">
        <f>'2017 Individual Scores Weighted'!AT92</f>
        <v>62.086744843240091</v>
      </c>
      <c r="V8" s="119">
        <f>'2017 Individual Scores Weighted'!AU92</f>
        <v>46.648148576089078</v>
      </c>
      <c r="W8" s="119">
        <f>'2017 Individual Scores Weighted'!AV92</f>
        <v>47.336236360224412</v>
      </c>
      <c r="X8" s="119">
        <f>'2017 Individual Scores Weighted'!AW92</f>
        <v>53.073290040688228</v>
      </c>
      <c r="Y8" s="119">
        <f>'2017 Individual Scores Weighted'!AX92</f>
        <v>48.850511463606026</v>
      </c>
      <c r="Z8" s="119">
        <f>'2017 Individual Scores Weighted'!AY92</f>
        <v>58.080157283842929</v>
      </c>
      <c r="AA8" s="119">
        <f>'2017 Individual Scores Weighted'!AZ92</f>
        <v>78.057658954212442</v>
      </c>
      <c r="AB8" s="119">
        <f>'2017 Individual Scores Weighted'!BL92</f>
        <v>72.994744571859925</v>
      </c>
      <c r="AC8" s="119">
        <f>'2017 Individual Scores Weighted'!BS92</f>
        <v>39.109175361551486</v>
      </c>
      <c r="AD8" s="119">
        <f>'2017 Individual Scores Weighted'!BX92</f>
        <v>77.354708926112735</v>
      </c>
      <c r="AE8" s="119">
        <f>'2017 Individual Scores Weighted'!CB92</f>
        <v>69.732470572617487</v>
      </c>
      <c r="AF8" s="119">
        <f>'2017 Individual Scores Weighted'!CD92</f>
        <v>34.320437703436603</v>
      </c>
      <c r="AG8" s="119">
        <f>'2017 Individual Scores Weighted'!CF92</f>
        <v>37.867896556421755</v>
      </c>
      <c r="AH8" s="119">
        <f>'2017 Individual Scores Weighted'!CH92</f>
        <v>68.604340276297677</v>
      </c>
      <c r="AI8" s="119">
        <f>'2017 Individual Scores Weighted'!CJ92</f>
        <v>78.905156929075488</v>
      </c>
    </row>
    <row r="9" spans="1:35" x14ac:dyDescent="0.35">
      <c r="A9" s="66" t="s">
        <v>238</v>
      </c>
      <c r="B9" s="119">
        <f>'2017 Individual Scores Weighted'!C93</f>
        <v>94.096977811234964</v>
      </c>
      <c r="C9" s="119">
        <f>'2017 Individual Scores Weighted'!E93</f>
        <v>97.02274454275404</v>
      </c>
      <c r="D9" s="119">
        <f>'2017 Individual Scores Weighted'!G93</f>
        <v>87.969043230394306</v>
      </c>
      <c r="E9" s="119">
        <f>'2017 Individual Scores Weighted'!I93</f>
        <v>89.314088616129325</v>
      </c>
      <c r="F9" s="119">
        <f>'2017 Individual Scores Weighted'!K93</f>
        <v>74.815828389016886</v>
      </c>
      <c r="G9" s="119">
        <f>'2017 Individual Scores Weighted'!L93</f>
        <v>61.560801450846142</v>
      </c>
      <c r="H9" s="119">
        <f>'2017 Individual Scores Weighted'!M93</f>
        <v>84.298145529469423</v>
      </c>
      <c r="I9" s="119">
        <f>'2017 Individual Scores Weighted'!O93</f>
        <v>83.663650530629695</v>
      </c>
      <c r="J9" s="119">
        <f>'2017 Individual Scores Weighted'!Q93</f>
        <v>79.959929131121953</v>
      </c>
      <c r="K9" s="119">
        <f>'2017 Individual Scores Weighted'!S93</f>
        <v>79.787902980503603</v>
      </c>
      <c r="L9" s="119">
        <f>'2017 Individual Scores Weighted'!AE93</f>
        <v>57.545665073614892</v>
      </c>
      <c r="M9" s="119">
        <f>'2017 Individual Scores Weighted'!AF93</f>
        <v>61.61445763782001</v>
      </c>
      <c r="N9" s="119">
        <f>'2017 Individual Scores Weighted'!AG93</f>
        <v>55.762629402864292</v>
      </c>
      <c r="O9" s="119">
        <f>'2017 Individual Scores Weighted'!AH93</f>
        <v>94.419767230456785</v>
      </c>
      <c r="P9" s="119">
        <f>'2017 Individual Scores Weighted'!AJ93</f>
        <v>89.245993623228955</v>
      </c>
      <c r="Q9" s="119">
        <f>'2017 Individual Scores Weighted'!AL93</f>
        <v>81.753522490454387</v>
      </c>
      <c r="R9" s="119">
        <f>'2017 Individual Scores Weighted'!AN93</f>
        <v>64.794258983267866</v>
      </c>
      <c r="S9" s="119">
        <f>'2017 Individual Scores Weighted'!AP93</f>
        <v>85.467014456977168</v>
      </c>
      <c r="T9" s="119">
        <f>'2017 Individual Scores Weighted'!AR93</f>
        <v>56.702349106685269</v>
      </c>
      <c r="U9" s="119">
        <f>'2017 Individual Scores Weighted'!AT93</f>
        <v>66.596260813884314</v>
      </c>
      <c r="V9" s="119">
        <f>'2017 Individual Scores Weighted'!AU93</f>
        <v>50.422532613556257</v>
      </c>
      <c r="W9" s="119">
        <f>'2017 Individual Scores Weighted'!AV93</f>
        <v>47.864669045047584</v>
      </c>
      <c r="X9" s="119">
        <f>'2017 Individual Scores Weighted'!AW93</f>
        <v>69.656554794541805</v>
      </c>
      <c r="Y9" s="119">
        <f>'2017 Individual Scores Weighted'!AX93</f>
        <v>51.612235382248564</v>
      </c>
      <c r="Z9" s="119">
        <f>'2017 Individual Scores Weighted'!AY93</f>
        <v>55.553967098773931</v>
      </c>
      <c r="AA9" s="119">
        <f>'2017 Individual Scores Weighted'!AZ93</f>
        <v>77.985960101531035</v>
      </c>
      <c r="AB9" s="119">
        <f>'2017 Individual Scores Weighted'!BL93</f>
        <v>70.897930036586516</v>
      </c>
      <c r="AC9" s="119">
        <f>'2017 Individual Scores Weighted'!BS93</f>
        <v>43.651685916810948</v>
      </c>
      <c r="AD9" s="119">
        <f>'2017 Individual Scores Weighted'!BX93</f>
        <v>79.897771491986518</v>
      </c>
      <c r="AE9" s="119">
        <f>'2017 Individual Scores Weighted'!CB93</f>
        <v>76.309098447253263</v>
      </c>
      <c r="AF9" s="119">
        <f>'2017 Individual Scores Weighted'!CD93</f>
        <v>52.963098136189608</v>
      </c>
      <c r="AG9" s="119">
        <f>'2017 Individual Scores Weighted'!CF93</f>
        <v>39.722780382621039</v>
      </c>
      <c r="AH9" s="119">
        <f>'2017 Individual Scores Weighted'!CH93</f>
        <v>78.360040017925371</v>
      </c>
      <c r="AI9" s="119">
        <f>'2017 Individual Scores Weighted'!CJ93</f>
        <v>75.949174511228691</v>
      </c>
    </row>
    <row r="10" spans="1:35" x14ac:dyDescent="0.35">
      <c r="A10" s="66" t="s">
        <v>232</v>
      </c>
      <c r="B10" s="119">
        <f>'2017 Individual Scores Weighted'!C94</f>
        <v>86.855414749781929</v>
      </c>
      <c r="C10" s="119">
        <f>'2017 Individual Scores Weighted'!E94</f>
        <v>89.344094145049866</v>
      </c>
      <c r="D10" s="119">
        <f>'2017 Individual Scores Weighted'!G94</f>
        <v>68.694980900022372</v>
      </c>
      <c r="E10" s="119">
        <f>'2017 Individual Scores Weighted'!I94</f>
        <v>57.173462227689292</v>
      </c>
      <c r="F10" s="119">
        <f>'2017 Individual Scores Weighted'!K94</f>
        <v>59.116908800955287</v>
      </c>
      <c r="G10" s="119">
        <f>'2017 Individual Scores Weighted'!L94</f>
        <v>60.067998641601491</v>
      </c>
      <c r="H10" s="119">
        <f>'2017 Individual Scores Weighted'!M94</f>
        <v>69.598060166688356</v>
      </c>
      <c r="I10" s="119">
        <f>'2017 Individual Scores Weighted'!O94</f>
        <v>79.273088520262959</v>
      </c>
      <c r="J10" s="119">
        <f>'2017 Individual Scores Weighted'!Q94</f>
        <v>74.26305794684535</v>
      </c>
      <c r="K10" s="119">
        <f>'2017 Individual Scores Weighted'!S94</f>
        <v>76.297028728061647</v>
      </c>
      <c r="L10" s="119">
        <f>'2017 Individual Scores Weighted'!AE94</f>
        <v>50.142314660505839</v>
      </c>
      <c r="M10" s="119">
        <f>'2017 Individual Scores Weighted'!AF94</f>
        <v>61.497355758091771</v>
      </c>
      <c r="N10" s="119">
        <f>'2017 Individual Scores Weighted'!AG94</f>
        <v>52.169895289980616</v>
      </c>
      <c r="O10" s="119">
        <f>'2017 Individual Scores Weighted'!AH94</f>
        <v>95.333273144311676</v>
      </c>
      <c r="P10" s="119">
        <f>'2017 Individual Scores Weighted'!AJ94</f>
        <v>80.982310620873179</v>
      </c>
      <c r="Q10" s="119">
        <f>'2017 Individual Scores Weighted'!AL94</f>
        <v>82.437123201777752</v>
      </c>
      <c r="R10" s="119">
        <f>'2017 Individual Scores Weighted'!AN94</f>
        <v>44.648819278895473</v>
      </c>
      <c r="S10" s="119">
        <f>'2017 Individual Scores Weighted'!AP94</f>
        <v>66.894041718562377</v>
      </c>
      <c r="T10" s="119">
        <f>'2017 Individual Scores Weighted'!AR94</f>
        <v>69.128771605351844</v>
      </c>
      <c r="U10" s="119">
        <f>'2017 Individual Scores Weighted'!AT94</f>
        <v>54.166855410149012</v>
      </c>
      <c r="V10" s="119">
        <f>'2017 Individual Scores Weighted'!AU94</f>
        <v>49.882110563847696</v>
      </c>
      <c r="W10" s="119">
        <f>'2017 Individual Scores Weighted'!AV94</f>
        <v>45.588181843308959</v>
      </c>
      <c r="X10" s="119">
        <f>'2017 Individual Scores Weighted'!AW94</f>
        <v>70.687715768393772</v>
      </c>
      <c r="Y10" s="119">
        <f>'2017 Individual Scores Weighted'!AX94</f>
        <v>61.49149951222573</v>
      </c>
      <c r="Z10" s="119">
        <f>'2017 Individual Scores Weighted'!AY94</f>
        <v>56.960994186574091</v>
      </c>
      <c r="AA10" s="119">
        <f>'2017 Individual Scores Weighted'!AZ94</f>
        <v>80.839628508730613</v>
      </c>
      <c r="AB10" s="119">
        <f>'2017 Individual Scores Weighted'!BL94</f>
        <v>60.804104925950185</v>
      </c>
      <c r="AC10" s="119">
        <f>'2017 Individual Scores Weighted'!BS94</f>
        <v>54.463499861624101</v>
      </c>
      <c r="AD10" s="119">
        <f>'2017 Individual Scores Weighted'!BX94</f>
        <v>75.944143139463989</v>
      </c>
      <c r="AE10" s="119">
        <f>'2017 Individual Scores Weighted'!CB94</f>
        <v>80.90841593056237</v>
      </c>
      <c r="AF10" s="119">
        <f>'2017 Individual Scores Weighted'!CD94</f>
        <v>55.283459494967474</v>
      </c>
      <c r="AG10" s="119">
        <f>'2017 Individual Scores Weighted'!CF94</f>
        <v>46.488833128931027</v>
      </c>
      <c r="AH10" s="119">
        <f>'2017 Individual Scores Weighted'!CH94</f>
        <v>67.78929690845645</v>
      </c>
      <c r="AI10" s="119">
        <f>'2017 Individual Scores Weighted'!CJ94</f>
        <v>47.857784458389773</v>
      </c>
    </row>
    <row r="11" spans="1:35" x14ac:dyDescent="0.35">
      <c r="A11" s="66" t="s">
        <v>228</v>
      </c>
      <c r="B11" s="119">
        <f>'2017 Individual Scores Weighted'!C95</f>
        <v>91.96113953801067</v>
      </c>
      <c r="C11" s="119">
        <f>'2017 Individual Scores Weighted'!E95</f>
        <v>80.118180021854045</v>
      </c>
      <c r="D11" s="119">
        <f>'2017 Individual Scores Weighted'!G95</f>
        <v>79.167126502194662</v>
      </c>
      <c r="E11" s="119">
        <f>'2017 Individual Scores Weighted'!I95</f>
        <v>80.875805836875898</v>
      </c>
      <c r="F11" s="119">
        <f>'2017 Individual Scores Weighted'!K95</f>
        <v>77.834936028154559</v>
      </c>
      <c r="G11" s="119">
        <f>'2017 Individual Scores Weighted'!L95</f>
        <v>70.470378943867175</v>
      </c>
      <c r="H11" s="119">
        <f>'2017 Individual Scores Weighted'!M95</f>
        <v>52.569499272766471</v>
      </c>
      <c r="I11" s="119">
        <f>'2017 Individual Scores Weighted'!O95</f>
        <v>85.457354074429261</v>
      </c>
      <c r="J11" s="119">
        <f>'2017 Individual Scores Weighted'!Q95</f>
        <v>61.228047476924772</v>
      </c>
      <c r="K11" s="119">
        <f>'2017 Individual Scores Weighted'!S95</f>
        <v>54.120649252075118</v>
      </c>
      <c r="L11" s="119">
        <f>'2017 Individual Scores Weighted'!AE95</f>
        <v>51.243454366026526</v>
      </c>
      <c r="M11" s="119">
        <f>'2017 Individual Scores Weighted'!AF95</f>
        <v>57.92025684626639</v>
      </c>
      <c r="N11" s="119">
        <f>'2017 Individual Scores Weighted'!AG95</f>
        <v>51.295140380907263</v>
      </c>
      <c r="O11" s="119">
        <f>'2017 Individual Scores Weighted'!AH95</f>
        <v>98.550777913754303</v>
      </c>
      <c r="P11" s="119">
        <f>'2017 Individual Scores Weighted'!AJ95</f>
        <v>81.323365817543632</v>
      </c>
      <c r="Q11" s="119">
        <f>'2017 Individual Scores Weighted'!AL95</f>
        <v>84.459103104213384</v>
      </c>
      <c r="R11" s="119">
        <f>'2017 Individual Scores Weighted'!AN95</f>
        <v>37.519475593263543</v>
      </c>
      <c r="S11" s="119">
        <f>'2017 Individual Scores Weighted'!AP95</f>
        <v>80.637168633192971</v>
      </c>
      <c r="T11" s="119">
        <f>'2017 Individual Scores Weighted'!AR95</f>
        <v>46.096095373274679</v>
      </c>
      <c r="U11" s="119">
        <f>'2017 Individual Scores Weighted'!AT95</f>
        <v>57.952005711909301</v>
      </c>
      <c r="V11" s="119">
        <f>'2017 Individual Scores Weighted'!AU95</f>
        <v>60.770308336605517</v>
      </c>
      <c r="W11" s="119">
        <f>'2017 Individual Scores Weighted'!AV95</f>
        <v>48.386076928988004</v>
      </c>
      <c r="X11" s="119">
        <f>'2017 Individual Scores Weighted'!AW95</f>
        <v>75.217862502237509</v>
      </c>
      <c r="Y11" s="119">
        <f>'2017 Individual Scores Weighted'!AX95</f>
        <v>63.182937138890161</v>
      </c>
      <c r="Z11" s="119">
        <f>'2017 Individual Scores Weighted'!AY95</f>
        <v>21.903919127393628</v>
      </c>
      <c r="AA11" s="119">
        <f>'2017 Individual Scores Weighted'!AZ95</f>
        <v>55.118306260912256</v>
      </c>
      <c r="AB11" s="119">
        <f>'2017 Individual Scores Weighted'!BL95</f>
        <v>66.176655925588676</v>
      </c>
      <c r="AC11" s="119">
        <f>'2017 Individual Scores Weighted'!BS95</f>
        <v>54.846235344810601</v>
      </c>
      <c r="AD11" s="119">
        <f>'2017 Individual Scores Weighted'!BX95</f>
        <v>72.186734015875118</v>
      </c>
      <c r="AE11" s="119">
        <f>'2017 Individual Scores Weighted'!CB95</f>
        <v>86.687360300719916</v>
      </c>
      <c r="AF11" s="119">
        <f>'2017 Individual Scores Weighted'!CD95</f>
        <v>36.809799733384303</v>
      </c>
      <c r="AG11" s="119">
        <f>'2017 Individual Scores Weighted'!CF95</f>
        <v>40.432105472266812</v>
      </c>
      <c r="AH11" s="119">
        <f>'2017 Individual Scores Weighted'!CH95</f>
        <v>53.826258801935801</v>
      </c>
      <c r="AI11" s="119">
        <f>'2017 Individual Scores Weighted'!CJ95</f>
        <v>64.035865899754086</v>
      </c>
    </row>
    <row r="13" spans="1:35" x14ac:dyDescent="0.35">
      <c r="A13" s="116"/>
      <c r="B13" s="72"/>
      <c r="C13" s="138"/>
      <c r="D13" s="138"/>
      <c r="E13" s="138"/>
      <c r="F13" s="138"/>
      <c r="G13" s="138"/>
      <c r="H13" s="138"/>
      <c r="I13" s="138"/>
      <c r="J13" s="138"/>
      <c r="K13" s="138"/>
      <c r="L13" s="138"/>
      <c r="M13" s="138"/>
      <c r="N13" s="138"/>
      <c r="O13" s="138"/>
      <c r="P13" s="138"/>
      <c r="Q13" s="138"/>
    </row>
    <row r="14" spans="1:35" x14ac:dyDescent="0.35">
      <c r="A14" s="116"/>
      <c r="B14" s="72"/>
      <c r="C14" s="138"/>
      <c r="D14" s="138"/>
      <c r="E14" s="138"/>
      <c r="F14" s="138"/>
      <c r="G14" s="138"/>
      <c r="H14" s="138"/>
      <c r="I14" s="138"/>
      <c r="J14" s="138"/>
      <c r="K14" s="138"/>
      <c r="L14" s="138"/>
      <c r="M14" s="138"/>
      <c r="N14" s="138"/>
      <c r="O14" s="138"/>
      <c r="P14" s="138"/>
      <c r="Q14" s="138"/>
    </row>
    <row r="15" spans="1:35" x14ac:dyDescent="0.35">
      <c r="A15" s="116"/>
      <c r="B15" s="72"/>
      <c r="C15" s="138"/>
      <c r="D15" s="138"/>
      <c r="E15" s="138"/>
      <c r="F15" s="138"/>
      <c r="G15" s="138"/>
      <c r="H15" s="138"/>
      <c r="I15" s="138"/>
      <c r="J15" s="138"/>
      <c r="K15" s="138"/>
      <c r="L15" s="138"/>
      <c r="M15" s="138"/>
      <c r="N15" s="138"/>
      <c r="O15" s="138"/>
      <c r="P15" s="138"/>
      <c r="Q15" s="138"/>
    </row>
    <row r="16" spans="1:35" x14ac:dyDescent="0.35">
      <c r="A16" s="116"/>
      <c r="B16" s="72"/>
      <c r="C16" s="138"/>
      <c r="D16" s="138"/>
      <c r="E16" s="138"/>
      <c r="F16" s="138"/>
      <c r="G16" s="138"/>
      <c r="H16" s="138"/>
      <c r="I16" s="138"/>
      <c r="J16" s="138"/>
      <c r="K16" s="138"/>
      <c r="L16" s="138"/>
      <c r="M16" s="138"/>
      <c r="N16" s="138"/>
      <c r="O16" s="138"/>
      <c r="P16" s="138"/>
      <c r="Q16" s="138"/>
    </row>
    <row r="17" spans="1:17" x14ac:dyDescent="0.35">
      <c r="A17" s="116"/>
      <c r="B17" s="72"/>
      <c r="C17" s="138"/>
      <c r="D17" s="138"/>
      <c r="E17" s="138"/>
      <c r="F17" s="138"/>
      <c r="G17" s="138"/>
      <c r="H17" s="138"/>
      <c r="I17" s="138"/>
      <c r="J17" s="138"/>
      <c r="K17" s="138"/>
      <c r="L17" s="138"/>
      <c r="M17" s="138"/>
      <c r="N17" s="138"/>
      <c r="O17" s="138"/>
      <c r="P17" s="138"/>
      <c r="Q17" s="138"/>
    </row>
    <row r="18" spans="1:17" x14ac:dyDescent="0.35">
      <c r="A18" s="116"/>
      <c r="B18" s="72"/>
      <c r="C18" s="138"/>
      <c r="D18" s="138"/>
      <c r="E18" s="138"/>
      <c r="F18" s="138"/>
      <c r="G18" s="138"/>
      <c r="H18" s="138"/>
      <c r="I18" s="138"/>
      <c r="J18" s="138"/>
      <c r="K18" s="138"/>
      <c r="L18" s="138"/>
      <c r="M18" s="138"/>
      <c r="N18" s="138"/>
      <c r="O18" s="138"/>
      <c r="P18" s="138"/>
      <c r="Q18" s="138"/>
    </row>
    <row r="19" spans="1:17" x14ac:dyDescent="0.35">
      <c r="A19" s="116"/>
      <c r="B19" s="72"/>
      <c r="C19" s="138"/>
      <c r="D19" s="138"/>
      <c r="E19" s="138"/>
      <c r="F19" s="138"/>
      <c r="G19" s="138"/>
      <c r="H19" s="138"/>
      <c r="I19" s="138"/>
      <c r="J19" s="138"/>
      <c r="K19" s="138"/>
      <c r="L19" s="138"/>
      <c r="M19" s="138"/>
      <c r="N19" s="138"/>
      <c r="O19" s="138"/>
      <c r="P19" s="138"/>
      <c r="Q19" s="138"/>
    </row>
    <row r="20" spans="1:17" x14ac:dyDescent="0.35">
      <c r="A20" s="116"/>
      <c r="B20" s="72"/>
      <c r="C20" s="138"/>
      <c r="D20" s="138"/>
      <c r="E20" s="138"/>
      <c r="F20" s="138"/>
      <c r="G20" s="138"/>
      <c r="H20" s="138"/>
      <c r="I20" s="138"/>
      <c r="J20" s="138"/>
      <c r="K20" s="138"/>
      <c r="L20" s="138"/>
      <c r="M20" s="138"/>
      <c r="N20" s="138"/>
      <c r="O20" s="138"/>
      <c r="P20" s="138"/>
      <c r="Q20" s="138"/>
    </row>
    <row r="21" spans="1:17" x14ac:dyDescent="0.35">
      <c r="A21" s="116"/>
      <c r="B21" s="72"/>
      <c r="C21" s="138"/>
      <c r="D21" s="138"/>
      <c r="E21" s="138"/>
      <c r="F21" s="138"/>
      <c r="G21" s="138"/>
      <c r="H21" s="138"/>
      <c r="I21" s="138"/>
      <c r="J21" s="138"/>
      <c r="K21" s="138"/>
      <c r="L21" s="138"/>
      <c r="M21" s="138"/>
      <c r="N21" s="138"/>
      <c r="O21" s="138"/>
      <c r="P21" s="138"/>
      <c r="Q21" s="138"/>
    </row>
    <row r="22" spans="1:17" x14ac:dyDescent="0.35">
      <c r="A22" s="116"/>
      <c r="B22" s="72"/>
      <c r="C22" s="138"/>
      <c r="D22" s="138"/>
      <c r="E22" s="138"/>
      <c r="F22" s="138"/>
      <c r="G22" s="138"/>
      <c r="H22" s="138"/>
      <c r="I22" s="138"/>
      <c r="J22" s="138"/>
      <c r="K22" s="138"/>
      <c r="L22" s="138"/>
      <c r="M22" s="138"/>
      <c r="N22" s="138"/>
      <c r="O22" s="138"/>
      <c r="P22" s="138"/>
      <c r="Q22" s="138"/>
    </row>
    <row r="23" spans="1:17" x14ac:dyDescent="0.35">
      <c r="A23" s="116"/>
      <c r="B23" s="72"/>
      <c r="C23" s="138"/>
      <c r="D23" s="138"/>
      <c r="E23" s="138"/>
      <c r="F23" s="138"/>
      <c r="G23" s="138"/>
      <c r="H23" s="138"/>
      <c r="I23" s="138"/>
      <c r="J23" s="138"/>
      <c r="K23" s="138"/>
      <c r="L23" s="138"/>
      <c r="M23" s="138"/>
      <c r="N23" s="138"/>
      <c r="O23" s="138"/>
      <c r="P23" s="138"/>
      <c r="Q23" s="138"/>
    </row>
    <row r="24" spans="1:17" x14ac:dyDescent="0.35">
      <c r="A24" s="116"/>
      <c r="B24" s="72"/>
      <c r="C24" s="138"/>
      <c r="D24" s="138"/>
      <c r="E24" s="138"/>
      <c r="F24" s="138"/>
      <c r="G24" s="138"/>
      <c r="H24" s="138"/>
      <c r="I24" s="138"/>
      <c r="J24" s="138"/>
      <c r="K24" s="138"/>
      <c r="L24" s="138"/>
      <c r="M24" s="138"/>
      <c r="N24" s="138"/>
      <c r="O24" s="138"/>
      <c r="P24" s="138"/>
      <c r="Q24" s="138"/>
    </row>
    <row r="25" spans="1:17" x14ac:dyDescent="0.35">
      <c r="A25" s="116"/>
      <c r="B25" s="72"/>
      <c r="C25" s="138"/>
      <c r="D25" s="138"/>
      <c r="E25" s="138"/>
      <c r="F25" s="138"/>
      <c r="G25" s="138"/>
      <c r="H25" s="138"/>
      <c r="I25" s="138"/>
      <c r="J25" s="138"/>
      <c r="K25" s="138"/>
      <c r="L25" s="138"/>
      <c r="M25" s="138"/>
      <c r="N25" s="138"/>
      <c r="O25" s="138"/>
      <c r="P25" s="138"/>
      <c r="Q25" s="138"/>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908DA-35CD-4935-836D-38BB126ECAD4}">
  <dimension ref="A1:BK456"/>
  <sheetViews>
    <sheetView zoomScale="70" zoomScaleNormal="70" workbookViewId="0"/>
  </sheetViews>
  <sheetFormatPr defaultRowHeight="14.5" x14ac:dyDescent="0.35"/>
  <cols>
    <col min="1" max="1" width="18.6328125" bestFit="1" customWidth="1"/>
    <col min="4" max="4" width="12.08984375" bestFit="1" customWidth="1"/>
    <col min="5" max="8" width="10.36328125" bestFit="1" customWidth="1"/>
    <col min="9" max="9" width="10.36328125" style="151" bestFit="1" customWidth="1"/>
    <col min="10" max="15" width="10.36328125" bestFit="1" customWidth="1"/>
    <col min="16" max="16" width="10.36328125" style="151" bestFit="1" customWidth="1"/>
    <col min="17" max="18" width="10.36328125" bestFit="1" customWidth="1"/>
    <col min="19" max="20" width="9.36328125" bestFit="1" customWidth="1"/>
    <col min="21" max="21" width="10.36328125" bestFit="1" customWidth="1"/>
    <col min="22" max="22" width="9.36328125" bestFit="1" customWidth="1"/>
    <col min="23" max="24" width="10.36328125" bestFit="1" customWidth="1"/>
    <col min="25" max="26" width="8.81640625" bestFit="1" customWidth="1"/>
    <col min="27" max="27" width="10.36328125" bestFit="1" customWidth="1"/>
    <col min="28" max="28" width="9.36328125" style="151" bestFit="1" customWidth="1"/>
    <col min="29" max="32" width="10.36328125" bestFit="1" customWidth="1"/>
    <col min="33" max="33" width="10.36328125" style="151" bestFit="1" customWidth="1"/>
    <col min="34" max="34" width="10.36328125" bestFit="1" customWidth="1"/>
    <col min="35" max="35" width="9.36328125" bestFit="1" customWidth="1"/>
    <col min="36" max="36" width="10.36328125" bestFit="1" customWidth="1"/>
    <col min="37" max="37" width="9.36328125" bestFit="1" customWidth="1"/>
    <col min="38" max="38" width="10.36328125" style="151" bestFit="1" customWidth="1"/>
    <col min="47" max="51" width="8.7265625" style="179"/>
  </cols>
  <sheetData>
    <row r="1" spans="1:63" ht="28.5" x14ac:dyDescent="0.65">
      <c r="B1" s="71" t="s">
        <v>483</v>
      </c>
      <c r="AU1" s="291" t="s">
        <v>441</v>
      </c>
      <c r="AV1" s="291"/>
      <c r="AW1" s="291"/>
      <c r="AX1" s="291"/>
      <c r="AY1" s="291"/>
    </row>
    <row r="2" spans="1:63" x14ac:dyDescent="0.35">
      <c r="B2" s="127"/>
      <c r="C2" s="127"/>
      <c r="D2" t="s">
        <v>327</v>
      </c>
      <c r="E2" t="s">
        <v>327</v>
      </c>
      <c r="F2" t="s">
        <v>327</v>
      </c>
      <c r="G2" t="s">
        <v>327</v>
      </c>
      <c r="H2" t="s">
        <v>327</v>
      </c>
      <c r="I2" s="151" t="s">
        <v>327</v>
      </c>
      <c r="J2" t="s">
        <v>328</v>
      </c>
      <c r="K2" t="s">
        <v>328</v>
      </c>
      <c r="L2" t="s">
        <v>328</v>
      </c>
      <c r="M2" t="s">
        <v>328</v>
      </c>
      <c r="N2" t="s">
        <v>328</v>
      </c>
      <c r="O2" t="s">
        <v>328</v>
      </c>
      <c r="P2" s="151" t="s">
        <v>328</v>
      </c>
      <c r="Q2" t="s">
        <v>329</v>
      </c>
      <c r="R2" t="s">
        <v>329</v>
      </c>
      <c r="S2" t="s">
        <v>329</v>
      </c>
      <c r="T2" t="s">
        <v>329</v>
      </c>
      <c r="U2" t="s">
        <v>329</v>
      </c>
      <c r="V2" t="s">
        <v>329</v>
      </c>
      <c r="W2" t="s">
        <v>329</v>
      </c>
      <c r="X2" t="s">
        <v>329</v>
      </c>
      <c r="Y2" t="s">
        <v>329</v>
      </c>
      <c r="Z2" t="s">
        <v>329</v>
      </c>
      <c r="AA2" t="s">
        <v>329</v>
      </c>
      <c r="AB2" s="151" t="s">
        <v>329</v>
      </c>
      <c r="AC2" t="s">
        <v>330</v>
      </c>
      <c r="AD2" t="s">
        <v>330</v>
      </c>
      <c r="AE2" t="s">
        <v>330</v>
      </c>
      <c r="AF2" t="s">
        <v>330</v>
      </c>
      <c r="AG2" s="151" t="s">
        <v>330</v>
      </c>
      <c r="AH2" t="s">
        <v>337</v>
      </c>
      <c r="AI2" t="s">
        <v>337</v>
      </c>
      <c r="AJ2" t="s">
        <v>337</v>
      </c>
      <c r="AK2" t="s">
        <v>337</v>
      </c>
      <c r="AL2" s="151" t="s">
        <v>337</v>
      </c>
      <c r="AO2" s="152" t="s">
        <v>328</v>
      </c>
      <c r="AP2" t="s">
        <v>328</v>
      </c>
      <c r="AQ2" t="s">
        <v>328</v>
      </c>
      <c r="AR2" t="s">
        <v>328</v>
      </c>
      <c r="AS2" t="s">
        <v>328</v>
      </c>
      <c r="AT2" t="s">
        <v>328</v>
      </c>
      <c r="AU2" s="153" t="s">
        <v>330</v>
      </c>
      <c r="AV2" s="153" t="s">
        <v>330</v>
      </c>
      <c r="AW2" s="153" t="s">
        <v>330</v>
      </c>
      <c r="AX2" s="153" t="s">
        <v>330</v>
      </c>
      <c r="AY2" s="153" t="s">
        <v>330</v>
      </c>
      <c r="AZ2" t="s">
        <v>330</v>
      </c>
      <c r="BA2" t="s">
        <v>330</v>
      </c>
      <c r="BB2" t="s">
        <v>330</v>
      </c>
      <c r="BC2" t="s">
        <v>330</v>
      </c>
      <c r="BD2" t="s">
        <v>330</v>
      </c>
      <c r="BE2" t="s">
        <v>330</v>
      </c>
      <c r="BF2" t="s">
        <v>330</v>
      </c>
      <c r="BG2" t="s">
        <v>330</v>
      </c>
      <c r="BH2" t="s">
        <v>330</v>
      </c>
      <c r="BI2" t="s">
        <v>330</v>
      </c>
      <c r="BJ2" t="s">
        <v>330</v>
      </c>
      <c r="BK2" t="s">
        <v>330</v>
      </c>
    </row>
    <row r="3" spans="1:63" ht="163.5" customHeight="1" x14ac:dyDescent="0.35">
      <c r="B3" s="3"/>
      <c r="C3" s="3"/>
      <c r="D3" s="84" t="s">
        <v>2</v>
      </c>
      <c r="E3" s="86" t="s">
        <v>3</v>
      </c>
      <c r="F3" s="87" t="s">
        <v>4</v>
      </c>
      <c r="G3" s="86" t="s">
        <v>5</v>
      </c>
      <c r="H3" s="87" t="s">
        <v>6</v>
      </c>
      <c r="I3" s="154" t="s">
        <v>7</v>
      </c>
      <c r="J3" s="81" t="s">
        <v>8</v>
      </c>
      <c r="K3" s="79" t="s">
        <v>9</v>
      </c>
      <c r="L3" s="81" t="s">
        <v>10</v>
      </c>
      <c r="M3" s="155" t="s">
        <v>11</v>
      </c>
      <c r="N3" s="81" t="s">
        <v>17</v>
      </c>
      <c r="O3" s="79" t="s">
        <v>18</v>
      </c>
      <c r="P3" s="156" t="s">
        <v>19</v>
      </c>
      <c r="Q3" s="157" t="s">
        <v>20</v>
      </c>
      <c r="R3" s="76" t="s">
        <v>21</v>
      </c>
      <c r="S3" s="80" t="s">
        <v>22</v>
      </c>
      <c r="T3" s="76" t="s">
        <v>23</v>
      </c>
      <c r="U3" s="80" t="s">
        <v>24</v>
      </c>
      <c r="V3" s="76" t="s">
        <v>25</v>
      </c>
      <c r="W3" s="80" t="s">
        <v>26</v>
      </c>
      <c r="X3" s="76" t="s">
        <v>27</v>
      </c>
      <c r="Y3" s="80" t="s">
        <v>28</v>
      </c>
      <c r="Z3" s="76" t="s">
        <v>29</v>
      </c>
      <c r="AA3" s="80" t="s">
        <v>30</v>
      </c>
      <c r="AB3" s="158" t="s">
        <v>31</v>
      </c>
      <c r="AC3" s="82" t="s">
        <v>32</v>
      </c>
      <c r="AD3" s="82" t="s">
        <v>38</v>
      </c>
      <c r="AE3" s="78" t="s">
        <v>44</v>
      </c>
      <c r="AF3" s="82" t="s">
        <v>45</v>
      </c>
      <c r="AG3" s="159" t="s">
        <v>50</v>
      </c>
      <c r="AH3" s="74" t="s">
        <v>54</v>
      </c>
      <c r="AI3" s="75" t="s">
        <v>55</v>
      </c>
      <c r="AJ3" s="74" t="s">
        <v>56</v>
      </c>
      <c r="AK3" s="75" t="s">
        <v>57</v>
      </c>
      <c r="AL3" s="160" t="s">
        <v>58</v>
      </c>
      <c r="AO3" s="161" t="s">
        <v>406</v>
      </c>
      <c r="AP3" s="79" t="s">
        <v>12</v>
      </c>
      <c r="AQ3" s="83" t="s">
        <v>13</v>
      </c>
      <c r="AR3" s="83" t="s">
        <v>14</v>
      </c>
      <c r="AS3" s="83" t="s">
        <v>15</v>
      </c>
      <c r="AT3" s="79" t="s">
        <v>16</v>
      </c>
      <c r="AU3" s="162" t="s">
        <v>39</v>
      </c>
      <c r="AV3" s="162" t="s">
        <v>40</v>
      </c>
      <c r="AW3" s="162" t="s">
        <v>41</v>
      </c>
      <c r="AX3" s="162" t="s">
        <v>42</v>
      </c>
      <c r="AY3" s="162" t="s">
        <v>43</v>
      </c>
      <c r="AZ3" s="78" t="s">
        <v>33</v>
      </c>
      <c r="BA3" s="73" t="s">
        <v>34</v>
      </c>
      <c r="BB3" s="73" t="s">
        <v>35</v>
      </c>
      <c r="BC3" s="73" t="s">
        <v>36</v>
      </c>
      <c r="BD3" s="73" t="s">
        <v>37</v>
      </c>
      <c r="BE3" s="17" t="s">
        <v>46</v>
      </c>
      <c r="BF3" s="78" t="s">
        <v>47</v>
      </c>
      <c r="BG3" s="17" t="s">
        <v>48</v>
      </c>
      <c r="BH3" s="78" t="s">
        <v>49</v>
      </c>
      <c r="BI3" s="17" t="s">
        <v>51</v>
      </c>
      <c r="BJ3" s="78" t="s">
        <v>52</v>
      </c>
      <c r="BK3" s="20" t="s">
        <v>53</v>
      </c>
    </row>
    <row r="4" spans="1:63" ht="29" x14ac:dyDescent="0.35">
      <c r="B4" s="25"/>
      <c r="C4" s="25"/>
      <c r="D4" s="84" t="s">
        <v>60</v>
      </c>
      <c r="E4" s="28" t="s">
        <v>60</v>
      </c>
      <c r="F4" s="85" t="s">
        <v>60</v>
      </c>
      <c r="G4" s="28" t="s">
        <v>60</v>
      </c>
      <c r="H4" s="85" t="s">
        <v>61</v>
      </c>
      <c r="I4" s="163" t="s">
        <v>61</v>
      </c>
      <c r="J4" s="31" t="s">
        <v>60</v>
      </c>
      <c r="K4" s="83" t="s">
        <v>60</v>
      </c>
      <c r="L4" s="31" t="s">
        <v>60</v>
      </c>
      <c r="M4" s="31" t="s">
        <v>60</v>
      </c>
      <c r="N4" s="31" t="s">
        <v>61</v>
      </c>
      <c r="O4" s="83" t="s">
        <v>61</v>
      </c>
      <c r="P4" s="164" t="s">
        <v>61</v>
      </c>
      <c r="Q4" s="35" t="s">
        <v>60</v>
      </c>
      <c r="R4" s="36" t="s">
        <v>60</v>
      </c>
      <c r="S4" s="35" t="s">
        <v>60</v>
      </c>
      <c r="T4" s="36" t="s">
        <v>60</v>
      </c>
      <c r="U4" s="35" t="s">
        <v>60</v>
      </c>
      <c r="V4" s="36" t="s">
        <v>60</v>
      </c>
      <c r="W4" s="35" t="s">
        <v>61</v>
      </c>
      <c r="X4" s="36" t="s">
        <v>61</v>
      </c>
      <c r="Y4" s="35" t="s">
        <v>61</v>
      </c>
      <c r="Z4" s="36" t="s">
        <v>61</v>
      </c>
      <c r="AA4" s="35" t="s">
        <v>61</v>
      </c>
      <c r="AB4" s="165" t="s">
        <v>61</v>
      </c>
      <c r="AC4" s="77" t="s">
        <v>60</v>
      </c>
      <c r="AD4" s="77" t="s">
        <v>61</v>
      </c>
      <c r="AE4" s="73" t="s">
        <v>61</v>
      </c>
      <c r="AF4" s="77" t="s">
        <v>61</v>
      </c>
      <c r="AG4" s="166" t="s">
        <v>61</v>
      </c>
      <c r="AH4" s="42" t="s">
        <v>60</v>
      </c>
      <c r="AI4" s="43" t="s">
        <v>60</v>
      </c>
      <c r="AJ4" s="42" t="s">
        <v>60</v>
      </c>
      <c r="AK4" s="43" t="s">
        <v>60</v>
      </c>
      <c r="AL4" s="167" t="s">
        <v>60</v>
      </c>
      <c r="AO4" s="43" t="s">
        <v>60</v>
      </c>
      <c r="AP4" s="83" t="s">
        <v>60</v>
      </c>
      <c r="AQ4" s="83" t="s">
        <v>60</v>
      </c>
      <c r="AR4" s="83" t="s">
        <v>60</v>
      </c>
      <c r="AS4" s="83" t="s">
        <v>60</v>
      </c>
      <c r="AT4" s="83" t="s">
        <v>60</v>
      </c>
      <c r="AU4" s="162" t="s">
        <v>61</v>
      </c>
      <c r="AV4" s="162" t="s">
        <v>61</v>
      </c>
      <c r="AW4" s="162" t="s">
        <v>61</v>
      </c>
      <c r="AX4" s="162" t="s">
        <v>61</v>
      </c>
      <c r="AY4" s="162" t="s">
        <v>61</v>
      </c>
      <c r="AZ4" s="73" t="s">
        <v>60</v>
      </c>
      <c r="BA4" s="73" t="s">
        <v>60</v>
      </c>
      <c r="BB4" s="73" t="s">
        <v>60</v>
      </c>
      <c r="BC4" s="73" t="s">
        <v>60</v>
      </c>
      <c r="BD4" s="73" t="s">
        <v>60</v>
      </c>
      <c r="BE4" s="18" t="s">
        <v>61</v>
      </c>
      <c r="BF4" s="73" t="s">
        <v>61</v>
      </c>
      <c r="BG4" s="18" t="s">
        <v>61</v>
      </c>
      <c r="BH4" s="73" t="s">
        <v>61</v>
      </c>
      <c r="BI4" s="18" t="s">
        <v>61</v>
      </c>
      <c r="BJ4" s="73" t="s">
        <v>61</v>
      </c>
      <c r="BK4" s="40" t="s">
        <v>61</v>
      </c>
    </row>
    <row r="5" spans="1:63" ht="72.5" x14ac:dyDescent="0.35">
      <c r="A5" t="s">
        <v>407</v>
      </c>
      <c r="B5" s="1" t="s">
        <v>340</v>
      </c>
      <c r="C5" s="1" t="s">
        <v>408</v>
      </c>
      <c r="D5" s="45" t="s">
        <v>355</v>
      </c>
      <c r="E5" s="46" t="s">
        <v>356</v>
      </c>
      <c r="F5" s="45" t="s">
        <v>357</v>
      </c>
      <c r="G5" s="47" t="s">
        <v>358</v>
      </c>
      <c r="H5" s="45" t="s">
        <v>359</v>
      </c>
      <c r="I5" s="47" t="s">
        <v>360</v>
      </c>
      <c r="J5" s="48" t="s">
        <v>401</v>
      </c>
      <c r="K5" s="49" t="s">
        <v>409</v>
      </c>
      <c r="L5" s="48" t="s">
        <v>363</v>
      </c>
      <c r="M5" s="50" t="s">
        <v>364</v>
      </c>
      <c r="N5" s="51" t="s">
        <v>365</v>
      </c>
      <c r="O5" s="52" t="s">
        <v>366</v>
      </c>
      <c r="P5" s="51" t="s">
        <v>367</v>
      </c>
      <c r="Q5" s="53" t="s">
        <v>368</v>
      </c>
      <c r="R5" s="54" t="s">
        <v>369</v>
      </c>
      <c r="S5" s="53" t="s">
        <v>402</v>
      </c>
      <c r="T5" s="54" t="s">
        <v>403</v>
      </c>
      <c r="U5" s="53" t="s">
        <v>372</v>
      </c>
      <c r="V5" s="54" t="s">
        <v>373</v>
      </c>
      <c r="W5" s="53" t="s">
        <v>374</v>
      </c>
      <c r="X5" s="54" t="s">
        <v>375</v>
      </c>
      <c r="Y5" s="53" t="s">
        <v>376</v>
      </c>
      <c r="Z5" s="54" t="s">
        <v>377</v>
      </c>
      <c r="AA5" s="53" t="s">
        <v>378</v>
      </c>
      <c r="AB5" s="54" t="s">
        <v>379</v>
      </c>
      <c r="AC5" s="55" t="s">
        <v>380</v>
      </c>
      <c r="AD5" s="55" t="s">
        <v>381</v>
      </c>
      <c r="AE5" s="58" t="s">
        <v>382</v>
      </c>
      <c r="AF5" s="55" t="s">
        <v>383</v>
      </c>
      <c r="AG5" s="55" t="s">
        <v>384</v>
      </c>
      <c r="AH5" s="59" t="s">
        <v>385</v>
      </c>
      <c r="AI5" s="60" t="s">
        <v>386</v>
      </c>
      <c r="AJ5" s="59" t="s">
        <v>387</v>
      </c>
      <c r="AK5" s="60" t="s">
        <v>388</v>
      </c>
      <c r="AL5" s="59" t="s">
        <v>389</v>
      </c>
      <c r="AO5" s="168" t="s">
        <v>410</v>
      </c>
      <c r="AP5" s="49" t="s">
        <v>411</v>
      </c>
      <c r="AQ5" s="49" t="s">
        <v>412</v>
      </c>
      <c r="AR5" s="49" t="s">
        <v>413</v>
      </c>
      <c r="AS5" s="49" t="s">
        <v>414</v>
      </c>
      <c r="AT5" s="49" t="s">
        <v>415</v>
      </c>
      <c r="AU5" s="169" t="s">
        <v>416</v>
      </c>
      <c r="AV5" s="169" t="s">
        <v>417</v>
      </c>
      <c r="AW5" s="169" t="s">
        <v>418</v>
      </c>
      <c r="AX5" s="169" t="s">
        <v>419</v>
      </c>
      <c r="AY5" s="169" t="s">
        <v>420</v>
      </c>
      <c r="AZ5" s="58" t="s">
        <v>421</v>
      </c>
      <c r="BA5" s="58" t="s">
        <v>422</v>
      </c>
      <c r="BB5" s="58" t="s">
        <v>423</v>
      </c>
      <c r="BC5" s="58" t="s">
        <v>424</v>
      </c>
      <c r="BD5" s="58" t="s">
        <v>425</v>
      </c>
      <c r="BE5" s="170" t="s">
        <v>426</v>
      </c>
      <c r="BF5" s="58" t="s">
        <v>427</v>
      </c>
      <c r="BG5" s="170" t="s">
        <v>428</v>
      </c>
      <c r="BH5" s="58" t="s">
        <v>429</v>
      </c>
      <c r="BI5" s="171" t="s">
        <v>430</v>
      </c>
      <c r="BJ5" s="58" t="s">
        <v>431</v>
      </c>
      <c r="BK5" s="170" t="s">
        <v>432</v>
      </c>
    </row>
    <row r="6" spans="1:63" x14ac:dyDescent="0.35">
      <c r="B6" t="s">
        <v>229</v>
      </c>
      <c r="C6" s="172" t="s">
        <v>433</v>
      </c>
      <c r="D6" s="69">
        <v>42.857142857142854</v>
      </c>
      <c r="E6" s="69">
        <v>50</v>
      </c>
      <c r="F6" s="69">
        <v>50</v>
      </c>
      <c r="G6" s="69">
        <v>9.0909090909090917</v>
      </c>
      <c r="H6" s="69">
        <v>36.296296296296298</v>
      </c>
      <c r="I6" s="173">
        <v>32.592592592592588</v>
      </c>
      <c r="J6" s="69">
        <v>13.333333333333334</v>
      </c>
      <c r="K6" s="69">
        <v>69.230769230769226</v>
      </c>
      <c r="L6" s="69">
        <v>0</v>
      </c>
      <c r="M6" s="69">
        <v>20.80062794348509</v>
      </c>
      <c r="N6" s="69">
        <v>44.444444444444443</v>
      </c>
      <c r="O6" s="69">
        <v>36.296296296296298</v>
      </c>
      <c r="P6" s="173">
        <v>30.158730158730158</v>
      </c>
      <c r="Q6" s="69">
        <v>50</v>
      </c>
      <c r="R6" s="69">
        <v>38.461538461538467</v>
      </c>
      <c r="S6" s="69">
        <v>75</v>
      </c>
      <c r="T6" s="69">
        <v>16.666666666666664</v>
      </c>
      <c r="U6" s="69">
        <v>50</v>
      </c>
      <c r="V6" s="69">
        <v>18.181818181818183</v>
      </c>
      <c r="W6" s="69">
        <v>42.857142857142854</v>
      </c>
      <c r="X6" s="69">
        <v>35.714285714285715</v>
      </c>
      <c r="Y6" s="69">
        <v>27.407407407407408</v>
      </c>
      <c r="Z6" s="69">
        <v>35.897435897435898</v>
      </c>
      <c r="AA6" s="69">
        <v>30.37037037037037</v>
      </c>
      <c r="AB6" s="173">
        <v>10.317460317460318</v>
      </c>
      <c r="AC6" s="69">
        <v>32.282051282051285</v>
      </c>
      <c r="AD6" s="69">
        <v>47.772597772597777</v>
      </c>
      <c r="AE6" s="69">
        <v>46.825396825396822</v>
      </c>
      <c r="AF6" s="69">
        <v>13.473748473748476</v>
      </c>
      <c r="AG6" s="173">
        <v>61.728395061728385</v>
      </c>
      <c r="AH6" s="69">
        <v>15.384615384615385</v>
      </c>
      <c r="AI6" s="69">
        <v>0</v>
      </c>
      <c r="AJ6" s="69">
        <v>7.6923076923076925</v>
      </c>
      <c r="AK6" s="69">
        <v>0</v>
      </c>
      <c r="AL6" s="173">
        <v>46.153846153846153</v>
      </c>
      <c r="AO6" s="174">
        <f t="shared" ref="AO6:AO50" si="0">AVERAGE(AP6:AQ6,AR6:AT6)</f>
        <v>21.428571428571431</v>
      </c>
      <c r="AP6" s="69">
        <v>7.1428571428571423</v>
      </c>
      <c r="AQ6" s="69">
        <v>0</v>
      </c>
      <c r="AR6" s="69">
        <v>38.461538461538467</v>
      </c>
      <c r="AS6" s="69">
        <v>38.461538461538467</v>
      </c>
      <c r="AT6" s="69">
        <v>23.076923076923077</v>
      </c>
      <c r="AU6" s="193">
        <v>37.962962962962962</v>
      </c>
      <c r="AV6" s="193">
        <v>20.512820512820511</v>
      </c>
      <c r="AW6" s="193">
        <v>72.727272727272734</v>
      </c>
      <c r="AX6" s="193">
        <v>71.296296296296305</v>
      </c>
      <c r="AY6" s="193">
        <v>36.363636363636367</v>
      </c>
      <c r="AZ6" s="69">
        <v>23.076923076923077</v>
      </c>
      <c r="BA6" s="69">
        <v>8.3333333333333321</v>
      </c>
      <c r="BB6" s="69">
        <v>30</v>
      </c>
      <c r="BC6" s="69">
        <v>54.54545454545454</v>
      </c>
      <c r="BD6" s="69">
        <v>45.454545454545453</v>
      </c>
      <c r="BE6" s="69">
        <v>15.079365079365079</v>
      </c>
      <c r="BF6" s="69">
        <v>3.4188034188034191</v>
      </c>
      <c r="BG6" s="69">
        <v>26.666666666666664</v>
      </c>
      <c r="BH6" s="69">
        <v>8.7301587301587311</v>
      </c>
      <c r="BI6" s="69">
        <v>66.666666666666657</v>
      </c>
      <c r="BJ6" s="69">
        <v>64.444444444444443</v>
      </c>
      <c r="BK6" s="69">
        <v>54.074074074074069</v>
      </c>
    </row>
    <row r="7" spans="1:63" x14ac:dyDescent="0.35">
      <c r="B7" t="s">
        <v>229</v>
      </c>
      <c r="C7" s="172" t="s">
        <v>434</v>
      </c>
      <c r="D7" s="69">
        <v>100</v>
      </c>
      <c r="E7" s="69">
        <v>100</v>
      </c>
      <c r="F7" s="69">
        <v>93.75</v>
      </c>
      <c r="G7" s="69">
        <v>100</v>
      </c>
      <c r="H7" s="69">
        <v>60.784313725490193</v>
      </c>
      <c r="I7" s="173">
        <v>61.80555555555555</v>
      </c>
      <c r="J7" s="69">
        <v>70.588235294117652</v>
      </c>
      <c r="K7" s="69">
        <v>81.25</v>
      </c>
      <c r="L7" s="69">
        <v>58.82352941176471</v>
      </c>
      <c r="M7" s="69">
        <v>44.511904761904759</v>
      </c>
      <c r="N7" s="69">
        <v>37.777777777777779</v>
      </c>
      <c r="O7" s="69">
        <v>53.59477124183006</v>
      </c>
      <c r="P7" s="173">
        <v>52.941176470588232</v>
      </c>
      <c r="Q7" s="69">
        <v>100</v>
      </c>
      <c r="R7" s="69">
        <v>66.666666666666657</v>
      </c>
      <c r="S7" s="69">
        <v>71.428571428571431</v>
      </c>
      <c r="T7" s="69">
        <v>40</v>
      </c>
      <c r="U7" s="69">
        <v>88.235294117647058</v>
      </c>
      <c r="V7" s="69">
        <v>40</v>
      </c>
      <c r="W7" s="69">
        <v>64.052287581699346</v>
      </c>
      <c r="X7" s="69">
        <v>46.405228758169933</v>
      </c>
      <c r="Y7" s="69">
        <v>44.444444444444443</v>
      </c>
      <c r="Z7" s="69">
        <v>56.349206349206341</v>
      </c>
      <c r="AA7" s="69">
        <v>47.222222222222221</v>
      </c>
      <c r="AB7" s="173">
        <v>28.148148148148145</v>
      </c>
      <c r="AC7" s="69">
        <v>51.023809523809526</v>
      </c>
      <c r="AD7" s="69">
        <v>59.145299145299148</v>
      </c>
      <c r="AE7" s="69">
        <v>46.527777777777779</v>
      </c>
      <c r="AF7" s="69">
        <v>36.557734204793029</v>
      </c>
      <c r="AG7" s="173">
        <v>75.381263616557732</v>
      </c>
      <c r="AH7" s="69">
        <v>82.35294117647058</v>
      </c>
      <c r="AI7" s="69">
        <v>40</v>
      </c>
      <c r="AJ7" s="69">
        <v>53.333333333333336</v>
      </c>
      <c r="AK7" s="69">
        <v>62.5</v>
      </c>
      <c r="AL7" s="173">
        <v>88.235294117647058</v>
      </c>
      <c r="AO7" s="174">
        <f t="shared" si="0"/>
        <v>44.511904761904759</v>
      </c>
      <c r="AP7" s="69">
        <v>43.75</v>
      </c>
      <c r="AQ7" s="69">
        <v>7.1428571428571423</v>
      </c>
      <c r="AR7" s="69">
        <v>46.666666666666664</v>
      </c>
      <c r="AS7" s="69">
        <v>56.25</v>
      </c>
      <c r="AT7" s="69">
        <v>68.75</v>
      </c>
      <c r="AU7" s="191">
        <v>49.572649572649574</v>
      </c>
      <c r="AV7" s="191">
        <v>40.17094017094017</v>
      </c>
      <c r="AW7" s="191">
        <v>80.341880341880341</v>
      </c>
      <c r="AX7" s="191">
        <v>80.341880341880341</v>
      </c>
      <c r="AY7" s="191">
        <v>45.299145299145295</v>
      </c>
      <c r="AZ7" s="69">
        <v>62.5</v>
      </c>
      <c r="BA7" s="69">
        <v>14.285714285714285</v>
      </c>
      <c r="BB7" s="69">
        <v>53.333333333333336</v>
      </c>
      <c r="BC7" s="69">
        <v>68.75</v>
      </c>
      <c r="BD7" s="69">
        <v>56.25</v>
      </c>
      <c r="BE7" s="69">
        <v>37.777777777777779</v>
      </c>
      <c r="BF7" s="69">
        <v>27.407407407407408</v>
      </c>
      <c r="BG7" s="69">
        <v>57.516339869281047</v>
      </c>
      <c r="BH7" s="69">
        <v>23.52941176470588</v>
      </c>
      <c r="BI7" s="69">
        <v>77.777777777777771</v>
      </c>
      <c r="BJ7" s="69">
        <v>76.470588235294116</v>
      </c>
      <c r="BK7" s="69">
        <v>71.895424836601308</v>
      </c>
    </row>
    <row r="8" spans="1:63" x14ac:dyDescent="0.35">
      <c r="B8" t="s">
        <v>302</v>
      </c>
      <c r="C8" s="172" t="s">
        <v>433</v>
      </c>
      <c r="D8" s="69">
        <v>85.714285714285708</v>
      </c>
      <c r="E8" s="69">
        <v>85.714285714285708</v>
      </c>
      <c r="F8" s="69">
        <v>28.571428571428569</v>
      </c>
      <c r="G8" s="69">
        <v>57.142857142857139</v>
      </c>
      <c r="H8" s="69">
        <v>38.888888888888886</v>
      </c>
      <c r="I8" s="173">
        <v>31.944444444444443</v>
      </c>
      <c r="J8" s="69">
        <v>0</v>
      </c>
      <c r="K8" s="69">
        <v>25</v>
      </c>
      <c r="L8" s="69">
        <v>62.5</v>
      </c>
      <c r="M8" s="69">
        <v>15.561224489795919</v>
      </c>
      <c r="N8" s="69">
        <v>24.691358024691358</v>
      </c>
      <c r="O8" s="69">
        <v>37.037037037037031</v>
      </c>
      <c r="P8" s="173">
        <v>34.722222222222221</v>
      </c>
      <c r="Q8" s="69">
        <v>16.666666666666664</v>
      </c>
      <c r="R8" s="69">
        <v>57.142857142857139</v>
      </c>
      <c r="S8" s="69">
        <v>0</v>
      </c>
      <c r="T8" s="69">
        <v>25</v>
      </c>
      <c r="U8" s="69">
        <v>25</v>
      </c>
      <c r="V8" s="69">
        <v>33.333333333333329</v>
      </c>
      <c r="W8" s="69">
        <v>47.777777777777771</v>
      </c>
      <c r="X8" s="69">
        <v>15.555555555555554</v>
      </c>
      <c r="Y8" s="69">
        <v>15.555555555555554</v>
      </c>
      <c r="Z8" s="69">
        <v>61.111111111111107</v>
      </c>
      <c r="AA8" s="69">
        <v>82.716049382716051</v>
      </c>
      <c r="AB8" s="173">
        <v>12.345679012345679</v>
      </c>
      <c r="AC8" s="69">
        <v>43.214285714285708</v>
      </c>
      <c r="AD8" s="69">
        <v>61.16402116402115</v>
      </c>
      <c r="AE8" s="69">
        <v>22.222222222222221</v>
      </c>
      <c r="AF8" s="69">
        <v>23.518518518518515</v>
      </c>
      <c r="AG8" s="173">
        <v>36.543209876543209</v>
      </c>
      <c r="AH8" s="69">
        <v>33.333333333333329</v>
      </c>
      <c r="AI8" s="69">
        <v>75</v>
      </c>
      <c r="AJ8" s="69">
        <v>66.666666666666657</v>
      </c>
      <c r="AK8" s="69">
        <v>60</v>
      </c>
      <c r="AL8" s="173">
        <v>50</v>
      </c>
      <c r="AO8" s="174">
        <f t="shared" si="0"/>
        <v>16.428571428571427</v>
      </c>
      <c r="AP8" s="69">
        <v>12.5</v>
      </c>
      <c r="AQ8" s="69">
        <v>14.285714285714285</v>
      </c>
      <c r="AR8" s="69">
        <v>12.5</v>
      </c>
      <c r="AS8" s="69">
        <v>14.285714285714285</v>
      </c>
      <c r="AT8" s="69">
        <v>28.571428571428569</v>
      </c>
      <c r="AU8" s="192">
        <v>61.728395061728392</v>
      </c>
      <c r="AV8" s="192">
        <v>62.962962962962962</v>
      </c>
      <c r="AW8" s="192">
        <v>60.493827160493829</v>
      </c>
      <c r="AX8" s="192">
        <v>77.777777777777771</v>
      </c>
      <c r="AY8" s="192">
        <v>42.857142857142847</v>
      </c>
      <c r="AZ8" s="69">
        <v>50</v>
      </c>
      <c r="BA8" s="69">
        <v>37.5</v>
      </c>
      <c r="BB8" s="69">
        <v>50</v>
      </c>
      <c r="BC8" s="69">
        <v>28.571428571428569</v>
      </c>
      <c r="BD8" s="69">
        <v>50</v>
      </c>
      <c r="BE8" s="69">
        <v>13.580246913580247</v>
      </c>
      <c r="BF8" s="69">
        <v>7.4074074074074083</v>
      </c>
      <c r="BG8" s="69">
        <v>64.444444444444443</v>
      </c>
      <c r="BH8" s="69">
        <v>8.6419753086419746</v>
      </c>
      <c r="BI8" s="69">
        <v>66.666666666666657</v>
      </c>
      <c r="BJ8" s="69">
        <v>35.555555555555557</v>
      </c>
      <c r="BK8" s="69">
        <v>7.4074074074074083</v>
      </c>
    </row>
    <row r="9" spans="1:63" x14ac:dyDescent="0.35">
      <c r="B9" s="175" t="s">
        <v>302</v>
      </c>
      <c r="C9" s="176" t="s">
        <v>434</v>
      </c>
      <c r="D9" s="177">
        <v>100</v>
      </c>
      <c r="E9" s="177">
        <v>100</v>
      </c>
      <c r="F9" s="177">
        <v>100</v>
      </c>
      <c r="G9" s="177">
        <v>100</v>
      </c>
      <c r="H9" s="177">
        <v>58.518518518518519</v>
      </c>
      <c r="I9" s="178">
        <v>62.962962962962962</v>
      </c>
      <c r="J9" s="177">
        <v>100</v>
      </c>
      <c r="K9" s="177">
        <v>100</v>
      </c>
      <c r="L9" s="177">
        <v>100</v>
      </c>
      <c r="M9" s="177">
        <v>65.333333333333329</v>
      </c>
      <c r="N9" s="177">
        <v>60</v>
      </c>
      <c r="O9" s="177">
        <v>69.629629629629633</v>
      </c>
      <c r="P9" s="178">
        <v>61.111111111111107</v>
      </c>
      <c r="Q9" s="177">
        <v>100</v>
      </c>
      <c r="R9" s="177">
        <v>100</v>
      </c>
      <c r="S9" s="177">
        <v>100</v>
      </c>
      <c r="T9" s="177">
        <v>73.333333333333329</v>
      </c>
      <c r="U9" s="177">
        <v>100</v>
      </c>
      <c r="V9" s="177">
        <v>33.333333333333329</v>
      </c>
      <c r="W9" s="177">
        <v>77.777777777777771</v>
      </c>
      <c r="X9" s="177">
        <v>52.592592592592588</v>
      </c>
      <c r="Y9" s="177">
        <v>69.629629629629633</v>
      </c>
      <c r="Z9" s="177">
        <v>91.1111111111111</v>
      </c>
      <c r="AA9" s="177">
        <v>88.148148148148152</v>
      </c>
      <c r="AB9" s="178">
        <v>10.37037037037037</v>
      </c>
      <c r="AC9" s="177">
        <v>90.476190476190482</v>
      </c>
      <c r="AD9" s="177">
        <v>71.111111111111114</v>
      </c>
      <c r="AE9" s="177">
        <v>48.148148148148145</v>
      </c>
      <c r="AF9" s="177">
        <v>23.333333333333332</v>
      </c>
      <c r="AG9" s="178">
        <v>46.913580246913575</v>
      </c>
      <c r="AH9" s="177">
        <v>100</v>
      </c>
      <c r="AI9" s="177">
        <v>40</v>
      </c>
      <c r="AJ9" s="177">
        <v>26.666666666666668</v>
      </c>
      <c r="AK9" s="177">
        <v>100</v>
      </c>
      <c r="AL9" s="178">
        <v>100</v>
      </c>
      <c r="AO9" s="174">
        <f t="shared" si="0"/>
        <v>65.333333333333329</v>
      </c>
      <c r="AP9" s="177">
        <v>100</v>
      </c>
      <c r="AQ9" s="177">
        <v>33.333333333333329</v>
      </c>
      <c r="AR9" s="177">
        <v>73.333333333333329</v>
      </c>
      <c r="AS9" s="177">
        <v>40</v>
      </c>
      <c r="AT9" s="177">
        <v>80</v>
      </c>
      <c r="AU9" s="191">
        <v>66.666666666666671</v>
      </c>
      <c r="AV9" s="191">
        <v>83.703703703703695</v>
      </c>
      <c r="AW9" s="191">
        <v>68.888888888888886</v>
      </c>
      <c r="AX9" s="191">
        <v>91.851851851851848</v>
      </c>
      <c r="AY9" s="191">
        <v>44.444444444444443</v>
      </c>
      <c r="AZ9" s="177">
        <v>92.857142857142861</v>
      </c>
      <c r="BA9" s="177">
        <v>73.333333333333329</v>
      </c>
      <c r="BB9" s="177">
        <v>93.333333333333329</v>
      </c>
      <c r="BC9" s="177">
        <v>92.857142857142861</v>
      </c>
      <c r="BD9" s="177">
        <v>100</v>
      </c>
      <c r="BE9" s="177">
        <v>8.1481481481481488</v>
      </c>
      <c r="BF9" s="177">
        <v>0</v>
      </c>
      <c r="BG9" s="177">
        <v>79.259259259259252</v>
      </c>
      <c r="BH9" s="177">
        <v>5.9259259259259265</v>
      </c>
      <c r="BI9" s="177">
        <v>80.740740740740748</v>
      </c>
      <c r="BJ9" s="177">
        <v>53.333333333333329</v>
      </c>
      <c r="BK9" s="177">
        <v>6.6666666666666679</v>
      </c>
    </row>
    <row r="10" spans="1:63" x14ac:dyDescent="0.35">
      <c r="A10" s="179"/>
      <c r="B10" t="s">
        <v>230</v>
      </c>
      <c r="C10" s="172" t="s">
        <v>433</v>
      </c>
      <c r="D10" s="69">
        <v>92.857142857142861</v>
      </c>
      <c r="E10" s="69">
        <v>76.923076923076934</v>
      </c>
      <c r="F10" s="69">
        <v>78.571428571428569</v>
      </c>
      <c r="G10" s="69">
        <v>58.333333333333336</v>
      </c>
      <c r="H10" s="69">
        <v>82.539682539682545</v>
      </c>
      <c r="I10" s="173">
        <v>83.333333333333329</v>
      </c>
      <c r="J10" s="69">
        <v>61.53846153846154</v>
      </c>
      <c r="K10" s="69">
        <v>50</v>
      </c>
      <c r="L10" s="69">
        <v>41.666666666666671</v>
      </c>
      <c r="M10" s="69">
        <v>30.219780219780215</v>
      </c>
      <c r="N10" s="69">
        <v>71.428571428571431</v>
      </c>
      <c r="O10" s="69">
        <v>69.047619047619051</v>
      </c>
      <c r="P10" s="173">
        <v>59.523809523809518</v>
      </c>
      <c r="Q10" s="69">
        <v>69.230769230769226</v>
      </c>
      <c r="R10" s="69">
        <v>15.384615384615385</v>
      </c>
      <c r="S10" s="69">
        <v>30.76923076923077</v>
      </c>
      <c r="T10" s="69">
        <v>9.0909090909090917</v>
      </c>
      <c r="U10" s="69">
        <v>9.0909090909090917</v>
      </c>
      <c r="V10" s="69">
        <v>8.3333333333333321</v>
      </c>
      <c r="W10" s="69">
        <v>61.904761904761898</v>
      </c>
      <c r="X10" s="69">
        <v>80.952380952380963</v>
      </c>
      <c r="Y10" s="69">
        <v>40.476190476190482</v>
      </c>
      <c r="Z10" s="69">
        <v>73.015873015873012</v>
      </c>
      <c r="AA10" s="69">
        <v>62.698412698412703</v>
      </c>
      <c r="AB10" s="173">
        <v>57.936507936507937</v>
      </c>
      <c r="AC10" s="69">
        <v>36.787878787878789</v>
      </c>
      <c r="AD10" s="69">
        <v>46.648536648536641</v>
      </c>
      <c r="AE10" s="69">
        <v>84.92063492063491</v>
      </c>
      <c r="AF10" s="69">
        <v>62.286324786324791</v>
      </c>
      <c r="AG10" s="173">
        <v>86.507936507936506</v>
      </c>
      <c r="AH10" s="69">
        <v>46.153846153846153</v>
      </c>
      <c r="AI10" s="69">
        <v>9.0909090909090917</v>
      </c>
      <c r="AJ10" s="69">
        <v>16.666666666666664</v>
      </c>
      <c r="AK10" s="69">
        <v>18.181818181818183</v>
      </c>
      <c r="AL10" s="173">
        <v>45.454545454545453</v>
      </c>
      <c r="AO10" s="174">
        <f t="shared" si="0"/>
        <v>30</v>
      </c>
      <c r="AP10" s="69">
        <v>41.666666666666671</v>
      </c>
      <c r="AQ10" s="69">
        <v>0</v>
      </c>
      <c r="AR10" s="69">
        <v>50</v>
      </c>
      <c r="AS10" s="69">
        <v>41.666666666666671</v>
      </c>
      <c r="AT10" s="69">
        <v>16.666666666666664</v>
      </c>
      <c r="AU10" s="192">
        <v>33.333333333333343</v>
      </c>
      <c r="AV10" s="192">
        <v>12.962962962962948</v>
      </c>
      <c r="AW10" s="192">
        <v>72.649572649572647</v>
      </c>
      <c r="AX10" s="192">
        <v>76.92307692307692</v>
      </c>
      <c r="AY10" s="192">
        <v>37.37373737373737</v>
      </c>
      <c r="AZ10" s="69">
        <v>18.181818181818183</v>
      </c>
      <c r="BA10" s="69">
        <v>9.0909090909090917</v>
      </c>
      <c r="BB10" s="69">
        <v>41.666666666666671</v>
      </c>
      <c r="BC10" s="69">
        <v>75</v>
      </c>
      <c r="BD10" s="69">
        <v>40</v>
      </c>
      <c r="BE10" s="69">
        <v>65.81196581196582</v>
      </c>
      <c r="BF10" s="69">
        <v>59.523809523809518</v>
      </c>
      <c r="BG10" s="69">
        <v>62.698412698412703</v>
      </c>
      <c r="BH10" s="69">
        <v>61.111111111111107</v>
      </c>
      <c r="BI10" s="69">
        <v>88.095238095238102</v>
      </c>
      <c r="BJ10" s="69">
        <v>91.269841269841251</v>
      </c>
      <c r="BK10" s="69">
        <v>80.158730158730151</v>
      </c>
    </row>
    <row r="11" spans="1:63" x14ac:dyDescent="0.35">
      <c r="B11" t="s">
        <v>230</v>
      </c>
      <c r="C11" s="172" t="s">
        <v>434</v>
      </c>
      <c r="D11" s="69">
        <v>94.444444444444443</v>
      </c>
      <c r="E11" s="69">
        <v>94.444444444444443</v>
      </c>
      <c r="F11" s="69">
        <v>88.888888888888886</v>
      </c>
      <c r="G11" s="69">
        <v>66.666666666666657</v>
      </c>
      <c r="H11" s="69">
        <v>71.929824561403507</v>
      </c>
      <c r="I11" s="173">
        <v>51.851851851851855</v>
      </c>
      <c r="J11" s="69">
        <v>55.555555555555557</v>
      </c>
      <c r="K11" s="69">
        <v>70.588235294117652</v>
      </c>
      <c r="L11" s="69">
        <v>64.705882352941174</v>
      </c>
      <c r="M11" s="69">
        <v>50.833333333333329</v>
      </c>
      <c r="N11" s="69">
        <v>52.046783625730988</v>
      </c>
      <c r="O11" s="69">
        <v>41.358024691358025</v>
      </c>
      <c r="P11" s="173">
        <v>39.766081871345023</v>
      </c>
      <c r="Q11" s="69">
        <v>100</v>
      </c>
      <c r="R11" s="69">
        <v>61.111111111111114</v>
      </c>
      <c r="S11" s="69">
        <v>94.444444444444443</v>
      </c>
      <c r="T11" s="69">
        <v>43.75</v>
      </c>
      <c r="U11" s="69">
        <v>72.222222222222214</v>
      </c>
      <c r="V11" s="69">
        <v>50</v>
      </c>
      <c r="W11" s="69">
        <v>55.555555555555557</v>
      </c>
      <c r="X11" s="69">
        <v>67.251461988304087</v>
      </c>
      <c r="Y11" s="69">
        <v>40.74074074074074</v>
      </c>
      <c r="Z11" s="69">
        <v>67.901234567901227</v>
      </c>
      <c r="AA11" s="69">
        <v>56.140350877192979</v>
      </c>
      <c r="AB11" s="173">
        <v>42.10526315789474</v>
      </c>
      <c r="AC11" s="69">
        <v>49.184726522187823</v>
      </c>
      <c r="AD11" s="69">
        <v>60.806864656193866</v>
      </c>
      <c r="AE11" s="69">
        <v>50.292397660818708</v>
      </c>
      <c r="AF11" s="69">
        <v>47.076023391812868</v>
      </c>
      <c r="AG11" s="173">
        <v>76.803118908382075</v>
      </c>
      <c r="AH11" s="69">
        <v>94.444444444444443</v>
      </c>
      <c r="AI11" s="69">
        <v>47.058823529411761</v>
      </c>
      <c r="AJ11" s="69">
        <v>41.17647058823529</v>
      </c>
      <c r="AK11" s="69">
        <v>63.157894736842103</v>
      </c>
      <c r="AL11" s="173">
        <v>78.94736842105263</v>
      </c>
      <c r="AO11" s="174">
        <f t="shared" si="0"/>
        <v>50.833333333333329</v>
      </c>
      <c r="AP11" s="69">
        <v>72.222222222222214</v>
      </c>
      <c r="AQ11" s="69">
        <v>22.222222222222221</v>
      </c>
      <c r="AR11" s="69">
        <v>43.75</v>
      </c>
      <c r="AS11" s="69">
        <v>72.222222222222214</v>
      </c>
      <c r="AT11" s="69">
        <v>43.75</v>
      </c>
      <c r="AU11" s="191">
        <v>61.111111111111114</v>
      </c>
      <c r="AV11" s="191">
        <v>45.029239766081872</v>
      </c>
      <c r="AW11" s="191">
        <v>66.049382716049394</v>
      </c>
      <c r="AX11" s="191">
        <v>69.753086419753089</v>
      </c>
      <c r="AY11" s="191">
        <v>62.091503267973856</v>
      </c>
      <c r="AZ11" s="69">
        <v>63.157894736842103</v>
      </c>
      <c r="BA11" s="69">
        <v>22.222222222222221</v>
      </c>
      <c r="BB11" s="69">
        <v>44.444444444444443</v>
      </c>
      <c r="BC11" s="69">
        <v>63.157894736842103</v>
      </c>
      <c r="BD11" s="69">
        <v>52.941176470588239</v>
      </c>
      <c r="BE11" s="69">
        <v>48.538011695906427</v>
      </c>
      <c r="BF11" s="69">
        <v>38.596491228070178</v>
      </c>
      <c r="BG11" s="69">
        <v>53.801169590643269</v>
      </c>
      <c r="BH11" s="69">
        <v>47.368421052631582</v>
      </c>
      <c r="BI11" s="69">
        <v>76.023391812865498</v>
      </c>
      <c r="BJ11" s="69">
        <v>87.134502923976612</v>
      </c>
      <c r="BK11" s="69">
        <v>67.251461988304087</v>
      </c>
    </row>
    <row r="12" spans="1:63" x14ac:dyDescent="0.35">
      <c r="B12" t="s">
        <v>233</v>
      </c>
      <c r="C12" s="172" t="s">
        <v>433</v>
      </c>
      <c r="D12" s="69">
        <v>100</v>
      </c>
      <c r="E12" s="69">
        <v>93.75</v>
      </c>
      <c r="F12" s="69">
        <v>37.5</v>
      </c>
      <c r="G12" s="69">
        <v>60</v>
      </c>
      <c r="H12" s="69">
        <v>55.555555555555557</v>
      </c>
      <c r="I12" s="173">
        <v>67.361111111111114</v>
      </c>
      <c r="J12" s="69">
        <v>62.5</v>
      </c>
      <c r="K12" s="69">
        <v>75</v>
      </c>
      <c r="L12" s="69">
        <v>43.75</v>
      </c>
      <c r="M12" s="69">
        <v>52.678571428571431</v>
      </c>
      <c r="N12" s="69">
        <v>63.194444444444443</v>
      </c>
      <c r="O12" s="69">
        <v>61.111111111111107</v>
      </c>
      <c r="P12" s="173">
        <v>65.972222222222214</v>
      </c>
      <c r="Q12" s="69">
        <v>37.5</v>
      </c>
      <c r="R12" s="69">
        <v>37.5</v>
      </c>
      <c r="S12" s="69">
        <v>87.5</v>
      </c>
      <c r="T12" s="69">
        <v>75</v>
      </c>
      <c r="U12" s="69">
        <v>25</v>
      </c>
      <c r="V12" s="69">
        <v>0</v>
      </c>
      <c r="W12" s="69">
        <v>63.194444444444443</v>
      </c>
      <c r="X12" s="69">
        <v>47.916666666666664</v>
      </c>
      <c r="Y12" s="69">
        <v>56.25</v>
      </c>
      <c r="Z12" s="69">
        <v>65.185185185185176</v>
      </c>
      <c r="AA12" s="69">
        <v>73.333333333333329</v>
      </c>
      <c r="AB12" s="173">
        <v>39.25925925925926</v>
      </c>
      <c r="AC12" s="69">
        <v>81</v>
      </c>
      <c r="AD12" s="69">
        <v>70.055555555555571</v>
      </c>
      <c r="AE12" s="69">
        <v>60.416666666666664</v>
      </c>
      <c r="AF12" s="69">
        <v>34.847883597883595</v>
      </c>
      <c r="AG12" s="173">
        <v>76.604938271604937</v>
      </c>
      <c r="AH12" s="69">
        <v>40</v>
      </c>
      <c r="AI12" s="69" t="s">
        <v>244</v>
      </c>
      <c r="AJ12" s="69">
        <v>71.428571428571431</v>
      </c>
      <c r="AK12" s="69" t="s">
        <v>244</v>
      </c>
      <c r="AL12" s="173" t="s">
        <v>244</v>
      </c>
      <c r="AO12" s="174">
        <f t="shared" si="0"/>
        <v>56.25</v>
      </c>
      <c r="AP12" s="69">
        <v>62.5</v>
      </c>
      <c r="AQ12" s="69">
        <v>62.5</v>
      </c>
      <c r="AR12" s="69">
        <v>18.75</v>
      </c>
      <c r="AS12" s="69">
        <v>62.5</v>
      </c>
      <c r="AT12" s="69">
        <v>75</v>
      </c>
      <c r="AU12" s="192">
        <v>68.148148148148152</v>
      </c>
      <c r="AV12" s="192">
        <v>70.634920634920633</v>
      </c>
      <c r="AW12" s="192">
        <v>68.253968253968253</v>
      </c>
      <c r="AX12" s="192">
        <v>69.629629629629633</v>
      </c>
      <c r="AY12" s="192">
        <v>73.611111111111114</v>
      </c>
      <c r="AZ12" s="69">
        <v>93.75</v>
      </c>
      <c r="BA12" s="69">
        <v>68.75</v>
      </c>
      <c r="BB12" s="69">
        <v>62.5</v>
      </c>
      <c r="BC12" s="69">
        <v>80</v>
      </c>
      <c r="BD12" s="69">
        <v>100</v>
      </c>
      <c r="BE12" s="69">
        <v>27.407407407407408</v>
      </c>
      <c r="BF12" s="69">
        <v>4.4444444444444429</v>
      </c>
      <c r="BG12" s="69">
        <v>75</v>
      </c>
      <c r="BH12" s="69">
        <v>32.539682539682538</v>
      </c>
      <c r="BI12" s="69">
        <v>82.962962962962962</v>
      </c>
      <c r="BJ12" s="69">
        <v>75</v>
      </c>
      <c r="BK12" s="69">
        <v>71.851851851851848</v>
      </c>
    </row>
    <row r="13" spans="1:63" x14ac:dyDescent="0.35">
      <c r="B13" t="s">
        <v>233</v>
      </c>
      <c r="C13" s="172" t="s">
        <v>434</v>
      </c>
      <c r="D13" s="69">
        <v>100</v>
      </c>
      <c r="E13" s="69">
        <v>100</v>
      </c>
      <c r="F13" s="69">
        <v>84.615384615384613</v>
      </c>
      <c r="G13" s="69">
        <v>23.076923076923077</v>
      </c>
      <c r="H13" s="69">
        <v>34.18803418803418</v>
      </c>
      <c r="I13" s="173">
        <v>64.957264957264954</v>
      </c>
      <c r="J13" s="69">
        <v>0</v>
      </c>
      <c r="K13" s="69">
        <v>69.230769230769226</v>
      </c>
      <c r="L13" s="69">
        <v>30.76923076923077</v>
      </c>
      <c r="M13" s="69">
        <v>46.025641025641022</v>
      </c>
      <c r="N13" s="69">
        <v>33.333333333333329</v>
      </c>
      <c r="O13" s="69">
        <v>35.042735042735046</v>
      </c>
      <c r="P13" s="173">
        <v>27.350427350427353</v>
      </c>
      <c r="Q13" s="69">
        <v>100</v>
      </c>
      <c r="R13" s="69">
        <v>53.846153846153847</v>
      </c>
      <c r="S13" s="69">
        <v>23.076923076923077</v>
      </c>
      <c r="T13" s="69">
        <v>23.076923076923077</v>
      </c>
      <c r="U13" s="69">
        <v>46.153846153846153</v>
      </c>
      <c r="V13" s="69">
        <v>0</v>
      </c>
      <c r="W13" s="69">
        <v>64.102564102564102</v>
      </c>
      <c r="X13" s="69">
        <v>29.05982905982906</v>
      </c>
      <c r="Y13" s="69">
        <v>26.495726495726494</v>
      </c>
      <c r="Z13" s="69">
        <v>64.102564102564102</v>
      </c>
      <c r="AA13" s="69">
        <v>62.393162393162385</v>
      </c>
      <c r="AB13" s="173">
        <v>63.247863247863251</v>
      </c>
      <c r="AC13" s="69">
        <v>56.666666666666671</v>
      </c>
      <c r="AD13" s="69">
        <v>39.829059829059837</v>
      </c>
      <c r="AE13" s="69">
        <v>15.384615384615383</v>
      </c>
      <c r="AF13" s="69">
        <v>45.940170940170944</v>
      </c>
      <c r="AG13" s="173">
        <v>60.13986013986014</v>
      </c>
      <c r="AH13" s="69">
        <v>46.153846153846153</v>
      </c>
      <c r="AI13" s="69">
        <v>38.461538461538467</v>
      </c>
      <c r="AJ13" s="69">
        <v>53.846153846153847</v>
      </c>
      <c r="AK13" s="69">
        <v>7.6923076923076925</v>
      </c>
      <c r="AL13" s="173">
        <v>38.461538461538467</v>
      </c>
      <c r="AO13" s="174">
        <f t="shared" si="0"/>
        <v>46.025641025641022</v>
      </c>
      <c r="AP13" s="69">
        <v>69.230769230769226</v>
      </c>
      <c r="AQ13" s="69">
        <v>33.333333333333329</v>
      </c>
      <c r="AR13" s="69">
        <v>0</v>
      </c>
      <c r="AS13" s="69">
        <v>58.333333333333336</v>
      </c>
      <c r="AT13" s="69">
        <v>69.230769230769226</v>
      </c>
      <c r="AU13" s="191">
        <v>35.042735042735046</v>
      </c>
      <c r="AV13" s="191">
        <v>37.606837606837615</v>
      </c>
      <c r="AW13" s="191">
        <v>52.136752136752143</v>
      </c>
      <c r="AX13" s="191">
        <v>28.205128205128204</v>
      </c>
      <c r="AY13" s="191">
        <v>46.15384615384616</v>
      </c>
      <c r="AZ13" s="69">
        <v>100</v>
      </c>
      <c r="BA13" s="69">
        <v>38.461538461538467</v>
      </c>
      <c r="BB13" s="69">
        <v>23.076923076923077</v>
      </c>
      <c r="BC13" s="69">
        <v>38.461538461538467</v>
      </c>
      <c r="BD13" s="69">
        <v>83.333333333333343</v>
      </c>
      <c r="BE13" s="69">
        <v>47.008547008547005</v>
      </c>
      <c r="BF13" s="69">
        <v>31.623931623931625</v>
      </c>
      <c r="BG13" s="69">
        <v>52.991452991452988</v>
      </c>
      <c r="BH13" s="69">
        <v>52.136752136752136</v>
      </c>
      <c r="BI13" s="69">
        <v>54.700854700854705</v>
      </c>
      <c r="BJ13" s="69">
        <v>64.102564102564102</v>
      </c>
      <c r="BK13" s="69">
        <v>61.616161616161619</v>
      </c>
    </row>
    <row r="14" spans="1:63" x14ac:dyDescent="0.35">
      <c r="B14" t="s">
        <v>236</v>
      </c>
      <c r="C14" s="172" t="s">
        <v>433</v>
      </c>
      <c r="D14" s="69">
        <v>78.571428571428569</v>
      </c>
      <c r="E14" s="69">
        <v>23.076923076923077</v>
      </c>
      <c r="F14" s="69">
        <v>71.428571428571431</v>
      </c>
      <c r="G14" s="69">
        <v>57.142857142857139</v>
      </c>
      <c r="H14" s="69">
        <v>72.649572649572647</v>
      </c>
      <c r="I14" s="173">
        <v>79.629629629629619</v>
      </c>
      <c r="J14" s="69">
        <v>53.846153846153847</v>
      </c>
      <c r="K14" s="69">
        <v>78.571428571428569</v>
      </c>
      <c r="L14" s="69">
        <v>14.285714285714285</v>
      </c>
      <c r="M14" s="69">
        <v>50.784929356357928</v>
      </c>
      <c r="N14" s="69">
        <v>61.904761904761898</v>
      </c>
      <c r="O14" s="69">
        <v>59.523809523809518</v>
      </c>
      <c r="P14" s="173">
        <v>53.968253968253961</v>
      </c>
      <c r="Q14" s="69">
        <v>84.615384615384613</v>
      </c>
      <c r="R14" s="69">
        <v>75</v>
      </c>
      <c r="S14" s="69">
        <v>78.571428571428569</v>
      </c>
      <c r="T14" s="69">
        <v>14.285714285714285</v>
      </c>
      <c r="U14" s="69">
        <v>76.923076923076934</v>
      </c>
      <c r="V14" s="69">
        <v>41.666666666666671</v>
      </c>
      <c r="W14" s="69">
        <v>69.841269841269835</v>
      </c>
      <c r="X14" s="69">
        <v>69.047619047619051</v>
      </c>
      <c r="Y14" s="69">
        <v>64.957264957264954</v>
      </c>
      <c r="Z14" s="69">
        <v>47.222222222222221</v>
      </c>
      <c r="AA14" s="69">
        <v>69.135802469135797</v>
      </c>
      <c r="AB14" s="173">
        <v>57.575757575757571</v>
      </c>
      <c r="AC14" s="69">
        <v>26.153846153846153</v>
      </c>
      <c r="AD14" s="69">
        <v>67.575757575757578</v>
      </c>
      <c r="AE14" s="69">
        <v>51.587301587301589</v>
      </c>
      <c r="AF14" s="69">
        <v>44.658119658119659</v>
      </c>
      <c r="AG14" s="173">
        <v>78.062678062678074</v>
      </c>
      <c r="AH14" s="69">
        <v>54.54545454545454</v>
      </c>
      <c r="AI14" s="69">
        <v>25</v>
      </c>
      <c r="AJ14" s="69">
        <v>10</v>
      </c>
      <c r="AK14" s="69">
        <v>40</v>
      </c>
      <c r="AL14" s="173">
        <v>80</v>
      </c>
      <c r="AO14" s="174">
        <f t="shared" si="0"/>
        <v>45.934065934065941</v>
      </c>
      <c r="AP14" s="69">
        <v>85.714285714285708</v>
      </c>
      <c r="AQ14" s="69">
        <v>53.846153846153847</v>
      </c>
      <c r="AR14" s="69">
        <v>38.461538461538467</v>
      </c>
      <c r="AS14" s="69">
        <v>23.076923076923077</v>
      </c>
      <c r="AT14" s="69">
        <v>28.571428571428569</v>
      </c>
      <c r="AU14" s="192">
        <v>53.703703703703695</v>
      </c>
      <c r="AV14" s="192">
        <v>53.535353535353536</v>
      </c>
      <c r="AW14" s="192">
        <v>77.777777777777771</v>
      </c>
      <c r="AX14" s="192">
        <v>67.676767676767668</v>
      </c>
      <c r="AY14" s="192">
        <v>85.18518518518519</v>
      </c>
      <c r="AZ14" s="69">
        <v>38.461538461538467</v>
      </c>
      <c r="BA14" s="69">
        <v>30.76923076923077</v>
      </c>
      <c r="BB14" s="69">
        <v>15.384615384615385</v>
      </c>
      <c r="BC14" s="69">
        <v>15.384615384615385</v>
      </c>
      <c r="BD14" s="69">
        <v>30.76923076923077</v>
      </c>
      <c r="BE14" s="69">
        <v>31.623931623931625</v>
      </c>
      <c r="BF14" s="69">
        <v>18.803418803418804</v>
      </c>
      <c r="BG14" s="69">
        <v>70.940170940170944</v>
      </c>
      <c r="BH14" s="69">
        <v>57.264957264957268</v>
      </c>
      <c r="BI14" s="69">
        <v>81.196581196581207</v>
      </c>
      <c r="BJ14" s="69">
        <v>76.92307692307692</v>
      </c>
      <c r="BK14" s="69">
        <v>76.068376068376068</v>
      </c>
    </row>
    <row r="15" spans="1:63" x14ac:dyDescent="0.35">
      <c r="B15" t="s">
        <v>236</v>
      </c>
      <c r="C15" s="172" t="s">
        <v>434</v>
      </c>
      <c r="D15" s="69">
        <v>100</v>
      </c>
      <c r="E15" s="69">
        <v>78.571428571428569</v>
      </c>
      <c r="F15" s="69">
        <v>78.571428571428569</v>
      </c>
      <c r="G15" s="69">
        <v>85.714285714285708</v>
      </c>
      <c r="H15" s="69">
        <v>79.365079365079353</v>
      </c>
      <c r="I15" s="173">
        <v>64.285714285714278</v>
      </c>
      <c r="J15" s="69">
        <v>71.428571428571431</v>
      </c>
      <c r="K15" s="69">
        <v>100</v>
      </c>
      <c r="L15" s="69">
        <v>50</v>
      </c>
      <c r="M15" s="69">
        <v>60</v>
      </c>
      <c r="N15" s="69">
        <v>53.17460317460317</v>
      </c>
      <c r="O15" s="69">
        <v>61.111111111111107</v>
      </c>
      <c r="P15" s="173">
        <v>53.17460317460317</v>
      </c>
      <c r="Q15" s="69">
        <v>100</v>
      </c>
      <c r="R15" s="69">
        <v>100</v>
      </c>
      <c r="S15" s="69">
        <v>85.714285714285708</v>
      </c>
      <c r="T15" s="69">
        <v>64.285714285714292</v>
      </c>
      <c r="U15" s="69">
        <v>100</v>
      </c>
      <c r="V15" s="69">
        <v>78.571428571428569</v>
      </c>
      <c r="W15" s="69">
        <v>54.761904761904766</v>
      </c>
      <c r="X15" s="69">
        <v>58.730158730158728</v>
      </c>
      <c r="Y15" s="69">
        <v>62.698412698412703</v>
      </c>
      <c r="Z15" s="69">
        <v>76.984126984126988</v>
      </c>
      <c r="AA15" s="69">
        <v>65.81196581196582</v>
      </c>
      <c r="AB15" s="173">
        <v>65.873015873015873</v>
      </c>
      <c r="AC15" s="69">
        <v>60</v>
      </c>
      <c r="AD15" s="69">
        <v>77.301587301587304</v>
      </c>
      <c r="AE15" s="69">
        <v>54.761904761904766</v>
      </c>
      <c r="AF15" s="69">
        <v>57.341269841269835</v>
      </c>
      <c r="AG15" s="173">
        <v>80.687830687830683</v>
      </c>
      <c r="AH15" s="69">
        <v>78.571428571428569</v>
      </c>
      <c r="AI15" s="69">
        <v>57.142857142857139</v>
      </c>
      <c r="AJ15" s="69">
        <v>42.857142857142854</v>
      </c>
      <c r="AK15" s="69">
        <v>64.285714285714292</v>
      </c>
      <c r="AL15" s="173">
        <v>92.857142857142861</v>
      </c>
      <c r="AO15" s="174">
        <f t="shared" si="0"/>
        <v>60</v>
      </c>
      <c r="AP15" s="69">
        <v>92.857142857142861</v>
      </c>
      <c r="AQ15" s="69">
        <v>50</v>
      </c>
      <c r="AR15" s="69">
        <v>28.571428571428569</v>
      </c>
      <c r="AS15" s="69">
        <v>28.571428571428569</v>
      </c>
      <c r="AT15" s="69">
        <v>100</v>
      </c>
      <c r="AU15" s="191">
        <v>68.253968253968253</v>
      </c>
      <c r="AV15" s="191">
        <v>78.571428571428569</v>
      </c>
      <c r="AW15" s="191">
        <v>80.952380952380949</v>
      </c>
      <c r="AX15" s="191">
        <v>79.365079365079367</v>
      </c>
      <c r="AY15" s="191">
        <v>79.365079365079367</v>
      </c>
      <c r="AZ15" s="69">
        <v>78.571428571428569</v>
      </c>
      <c r="BA15" s="69">
        <v>50</v>
      </c>
      <c r="BB15" s="69">
        <v>42.857142857142854</v>
      </c>
      <c r="BC15" s="69">
        <v>42.857142857142854</v>
      </c>
      <c r="BD15" s="69">
        <v>85.714285714285708</v>
      </c>
      <c r="BE15" s="69">
        <v>49.206349206349209</v>
      </c>
      <c r="BF15" s="69">
        <v>43.650793650793652</v>
      </c>
      <c r="BG15" s="69">
        <v>66.666666666666657</v>
      </c>
      <c r="BH15" s="69">
        <v>69.841269841269835</v>
      </c>
      <c r="BI15" s="69">
        <v>86.50793650793652</v>
      </c>
      <c r="BJ15" s="69">
        <v>76.19047619047619</v>
      </c>
      <c r="BK15" s="69">
        <v>79.365079365079353</v>
      </c>
    </row>
    <row r="16" spans="1:63" x14ac:dyDescent="0.35">
      <c r="B16" t="s">
        <v>237</v>
      </c>
      <c r="C16" s="172" t="s">
        <v>433</v>
      </c>
      <c r="D16" s="69">
        <v>70</v>
      </c>
      <c r="E16" s="69">
        <v>90</v>
      </c>
      <c r="F16" s="69">
        <v>30</v>
      </c>
      <c r="G16" s="69">
        <v>22.222222222222221</v>
      </c>
      <c r="H16" s="69">
        <v>64.444444444444443</v>
      </c>
      <c r="I16" s="173">
        <v>61.728395061728392</v>
      </c>
      <c r="J16" s="69">
        <v>11.111111111111111</v>
      </c>
      <c r="K16" s="69">
        <v>70</v>
      </c>
      <c r="L16" s="69">
        <v>40</v>
      </c>
      <c r="M16" s="69">
        <v>44.126984126984134</v>
      </c>
      <c r="N16" s="69">
        <v>56.666666666666657</v>
      </c>
      <c r="O16" s="69">
        <v>50</v>
      </c>
      <c r="P16" s="173">
        <v>53.333333333333329</v>
      </c>
      <c r="Q16" s="69">
        <v>50</v>
      </c>
      <c r="R16" s="69">
        <v>60</v>
      </c>
      <c r="S16" s="69" t="s">
        <v>244</v>
      </c>
      <c r="T16" s="69">
        <v>50</v>
      </c>
      <c r="U16" s="69">
        <v>40</v>
      </c>
      <c r="V16" s="69">
        <v>70</v>
      </c>
      <c r="W16" s="69">
        <v>63.333333333333336</v>
      </c>
      <c r="X16" s="69">
        <v>68.888888888888886</v>
      </c>
      <c r="Y16" s="69">
        <v>56.666666666666657</v>
      </c>
      <c r="Z16" s="69">
        <v>31.111111111111107</v>
      </c>
      <c r="AA16" s="69">
        <v>63.333333333333336</v>
      </c>
      <c r="AB16" s="173">
        <v>55.555555555555557</v>
      </c>
      <c r="AC16" s="69">
        <v>87.5</v>
      </c>
      <c r="AD16" s="69">
        <v>65.925925925925938</v>
      </c>
      <c r="AE16" s="69">
        <v>54.44444444444445</v>
      </c>
      <c r="AF16" s="69">
        <v>42.5</v>
      </c>
      <c r="AG16" s="173">
        <v>80.370370370370381</v>
      </c>
      <c r="AH16" s="69">
        <v>66.666666666666657</v>
      </c>
      <c r="AI16" s="69">
        <v>22.222222222222221</v>
      </c>
      <c r="AJ16" s="69">
        <v>22.222222222222221</v>
      </c>
      <c r="AK16" s="69">
        <v>37.5</v>
      </c>
      <c r="AL16" s="173">
        <v>33.333333333333329</v>
      </c>
      <c r="AO16" s="174">
        <f t="shared" si="0"/>
        <v>49.777777777777779</v>
      </c>
      <c r="AP16" s="69">
        <v>30</v>
      </c>
      <c r="AQ16" s="69">
        <v>20</v>
      </c>
      <c r="AR16" s="69">
        <v>50</v>
      </c>
      <c r="AS16" s="69">
        <v>60</v>
      </c>
      <c r="AT16" s="69">
        <v>88.888888888888886</v>
      </c>
      <c r="AU16" s="192">
        <v>69.135802469135797</v>
      </c>
      <c r="AV16" s="192">
        <v>58.024691358024697</v>
      </c>
      <c r="AW16" s="192">
        <v>71.604938271604937</v>
      </c>
      <c r="AX16" s="192">
        <v>62.962962962962962</v>
      </c>
      <c r="AY16" s="192">
        <v>67.901234567901241</v>
      </c>
      <c r="AZ16" s="69">
        <v>100</v>
      </c>
      <c r="BA16" s="69">
        <v>87.5</v>
      </c>
      <c r="BB16" s="69">
        <v>75</v>
      </c>
      <c r="BC16" s="69">
        <v>75</v>
      </c>
      <c r="BD16" s="69">
        <v>100</v>
      </c>
      <c r="BE16" s="69">
        <v>26.666666666666664</v>
      </c>
      <c r="BF16" s="69">
        <v>19.999999999999996</v>
      </c>
      <c r="BG16" s="69">
        <v>71.111111111111114</v>
      </c>
      <c r="BH16" s="69">
        <v>52.222222222222221</v>
      </c>
      <c r="BI16" s="69">
        <v>84.444444444444443</v>
      </c>
      <c r="BJ16" s="69">
        <v>82.222222222222229</v>
      </c>
      <c r="BK16" s="69">
        <v>74.444444444444443</v>
      </c>
    </row>
    <row r="17" spans="2:63" x14ac:dyDescent="0.35">
      <c r="B17" t="s">
        <v>237</v>
      </c>
      <c r="C17" s="172" t="s">
        <v>434</v>
      </c>
      <c r="D17" s="69">
        <v>100</v>
      </c>
      <c r="E17" s="69">
        <v>80</v>
      </c>
      <c r="F17" s="69">
        <v>100</v>
      </c>
      <c r="G17" s="69">
        <v>93.333333333333329</v>
      </c>
      <c r="H17" s="69">
        <v>71.111111111111114</v>
      </c>
      <c r="I17" s="173">
        <v>55.555555555555557</v>
      </c>
      <c r="J17" s="69">
        <v>73.333333333333329</v>
      </c>
      <c r="K17" s="69">
        <v>93.333333333333329</v>
      </c>
      <c r="L17" s="69">
        <v>57.142857142857139</v>
      </c>
      <c r="M17" s="69">
        <v>58.666666666666671</v>
      </c>
      <c r="N17" s="69">
        <v>38.518518518518519</v>
      </c>
      <c r="O17" s="69">
        <v>47.407407407407405</v>
      </c>
      <c r="P17" s="173">
        <v>42.222222222222221</v>
      </c>
      <c r="Q17" s="69">
        <v>100</v>
      </c>
      <c r="R17" s="69">
        <v>83.333333333333343</v>
      </c>
      <c r="S17" s="69">
        <v>100</v>
      </c>
      <c r="T17" s="69">
        <v>33.333333333333329</v>
      </c>
      <c r="U17" s="69">
        <v>86.666666666666671</v>
      </c>
      <c r="V17" s="69">
        <v>33.333333333333329</v>
      </c>
      <c r="W17" s="69">
        <v>55.555555555555557</v>
      </c>
      <c r="X17" s="69">
        <v>51.851851851851855</v>
      </c>
      <c r="Y17" s="69">
        <v>39.25925925925926</v>
      </c>
      <c r="Z17" s="69">
        <v>45.925925925925931</v>
      </c>
      <c r="AA17" s="69">
        <v>60</v>
      </c>
      <c r="AB17" s="173">
        <v>54.814814814814817</v>
      </c>
      <c r="AC17" s="69">
        <v>78.776556776556774</v>
      </c>
      <c r="AD17" s="69">
        <v>88.888888888888886</v>
      </c>
      <c r="AE17" s="69">
        <v>35.555555555555557</v>
      </c>
      <c r="AF17" s="69">
        <v>39.074074074074076</v>
      </c>
      <c r="AG17" s="173">
        <v>68.641975308641975</v>
      </c>
      <c r="AH17" s="69">
        <v>100</v>
      </c>
      <c r="AI17" s="69">
        <v>33.333333333333329</v>
      </c>
      <c r="AJ17" s="69">
        <v>28.571428571428569</v>
      </c>
      <c r="AK17" s="69">
        <v>86.666666666666671</v>
      </c>
      <c r="AL17" s="173">
        <v>60</v>
      </c>
      <c r="AO17" s="174">
        <f t="shared" si="0"/>
        <v>58.666666666666671</v>
      </c>
      <c r="AP17" s="69">
        <v>53.333333333333336</v>
      </c>
      <c r="AQ17" s="69">
        <v>26.666666666666668</v>
      </c>
      <c r="AR17" s="69">
        <v>40</v>
      </c>
      <c r="AS17" s="69">
        <v>86.666666666666671</v>
      </c>
      <c r="AT17" s="69">
        <v>86.666666666666671</v>
      </c>
      <c r="AU17" s="191">
        <v>77.777777777777771</v>
      </c>
      <c r="AV17" s="191">
        <v>78.518518518518519</v>
      </c>
      <c r="AW17" s="191">
        <v>94.81481481481481</v>
      </c>
      <c r="AX17" s="191">
        <v>97.777777777777771</v>
      </c>
      <c r="AY17" s="191">
        <v>95.555555555555557</v>
      </c>
      <c r="AZ17" s="69">
        <v>61.53846153846154</v>
      </c>
      <c r="BA17" s="69">
        <v>61.53846153846154</v>
      </c>
      <c r="BB17" s="69">
        <v>84.615384615384613</v>
      </c>
      <c r="BC17" s="69">
        <v>93.333333333333329</v>
      </c>
      <c r="BD17" s="69">
        <v>92.857142857142861</v>
      </c>
      <c r="BE17" s="69">
        <v>31.851851851851851</v>
      </c>
      <c r="BF17" s="69">
        <v>26.666666666666664</v>
      </c>
      <c r="BG17" s="69">
        <v>54.814814814814817</v>
      </c>
      <c r="BH17" s="69">
        <v>42.962962962962955</v>
      </c>
      <c r="BI17" s="69">
        <v>74.074074074074076</v>
      </c>
      <c r="BJ17" s="69">
        <v>68.888888888888886</v>
      </c>
      <c r="BK17" s="69">
        <v>62.962962962962962</v>
      </c>
    </row>
    <row r="18" spans="2:63" x14ac:dyDescent="0.35">
      <c r="B18" t="s">
        <v>239</v>
      </c>
      <c r="C18" s="172" t="s">
        <v>433</v>
      </c>
      <c r="D18" s="69">
        <v>55.555555555555557</v>
      </c>
      <c r="E18" s="69">
        <v>87.5</v>
      </c>
      <c r="F18" s="69">
        <v>62.5</v>
      </c>
      <c r="G18" s="69">
        <v>62.5</v>
      </c>
      <c r="H18" s="69">
        <v>30.864197530864196</v>
      </c>
      <c r="I18" s="173">
        <v>50</v>
      </c>
      <c r="J18" s="69">
        <v>75</v>
      </c>
      <c r="K18" s="69">
        <v>50</v>
      </c>
      <c r="L18" s="69">
        <v>77.777777777777786</v>
      </c>
      <c r="M18" s="69">
        <v>74.761904761904745</v>
      </c>
      <c r="N18" s="69">
        <v>23.611111111111111</v>
      </c>
      <c r="O18" s="69">
        <v>34.444444444444436</v>
      </c>
      <c r="P18" s="173">
        <v>41.111111111111114</v>
      </c>
      <c r="Q18" s="69">
        <v>14.285714285714285</v>
      </c>
      <c r="R18" s="69">
        <v>50</v>
      </c>
      <c r="S18" s="69">
        <v>88.888888888888886</v>
      </c>
      <c r="T18" s="69">
        <v>71.428571428571431</v>
      </c>
      <c r="U18" s="69">
        <v>20</v>
      </c>
      <c r="V18" s="69">
        <v>50</v>
      </c>
      <c r="W18" s="69">
        <v>40.404040404040408</v>
      </c>
      <c r="X18" s="69">
        <v>38.383838383838381</v>
      </c>
      <c r="Y18" s="69">
        <v>28.28282828282828</v>
      </c>
      <c r="Z18" s="69">
        <v>44.444444444444443</v>
      </c>
      <c r="AA18" s="69">
        <v>42.222222222222221</v>
      </c>
      <c r="AB18" s="173">
        <v>39.393939393939398</v>
      </c>
      <c r="AC18" s="69">
        <v>63.333333333333329</v>
      </c>
      <c r="AD18" s="69">
        <v>66.666666666666671</v>
      </c>
      <c r="AE18" s="69">
        <v>37.37373737373737</v>
      </c>
      <c r="AF18" s="69">
        <v>27.297979797979796</v>
      </c>
      <c r="AG18" s="173">
        <v>69.02356902356901</v>
      </c>
      <c r="AH18" s="69" t="s">
        <v>244</v>
      </c>
      <c r="AI18" s="69" t="s">
        <v>244</v>
      </c>
      <c r="AJ18" s="69">
        <v>50</v>
      </c>
      <c r="AK18" s="69" t="s">
        <v>244</v>
      </c>
      <c r="AL18" s="173" t="s">
        <v>244</v>
      </c>
      <c r="AO18" s="174">
        <f t="shared" si="0"/>
        <v>73.555555555555543</v>
      </c>
      <c r="AP18" s="69">
        <v>100</v>
      </c>
      <c r="AQ18" s="69">
        <v>90</v>
      </c>
      <c r="AR18" s="69">
        <v>55.555555555555557</v>
      </c>
      <c r="AS18" s="69">
        <v>33.333333333333329</v>
      </c>
      <c r="AT18" s="69">
        <v>88.888888888888886</v>
      </c>
      <c r="AU18" s="192">
        <v>75.555555555555557</v>
      </c>
      <c r="AV18" s="192">
        <v>68.888888888888886</v>
      </c>
      <c r="AW18" s="192">
        <v>55.555555555555557</v>
      </c>
      <c r="AX18" s="192" t="s">
        <v>244</v>
      </c>
      <c r="AY18" s="192" t="s">
        <v>244</v>
      </c>
      <c r="AZ18" s="69">
        <v>50</v>
      </c>
      <c r="BA18" s="69">
        <v>75</v>
      </c>
      <c r="BB18" s="69">
        <v>66.666666666666657</v>
      </c>
      <c r="BC18" s="69">
        <v>50</v>
      </c>
      <c r="BD18" s="69">
        <v>75</v>
      </c>
      <c r="BE18" s="69">
        <v>17.777777777777779</v>
      </c>
      <c r="BF18" s="69">
        <v>16.161616161616163</v>
      </c>
      <c r="BG18" s="69">
        <v>38.888888888888886</v>
      </c>
      <c r="BH18" s="69">
        <v>36.36363636363636</v>
      </c>
      <c r="BI18" s="69">
        <v>94.949494949494934</v>
      </c>
      <c r="BJ18" s="69">
        <v>71.717171717171709</v>
      </c>
      <c r="BK18" s="69">
        <v>40.404040404040408</v>
      </c>
    </row>
    <row r="19" spans="2:63" x14ac:dyDescent="0.35">
      <c r="B19" t="s">
        <v>239</v>
      </c>
      <c r="C19" s="172" t="s">
        <v>434</v>
      </c>
      <c r="D19" s="69">
        <v>100</v>
      </c>
      <c r="E19" s="69">
        <v>100</v>
      </c>
      <c r="F19" s="69">
        <v>100</v>
      </c>
      <c r="G19" s="69">
        <v>70</v>
      </c>
      <c r="H19" s="69">
        <v>48.412698412698404</v>
      </c>
      <c r="I19" s="173">
        <v>47.619047619047613</v>
      </c>
      <c r="J19" s="69">
        <v>100</v>
      </c>
      <c r="K19" s="69">
        <v>90.909090909090907</v>
      </c>
      <c r="L19" s="69">
        <v>75</v>
      </c>
      <c r="M19" s="69">
        <v>89.848484848484844</v>
      </c>
      <c r="N19" s="69">
        <v>51.515151515151516</v>
      </c>
      <c r="O19" s="69">
        <v>48.148148148148145</v>
      </c>
      <c r="P19" s="173">
        <v>44.444444444444443</v>
      </c>
      <c r="Q19" s="69">
        <v>90.909090909090907</v>
      </c>
      <c r="R19" s="69">
        <v>83.333333333333343</v>
      </c>
      <c r="S19" s="69">
        <v>92.307692307692307</v>
      </c>
      <c r="T19" s="69">
        <v>80</v>
      </c>
      <c r="U19" s="69">
        <v>61.53846153846154</v>
      </c>
      <c r="V19" s="69">
        <v>54.54545454545454</v>
      </c>
      <c r="W19" s="69">
        <v>57.407407407407412</v>
      </c>
      <c r="X19" s="69">
        <v>50.427350427350426</v>
      </c>
      <c r="Y19" s="69">
        <v>46.296296296296298</v>
      </c>
      <c r="Z19" s="69">
        <v>46.296296296296298</v>
      </c>
      <c r="AA19" s="69">
        <v>55.555555555555557</v>
      </c>
      <c r="AB19" s="173">
        <v>61.111111111111107</v>
      </c>
      <c r="AC19" s="69">
        <v>94.696969696969703</v>
      </c>
      <c r="AD19" s="69">
        <v>79.316239316239319</v>
      </c>
      <c r="AE19" s="69">
        <v>45.454545454545453</v>
      </c>
      <c r="AF19" s="69">
        <v>40.491452991452995</v>
      </c>
      <c r="AG19" s="173">
        <v>73.21937321937321</v>
      </c>
      <c r="AH19" s="69">
        <v>70</v>
      </c>
      <c r="AI19" s="69">
        <v>44.444444444444443</v>
      </c>
      <c r="AJ19" s="69">
        <v>33.333333333333329</v>
      </c>
      <c r="AK19" s="69">
        <v>45.454545454545453</v>
      </c>
      <c r="AL19" s="173">
        <v>80</v>
      </c>
      <c r="AO19" s="174">
        <f t="shared" si="0"/>
        <v>89.848484848484844</v>
      </c>
      <c r="AP19" s="69">
        <v>100</v>
      </c>
      <c r="AQ19" s="69">
        <v>83.333333333333343</v>
      </c>
      <c r="AR19" s="69">
        <v>91.666666666666657</v>
      </c>
      <c r="AS19" s="69">
        <v>83.333333333333343</v>
      </c>
      <c r="AT19" s="69">
        <v>90.909090909090907</v>
      </c>
      <c r="AU19" s="191">
        <v>80.341880341880341</v>
      </c>
      <c r="AV19" s="191">
        <v>84.615384615384613</v>
      </c>
      <c r="AW19" s="191">
        <v>78.632478632478637</v>
      </c>
      <c r="AX19" s="191">
        <v>79.487179487179489</v>
      </c>
      <c r="AY19" s="191">
        <v>73.504273504273499</v>
      </c>
      <c r="AZ19" s="69">
        <v>91.666666666666657</v>
      </c>
      <c r="BA19" s="69">
        <v>90.909090909090907</v>
      </c>
      <c r="BB19" s="69">
        <v>100</v>
      </c>
      <c r="BC19" s="69">
        <v>90.909090909090907</v>
      </c>
      <c r="BD19" s="69">
        <v>100</v>
      </c>
      <c r="BE19" s="69">
        <v>35.042735042735046</v>
      </c>
      <c r="BF19" s="69">
        <v>18.803418803418804</v>
      </c>
      <c r="BG19" s="69">
        <v>47.008547008547005</v>
      </c>
      <c r="BH19" s="69">
        <v>61.111111111111107</v>
      </c>
      <c r="BI19" s="69">
        <v>76.068376068376068</v>
      </c>
      <c r="BJ19" s="69">
        <v>73.504273504273499</v>
      </c>
      <c r="BK19" s="69">
        <v>70.085470085470078</v>
      </c>
    </row>
    <row r="20" spans="2:63" x14ac:dyDescent="0.35">
      <c r="B20" t="s">
        <v>241</v>
      </c>
      <c r="C20" s="172" t="s">
        <v>433</v>
      </c>
      <c r="D20" s="69">
        <v>66.666666666666657</v>
      </c>
      <c r="E20" s="69">
        <v>83.333333333333343</v>
      </c>
      <c r="F20" s="69">
        <v>66.666666666666657</v>
      </c>
      <c r="G20" s="69">
        <v>40</v>
      </c>
      <c r="H20" s="69">
        <v>53.84615384615384</v>
      </c>
      <c r="I20" s="173">
        <v>46.153846153846153</v>
      </c>
      <c r="J20" s="69">
        <v>54.54545454545454</v>
      </c>
      <c r="K20" s="69">
        <v>58.333333333333336</v>
      </c>
      <c r="L20" s="69">
        <v>72.727272727272734</v>
      </c>
      <c r="M20" s="69">
        <v>58.333333333333336</v>
      </c>
      <c r="N20" s="69">
        <v>59.259259259259252</v>
      </c>
      <c r="O20" s="69">
        <v>47.619047619047613</v>
      </c>
      <c r="P20" s="173">
        <v>41.666666666666664</v>
      </c>
      <c r="Q20" s="69">
        <v>69.230769230769226</v>
      </c>
      <c r="R20" s="69">
        <v>66.666666666666657</v>
      </c>
      <c r="S20" s="69">
        <v>80</v>
      </c>
      <c r="T20" s="69">
        <v>50</v>
      </c>
      <c r="U20" s="69">
        <v>50</v>
      </c>
      <c r="V20" s="69">
        <v>63.636363636363633</v>
      </c>
      <c r="W20" s="69">
        <v>49.629629629629626</v>
      </c>
      <c r="X20" s="69">
        <v>37.037037037037031</v>
      </c>
      <c r="Y20" s="69">
        <v>33.333333333333329</v>
      </c>
      <c r="Z20" s="69">
        <v>8.5470085470085451</v>
      </c>
      <c r="AA20" s="69">
        <v>51.111111111111107</v>
      </c>
      <c r="AB20" s="173">
        <v>46.666666666666664</v>
      </c>
      <c r="AC20" s="69">
        <v>65</v>
      </c>
      <c r="AD20" s="69">
        <v>73.480963480963482</v>
      </c>
      <c r="AE20" s="69">
        <v>41.481481481481481</v>
      </c>
      <c r="AF20" s="69">
        <v>32.460317460317462</v>
      </c>
      <c r="AG20" s="173">
        <v>69.382716049382722</v>
      </c>
      <c r="AH20" s="69">
        <v>33.333333333333329</v>
      </c>
      <c r="AI20" s="69">
        <v>16.666666666666664</v>
      </c>
      <c r="AJ20" s="69">
        <v>18.181818181818183</v>
      </c>
      <c r="AK20" s="69">
        <v>45.454545454545453</v>
      </c>
      <c r="AL20" s="173">
        <v>50</v>
      </c>
      <c r="AO20" s="174">
        <f t="shared" si="0"/>
        <v>59.102564102564109</v>
      </c>
      <c r="AP20" s="69">
        <v>69.230769230769226</v>
      </c>
      <c r="AQ20" s="69">
        <v>46.153846153846153</v>
      </c>
      <c r="AR20" s="69">
        <v>41.666666666666671</v>
      </c>
      <c r="AS20" s="69">
        <v>61.53846153846154</v>
      </c>
      <c r="AT20" s="69">
        <v>76.923076923076934</v>
      </c>
      <c r="AU20" s="192">
        <v>78.632478632478637</v>
      </c>
      <c r="AV20" s="192">
        <v>70.085470085470078</v>
      </c>
      <c r="AW20" s="192">
        <v>79.797979797979792</v>
      </c>
      <c r="AX20" s="192">
        <v>66.666666666666671</v>
      </c>
      <c r="AY20" s="192">
        <v>72.222222222222229</v>
      </c>
      <c r="AZ20" s="69">
        <v>66.666666666666657</v>
      </c>
      <c r="BA20" s="69">
        <v>41.666666666666671</v>
      </c>
      <c r="BB20" s="69">
        <v>58.333333333333336</v>
      </c>
      <c r="BC20" s="69">
        <v>66.666666666666657</v>
      </c>
      <c r="BD20" s="69">
        <v>91.666666666666657</v>
      </c>
      <c r="BE20" s="69">
        <v>22.222222222222221</v>
      </c>
      <c r="BF20" s="69">
        <v>0.74074074074074059</v>
      </c>
      <c r="BG20" s="69">
        <v>48.148148148148145</v>
      </c>
      <c r="BH20" s="69">
        <v>58.730158730158728</v>
      </c>
      <c r="BI20" s="69">
        <v>74.81481481481481</v>
      </c>
      <c r="BJ20" s="69">
        <v>63.703703703703702</v>
      </c>
      <c r="BK20" s="69">
        <v>69.629629629629633</v>
      </c>
    </row>
    <row r="21" spans="2:63" x14ac:dyDescent="0.35">
      <c r="B21" t="s">
        <v>241</v>
      </c>
      <c r="C21" s="172" t="s">
        <v>434</v>
      </c>
      <c r="D21" s="69">
        <v>60</v>
      </c>
      <c r="E21" s="69">
        <v>73.333333333333329</v>
      </c>
      <c r="F21" s="69">
        <v>53.333333333333336</v>
      </c>
      <c r="G21" s="69">
        <v>60</v>
      </c>
      <c r="H21" s="69">
        <v>21.481481481481477</v>
      </c>
      <c r="I21" s="173">
        <v>26.984126984126981</v>
      </c>
      <c r="J21" s="69">
        <v>33.333333333333329</v>
      </c>
      <c r="K21" s="69">
        <v>21.428571428571427</v>
      </c>
      <c r="L21" s="69">
        <v>60</v>
      </c>
      <c r="M21" s="69">
        <v>55.238095238095227</v>
      </c>
      <c r="N21" s="69">
        <v>25.185185185185183</v>
      </c>
      <c r="O21" s="69">
        <v>25.185185185185183</v>
      </c>
      <c r="P21" s="173">
        <v>33.333333333333329</v>
      </c>
      <c r="Q21" s="69">
        <v>100</v>
      </c>
      <c r="R21" s="69">
        <v>86.666666666666671</v>
      </c>
      <c r="S21" s="69">
        <v>93.333333333333329</v>
      </c>
      <c r="T21" s="69">
        <v>73.333333333333329</v>
      </c>
      <c r="U21" s="69">
        <v>78.571428571428569</v>
      </c>
      <c r="V21" s="69">
        <v>40</v>
      </c>
      <c r="W21" s="69">
        <v>23.703703703703702</v>
      </c>
      <c r="X21" s="69">
        <v>37.037037037037031</v>
      </c>
      <c r="Y21" s="69">
        <v>22.222222222222221</v>
      </c>
      <c r="Z21" s="69">
        <v>8.8888888888888893</v>
      </c>
      <c r="AA21" s="69">
        <v>14.814814814814817</v>
      </c>
      <c r="AB21" s="173">
        <v>28.888888888888889</v>
      </c>
      <c r="AC21" s="69">
        <v>74.666666666666657</v>
      </c>
      <c r="AD21" s="69">
        <v>80.148148148148152</v>
      </c>
      <c r="AE21" s="69">
        <v>17.592592592592595</v>
      </c>
      <c r="AF21" s="69">
        <v>14.404761904761905</v>
      </c>
      <c r="AG21" s="173">
        <v>61.481481481481488</v>
      </c>
      <c r="AH21" s="69">
        <v>46.666666666666664</v>
      </c>
      <c r="AI21" s="69">
        <v>26.666666666666668</v>
      </c>
      <c r="AJ21" s="69">
        <v>20</v>
      </c>
      <c r="AK21" s="69">
        <v>80</v>
      </c>
      <c r="AL21" s="173">
        <v>66.666666666666657</v>
      </c>
      <c r="AO21" s="174">
        <f t="shared" si="0"/>
        <v>55.238095238095227</v>
      </c>
      <c r="AP21" s="69">
        <v>66.666666666666657</v>
      </c>
      <c r="AQ21" s="69">
        <v>42.857142857142854</v>
      </c>
      <c r="AR21" s="69">
        <v>26.666666666666668</v>
      </c>
      <c r="AS21" s="69">
        <v>73.333333333333329</v>
      </c>
      <c r="AT21" s="69">
        <v>66.666666666666657</v>
      </c>
      <c r="AU21" s="191">
        <v>82.222222222222229</v>
      </c>
      <c r="AV21" s="191">
        <v>81.481481481481481</v>
      </c>
      <c r="AW21" s="191">
        <v>82.222222222222229</v>
      </c>
      <c r="AX21" s="191">
        <v>80.740740740740733</v>
      </c>
      <c r="AY21" s="191">
        <v>74.074074074074076</v>
      </c>
      <c r="AZ21" s="69">
        <v>80</v>
      </c>
      <c r="BA21" s="69">
        <v>66.666666666666657</v>
      </c>
      <c r="BB21" s="69">
        <v>73.333333333333329</v>
      </c>
      <c r="BC21" s="69">
        <v>80</v>
      </c>
      <c r="BD21" s="69">
        <v>73.333333333333329</v>
      </c>
      <c r="BE21" s="69">
        <v>9.6296296296296298</v>
      </c>
      <c r="BF21" s="69">
        <v>8.7301587301587311</v>
      </c>
      <c r="BG21" s="69">
        <v>14.814814814814817</v>
      </c>
      <c r="BH21" s="69">
        <v>24.444444444444446</v>
      </c>
      <c r="BI21" s="69">
        <v>65.925925925925924</v>
      </c>
      <c r="BJ21" s="69">
        <v>60</v>
      </c>
      <c r="BK21" s="69">
        <v>58.518518518518519</v>
      </c>
    </row>
    <row r="22" spans="2:63" x14ac:dyDescent="0.35">
      <c r="B22" t="s">
        <v>391</v>
      </c>
      <c r="C22" s="172" t="s">
        <v>433</v>
      </c>
      <c r="D22" s="69">
        <v>72.727272727272734</v>
      </c>
      <c r="E22" s="69">
        <v>75</v>
      </c>
      <c r="F22" s="69">
        <v>77.777777777777786</v>
      </c>
      <c r="G22" s="69">
        <v>50</v>
      </c>
      <c r="H22" s="69">
        <v>37.606837606837608</v>
      </c>
      <c r="I22" s="173">
        <v>46.031746031746032</v>
      </c>
      <c r="J22" s="69">
        <v>37.5</v>
      </c>
      <c r="K22" s="69">
        <v>40</v>
      </c>
      <c r="L22" s="69">
        <v>71.428571428571431</v>
      </c>
      <c r="M22" s="69">
        <v>76.92063492063491</v>
      </c>
      <c r="N22" s="69">
        <v>30.952380952380949</v>
      </c>
      <c r="O22" s="69">
        <v>35.714285714285715</v>
      </c>
      <c r="P22" s="173">
        <v>35.714285714285715</v>
      </c>
      <c r="Q22" s="69">
        <v>83.333333333333343</v>
      </c>
      <c r="R22" s="69">
        <v>66.666666666666657</v>
      </c>
      <c r="S22" s="69">
        <v>100</v>
      </c>
      <c r="T22" s="69">
        <v>100</v>
      </c>
      <c r="U22" s="69">
        <v>42.857142857142854</v>
      </c>
      <c r="V22" s="69">
        <v>66.666666666666657</v>
      </c>
      <c r="W22" s="69">
        <v>55.555555555555557</v>
      </c>
      <c r="X22" s="69">
        <v>36.507936507936506</v>
      </c>
      <c r="Y22" s="69">
        <v>28.571428571428573</v>
      </c>
      <c r="Z22" s="69">
        <v>3.1746031746031758</v>
      </c>
      <c r="AA22" s="69">
        <v>59.523809523809518</v>
      </c>
      <c r="AB22" s="173">
        <v>39.682539682539677</v>
      </c>
      <c r="AC22" s="69">
        <v>81.984126984126988</v>
      </c>
      <c r="AD22" s="69">
        <v>62.222222222222229</v>
      </c>
      <c r="AE22" s="69">
        <v>33.333333333333329</v>
      </c>
      <c r="AF22" s="69">
        <v>23.015873015873012</v>
      </c>
      <c r="AG22" s="173">
        <v>64.8962148962149</v>
      </c>
      <c r="AH22" s="69">
        <v>16.666666666666664</v>
      </c>
      <c r="AI22" s="69">
        <v>0</v>
      </c>
      <c r="AJ22" s="69">
        <v>20</v>
      </c>
      <c r="AK22" s="69">
        <v>60</v>
      </c>
      <c r="AL22" s="173">
        <v>33.333333333333329</v>
      </c>
      <c r="AO22" s="174">
        <f t="shared" si="0"/>
        <v>74.722222222222229</v>
      </c>
      <c r="AP22" s="69">
        <v>88.888888888888886</v>
      </c>
      <c r="AQ22" s="69" t="s">
        <v>244</v>
      </c>
      <c r="AR22" s="69">
        <v>60</v>
      </c>
      <c r="AS22" s="69">
        <v>50</v>
      </c>
      <c r="AT22" s="69">
        <v>100</v>
      </c>
      <c r="AU22" s="192">
        <v>34.188034188034194</v>
      </c>
      <c r="AV22" s="192">
        <v>63.247863247863251</v>
      </c>
      <c r="AW22" s="192">
        <v>96.581196581196579</v>
      </c>
      <c r="AX22" s="192">
        <v>59.82905982905983</v>
      </c>
      <c r="AY22" s="192">
        <v>57.264957264957268</v>
      </c>
      <c r="AZ22" s="69">
        <v>100</v>
      </c>
      <c r="BA22" s="69">
        <v>75</v>
      </c>
      <c r="BB22" s="69">
        <v>57.142857142857139</v>
      </c>
      <c r="BC22" s="69">
        <v>77.777777777777786</v>
      </c>
      <c r="BD22" s="69">
        <v>100</v>
      </c>
      <c r="BE22" s="69">
        <v>7.1428571428571415</v>
      </c>
      <c r="BF22" s="69">
        <v>4.7619047619047619</v>
      </c>
      <c r="BG22" s="69">
        <v>42.857142857142854</v>
      </c>
      <c r="BH22" s="69">
        <v>37.301587301587297</v>
      </c>
      <c r="BI22" s="69">
        <v>80.952380952380963</v>
      </c>
      <c r="BJ22" s="69">
        <v>54.761904761904766</v>
      </c>
      <c r="BK22" s="69">
        <v>58.974358974358971</v>
      </c>
    </row>
    <row r="23" spans="2:63" x14ac:dyDescent="0.35">
      <c r="B23" t="s">
        <v>391</v>
      </c>
      <c r="C23" s="172" t="s">
        <v>434</v>
      </c>
      <c r="D23" s="69">
        <v>85.714285714285708</v>
      </c>
      <c r="E23" s="69">
        <v>92.307692307692307</v>
      </c>
      <c r="F23" s="69">
        <v>64.285714285714292</v>
      </c>
      <c r="G23" s="69">
        <v>69.230769230769226</v>
      </c>
      <c r="H23" s="69">
        <v>57.142857142857146</v>
      </c>
      <c r="I23" s="173">
        <v>35.042735042735046</v>
      </c>
      <c r="J23" s="69">
        <v>58.333333333333336</v>
      </c>
      <c r="K23" s="69">
        <v>71.428571428571431</v>
      </c>
      <c r="L23" s="69">
        <v>100</v>
      </c>
      <c r="M23" s="69">
        <v>91.748251748251761</v>
      </c>
      <c r="N23" s="69">
        <v>47.008547008547005</v>
      </c>
      <c r="O23" s="69">
        <v>54.700854700854705</v>
      </c>
      <c r="P23" s="173">
        <v>64.102564102564102</v>
      </c>
      <c r="Q23" s="69">
        <v>100</v>
      </c>
      <c r="R23" s="69">
        <v>91.666666666666657</v>
      </c>
      <c r="S23" s="69">
        <v>92.307692307692307</v>
      </c>
      <c r="T23" s="69">
        <v>92.307692307692307</v>
      </c>
      <c r="U23" s="69">
        <v>75</v>
      </c>
      <c r="V23" s="69">
        <v>63.636363636363633</v>
      </c>
      <c r="W23" s="69">
        <v>53.968253968253961</v>
      </c>
      <c r="X23" s="69">
        <v>36.507936507936506</v>
      </c>
      <c r="Y23" s="69">
        <v>31.623931623931625</v>
      </c>
      <c r="Z23" s="69">
        <v>26.984126984126981</v>
      </c>
      <c r="AA23" s="69">
        <v>47.008547008547005</v>
      </c>
      <c r="AB23" s="173">
        <v>55.555555555555557</v>
      </c>
      <c r="AC23" s="69">
        <v>85.238095238095241</v>
      </c>
      <c r="AD23" s="69">
        <v>70.023310023310017</v>
      </c>
      <c r="AE23" s="69">
        <v>28.703703703703706</v>
      </c>
      <c r="AF23" s="69">
        <v>28.571428571428569</v>
      </c>
      <c r="AG23" s="173">
        <v>67.501017501017486</v>
      </c>
      <c r="AH23" s="69">
        <v>61.53846153846154</v>
      </c>
      <c r="AI23" s="69">
        <v>9.0909090909090917</v>
      </c>
      <c r="AJ23" s="69">
        <v>30</v>
      </c>
      <c r="AK23" s="69">
        <v>53.846153846153847</v>
      </c>
      <c r="AL23" s="173">
        <v>64.285714285714292</v>
      </c>
      <c r="AO23" s="174">
        <f t="shared" si="0"/>
        <v>91.748251748251761</v>
      </c>
      <c r="AP23" s="69">
        <v>100</v>
      </c>
      <c r="AQ23" s="69">
        <v>100</v>
      </c>
      <c r="AR23" s="69">
        <v>81.818181818181827</v>
      </c>
      <c r="AS23" s="69">
        <v>76.923076923076934</v>
      </c>
      <c r="AT23" s="69">
        <v>100</v>
      </c>
      <c r="AU23" s="191">
        <v>67.521367521367523</v>
      </c>
      <c r="AV23" s="191">
        <v>75.213675213675216</v>
      </c>
      <c r="AW23" s="191">
        <v>75.757575757575765</v>
      </c>
      <c r="AX23" s="191">
        <v>67.521367521367523</v>
      </c>
      <c r="AY23" s="191">
        <v>64.102564102564102</v>
      </c>
      <c r="AZ23" s="69">
        <v>85.714285714285708</v>
      </c>
      <c r="BA23" s="69">
        <v>85.714285714285708</v>
      </c>
      <c r="BB23" s="69">
        <v>83.333333333333343</v>
      </c>
      <c r="BC23" s="69">
        <v>71.428571428571431</v>
      </c>
      <c r="BD23" s="69">
        <v>100</v>
      </c>
      <c r="BE23" s="69">
        <v>19.047619047619047</v>
      </c>
      <c r="BF23" s="69">
        <v>11.111111111111111</v>
      </c>
      <c r="BG23" s="69">
        <v>38.888888888888886</v>
      </c>
      <c r="BH23" s="69">
        <v>45.238095238095234</v>
      </c>
      <c r="BI23" s="69">
        <v>79.487179487179475</v>
      </c>
      <c r="BJ23" s="69">
        <v>66.666666666666657</v>
      </c>
      <c r="BK23" s="69">
        <v>56.349206349206341</v>
      </c>
    </row>
    <row r="24" spans="2:63" x14ac:dyDescent="0.35">
      <c r="B24" t="s">
        <v>243</v>
      </c>
      <c r="C24" s="172" t="s">
        <v>433</v>
      </c>
      <c r="D24" s="69">
        <v>100</v>
      </c>
      <c r="E24" s="69">
        <v>100</v>
      </c>
      <c r="F24" s="69">
        <v>100</v>
      </c>
      <c r="G24" s="69">
        <v>40</v>
      </c>
      <c r="H24" s="69">
        <v>47.777777777777771</v>
      </c>
      <c r="I24" s="173">
        <v>75.308641975308632</v>
      </c>
      <c r="J24" s="69">
        <v>77.777777777777786</v>
      </c>
      <c r="K24" s="69">
        <v>71.428571428571431</v>
      </c>
      <c r="L24" s="69">
        <v>100</v>
      </c>
      <c r="M24" s="69">
        <v>65.277777777777786</v>
      </c>
      <c r="N24" s="69">
        <v>43.333333333333336</v>
      </c>
      <c r="O24" s="69">
        <v>54.320987654320987</v>
      </c>
      <c r="P24" s="173">
        <v>58.02469135802469</v>
      </c>
      <c r="Q24" s="69">
        <v>80</v>
      </c>
      <c r="R24" s="69">
        <v>66.666666666666657</v>
      </c>
      <c r="S24" s="69">
        <v>66.666666666666657</v>
      </c>
      <c r="T24" s="69">
        <v>50</v>
      </c>
      <c r="U24" s="69">
        <v>60</v>
      </c>
      <c r="V24" s="69">
        <v>16.666666666666664</v>
      </c>
      <c r="W24" s="69">
        <v>52.222222222222221</v>
      </c>
      <c r="X24" s="69">
        <v>46.666666666666664</v>
      </c>
      <c r="Y24" s="69">
        <v>33.333333333333329</v>
      </c>
      <c r="Z24" s="69">
        <v>18.055555555555554</v>
      </c>
      <c r="AA24" s="69">
        <v>46.913580246913583</v>
      </c>
      <c r="AB24" s="173">
        <v>40.74074074074074</v>
      </c>
      <c r="AC24" s="69">
        <v>92</v>
      </c>
      <c r="AD24" s="69">
        <v>74.87654320987653</v>
      </c>
      <c r="AE24" s="69">
        <v>27.160493827160494</v>
      </c>
      <c r="AF24" s="69">
        <v>18.734567901234566</v>
      </c>
      <c r="AG24" s="173">
        <v>65.925925925925924</v>
      </c>
      <c r="AH24" s="69">
        <v>0</v>
      </c>
      <c r="AI24" s="69">
        <v>0</v>
      </c>
      <c r="AJ24" s="69">
        <v>0</v>
      </c>
      <c r="AK24" s="69">
        <v>16.666666666666664</v>
      </c>
      <c r="AL24" s="173">
        <v>25</v>
      </c>
      <c r="AO24" s="174">
        <f t="shared" si="0"/>
        <v>63.888888888888893</v>
      </c>
      <c r="AP24" s="69">
        <v>77.777777777777786</v>
      </c>
      <c r="AQ24" s="69">
        <v>66.666666666666657</v>
      </c>
      <c r="AR24" s="69">
        <v>25</v>
      </c>
      <c r="AS24" s="69">
        <v>75</v>
      </c>
      <c r="AT24" s="69">
        <v>75</v>
      </c>
      <c r="AU24" s="192">
        <v>71.604938271604937</v>
      </c>
      <c r="AV24" s="192">
        <v>75</v>
      </c>
      <c r="AW24" s="192">
        <v>66.666666666666671</v>
      </c>
      <c r="AX24" s="192">
        <v>81.944444444444443</v>
      </c>
      <c r="AY24" s="192">
        <v>79.166666666666657</v>
      </c>
      <c r="AZ24" s="69">
        <v>100</v>
      </c>
      <c r="BA24" s="69">
        <v>100</v>
      </c>
      <c r="BB24" s="69">
        <v>60</v>
      </c>
      <c r="BC24" s="69">
        <v>100</v>
      </c>
      <c r="BD24" s="69">
        <v>100</v>
      </c>
      <c r="BE24" s="69">
        <v>9.9999999999999982</v>
      </c>
      <c r="BF24" s="69">
        <v>4.9382716049382713</v>
      </c>
      <c r="BG24" s="69">
        <v>28.888888888888889</v>
      </c>
      <c r="BH24" s="69">
        <v>31.111111111111107</v>
      </c>
      <c r="BI24" s="69">
        <v>78.888888888888886</v>
      </c>
      <c r="BJ24" s="69">
        <v>62.222222222222214</v>
      </c>
      <c r="BK24" s="69">
        <v>56.666666666666657</v>
      </c>
    </row>
    <row r="25" spans="2:63" x14ac:dyDescent="0.35">
      <c r="B25" t="s">
        <v>243</v>
      </c>
      <c r="C25" s="172" t="s">
        <v>434</v>
      </c>
      <c r="D25" s="69">
        <v>100</v>
      </c>
      <c r="E25" s="69">
        <v>91.666666666666657</v>
      </c>
      <c r="F25" s="69">
        <v>100</v>
      </c>
      <c r="G25" s="69">
        <v>44.444444444444443</v>
      </c>
      <c r="H25" s="69">
        <v>48.717948717948723</v>
      </c>
      <c r="I25" s="173">
        <v>46.913580246913583</v>
      </c>
      <c r="J25" s="69">
        <v>100</v>
      </c>
      <c r="K25" s="69">
        <v>100</v>
      </c>
      <c r="L25" s="69">
        <v>100</v>
      </c>
      <c r="M25" s="69">
        <v>84.848484848484844</v>
      </c>
      <c r="N25" s="69">
        <v>44.444444444444443</v>
      </c>
      <c r="O25" s="69">
        <v>64.444444444444443</v>
      </c>
      <c r="P25" s="173">
        <v>62.62626262626263</v>
      </c>
      <c r="Q25" s="69">
        <v>100</v>
      </c>
      <c r="R25" s="69">
        <v>100</v>
      </c>
      <c r="S25" s="69">
        <v>100</v>
      </c>
      <c r="T25" s="69">
        <v>88.888888888888886</v>
      </c>
      <c r="U25" s="69">
        <v>100</v>
      </c>
      <c r="V25" s="69">
        <v>57.142857142857139</v>
      </c>
      <c r="W25" s="69">
        <v>50</v>
      </c>
      <c r="X25" s="69">
        <v>46.666666666666664</v>
      </c>
      <c r="Y25" s="69">
        <v>39.393939393939398</v>
      </c>
      <c r="Z25" s="69">
        <v>18.055555555555554</v>
      </c>
      <c r="AA25" s="69">
        <v>28.28282828282828</v>
      </c>
      <c r="AB25" s="173">
        <v>48.484848484848477</v>
      </c>
      <c r="AC25" s="69">
        <v>90.5</v>
      </c>
      <c r="AD25" s="69">
        <v>76.168350168350173</v>
      </c>
      <c r="AE25" s="69">
        <v>27.272727272727273</v>
      </c>
      <c r="AF25" s="69">
        <v>25.694444444444443</v>
      </c>
      <c r="AG25" s="173">
        <v>73.148148148148152</v>
      </c>
      <c r="AH25" s="69">
        <v>75</v>
      </c>
      <c r="AI25" s="69">
        <v>22.222222222222221</v>
      </c>
      <c r="AJ25" s="69">
        <v>16.666666666666664</v>
      </c>
      <c r="AK25" s="69">
        <v>60</v>
      </c>
      <c r="AL25" s="173">
        <v>77.777777777777786</v>
      </c>
      <c r="AO25" s="174">
        <f t="shared" si="0"/>
        <v>84.848484848484844</v>
      </c>
      <c r="AP25" s="69">
        <v>100</v>
      </c>
      <c r="AQ25" s="69">
        <v>77.777777777777786</v>
      </c>
      <c r="AR25" s="69">
        <v>66.666666666666657</v>
      </c>
      <c r="AS25" s="69">
        <v>88.888888888888886</v>
      </c>
      <c r="AT25" s="69">
        <v>90.909090909090907</v>
      </c>
      <c r="AU25" s="191">
        <v>57.407407407407412</v>
      </c>
      <c r="AV25" s="191">
        <v>80</v>
      </c>
      <c r="AW25" s="191">
        <v>83.838383838383834</v>
      </c>
      <c r="AX25" s="191">
        <v>79.797979797979792</v>
      </c>
      <c r="AY25" s="191">
        <v>79.797979797979792</v>
      </c>
      <c r="AZ25" s="69">
        <v>90</v>
      </c>
      <c r="BA25" s="69">
        <v>75</v>
      </c>
      <c r="BB25" s="69">
        <v>100</v>
      </c>
      <c r="BC25" s="69">
        <v>87.5</v>
      </c>
      <c r="BD25" s="69">
        <v>100</v>
      </c>
      <c r="BE25" s="69">
        <v>8.8888888888888893</v>
      </c>
      <c r="BF25" s="69">
        <v>7.7777777777777768</v>
      </c>
      <c r="BG25" s="69">
        <v>35.18518518518519</v>
      </c>
      <c r="BH25" s="69">
        <v>50.925925925925924</v>
      </c>
      <c r="BI25" s="69">
        <v>75.925925925925924</v>
      </c>
      <c r="BJ25" s="69">
        <v>73.148148148148138</v>
      </c>
      <c r="BK25" s="69">
        <v>70.370370370370367</v>
      </c>
    </row>
    <row r="26" spans="2:63" x14ac:dyDescent="0.35">
      <c r="B26" t="s">
        <v>304</v>
      </c>
      <c r="C26" s="172" t="s">
        <v>433</v>
      </c>
      <c r="D26" s="69">
        <v>45.454545454545453</v>
      </c>
      <c r="E26" s="69">
        <v>70</v>
      </c>
      <c r="F26" s="69">
        <v>50</v>
      </c>
      <c r="G26" s="69">
        <v>54.54545454545454</v>
      </c>
      <c r="H26" s="69">
        <v>57.142857142857146</v>
      </c>
      <c r="I26" s="173">
        <v>67.460317460317455</v>
      </c>
      <c r="J26" s="69">
        <v>38.461538461538467</v>
      </c>
      <c r="K26" s="69">
        <v>46.153846153846153</v>
      </c>
      <c r="L26" s="69">
        <v>53.846153846153847</v>
      </c>
      <c r="M26" s="69">
        <v>53.413253413253408</v>
      </c>
      <c r="N26" s="69">
        <v>42.857142857142854</v>
      </c>
      <c r="O26" s="69">
        <v>42.063492063492063</v>
      </c>
      <c r="P26" s="173">
        <v>37.301587301587297</v>
      </c>
      <c r="Q26" s="69">
        <v>57.142857142857139</v>
      </c>
      <c r="R26" s="69">
        <v>57.142857142857139</v>
      </c>
      <c r="S26" s="69">
        <v>69.230769230769226</v>
      </c>
      <c r="T26" s="69">
        <v>33.333333333333329</v>
      </c>
      <c r="U26" s="69">
        <v>30.76923076923077</v>
      </c>
      <c r="V26" s="69">
        <v>8.3333333333333321</v>
      </c>
      <c r="W26" s="69">
        <v>55.555555555555557</v>
      </c>
      <c r="X26" s="69">
        <v>47.619047619047613</v>
      </c>
      <c r="Y26" s="69">
        <v>52.136752136752136</v>
      </c>
      <c r="Z26" s="69">
        <v>64.285714285714278</v>
      </c>
      <c r="AA26" s="69">
        <v>62.698412698412703</v>
      </c>
      <c r="AB26" s="173">
        <v>51.282051282051277</v>
      </c>
      <c r="AC26" s="69">
        <v>55.38461538461538</v>
      </c>
      <c r="AD26" s="69">
        <v>50.586080586080584</v>
      </c>
      <c r="AE26" s="69">
        <v>39.316239316239312</v>
      </c>
      <c r="AF26" s="69">
        <v>45.390720390720389</v>
      </c>
      <c r="AG26" s="173">
        <v>69.841269841269835</v>
      </c>
      <c r="AH26" s="69">
        <v>50</v>
      </c>
      <c r="AI26" s="69">
        <v>23.076923076923077</v>
      </c>
      <c r="AJ26" s="69">
        <v>42.857142857142854</v>
      </c>
      <c r="AK26" s="69">
        <v>42.857142857142854</v>
      </c>
      <c r="AL26" s="173">
        <v>23.076923076923077</v>
      </c>
      <c r="AO26" s="174">
        <f t="shared" si="0"/>
        <v>50.730935730935734</v>
      </c>
      <c r="AP26" s="69">
        <v>71.428571428571431</v>
      </c>
      <c r="AQ26" s="69">
        <v>41.666666666666671</v>
      </c>
      <c r="AR26" s="69">
        <v>30.76923076923077</v>
      </c>
      <c r="AS26" s="69">
        <v>46.153846153846153</v>
      </c>
      <c r="AT26" s="69">
        <v>63.636363636363633</v>
      </c>
      <c r="AU26" s="192">
        <v>45.238095238095234</v>
      </c>
      <c r="AV26" s="192">
        <v>55.555555555555557</v>
      </c>
      <c r="AW26" s="192">
        <v>52.991452991452995</v>
      </c>
      <c r="AX26" s="192">
        <v>54.700854700854705</v>
      </c>
      <c r="AY26" s="192">
        <v>44.444444444444443</v>
      </c>
      <c r="AZ26" s="69">
        <v>61.53846153846154</v>
      </c>
      <c r="BA26" s="69">
        <v>46.153846153846153</v>
      </c>
      <c r="BB26" s="69">
        <v>53.846153846153847</v>
      </c>
      <c r="BC26" s="69">
        <v>38.461538461538467</v>
      </c>
      <c r="BD26" s="69">
        <v>76.923076923076934</v>
      </c>
      <c r="BE26" s="69">
        <v>64.285714285714278</v>
      </c>
      <c r="BF26" s="69">
        <v>15.079365079365079</v>
      </c>
      <c r="BG26" s="69">
        <v>60.317460317460316</v>
      </c>
      <c r="BH26" s="69">
        <v>41.880341880341881</v>
      </c>
      <c r="BI26" s="69">
        <v>78.571428571428569</v>
      </c>
      <c r="BJ26" s="69">
        <v>76.19047619047619</v>
      </c>
      <c r="BK26" s="69">
        <v>54.761904761904766</v>
      </c>
    </row>
    <row r="27" spans="2:63" x14ac:dyDescent="0.35">
      <c r="B27" t="s">
        <v>304</v>
      </c>
      <c r="C27" s="172" t="s">
        <v>434</v>
      </c>
      <c r="D27" s="69">
        <v>61.538461538461497</v>
      </c>
      <c r="E27" s="69">
        <v>75</v>
      </c>
      <c r="F27" s="69">
        <v>66.666666666666657</v>
      </c>
      <c r="G27" s="69">
        <v>58.333333333333336</v>
      </c>
      <c r="H27" s="69">
        <v>48.412698412698404</v>
      </c>
      <c r="I27" s="173">
        <v>68.253968253968253</v>
      </c>
      <c r="J27" s="69">
        <v>35.714285714285715</v>
      </c>
      <c r="K27" s="69">
        <v>71.428571428571431</v>
      </c>
      <c r="L27" s="69">
        <v>85.714285714285708</v>
      </c>
      <c r="M27" s="69">
        <v>57.142857142857146</v>
      </c>
      <c r="N27" s="69">
        <v>39.316239316239312</v>
      </c>
      <c r="O27" s="69">
        <v>55.555555555555557</v>
      </c>
      <c r="P27" s="173">
        <v>49.572649572649574</v>
      </c>
      <c r="Q27" s="69">
        <v>85.714285714285708</v>
      </c>
      <c r="R27" s="69">
        <v>66.666666666666657</v>
      </c>
      <c r="S27" s="69">
        <v>78.571428571428569</v>
      </c>
      <c r="T27" s="69">
        <v>53.846153846153847</v>
      </c>
      <c r="U27" s="69">
        <v>78.571428571428569</v>
      </c>
      <c r="V27" s="69">
        <v>50</v>
      </c>
      <c r="W27" s="69">
        <v>68.253968253968253</v>
      </c>
      <c r="X27" s="69">
        <v>53.17460317460317</v>
      </c>
      <c r="Y27" s="69">
        <v>38.095238095238095</v>
      </c>
      <c r="Z27" s="69">
        <v>62.62626262626263</v>
      </c>
      <c r="AA27" s="69">
        <v>57.936507936507937</v>
      </c>
      <c r="AB27" s="173">
        <v>55.555555555555557</v>
      </c>
      <c r="AC27" s="69">
        <v>80.128205128205124</v>
      </c>
      <c r="AD27" s="69">
        <v>62.478632478632484</v>
      </c>
      <c r="AE27" s="69">
        <v>36.752136752136749</v>
      </c>
      <c r="AF27" s="69">
        <v>50.396825396825392</v>
      </c>
      <c r="AG27" s="173">
        <v>76.19047619047619</v>
      </c>
      <c r="AH27" s="69">
        <v>71.428571428571431</v>
      </c>
      <c r="AI27" s="69">
        <v>42.857142857142854</v>
      </c>
      <c r="AJ27" s="69">
        <v>30.76923076923077</v>
      </c>
      <c r="AK27" s="69">
        <v>42.857142857142854</v>
      </c>
      <c r="AL27" s="173">
        <v>50</v>
      </c>
      <c r="AO27" s="174">
        <f t="shared" si="0"/>
        <v>57.142857142857146</v>
      </c>
      <c r="AP27" s="69">
        <v>71.428571428571431</v>
      </c>
      <c r="AQ27" s="69">
        <v>50</v>
      </c>
      <c r="AR27" s="69">
        <v>50</v>
      </c>
      <c r="AS27" s="69">
        <v>57.142857142857139</v>
      </c>
      <c r="AT27" s="69">
        <v>57.142857142857139</v>
      </c>
      <c r="AU27" s="191">
        <v>56.349206349206348</v>
      </c>
      <c r="AV27" s="191">
        <v>70.085470085470092</v>
      </c>
      <c r="AW27" s="191">
        <v>76.19047619047619</v>
      </c>
      <c r="AX27" s="191">
        <v>70.085470085470092</v>
      </c>
      <c r="AY27" s="191">
        <v>39.682539682539684</v>
      </c>
      <c r="AZ27" s="69">
        <v>92.307692307692307</v>
      </c>
      <c r="BA27" s="69">
        <v>66.666666666666657</v>
      </c>
      <c r="BB27" s="69">
        <v>66.666666666666657</v>
      </c>
      <c r="BC27" s="69">
        <v>75</v>
      </c>
      <c r="BD27" s="69">
        <v>100</v>
      </c>
      <c r="BE27" s="69">
        <v>61.111111111111107</v>
      </c>
      <c r="BF27" s="69">
        <v>23.809523809523807</v>
      </c>
      <c r="BG27" s="69">
        <v>63.492063492063494</v>
      </c>
      <c r="BH27" s="69">
        <v>53.17460317460317</v>
      </c>
      <c r="BI27" s="69">
        <v>80.158730158730151</v>
      </c>
      <c r="BJ27" s="69">
        <v>77.777777777777771</v>
      </c>
      <c r="BK27" s="69">
        <v>70.634920634920633</v>
      </c>
    </row>
    <row r="28" spans="2:63" x14ac:dyDescent="0.35">
      <c r="B28" t="s">
        <v>247</v>
      </c>
      <c r="C28" s="190" t="s">
        <v>433</v>
      </c>
      <c r="D28" s="69">
        <v>53.846153846153847</v>
      </c>
      <c r="E28" s="69">
        <v>57.142857142857139</v>
      </c>
      <c r="F28" s="69">
        <v>36.363636363636367</v>
      </c>
      <c r="G28" s="69">
        <v>16.666666666666664</v>
      </c>
      <c r="H28" s="69">
        <v>61.538461538461533</v>
      </c>
      <c r="I28" s="173">
        <v>47.619047619047613</v>
      </c>
      <c r="J28" s="69">
        <v>21.428571428571427</v>
      </c>
      <c r="K28" s="69">
        <v>57.142857142857139</v>
      </c>
      <c r="L28" s="69">
        <v>53.846153846153847</v>
      </c>
      <c r="M28" s="69">
        <v>14.442700156985868</v>
      </c>
      <c r="N28" s="69">
        <v>64.957264957264954</v>
      </c>
      <c r="O28" s="69">
        <v>51.587301587301589</v>
      </c>
      <c r="P28" s="173">
        <v>44.444444444444443</v>
      </c>
      <c r="Q28" s="69">
        <v>78.571428571428569</v>
      </c>
      <c r="R28" s="69">
        <v>61.53846153846154</v>
      </c>
      <c r="S28" s="69">
        <v>92.857142857142861</v>
      </c>
      <c r="T28" s="69">
        <v>42.857142857142854</v>
      </c>
      <c r="U28" s="69">
        <v>72.727272727272734</v>
      </c>
      <c r="V28" s="69">
        <v>45.454545454545453</v>
      </c>
      <c r="W28" s="69">
        <v>56.349206349206341</v>
      </c>
      <c r="X28" s="69">
        <v>59.595959595959592</v>
      </c>
      <c r="Y28" s="69">
        <v>68.518518518518519</v>
      </c>
      <c r="Z28" s="69">
        <v>25.252525252525253</v>
      </c>
      <c r="AA28" s="69">
        <v>76.984126984126988</v>
      </c>
      <c r="AB28" s="173">
        <v>55.555555555555557</v>
      </c>
      <c r="AC28" s="69">
        <v>38.571428571428569</v>
      </c>
      <c r="AD28" s="69">
        <v>59.287749287749293</v>
      </c>
      <c r="AE28" s="69">
        <v>41.880341880341881</v>
      </c>
      <c r="AF28" s="69">
        <v>32.967032967032964</v>
      </c>
      <c r="AG28" s="173">
        <v>83.862433862433861</v>
      </c>
      <c r="AH28" s="69">
        <v>15.384615384615385</v>
      </c>
      <c r="AI28" s="69">
        <v>7.6923076923076925</v>
      </c>
      <c r="AJ28" s="69">
        <v>7.6923076923076925</v>
      </c>
      <c r="AK28" s="69">
        <v>50</v>
      </c>
      <c r="AL28" s="173">
        <v>28.571428571428569</v>
      </c>
      <c r="AO28" s="174">
        <f t="shared" si="0"/>
        <v>10.219780219780219</v>
      </c>
      <c r="AP28" s="69">
        <v>15.384615384615385</v>
      </c>
      <c r="AQ28" s="69">
        <v>7.1428571428571423</v>
      </c>
      <c r="AR28" s="69">
        <v>14.285714285714285</v>
      </c>
      <c r="AS28" s="69">
        <v>14.285714285714285</v>
      </c>
      <c r="AT28" s="69">
        <v>0</v>
      </c>
      <c r="AU28" s="192">
        <v>54.629629629629633</v>
      </c>
      <c r="AV28" s="192">
        <v>42.592592592592595</v>
      </c>
      <c r="AW28" s="192">
        <v>76.068376068376068</v>
      </c>
      <c r="AX28" s="192">
        <v>74.074074074074076</v>
      </c>
      <c r="AY28" s="192">
        <v>49.074074074074083</v>
      </c>
      <c r="AZ28" s="69">
        <v>42.857142857142854</v>
      </c>
      <c r="BA28" s="69">
        <v>35.714285714285715</v>
      </c>
      <c r="BB28" s="69">
        <v>57.142857142857139</v>
      </c>
      <c r="BC28" s="69">
        <v>42.857142857142854</v>
      </c>
      <c r="BD28" s="69">
        <v>14.285714285714285</v>
      </c>
      <c r="BE28" s="69">
        <v>7.1428571428571415</v>
      </c>
      <c r="BF28" s="69">
        <v>0</v>
      </c>
      <c r="BG28" s="69">
        <v>78.571428571428569</v>
      </c>
      <c r="BH28" s="69">
        <v>46.153846153846153</v>
      </c>
      <c r="BI28" s="69">
        <v>80.158730158730151</v>
      </c>
      <c r="BJ28" s="69">
        <v>88.095238095238102</v>
      </c>
      <c r="BK28" s="69">
        <v>83.333333333333329</v>
      </c>
    </row>
    <row r="29" spans="2:63" x14ac:dyDescent="0.35">
      <c r="B29" t="s">
        <v>247</v>
      </c>
      <c r="C29" s="172" t="s">
        <v>434</v>
      </c>
      <c r="D29" s="69">
        <v>100</v>
      </c>
      <c r="E29" s="69">
        <v>81.818181818181827</v>
      </c>
      <c r="F29" s="69">
        <v>72.727272727272734</v>
      </c>
      <c r="G29" s="69">
        <v>27.27272727272727</v>
      </c>
      <c r="H29" s="69">
        <v>73.148148148148138</v>
      </c>
      <c r="I29" s="173">
        <v>50.925925925925924</v>
      </c>
      <c r="J29" s="69">
        <v>75</v>
      </c>
      <c r="K29" s="69">
        <v>100</v>
      </c>
      <c r="L29" s="69">
        <v>54.54545454545454</v>
      </c>
      <c r="M29" s="69">
        <v>38.787878787878782</v>
      </c>
      <c r="N29" s="69">
        <v>66.666666666666657</v>
      </c>
      <c r="O29" s="69">
        <v>62.962962962962962</v>
      </c>
      <c r="P29" s="173">
        <v>44.444444444444443</v>
      </c>
      <c r="Q29" s="69">
        <v>100</v>
      </c>
      <c r="R29" s="69">
        <v>58.333333333333336</v>
      </c>
      <c r="S29" s="69">
        <v>91.666666666666657</v>
      </c>
      <c r="T29" s="69">
        <v>25</v>
      </c>
      <c r="U29" s="69">
        <v>27.27272727272727</v>
      </c>
      <c r="V29" s="69">
        <v>58.333333333333336</v>
      </c>
      <c r="W29" s="69">
        <v>63.888888888888886</v>
      </c>
      <c r="X29" s="69">
        <v>68.518518518518519</v>
      </c>
      <c r="Y29" s="69">
        <v>72.222222222222214</v>
      </c>
      <c r="Z29" s="69">
        <v>42.222222222222221</v>
      </c>
      <c r="AA29" s="69">
        <v>83.333333333333329</v>
      </c>
      <c r="AB29" s="173">
        <v>63.888888888888886</v>
      </c>
      <c r="AC29" s="69">
        <v>25.212121212121211</v>
      </c>
      <c r="AD29" s="69">
        <v>63.797979797979792</v>
      </c>
      <c r="AE29" s="69">
        <v>30.555555555555554</v>
      </c>
      <c r="AF29" s="69">
        <v>40.993265993265993</v>
      </c>
      <c r="AG29" s="173">
        <v>77.777777777777771</v>
      </c>
      <c r="AH29" s="69">
        <v>75</v>
      </c>
      <c r="AI29" s="69">
        <v>72.727272727272734</v>
      </c>
      <c r="AJ29" s="69">
        <v>41.666666666666671</v>
      </c>
      <c r="AK29" s="69">
        <v>50</v>
      </c>
      <c r="AL29" s="173">
        <v>75</v>
      </c>
      <c r="AO29" s="174">
        <f t="shared" si="0"/>
        <v>38.787878787878782</v>
      </c>
      <c r="AP29" s="69">
        <v>33.333333333333329</v>
      </c>
      <c r="AQ29" s="69">
        <v>33.333333333333329</v>
      </c>
      <c r="AR29" s="69">
        <v>66.666666666666657</v>
      </c>
      <c r="AS29" s="69">
        <v>33.333333333333329</v>
      </c>
      <c r="AT29" s="69">
        <v>27.27272727272727</v>
      </c>
      <c r="AU29" s="191">
        <v>71.717171717171723</v>
      </c>
      <c r="AV29" s="191">
        <v>42.222222222222221</v>
      </c>
      <c r="AW29" s="191">
        <v>78.787878787878782</v>
      </c>
      <c r="AX29" s="191">
        <v>77.777777777777771</v>
      </c>
      <c r="AY29" s="191">
        <v>48.484848484848484</v>
      </c>
      <c r="AZ29" s="69">
        <v>33.333333333333329</v>
      </c>
      <c r="BA29" s="69">
        <v>20</v>
      </c>
      <c r="BB29" s="69">
        <v>27.27272727272727</v>
      </c>
      <c r="BC29" s="69">
        <v>27.27272727272727</v>
      </c>
      <c r="BD29" s="69">
        <v>18.181818181818183</v>
      </c>
      <c r="BE29" s="69">
        <v>17.171717171717169</v>
      </c>
      <c r="BF29" s="69">
        <v>6.0606060606060597</v>
      </c>
      <c r="BG29" s="69">
        <v>80.555555555555557</v>
      </c>
      <c r="BH29" s="69">
        <v>60.185185185185183</v>
      </c>
      <c r="BI29" s="69">
        <v>71.296296296296291</v>
      </c>
      <c r="BJ29" s="69">
        <v>87.037037037037038</v>
      </c>
      <c r="BK29" s="69">
        <v>75</v>
      </c>
    </row>
    <row r="30" spans="2:63" x14ac:dyDescent="0.35">
      <c r="B30" t="s">
        <v>305</v>
      </c>
      <c r="C30" s="172" t="s">
        <v>433</v>
      </c>
      <c r="D30" s="69">
        <v>100</v>
      </c>
      <c r="E30" s="69">
        <v>69.230769230769226</v>
      </c>
      <c r="F30" s="69">
        <v>53.846153846153847</v>
      </c>
      <c r="G30" s="69">
        <v>33.333333333333329</v>
      </c>
      <c r="H30" s="69">
        <v>67.460317460317455</v>
      </c>
      <c r="I30" s="173">
        <v>50.925925925925924</v>
      </c>
      <c r="J30" s="69">
        <v>26.666666666666668</v>
      </c>
      <c r="K30" s="69">
        <v>60</v>
      </c>
      <c r="L30" s="69">
        <v>53.846153846153847</v>
      </c>
      <c r="M30" s="69">
        <v>81.161695447409741</v>
      </c>
      <c r="N30" s="69">
        <v>58.333333333333329</v>
      </c>
      <c r="O30" s="69">
        <v>59.722222222222221</v>
      </c>
      <c r="P30" s="173">
        <v>48.611111111111107</v>
      </c>
      <c r="Q30" s="69">
        <v>66.666666666666657</v>
      </c>
      <c r="R30" s="69">
        <v>61.53846153846154</v>
      </c>
      <c r="S30" s="69">
        <v>85.714285714285708</v>
      </c>
      <c r="T30" s="69">
        <v>7.1428571428571423</v>
      </c>
      <c r="U30" s="69">
        <v>50</v>
      </c>
      <c r="V30" s="69">
        <v>9.0909090909090917</v>
      </c>
      <c r="W30" s="69">
        <v>63.888888888888886</v>
      </c>
      <c r="X30" s="69">
        <v>50</v>
      </c>
      <c r="Y30" s="69">
        <v>55.555555555555557</v>
      </c>
      <c r="Z30" s="69">
        <v>85.416666666666657</v>
      </c>
      <c r="AA30" s="69">
        <v>72.222222222222214</v>
      </c>
      <c r="AB30" s="173">
        <v>15.277777777777777</v>
      </c>
      <c r="AC30" s="69">
        <v>67.535714285714292</v>
      </c>
      <c r="AD30" s="69">
        <v>53.175925925925924</v>
      </c>
      <c r="AE30" s="69">
        <v>60</v>
      </c>
      <c r="AF30" s="69">
        <v>45.138888888888886</v>
      </c>
      <c r="AG30" s="173">
        <v>82.175925925925938</v>
      </c>
      <c r="AH30" s="69">
        <v>46.153846153846153</v>
      </c>
      <c r="AI30" s="69">
        <v>27.27272727272727</v>
      </c>
      <c r="AJ30" s="69">
        <v>16.666666666666664</v>
      </c>
      <c r="AK30" s="69">
        <v>28.571428571428569</v>
      </c>
      <c r="AL30" s="173">
        <v>21.428571428571427</v>
      </c>
      <c r="AO30" s="174">
        <f t="shared" si="0"/>
        <v>77.912087912087912</v>
      </c>
      <c r="AP30" s="69">
        <v>85.714285714285708</v>
      </c>
      <c r="AQ30" s="69">
        <v>78.571428571428569</v>
      </c>
      <c r="AR30" s="69">
        <v>53.846153846153847</v>
      </c>
      <c r="AS30" s="69">
        <v>85.714285714285708</v>
      </c>
      <c r="AT30" s="69">
        <v>85.714285714285708</v>
      </c>
      <c r="AU30" s="192">
        <v>57.638888888888893</v>
      </c>
      <c r="AV30" s="192">
        <v>54.861111111111107</v>
      </c>
      <c r="AW30" s="192">
        <v>54.074074074074069</v>
      </c>
      <c r="AX30" s="192">
        <v>48.611111111111114</v>
      </c>
      <c r="AY30" s="192">
        <v>50.694444444444443</v>
      </c>
      <c r="AZ30" s="69">
        <v>68.75</v>
      </c>
      <c r="BA30" s="69">
        <v>60</v>
      </c>
      <c r="BB30" s="69">
        <v>62.5</v>
      </c>
      <c r="BC30" s="69">
        <v>71.428571428571431</v>
      </c>
      <c r="BD30" s="69">
        <v>75</v>
      </c>
      <c r="BE30" s="69">
        <v>76.388888888888886</v>
      </c>
      <c r="BF30" s="69">
        <v>28.472222222222221</v>
      </c>
      <c r="BG30" s="69">
        <v>61.80555555555555</v>
      </c>
      <c r="BH30" s="69">
        <v>13.888888888888889</v>
      </c>
      <c r="BI30" s="69">
        <v>92.361111111111114</v>
      </c>
      <c r="BJ30" s="69">
        <v>79.861111111111114</v>
      </c>
      <c r="BK30" s="69">
        <v>74.305555555555557</v>
      </c>
    </row>
    <row r="31" spans="2:63" x14ac:dyDescent="0.35">
      <c r="B31" t="s">
        <v>305</v>
      </c>
      <c r="C31" s="172" t="s">
        <v>434</v>
      </c>
      <c r="D31" s="69">
        <v>76.923076923076934</v>
      </c>
      <c r="E31" s="69">
        <v>75</v>
      </c>
      <c r="F31" s="69">
        <v>58.333333333333336</v>
      </c>
      <c r="G31" s="69">
        <v>33.333333333333329</v>
      </c>
      <c r="H31" s="69">
        <v>67.777777777777771</v>
      </c>
      <c r="I31" s="173">
        <v>62.62626262626263</v>
      </c>
      <c r="J31" s="69">
        <v>18.181818181818183</v>
      </c>
      <c r="K31" s="69">
        <v>84.615384615384613</v>
      </c>
      <c r="L31" s="69">
        <v>75</v>
      </c>
      <c r="M31" s="69">
        <v>78.216783216783227</v>
      </c>
      <c r="N31" s="69">
        <v>60.683760683760681</v>
      </c>
      <c r="O31" s="69">
        <v>63.247863247863251</v>
      </c>
      <c r="P31" s="173">
        <v>60.683760683760681</v>
      </c>
      <c r="Q31" s="69">
        <v>100</v>
      </c>
      <c r="R31" s="69">
        <v>77.777777777777786</v>
      </c>
      <c r="S31" s="69">
        <v>100</v>
      </c>
      <c r="T31" s="69">
        <v>25</v>
      </c>
      <c r="U31" s="69">
        <v>83.333333333333343</v>
      </c>
      <c r="V31" s="69">
        <v>90</v>
      </c>
      <c r="W31" s="69">
        <v>67.521367521367509</v>
      </c>
      <c r="X31" s="69">
        <v>52.136752136752136</v>
      </c>
      <c r="Y31" s="69">
        <v>63.247863247863251</v>
      </c>
      <c r="Z31" s="69">
        <v>76.92307692307692</v>
      </c>
      <c r="AA31" s="69">
        <v>66.666666666666657</v>
      </c>
      <c r="AB31" s="173">
        <v>47.474747474747467</v>
      </c>
      <c r="AC31" s="69">
        <v>78.648018648018635</v>
      </c>
      <c r="AD31" s="69">
        <v>67.820512820512818</v>
      </c>
      <c r="AE31" s="69">
        <v>42.222222222222221</v>
      </c>
      <c r="AF31" s="69">
        <v>59.18803418803418</v>
      </c>
      <c r="AG31" s="173">
        <v>82.621082621082621</v>
      </c>
      <c r="AH31" s="69">
        <v>75</v>
      </c>
      <c r="AI31" s="69">
        <v>66.666666666666657</v>
      </c>
      <c r="AJ31" s="69">
        <v>70</v>
      </c>
      <c r="AK31" s="69">
        <v>81.818181818181827</v>
      </c>
      <c r="AL31" s="173">
        <v>81.818181818181827</v>
      </c>
      <c r="AO31" s="174">
        <f t="shared" si="0"/>
        <v>78.216783216783227</v>
      </c>
      <c r="AP31" s="69">
        <v>100</v>
      </c>
      <c r="AQ31" s="69">
        <v>75</v>
      </c>
      <c r="AR31" s="69">
        <v>54.54545454545454</v>
      </c>
      <c r="AS31" s="69">
        <v>69.230769230769226</v>
      </c>
      <c r="AT31" s="69">
        <v>92.307692307692307</v>
      </c>
      <c r="AU31" s="191">
        <v>64.957264957264954</v>
      </c>
      <c r="AV31" s="191">
        <v>67.592592592592595</v>
      </c>
      <c r="AW31" s="191">
        <v>74.074074074074076</v>
      </c>
      <c r="AX31" s="191">
        <v>64.957264957264954</v>
      </c>
      <c r="AY31" s="191">
        <v>67.521367521367523</v>
      </c>
      <c r="AZ31" s="69">
        <v>84.615384615384613</v>
      </c>
      <c r="BA31" s="69">
        <v>72.727272727272734</v>
      </c>
      <c r="BB31" s="69">
        <v>66.666666666666657</v>
      </c>
      <c r="BC31" s="69">
        <v>69.230769230769226</v>
      </c>
      <c r="BD31" s="69">
        <v>100</v>
      </c>
      <c r="BE31" s="69">
        <v>74.358974358974365</v>
      </c>
      <c r="BF31" s="69">
        <v>47.008547008547005</v>
      </c>
      <c r="BG31" s="69">
        <v>72.649572649572647</v>
      </c>
      <c r="BH31" s="69">
        <v>42.735042735042732</v>
      </c>
      <c r="BI31" s="69">
        <v>82.051282051282058</v>
      </c>
      <c r="BJ31" s="69">
        <v>82.90598290598291</v>
      </c>
      <c r="BK31" s="69">
        <v>82.90598290598291</v>
      </c>
    </row>
    <row r="32" spans="2:63" x14ac:dyDescent="0.35">
      <c r="B32" t="s">
        <v>248</v>
      </c>
      <c r="C32" s="172" t="s">
        <v>433</v>
      </c>
      <c r="D32" s="69">
        <v>45.454545454545453</v>
      </c>
      <c r="E32" s="69">
        <v>44.444444444444443</v>
      </c>
      <c r="F32" s="69">
        <v>60</v>
      </c>
      <c r="G32" s="69">
        <v>14.285714285714285</v>
      </c>
      <c r="H32" s="69">
        <v>55.555555555555557</v>
      </c>
      <c r="I32" s="173">
        <v>48.484848484848477</v>
      </c>
      <c r="J32" s="69">
        <v>40</v>
      </c>
      <c r="K32" s="69">
        <v>60</v>
      </c>
      <c r="L32" s="69">
        <v>14.285714285714285</v>
      </c>
      <c r="M32" s="69">
        <v>49.624819624819622</v>
      </c>
      <c r="N32" s="69">
        <v>58.585858585858581</v>
      </c>
      <c r="O32" s="69">
        <v>34.343434343434339</v>
      </c>
      <c r="P32" s="173">
        <v>40.404040404040408</v>
      </c>
      <c r="Q32" s="69">
        <v>30</v>
      </c>
      <c r="R32" s="69">
        <v>12.5</v>
      </c>
      <c r="S32" s="69">
        <v>63.636363636363633</v>
      </c>
      <c r="T32" s="69">
        <v>37.5</v>
      </c>
      <c r="U32" s="69">
        <v>33.333333333333329</v>
      </c>
      <c r="V32" s="69">
        <v>11.111111111111111</v>
      </c>
      <c r="W32" s="69">
        <v>58.585858585858581</v>
      </c>
      <c r="X32" s="69">
        <v>48.484848484848477</v>
      </c>
      <c r="Y32" s="69">
        <v>36.36363636363636</v>
      </c>
      <c r="Z32" s="69">
        <v>52.525252525252526</v>
      </c>
      <c r="AA32" s="69">
        <v>58.585858585858581</v>
      </c>
      <c r="AB32" s="173">
        <v>30.303030303030301</v>
      </c>
      <c r="AC32" s="69">
        <v>20</v>
      </c>
      <c r="AD32" s="69">
        <v>89.555555555555557</v>
      </c>
      <c r="AE32" s="69">
        <v>19.19191919191919</v>
      </c>
      <c r="AF32" s="69">
        <v>28.030303030303031</v>
      </c>
      <c r="AG32" s="173">
        <v>78.45117845117845</v>
      </c>
      <c r="AH32" s="69">
        <v>36.363636363636367</v>
      </c>
      <c r="AI32" s="69" t="s">
        <v>244</v>
      </c>
      <c r="AJ32" s="69">
        <v>22.222222222222221</v>
      </c>
      <c r="AK32" s="69">
        <v>22.222222222222221</v>
      </c>
      <c r="AL32" s="173">
        <v>37.5</v>
      </c>
      <c r="AO32" s="174">
        <f t="shared" si="0"/>
        <v>55.474747474747481</v>
      </c>
      <c r="AP32" s="69">
        <v>40</v>
      </c>
      <c r="AQ32" s="69">
        <v>30</v>
      </c>
      <c r="AR32" s="69">
        <v>55.555555555555557</v>
      </c>
      <c r="AS32" s="69">
        <v>81.818181818181827</v>
      </c>
      <c r="AT32" s="69">
        <v>70</v>
      </c>
      <c r="AU32" s="192">
        <v>80</v>
      </c>
      <c r="AV32" s="192">
        <v>81.111111111111114</v>
      </c>
      <c r="AW32" s="192">
        <v>95.555555555555557</v>
      </c>
      <c r="AX32" s="192">
        <v>95.555555555555557</v>
      </c>
      <c r="AY32" s="192">
        <v>95.555555555555557</v>
      </c>
      <c r="AZ32" s="69">
        <v>33.333333333333329</v>
      </c>
      <c r="BA32" s="69">
        <v>11.111111111111111</v>
      </c>
      <c r="BB32" s="69">
        <v>11.111111111111111</v>
      </c>
      <c r="BC32" s="69">
        <v>22.222222222222221</v>
      </c>
      <c r="BD32" s="69">
        <v>22.222222222222221</v>
      </c>
      <c r="BE32" s="69">
        <v>34.343434343434339</v>
      </c>
      <c r="BF32" s="69">
        <v>13.13131313131313</v>
      </c>
      <c r="BG32" s="69">
        <v>43.434343434343432</v>
      </c>
      <c r="BH32" s="69">
        <v>21.212121212121211</v>
      </c>
      <c r="BI32" s="69">
        <v>89.89898989898991</v>
      </c>
      <c r="BJ32" s="69">
        <v>77.777777777777771</v>
      </c>
      <c r="BK32" s="69">
        <v>67.676767676767668</v>
      </c>
    </row>
    <row r="33" spans="2:63" x14ac:dyDescent="0.35">
      <c r="B33" t="s">
        <v>248</v>
      </c>
      <c r="C33" s="172" t="s">
        <v>434</v>
      </c>
      <c r="D33" s="69">
        <v>66.666666666666657</v>
      </c>
      <c r="E33" s="69">
        <v>60</v>
      </c>
      <c r="F33" s="69">
        <v>66.666666666666657</v>
      </c>
      <c r="G33" s="69">
        <v>78.571428571428569</v>
      </c>
      <c r="H33" s="69">
        <v>24.603174603174605</v>
      </c>
      <c r="I33" s="173">
        <v>15.384615384615383</v>
      </c>
      <c r="J33" s="69">
        <v>38.461538461538467</v>
      </c>
      <c r="K33" s="69">
        <v>40</v>
      </c>
      <c r="L33" s="69">
        <v>42.857142857142854</v>
      </c>
      <c r="M33" s="69">
        <v>38.571428571428569</v>
      </c>
      <c r="N33" s="69">
        <v>37.777777777777779</v>
      </c>
      <c r="O33" s="69">
        <v>18.253968253968253</v>
      </c>
      <c r="P33" s="173">
        <v>23.076923076923077</v>
      </c>
      <c r="Q33" s="69">
        <v>46.666666666666664</v>
      </c>
      <c r="R33" s="69">
        <v>26.666666666666668</v>
      </c>
      <c r="S33" s="69">
        <v>40</v>
      </c>
      <c r="T33" s="69">
        <v>7.1428571428571423</v>
      </c>
      <c r="U33" s="69">
        <v>26.666666666666668</v>
      </c>
      <c r="V33" s="69">
        <v>35.714285714285715</v>
      </c>
      <c r="W33" s="69">
        <v>32.592592592592588</v>
      </c>
      <c r="X33" s="69">
        <v>29.629629629629626</v>
      </c>
      <c r="Y33" s="69">
        <v>31.111111111111107</v>
      </c>
      <c r="Z33" s="69">
        <v>26.666666666666664</v>
      </c>
      <c r="AA33" s="69">
        <v>18.518518518518515</v>
      </c>
      <c r="AB33" s="173">
        <v>17.777777777777779</v>
      </c>
      <c r="AC33" s="69">
        <v>81.868131868131883</v>
      </c>
      <c r="AD33" s="69">
        <v>77.948717948717956</v>
      </c>
      <c r="AE33" s="69">
        <v>17.948717948717949</v>
      </c>
      <c r="AF33" s="69">
        <v>19.841269841269842</v>
      </c>
      <c r="AG33" s="173">
        <v>70.899470899470884</v>
      </c>
      <c r="AH33" s="69">
        <v>53.333333333333336</v>
      </c>
      <c r="AI33" s="69">
        <v>20</v>
      </c>
      <c r="AJ33" s="69">
        <v>20</v>
      </c>
      <c r="AK33" s="69">
        <v>40</v>
      </c>
      <c r="AL33" s="173">
        <v>60</v>
      </c>
      <c r="AO33" s="174">
        <f t="shared" si="0"/>
        <v>38.571428571428569</v>
      </c>
      <c r="AP33" s="69">
        <v>35.714285714285715</v>
      </c>
      <c r="AQ33" s="69">
        <v>21.428571428571427</v>
      </c>
      <c r="AR33" s="69">
        <v>21.428571428571427</v>
      </c>
      <c r="AS33" s="69">
        <v>42.857142857142854</v>
      </c>
      <c r="AT33" s="69">
        <v>71.428571428571431</v>
      </c>
      <c r="AU33" s="191">
        <v>76.068376068376068</v>
      </c>
      <c r="AV33" s="191">
        <v>76.068376068376068</v>
      </c>
      <c r="AW33" s="191">
        <v>81.196581196581192</v>
      </c>
      <c r="AX33" s="191">
        <v>81.196581196581192</v>
      </c>
      <c r="AY33" s="191">
        <v>75.213675213675216</v>
      </c>
      <c r="AZ33" s="69">
        <v>85.714285714285708</v>
      </c>
      <c r="BA33" s="69">
        <v>84.615384615384613</v>
      </c>
      <c r="BB33" s="69">
        <v>69.230769230769226</v>
      </c>
      <c r="BC33" s="69">
        <v>76.923076923076934</v>
      </c>
      <c r="BD33" s="69">
        <v>92.857142857142861</v>
      </c>
      <c r="BE33" s="69">
        <v>15.87301587301587</v>
      </c>
      <c r="BF33" s="69">
        <v>11.904761904761907</v>
      </c>
      <c r="BG33" s="69">
        <v>28.571428571428573</v>
      </c>
      <c r="BH33" s="69">
        <v>23.015873015873016</v>
      </c>
      <c r="BI33" s="69">
        <v>69.047619047619051</v>
      </c>
      <c r="BJ33" s="69">
        <v>64.285714285714278</v>
      </c>
      <c r="BK33" s="69">
        <v>79.365079365079353</v>
      </c>
    </row>
    <row r="34" spans="2:63" x14ac:dyDescent="0.35">
      <c r="B34" t="s">
        <v>249</v>
      </c>
      <c r="C34" s="172" t="s">
        <v>433</v>
      </c>
      <c r="D34" s="69">
        <v>100</v>
      </c>
      <c r="E34" s="69">
        <v>92.307692307692307</v>
      </c>
      <c r="F34" s="69">
        <v>76.923076923076934</v>
      </c>
      <c r="G34" s="69">
        <v>60</v>
      </c>
      <c r="H34" s="69">
        <v>76.19047619047619</v>
      </c>
      <c r="I34" s="173">
        <v>76.92307692307692</v>
      </c>
      <c r="J34" s="69">
        <v>41.666666666666671</v>
      </c>
      <c r="K34" s="69">
        <v>46.153846153846153</v>
      </c>
      <c r="L34" s="69">
        <v>76.923076923076934</v>
      </c>
      <c r="M34" s="69">
        <v>66.451643594500723</v>
      </c>
      <c r="N34" s="69">
        <v>48.888888888888893</v>
      </c>
      <c r="O34" s="69">
        <v>49.629629629629626</v>
      </c>
      <c r="P34" s="173">
        <v>54.074074074074069</v>
      </c>
      <c r="Q34" s="69">
        <v>90.909090909090907</v>
      </c>
      <c r="R34" s="69">
        <v>83.333333333333343</v>
      </c>
      <c r="S34" s="69">
        <v>81.818181818181827</v>
      </c>
      <c r="T34" s="69">
        <v>41.666666666666671</v>
      </c>
      <c r="U34" s="69">
        <v>40</v>
      </c>
      <c r="V34" s="69">
        <v>18.181818181818183</v>
      </c>
      <c r="W34" s="69">
        <v>64.285714285714278</v>
      </c>
      <c r="X34" s="69">
        <v>52.592592592592588</v>
      </c>
      <c r="Y34" s="69">
        <v>46.666666666666664</v>
      </c>
      <c r="Z34" s="69">
        <v>71.717171717171709</v>
      </c>
      <c r="AA34" s="69">
        <v>45.238095238095234</v>
      </c>
      <c r="AB34" s="173">
        <v>55.555555555555557</v>
      </c>
      <c r="AC34" s="69">
        <v>95.384615384615387</v>
      </c>
      <c r="AD34" s="69">
        <v>78.019943019943</v>
      </c>
      <c r="AE34" s="69">
        <v>78.632478632478623</v>
      </c>
      <c r="AF34" s="69">
        <v>34.259259259259252</v>
      </c>
      <c r="AG34" s="173">
        <v>87.195767195767189</v>
      </c>
      <c r="AH34" s="69">
        <v>61.53846153846154</v>
      </c>
      <c r="AI34" s="69">
        <v>16.666666666666664</v>
      </c>
      <c r="AJ34" s="69">
        <v>0</v>
      </c>
      <c r="AK34" s="69">
        <v>63.636363636363633</v>
      </c>
      <c r="AL34" s="173">
        <v>33.333333333333329</v>
      </c>
      <c r="AO34" s="174">
        <f t="shared" si="0"/>
        <v>67.519480519480524</v>
      </c>
      <c r="AP34" s="69">
        <v>80</v>
      </c>
      <c r="AQ34" s="69">
        <v>80</v>
      </c>
      <c r="AR34" s="69">
        <v>57.142857142857139</v>
      </c>
      <c r="AS34" s="69">
        <v>45.454545454545453</v>
      </c>
      <c r="AT34" s="69">
        <v>75</v>
      </c>
      <c r="AU34" s="192">
        <v>62.393162393162385</v>
      </c>
      <c r="AV34" s="192">
        <v>66.666666666666671</v>
      </c>
      <c r="AW34" s="192">
        <v>89.743589743589737</v>
      </c>
      <c r="AX34" s="192">
        <v>82.407407407407405</v>
      </c>
      <c r="AY34" s="192">
        <v>88.888888888888886</v>
      </c>
      <c r="AZ34" s="69">
        <v>100</v>
      </c>
      <c r="BA34" s="69">
        <v>92.307692307692307</v>
      </c>
      <c r="BB34" s="69">
        <v>84.615384615384613</v>
      </c>
      <c r="BC34" s="69">
        <v>100</v>
      </c>
      <c r="BD34" s="69">
        <v>100</v>
      </c>
      <c r="BE34" s="69">
        <v>19.25925925925926</v>
      </c>
      <c r="BF34" s="69">
        <v>13.333333333333336</v>
      </c>
      <c r="BG34" s="69">
        <v>39.25925925925926</v>
      </c>
      <c r="BH34" s="69">
        <v>65.185185185185176</v>
      </c>
      <c r="BI34" s="69">
        <v>90.476190476190467</v>
      </c>
      <c r="BJ34" s="69">
        <v>83.703703703703695</v>
      </c>
      <c r="BK34" s="69">
        <v>87.407407407407405</v>
      </c>
    </row>
    <row r="35" spans="2:63" x14ac:dyDescent="0.35">
      <c r="B35" t="s">
        <v>249</v>
      </c>
      <c r="C35" s="172" t="s">
        <v>434</v>
      </c>
      <c r="D35" s="69">
        <v>92.307692307692307</v>
      </c>
      <c r="E35" s="69">
        <v>100</v>
      </c>
      <c r="F35" s="69">
        <v>84.615384615384613</v>
      </c>
      <c r="G35" s="69">
        <v>91.666666666666657</v>
      </c>
      <c r="H35" s="69">
        <v>70.085470085470078</v>
      </c>
      <c r="I35" s="173">
        <v>55.555555555555557</v>
      </c>
      <c r="J35" s="69">
        <v>76.923076923076934</v>
      </c>
      <c r="K35" s="69">
        <v>78.571428571428569</v>
      </c>
      <c r="L35" s="69">
        <v>71.428571428571431</v>
      </c>
      <c r="M35" s="69">
        <v>76.743256743256751</v>
      </c>
      <c r="N35" s="69">
        <v>57.936507936507937</v>
      </c>
      <c r="O35" s="69">
        <v>62.698412698412703</v>
      </c>
      <c r="P35" s="173">
        <v>52.38095238095238</v>
      </c>
      <c r="Q35" s="69">
        <v>100</v>
      </c>
      <c r="R35" s="69">
        <v>83.333333333333343</v>
      </c>
      <c r="S35" s="69">
        <v>84.615384615384613</v>
      </c>
      <c r="T35" s="69">
        <v>63.636363636363633</v>
      </c>
      <c r="U35" s="69">
        <v>78.571428571428569</v>
      </c>
      <c r="V35" s="69">
        <v>57.142857142857139</v>
      </c>
      <c r="W35" s="69">
        <v>65.873015873015873</v>
      </c>
      <c r="X35" s="69">
        <v>54.700854700854705</v>
      </c>
      <c r="Y35" s="69">
        <v>53.17460317460317</v>
      </c>
      <c r="Z35" s="69">
        <v>68.518518518518519</v>
      </c>
      <c r="AA35" s="69">
        <v>42.857142857142854</v>
      </c>
      <c r="AB35" s="173">
        <v>48.412698412698404</v>
      </c>
      <c r="AC35" s="69">
        <v>84.358974358974365</v>
      </c>
      <c r="AD35" s="69">
        <v>80.720390720390725</v>
      </c>
      <c r="AE35" s="69">
        <v>65.740740740740748</v>
      </c>
      <c r="AF35" s="69">
        <v>35.714285714285708</v>
      </c>
      <c r="AG35" s="173">
        <v>78.042328042328037</v>
      </c>
      <c r="AH35" s="69">
        <v>58.333333333333336</v>
      </c>
      <c r="AI35" s="69">
        <v>84.615384615384613</v>
      </c>
      <c r="AJ35" s="69">
        <v>69.230769230769226</v>
      </c>
      <c r="AK35" s="69">
        <v>100</v>
      </c>
      <c r="AL35" s="173">
        <v>61.53846153846154</v>
      </c>
      <c r="AO35" s="174">
        <f t="shared" si="0"/>
        <v>76.743256743256751</v>
      </c>
      <c r="AP35" s="69">
        <v>85.714285714285708</v>
      </c>
      <c r="AQ35" s="69">
        <v>53.846153846153847</v>
      </c>
      <c r="AR35" s="69">
        <v>71.428571428571431</v>
      </c>
      <c r="AS35" s="69">
        <v>90.909090909090907</v>
      </c>
      <c r="AT35" s="69">
        <v>81.818181818181827</v>
      </c>
      <c r="AU35" s="191">
        <v>74.603174603174608</v>
      </c>
      <c r="AV35" s="191">
        <v>71.428571428571431</v>
      </c>
      <c r="AW35" s="191">
        <v>86.507936507936506</v>
      </c>
      <c r="AX35" s="191">
        <v>83.760683760683762</v>
      </c>
      <c r="AY35" s="191">
        <v>87.301587301587304</v>
      </c>
      <c r="AZ35" s="69">
        <v>84.615384615384613</v>
      </c>
      <c r="BA35" s="69">
        <v>84.615384615384613</v>
      </c>
      <c r="BB35" s="69">
        <v>76.923076923076934</v>
      </c>
      <c r="BC35" s="69">
        <v>83.333333333333343</v>
      </c>
      <c r="BD35" s="69">
        <v>92.307692307692307</v>
      </c>
      <c r="BE35" s="69">
        <v>23.809523809523807</v>
      </c>
      <c r="BF35" s="69">
        <v>19.841269841269838</v>
      </c>
      <c r="BG35" s="69">
        <v>39.682539682539677</v>
      </c>
      <c r="BH35" s="69">
        <v>59.523809523809518</v>
      </c>
      <c r="BI35" s="69">
        <v>76.19047619047619</v>
      </c>
      <c r="BJ35" s="69">
        <v>78.571428571428569</v>
      </c>
      <c r="BK35" s="69">
        <v>79.365079365079353</v>
      </c>
    </row>
    <row r="36" spans="2:63" x14ac:dyDescent="0.35">
      <c r="B36" t="s">
        <v>306</v>
      </c>
      <c r="C36" s="172" t="s">
        <v>433</v>
      </c>
      <c r="D36" s="69">
        <v>36.363636363636367</v>
      </c>
      <c r="E36" s="69">
        <v>36.363636363636367</v>
      </c>
      <c r="F36" s="69">
        <v>0</v>
      </c>
      <c r="G36" s="69">
        <v>0</v>
      </c>
      <c r="H36" s="69">
        <v>41.414141414141419</v>
      </c>
      <c r="I36" s="173">
        <v>66.666666666666657</v>
      </c>
      <c r="J36" s="69">
        <v>81.818181818181827</v>
      </c>
      <c r="K36" s="69">
        <v>36.363636363636367</v>
      </c>
      <c r="L36" s="69">
        <v>27.27272727272727</v>
      </c>
      <c r="M36" s="69">
        <v>57.142857142857146</v>
      </c>
      <c r="N36" s="69">
        <v>46.464646464646464</v>
      </c>
      <c r="O36" s="69">
        <v>48.484848484848477</v>
      </c>
      <c r="P36" s="173">
        <v>44.444444444444443</v>
      </c>
      <c r="Q36" s="69">
        <v>72.727272727272734</v>
      </c>
      <c r="R36" s="69">
        <v>90.909090909090907</v>
      </c>
      <c r="S36" s="69">
        <v>18.181818181818183</v>
      </c>
      <c r="T36" s="69">
        <v>81.818181818181827</v>
      </c>
      <c r="U36" s="69">
        <v>45.454545454545453</v>
      </c>
      <c r="V36" s="69">
        <v>9.0909090909090917</v>
      </c>
      <c r="W36" s="69">
        <v>40.404040404040408</v>
      </c>
      <c r="X36" s="69">
        <v>27.272727272727273</v>
      </c>
      <c r="Y36" s="69">
        <v>29.292929292929291</v>
      </c>
      <c r="Z36" s="69">
        <v>76.767676767676761</v>
      </c>
      <c r="AA36" s="69">
        <v>85.858585858585855</v>
      </c>
      <c r="AB36" s="173">
        <v>65.656565656565661</v>
      </c>
      <c r="AC36" s="69">
        <v>20</v>
      </c>
      <c r="AD36" s="69">
        <v>83.636363636363626</v>
      </c>
      <c r="AE36" s="69">
        <v>49.494949494949488</v>
      </c>
      <c r="AF36" s="69">
        <v>43.939393939393938</v>
      </c>
      <c r="AG36" s="173">
        <v>65.656565656565647</v>
      </c>
      <c r="AH36" s="69">
        <v>45.454545454545453</v>
      </c>
      <c r="AI36" s="69">
        <v>18.181818181818183</v>
      </c>
      <c r="AJ36" s="69">
        <v>63.636363636363633</v>
      </c>
      <c r="AK36" s="69">
        <v>45.454545454545453</v>
      </c>
      <c r="AL36" s="173">
        <v>63.636363636363633</v>
      </c>
      <c r="AO36" s="174">
        <f t="shared" si="0"/>
        <v>58</v>
      </c>
      <c r="AP36" s="69">
        <v>60</v>
      </c>
      <c r="AQ36" s="69">
        <v>40</v>
      </c>
      <c r="AR36" s="69">
        <v>50</v>
      </c>
      <c r="AS36" s="69">
        <v>70</v>
      </c>
      <c r="AT36" s="69">
        <v>70</v>
      </c>
      <c r="AU36" s="192">
        <v>85.858585858585855</v>
      </c>
      <c r="AV36" s="192">
        <v>80.808080808080803</v>
      </c>
      <c r="AW36" s="192">
        <v>83.838383838383834</v>
      </c>
      <c r="AX36" s="192">
        <v>83.838383838383834</v>
      </c>
      <c r="AY36" s="192">
        <v>83.838383838383834</v>
      </c>
      <c r="AZ36" s="69">
        <v>18.181818181818183</v>
      </c>
      <c r="BA36" s="69">
        <v>18.181818181818183</v>
      </c>
      <c r="BB36" s="69">
        <v>18.181818181818183</v>
      </c>
      <c r="BC36" s="69">
        <v>27.27272727272727</v>
      </c>
      <c r="BD36" s="69">
        <v>18.181818181818183</v>
      </c>
      <c r="BE36" s="69">
        <v>56.56565656565656</v>
      </c>
      <c r="BF36" s="69">
        <v>18.18181818181818</v>
      </c>
      <c r="BG36" s="69">
        <v>66.666666666666657</v>
      </c>
      <c r="BH36" s="69">
        <v>34.343434343434339</v>
      </c>
      <c r="BI36" s="69">
        <v>81.818181818181813</v>
      </c>
      <c r="BJ36" s="69">
        <v>66.666666666666657</v>
      </c>
      <c r="BK36" s="69">
        <v>48.484848484848477</v>
      </c>
    </row>
    <row r="37" spans="2:63" x14ac:dyDescent="0.35">
      <c r="B37" t="s">
        <v>306</v>
      </c>
      <c r="C37" s="172" t="s">
        <v>434</v>
      </c>
      <c r="D37" s="69">
        <v>87.5</v>
      </c>
      <c r="E37" s="69">
        <v>87.5</v>
      </c>
      <c r="F37" s="69">
        <v>25</v>
      </c>
      <c r="G37" s="69">
        <v>43.75</v>
      </c>
      <c r="H37" s="69">
        <v>22.962962962962965</v>
      </c>
      <c r="I37" s="173">
        <v>22.222222222222221</v>
      </c>
      <c r="J37" s="69">
        <v>68.75</v>
      </c>
      <c r="K37" s="69">
        <v>56.25</v>
      </c>
      <c r="L37" s="69">
        <v>25</v>
      </c>
      <c r="M37" s="69">
        <v>55.083333333333336</v>
      </c>
      <c r="N37" s="69">
        <v>30.555555555555554</v>
      </c>
      <c r="O37" s="69">
        <v>16.296296296296298</v>
      </c>
      <c r="P37" s="173">
        <v>22.962962962962965</v>
      </c>
      <c r="Q37" s="69">
        <v>80</v>
      </c>
      <c r="R37" s="69">
        <v>75</v>
      </c>
      <c r="S37" s="69">
        <v>31.25</v>
      </c>
      <c r="T37" s="69">
        <v>40</v>
      </c>
      <c r="U37" s="69">
        <v>33.333333333333329</v>
      </c>
      <c r="V37" s="69">
        <v>18.75</v>
      </c>
      <c r="W37" s="69">
        <v>38.194444444444443</v>
      </c>
      <c r="X37" s="69">
        <v>22.222222222222221</v>
      </c>
      <c r="Y37" s="69">
        <v>17.037037037037035</v>
      </c>
      <c r="Z37" s="69">
        <v>39.25925925925926</v>
      </c>
      <c r="AA37" s="69">
        <v>43.055555555555557</v>
      </c>
      <c r="AB37" s="173">
        <v>29.861111111111111</v>
      </c>
      <c r="AC37" s="69">
        <v>64.166666666666657</v>
      </c>
      <c r="AD37" s="69">
        <v>68.412698412698418</v>
      </c>
      <c r="AE37" s="69">
        <v>31.25</v>
      </c>
      <c r="AF37" s="69">
        <v>32.291666666666664</v>
      </c>
      <c r="AG37" s="173">
        <v>45.601851851851848</v>
      </c>
      <c r="AH37" s="69">
        <v>31.25</v>
      </c>
      <c r="AI37" s="69">
        <v>12.5</v>
      </c>
      <c r="AJ37" s="69">
        <v>20</v>
      </c>
      <c r="AK37" s="69">
        <v>40</v>
      </c>
      <c r="AL37" s="173">
        <v>18.75</v>
      </c>
      <c r="AO37" s="174">
        <f t="shared" si="0"/>
        <v>55.083333333333336</v>
      </c>
      <c r="AP37" s="69">
        <v>68.75</v>
      </c>
      <c r="AQ37" s="69">
        <v>13.333333333333334</v>
      </c>
      <c r="AR37" s="69">
        <v>46.666666666666664</v>
      </c>
      <c r="AS37" s="69">
        <v>53.333333333333336</v>
      </c>
      <c r="AT37" s="69">
        <v>93.333333333333329</v>
      </c>
      <c r="AU37" s="191">
        <v>61.904761904761905</v>
      </c>
      <c r="AV37" s="191">
        <v>74.603174603174608</v>
      </c>
      <c r="AW37" s="191">
        <v>73.015873015873012</v>
      </c>
      <c r="AX37" s="191">
        <v>80.158730158730165</v>
      </c>
      <c r="AY37" s="191">
        <v>52.380952380952387</v>
      </c>
      <c r="AZ37" s="69">
        <v>75</v>
      </c>
      <c r="BA37" s="69">
        <v>43.75</v>
      </c>
      <c r="BB37" s="69">
        <v>68.75</v>
      </c>
      <c r="BC37" s="69">
        <v>40</v>
      </c>
      <c r="BD37" s="69">
        <v>93.333333333333329</v>
      </c>
      <c r="BE37" s="69">
        <v>34.722222222222221</v>
      </c>
      <c r="BF37" s="69">
        <v>11.805555555555555</v>
      </c>
      <c r="BG37" s="69">
        <v>53.472222222222221</v>
      </c>
      <c r="BH37" s="69">
        <v>29.166666666666664</v>
      </c>
      <c r="BI37" s="69">
        <v>61.111111111111107</v>
      </c>
      <c r="BJ37" s="69">
        <v>49.305555555555557</v>
      </c>
      <c r="BK37" s="69">
        <v>26.388888888888889</v>
      </c>
    </row>
    <row r="38" spans="2:63" x14ac:dyDescent="0.35">
      <c r="B38" t="s">
        <v>251</v>
      </c>
      <c r="C38" s="172" t="s">
        <v>433</v>
      </c>
      <c r="D38" s="69">
        <v>100</v>
      </c>
      <c r="E38" s="69">
        <v>84.615384615384613</v>
      </c>
      <c r="F38" s="69">
        <v>75</v>
      </c>
      <c r="G38" s="69">
        <v>75</v>
      </c>
      <c r="H38" s="69">
        <v>66.666666666666657</v>
      </c>
      <c r="I38" s="173">
        <v>58.730158730158728</v>
      </c>
      <c r="J38" s="69">
        <v>92.307692307692307</v>
      </c>
      <c r="K38" s="69">
        <v>100</v>
      </c>
      <c r="L38" s="69">
        <v>91.666666666666657</v>
      </c>
      <c r="M38" s="69">
        <v>86.172161172161182</v>
      </c>
      <c r="N38" s="69">
        <v>60.683760683760681</v>
      </c>
      <c r="O38" s="69">
        <v>72.222222222222214</v>
      </c>
      <c r="P38" s="173">
        <v>69.841269841269835</v>
      </c>
      <c r="Q38" s="69">
        <v>100</v>
      </c>
      <c r="R38" s="69">
        <v>92.307692307692307</v>
      </c>
      <c r="S38" s="69">
        <v>91.666666666666657</v>
      </c>
      <c r="T38" s="69">
        <v>80</v>
      </c>
      <c r="U38" s="69">
        <v>81.818181818181827</v>
      </c>
      <c r="V38" s="69">
        <v>100</v>
      </c>
      <c r="W38" s="69">
        <v>58.119658119658119</v>
      </c>
      <c r="X38" s="69">
        <v>40.476190476190482</v>
      </c>
      <c r="Y38" s="69">
        <v>46.153846153846153</v>
      </c>
      <c r="Z38" s="69">
        <v>81.111111111111114</v>
      </c>
      <c r="AA38" s="69">
        <v>40.74074074074074</v>
      </c>
      <c r="AB38" s="173">
        <v>51.515151515151516</v>
      </c>
      <c r="AC38" s="69">
        <v>71.410256410256409</v>
      </c>
      <c r="AD38" s="69">
        <v>70.634920634920633</v>
      </c>
      <c r="AE38" s="69">
        <v>56.349206349206341</v>
      </c>
      <c r="AF38" s="69">
        <v>34.722222222222221</v>
      </c>
      <c r="AG38" s="173">
        <v>71.164021164021165</v>
      </c>
      <c r="AH38" s="69">
        <v>88.888888888888886</v>
      </c>
      <c r="AI38" s="69">
        <v>75</v>
      </c>
      <c r="AJ38" s="69">
        <v>50</v>
      </c>
      <c r="AK38" s="69">
        <v>88.888888888888886</v>
      </c>
      <c r="AL38" s="173">
        <v>90</v>
      </c>
      <c r="AO38" s="174">
        <f t="shared" si="0"/>
        <v>85.384615384615387</v>
      </c>
      <c r="AP38" s="69">
        <v>100</v>
      </c>
      <c r="AQ38" s="69">
        <v>92.307692307692307</v>
      </c>
      <c r="AR38" s="69">
        <v>83.333333333333343</v>
      </c>
      <c r="AS38" s="69">
        <v>66.666666666666657</v>
      </c>
      <c r="AT38" s="69">
        <v>84.615384615384613</v>
      </c>
      <c r="AU38" s="192">
        <v>42.063492063492056</v>
      </c>
      <c r="AV38" s="192">
        <v>70.634920634920633</v>
      </c>
      <c r="AW38" s="192">
        <v>85.470085470085479</v>
      </c>
      <c r="AX38" s="192">
        <v>81.196581196581192</v>
      </c>
      <c r="AY38" s="192">
        <v>73.80952380952381</v>
      </c>
      <c r="AZ38" s="69">
        <v>76.923076923076934</v>
      </c>
      <c r="BA38" s="69">
        <v>69.230769230769226</v>
      </c>
      <c r="BB38" s="69">
        <v>66.666666666666657</v>
      </c>
      <c r="BC38" s="69">
        <v>69.230769230769226</v>
      </c>
      <c r="BD38" s="69">
        <v>75</v>
      </c>
      <c r="BE38" s="69">
        <v>34.126984126984119</v>
      </c>
      <c r="BF38" s="69">
        <v>21.428571428571427</v>
      </c>
      <c r="BG38" s="69">
        <v>34.126984126984119</v>
      </c>
      <c r="BH38" s="69">
        <v>49.206349206349209</v>
      </c>
      <c r="BI38" s="69">
        <v>82.539682539682545</v>
      </c>
      <c r="BJ38" s="69">
        <v>71.428571428571431</v>
      </c>
      <c r="BK38" s="69">
        <v>59.523809523809518</v>
      </c>
    </row>
    <row r="39" spans="2:63" x14ac:dyDescent="0.35">
      <c r="B39" s="175" t="s">
        <v>251</v>
      </c>
      <c r="C39" s="176" t="s">
        <v>434</v>
      </c>
      <c r="D39" s="177">
        <v>100</v>
      </c>
      <c r="E39" s="177">
        <v>100</v>
      </c>
      <c r="F39" s="177">
        <v>100</v>
      </c>
      <c r="G39" s="177">
        <v>85.714285714285708</v>
      </c>
      <c r="H39" s="177">
        <v>82.90598290598291</v>
      </c>
      <c r="I39" s="178">
        <v>77.777777777777771</v>
      </c>
      <c r="J39" s="177">
        <v>92.857142857142861</v>
      </c>
      <c r="K39" s="177">
        <v>100</v>
      </c>
      <c r="L39" s="177">
        <v>100</v>
      </c>
      <c r="M39" s="177">
        <v>92.417582417582409</v>
      </c>
      <c r="N39" s="177">
        <v>74.603174603174608</v>
      </c>
      <c r="O39" s="177">
        <v>77.777777777777771</v>
      </c>
      <c r="P39" s="178">
        <v>68.253968253968253</v>
      </c>
      <c r="Q39" s="177">
        <v>100</v>
      </c>
      <c r="R39" s="177">
        <v>100</v>
      </c>
      <c r="S39" s="177">
        <v>100</v>
      </c>
      <c r="T39" s="177">
        <v>84.615384615384613</v>
      </c>
      <c r="U39" s="177">
        <v>100</v>
      </c>
      <c r="V39" s="177">
        <v>91.666666666666657</v>
      </c>
      <c r="W39" s="177">
        <v>74.603174603174608</v>
      </c>
      <c r="X39" s="177">
        <v>57.936507936507937</v>
      </c>
      <c r="Y39" s="177">
        <v>62.698412698412703</v>
      </c>
      <c r="Z39" s="177">
        <v>84.126984126984127</v>
      </c>
      <c r="AA39" s="177">
        <v>69.047619047619051</v>
      </c>
      <c r="AB39" s="178">
        <v>79.365079365079353</v>
      </c>
      <c r="AC39" s="177">
        <v>95.128205128205124</v>
      </c>
      <c r="AD39" s="177">
        <v>75.152625152625149</v>
      </c>
      <c r="AE39" s="177">
        <v>52.38095238095238</v>
      </c>
      <c r="AF39" s="177">
        <v>54.365079365079367</v>
      </c>
      <c r="AG39" s="178">
        <v>86.24338624338624</v>
      </c>
      <c r="AH39" s="177">
        <v>100</v>
      </c>
      <c r="AI39" s="177">
        <v>81.818181818181827</v>
      </c>
      <c r="AJ39" s="177">
        <v>60</v>
      </c>
      <c r="AK39" s="177">
        <v>100</v>
      </c>
      <c r="AL39" s="178">
        <v>100</v>
      </c>
      <c r="AO39" s="174">
        <f t="shared" si="0"/>
        <v>92.417582417582409</v>
      </c>
      <c r="AP39" s="177">
        <v>100</v>
      </c>
      <c r="AQ39" s="177">
        <v>84.615384615384613</v>
      </c>
      <c r="AR39" s="177">
        <v>84.615384615384613</v>
      </c>
      <c r="AS39" s="177">
        <v>100</v>
      </c>
      <c r="AT39" s="177">
        <v>92.857142857142861</v>
      </c>
      <c r="AU39" s="191">
        <v>64.285714285714278</v>
      </c>
      <c r="AV39" s="191">
        <v>78.571428571428569</v>
      </c>
      <c r="AW39" s="191">
        <v>82.90598290598291</v>
      </c>
      <c r="AX39" s="191">
        <v>77.777777777777771</v>
      </c>
      <c r="AY39" s="191">
        <v>72.222222222222229</v>
      </c>
      <c r="AZ39" s="177">
        <v>100</v>
      </c>
      <c r="BA39" s="177">
        <v>91.666666666666657</v>
      </c>
      <c r="BB39" s="177">
        <v>91.666666666666657</v>
      </c>
      <c r="BC39" s="177">
        <v>100</v>
      </c>
      <c r="BD39" s="177">
        <v>92.307692307692307</v>
      </c>
      <c r="BE39" s="177">
        <v>46.031746031746032</v>
      </c>
      <c r="BF39" s="177">
        <v>38.095238095238095</v>
      </c>
      <c r="BG39" s="177">
        <v>60.317460317460316</v>
      </c>
      <c r="BH39" s="177">
        <v>73.015873015873012</v>
      </c>
      <c r="BI39" s="177">
        <v>93.650793650793645</v>
      </c>
      <c r="BJ39" s="177">
        <v>84.126984126984127</v>
      </c>
      <c r="BK39" s="177">
        <v>80.952380952380963</v>
      </c>
    </row>
    <row r="40" spans="2:63" x14ac:dyDescent="0.35">
      <c r="B40" t="s">
        <v>307</v>
      </c>
      <c r="C40" s="172" t="s">
        <v>433</v>
      </c>
      <c r="D40" s="69">
        <v>75</v>
      </c>
      <c r="E40" s="69">
        <v>75</v>
      </c>
      <c r="F40" s="69">
        <v>41.666666666666671</v>
      </c>
      <c r="G40" s="69">
        <v>41.666666666666671</v>
      </c>
      <c r="H40" s="69">
        <v>22.222222222222221</v>
      </c>
      <c r="I40" s="173">
        <v>36.111111111111107</v>
      </c>
      <c r="J40" s="69">
        <v>36.363636363636367</v>
      </c>
      <c r="K40" s="69">
        <v>27.27272727272727</v>
      </c>
      <c r="L40" s="69">
        <v>25</v>
      </c>
      <c r="M40" s="69">
        <v>42.857142857142847</v>
      </c>
      <c r="N40" s="69">
        <v>25.925925925925927</v>
      </c>
      <c r="O40" s="69">
        <v>34.259259259259252</v>
      </c>
      <c r="P40" s="173">
        <v>26.851851851851848</v>
      </c>
      <c r="Q40" s="69">
        <v>33.333333333333329</v>
      </c>
      <c r="R40" s="69">
        <v>36.363636363636367</v>
      </c>
      <c r="S40" s="69">
        <v>16.666666666666664</v>
      </c>
      <c r="T40" s="69">
        <v>25</v>
      </c>
      <c r="U40" s="69">
        <v>16.666666666666664</v>
      </c>
      <c r="V40" s="69">
        <v>0</v>
      </c>
      <c r="W40" s="69">
        <v>48.148148148148145</v>
      </c>
      <c r="X40" s="69">
        <v>20.37037037037037</v>
      </c>
      <c r="Y40" s="69">
        <v>11.111111111111111</v>
      </c>
      <c r="Z40" s="69">
        <v>77.777777777777771</v>
      </c>
      <c r="AA40" s="69">
        <v>41.666666666666664</v>
      </c>
      <c r="AB40" s="173">
        <v>33.333333333333329</v>
      </c>
      <c r="AC40" s="69">
        <v>50.151515151515156</v>
      </c>
      <c r="AD40" s="69">
        <v>45.606060606060609</v>
      </c>
      <c r="AE40" s="69">
        <v>30.555555555555554</v>
      </c>
      <c r="AF40" s="69">
        <v>29.166666666666664</v>
      </c>
      <c r="AG40" s="173">
        <v>64.81481481481481</v>
      </c>
      <c r="AH40" s="69">
        <v>8.3333333333333321</v>
      </c>
      <c r="AI40" s="69">
        <v>8.3333333333333321</v>
      </c>
      <c r="AJ40" s="69">
        <v>0</v>
      </c>
      <c r="AK40" s="69">
        <v>0</v>
      </c>
      <c r="AL40" s="173">
        <v>0</v>
      </c>
      <c r="AO40" s="174">
        <f t="shared" si="0"/>
        <v>43.333333333333329</v>
      </c>
      <c r="AP40" s="69">
        <v>75</v>
      </c>
      <c r="AQ40" s="69">
        <v>33.333333333333329</v>
      </c>
      <c r="AR40" s="69">
        <v>41.666666666666671</v>
      </c>
      <c r="AS40" s="69">
        <v>33.333333333333329</v>
      </c>
      <c r="AT40" s="69">
        <v>33.333333333333329</v>
      </c>
      <c r="AU40" s="192">
        <v>34.343434343434339</v>
      </c>
      <c r="AV40" s="192">
        <v>47.222222222222221</v>
      </c>
      <c r="AW40" s="192">
        <v>57.575757575757578</v>
      </c>
      <c r="AX40" s="192">
        <v>49.074074074074083</v>
      </c>
      <c r="AY40" s="192">
        <v>39.814814814814817</v>
      </c>
      <c r="AZ40" s="69">
        <v>63.636363636363633</v>
      </c>
      <c r="BA40" s="69">
        <v>33.333333333333329</v>
      </c>
      <c r="BB40" s="69">
        <v>45.454545454545453</v>
      </c>
      <c r="BC40" s="69">
        <v>41.666666666666671</v>
      </c>
      <c r="BD40" s="69">
        <v>66.666666666666657</v>
      </c>
      <c r="BE40" s="69">
        <v>37.962962962962962</v>
      </c>
      <c r="BF40" s="69">
        <v>13.888888888888889</v>
      </c>
      <c r="BG40" s="69">
        <v>32.407407407407405</v>
      </c>
      <c r="BH40" s="69">
        <v>32.407407407407405</v>
      </c>
      <c r="BI40" s="69">
        <v>72.222222222222214</v>
      </c>
      <c r="BJ40" s="69">
        <v>61.111111111111107</v>
      </c>
      <c r="BK40" s="69">
        <v>61.111111111111107</v>
      </c>
    </row>
    <row r="41" spans="2:63" x14ac:dyDescent="0.35">
      <c r="B41" t="s">
        <v>307</v>
      </c>
      <c r="C41" s="172" t="s">
        <v>434</v>
      </c>
      <c r="D41" s="69">
        <v>75</v>
      </c>
      <c r="E41" s="69">
        <v>75</v>
      </c>
      <c r="F41" s="69">
        <v>58.333333333333336</v>
      </c>
      <c r="G41" s="69">
        <v>75</v>
      </c>
      <c r="H41" s="69">
        <v>41.666666666666664</v>
      </c>
      <c r="I41" s="173">
        <v>58.333333333333329</v>
      </c>
      <c r="J41" s="69">
        <v>25</v>
      </c>
      <c r="K41" s="69">
        <v>16.666666666666664</v>
      </c>
      <c r="L41" s="69">
        <v>50</v>
      </c>
      <c r="M41" s="69">
        <v>66.666666666666657</v>
      </c>
      <c r="N41" s="69">
        <v>41.666666666666664</v>
      </c>
      <c r="O41" s="69">
        <v>47.222222222222221</v>
      </c>
      <c r="P41" s="173">
        <v>39.81481481481481</v>
      </c>
      <c r="Q41" s="69">
        <v>80</v>
      </c>
      <c r="R41" s="69">
        <v>63.636363636363633</v>
      </c>
      <c r="S41" s="69">
        <v>33.333333333333329</v>
      </c>
      <c r="T41" s="69">
        <v>50</v>
      </c>
      <c r="U41" s="69">
        <v>50</v>
      </c>
      <c r="V41" s="69">
        <v>66.666666666666657</v>
      </c>
      <c r="W41" s="69">
        <v>60.185185185185183</v>
      </c>
      <c r="X41" s="69">
        <v>31.313131313131315</v>
      </c>
      <c r="Y41" s="69">
        <v>28.703703703703706</v>
      </c>
      <c r="Z41" s="69">
        <v>65.740740740740748</v>
      </c>
      <c r="AA41" s="69">
        <v>40.74074074074074</v>
      </c>
      <c r="AB41" s="173">
        <v>32.407407407407405</v>
      </c>
      <c r="AC41" s="69">
        <v>81.666666666666671</v>
      </c>
      <c r="AD41" s="69">
        <v>55.555555555555557</v>
      </c>
      <c r="AE41" s="69">
        <v>40.74074074074074</v>
      </c>
      <c r="AF41" s="69">
        <v>36.384680134680131</v>
      </c>
      <c r="AG41" s="173">
        <v>70.370370370370367</v>
      </c>
      <c r="AH41" s="69">
        <v>58.333333333333336</v>
      </c>
      <c r="AI41" s="69">
        <v>0</v>
      </c>
      <c r="AJ41" s="69">
        <v>16.666666666666664</v>
      </c>
      <c r="AK41" s="69">
        <v>25</v>
      </c>
      <c r="AL41" s="173">
        <v>25</v>
      </c>
      <c r="AO41" s="174">
        <f t="shared" si="0"/>
        <v>66.666666666666657</v>
      </c>
      <c r="AP41" s="69">
        <v>66.666666666666657</v>
      </c>
      <c r="AQ41" s="69">
        <v>66.666666666666657</v>
      </c>
      <c r="AR41" s="69">
        <v>50</v>
      </c>
      <c r="AS41" s="69">
        <v>66.666666666666657</v>
      </c>
      <c r="AT41" s="69">
        <v>83.333333333333343</v>
      </c>
      <c r="AU41" s="191">
        <v>40.740740740740748</v>
      </c>
      <c r="AV41" s="191">
        <v>60.18518518518519</v>
      </c>
      <c r="AW41" s="191">
        <v>62.037037037037038</v>
      </c>
      <c r="AX41" s="191">
        <v>62.962962962962969</v>
      </c>
      <c r="AY41" s="191">
        <v>51.851851851851855</v>
      </c>
      <c r="AZ41" s="69">
        <v>83.333333333333343</v>
      </c>
      <c r="BA41" s="69">
        <v>83.333333333333343</v>
      </c>
      <c r="BB41" s="69">
        <v>83.333333333333343</v>
      </c>
      <c r="BC41" s="69">
        <v>66.666666666666657</v>
      </c>
      <c r="BD41" s="69">
        <v>91.666666666666657</v>
      </c>
      <c r="BE41" s="69">
        <v>38.888888888888886</v>
      </c>
      <c r="BF41" s="69">
        <v>32.407407407407405</v>
      </c>
      <c r="BG41" s="69">
        <v>38.888888888888886</v>
      </c>
      <c r="BH41" s="69">
        <v>35.353535353535349</v>
      </c>
      <c r="BI41" s="69">
        <v>71.296296296296291</v>
      </c>
      <c r="BJ41" s="69">
        <v>70.370370370370367</v>
      </c>
      <c r="BK41" s="69">
        <v>69.444444444444443</v>
      </c>
    </row>
    <row r="42" spans="2:63" x14ac:dyDescent="0.35">
      <c r="B42" t="s">
        <v>254</v>
      </c>
      <c r="C42" s="172" t="s">
        <v>433</v>
      </c>
      <c r="D42" s="69">
        <v>100</v>
      </c>
      <c r="E42" s="69">
        <v>55.555555555555557</v>
      </c>
      <c r="F42" s="69">
        <v>66.666666666666657</v>
      </c>
      <c r="G42" s="69">
        <v>33.333333333333329</v>
      </c>
      <c r="H42" s="69">
        <v>66.666666666666657</v>
      </c>
      <c r="I42" s="173">
        <v>77.777777777777771</v>
      </c>
      <c r="J42" s="69">
        <v>62.5</v>
      </c>
      <c r="K42" s="69">
        <v>71.428571428571431</v>
      </c>
      <c r="L42" s="69">
        <v>85.714285714285708</v>
      </c>
      <c r="M42" s="69">
        <v>64.33673469387756</v>
      </c>
      <c r="N42" s="69">
        <v>48.888888888888893</v>
      </c>
      <c r="O42" s="69">
        <v>48.888888888888893</v>
      </c>
      <c r="P42" s="173">
        <v>54.44444444444445</v>
      </c>
      <c r="Q42" s="69">
        <v>85.714285714285708</v>
      </c>
      <c r="R42" s="69">
        <v>100</v>
      </c>
      <c r="S42" s="69">
        <v>100</v>
      </c>
      <c r="T42" s="69">
        <v>71.428571428571431</v>
      </c>
      <c r="U42" s="69">
        <v>71.428571428571431</v>
      </c>
      <c r="V42" s="69">
        <v>75</v>
      </c>
      <c r="W42" s="69">
        <v>58.888888888888886</v>
      </c>
      <c r="X42" s="69">
        <v>37.777777777777779</v>
      </c>
      <c r="Y42" s="69">
        <v>32.222222222222221</v>
      </c>
      <c r="Z42" s="69">
        <v>75.555555555555557</v>
      </c>
      <c r="AA42" s="69">
        <v>36.666666666666664</v>
      </c>
      <c r="AB42" s="173">
        <v>51.111111111111107</v>
      </c>
      <c r="AC42" s="69">
        <v>74.476190476190467</v>
      </c>
      <c r="AD42" s="69">
        <v>79.277777777777786</v>
      </c>
      <c r="AE42" s="69">
        <v>60</v>
      </c>
      <c r="AF42" s="69">
        <v>30.555555555555557</v>
      </c>
      <c r="AG42" s="173">
        <v>81.481481481481481</v>
      </c>
      <c r="AH42" s="69">
        <v>50</v>
      </c>
      <c r="AI42" s="69">
        <v>20</v>
      </c>
      <c r="AJ42" s="69">
        <v>14.285714285714285</v>
      </c>
      <c r="AK42" s="69">
        <v>33.333333333333329</v>
      </c>
      <c r="AL42" s="173">
        <v>83.333333333333343</v>
      </c>
      <c r="AO42" s="174">
        <f t="shared" si="0"/>
        <v>63.404761904761905</v>
      </c>
      <c r="AP42" s="69">
        <v>87.5</v>
      </c>
      <c r="AQ42" s="69">
        <v>42.857142857142854</v>
      </c>
      <c r="AR42" s="69">
        <v>20</v>
      </c>
      <c r="AS42" s="69">
        <v>66.666666666666657</v>
      </c>
      <c r="AT42" s="69">
        <v>100</v>
      </c>
      <c r="AU42" s="192">
        <v>52.222222222222229</v>
      </c>
      <c r="AV42" s="192">
        <v>84.444444444444443</v>
      </c>
      <c r="AW42" s="192">
        <v>88.888888888888886</v>
      </c>
      <c r="AX42" s="192">
        <v>88.888888888888886</v>
      </c>
      <c r="AY42" s="192">
        <v>81.944444444444443</v>
      </c>
      <c r="AZ42" s="69">
        <v>100</v>
      </c>
      <c r="BA42" s="69">
        <v>60</v>
      </c>
      <c r="BB42" s="69">
        <v>60</v>
      </c>
      <c r="BC42" s="69">
        <v>66.666666666666657</v>
      </c>
      <c r="BD42" s="69">
        <v>85.714285714285708</v>
      </c>
      <c r="BE42" s="69">
        <v>31.111111111111107</v>
      </c>
      <c r="BF42" s="69">
        <v>17.777777777777779</v>
      </c>
      <c r="BG42" s="69">
        <v>22.222222222222221</v>
      </c>
      <c r="BH42" s="69">
        <v>51.111111111111107</v>
      </c>
      <c r="BI42" s="69">
        <v>79.999999999999986</v>
      </c>
      <c r="BJ42" s="69">
        <v>75.555555555555557</v>
      </c>
      <c r="BK42" s="69">
        <v>88.888888888888886</v>
      </c>
    </row>
    <row r="43" spans="2:63" x14ac:dyDescent="0.35">
      <c r="B43" t="s">
        <v>254</v>
      </c>
      <c r="C43" s="172" t="s">
        <v>434</v>
      </c>
      <c r="D43" s="69">
        <v>75</v>
      </c>
      <c r="E43" s="69">
        <v>100</v>
      </c>
      <c r="F43" s="69">
        <v>66.666666666666657</v>
      </c>
      <c r="G43" s="69">
        <v>54.54545454545454</v>
      </c>
      <c r="H43" s="69">
        <v>58.585858585858581</v>
      </c>
      <c r="I43" s="173">
        <v>44.444444444444443</v>
      </c>
      <c r="J43" s="69">
        <v>45.454545454545453</v>
      </c>
      <c r="K43" s="69">
        <v>100</v>
      </c>
      <c r="L43" s="69">
        <v>90.909090909090907</v>
      </c>
      <c r="M43" s="69">
        <v>59.545454545454547</v>
      </c>
      <c r="N43" s="69">
        <v>42.592592592592588</v>
      </c>
      <c r="O43" s="69">
        <v>49.074074074074076</v>
      </c>
      <c r="P43" s="173">
        <v>43.518518518518519</v>
      </c>
      <c r="Q43" s="69">
        <v>91.666666666666657</v>
      </c>
      <c r="R43" s="69">
        <v>83.333333333333343</v>
      </c>
      <c r="S43" s="69">
        <v>91.666666666666657</v>
      </c>
      <c r="T43" s="69">
        <v>66.666666666666657</v>
      </c>
      <c r="U43" s="69">
        <v>66.666666666666657</v>
      </c>
      <c r="V43" s="69">
        <v>40</v>
      </c>
      <c r="W43" s="69">
        <v>53.703703703703695</v>
      </c>
      <c r="X43" s="69">
        <v>37.037037037037031</v>
      </c>
      <c r="Y43" s="69">
        <v>37.962962962962962</v>
      </c>
      <c r="Z43" s="69">
        <v>66.666666666666657</v>
      </c>
      <c r="AA43" s="69">
        <v>23.611111111111111</v>
      </c>
      <c r="AB43" s="173">
        <v>43.518518518518519</v>
      </c>
      <c r="AC43" s="69">
        <v>53.333333333333329</v>
      </c>
      <c r="AD43" s="69">
        <v>82.424242424242422</v>
      </c>
      <c r="AE43" s="69">
        <v>35.18518518518519</v>
      </c>
      <c r="AF43" s="69">
        <v>23.569023569023567</v>
      </c>
      <c r="AG43" s="173">
        <v>71.604938271604951</v>
      </c>
      <c r="AH43" s="69">
        <v>45.454545454545453</v>
      </c>
      <c r="AI43" s="69">
        <v>20</v>
      </c>
      <c r="AJ43" s="69">
        <v>30</v>
      </c>
      <c r="AK43" s="69">
        <v>40</v>
      </c>
      <c r="AL43" s="173">
        <v>50</v>
      </c>
      <c r="AO43" s="174">
        <f t="shared" si="0"/>
        <v>59.545454545454547</v>
      </c>
      <c r="AP43" s="69">
        <v>91.666666666666657</v>
      </c>
      <c r="AQ43" s="69">
        <v>45.454545454545453</v>
      </c>
      <c r="AR43" s="69">
        <v>58.333333333333336</v>
      </c>
      <c r="AS43" s="69">
        <v>27.27272727272727</v>
      </c>
      <c r="AT43" s="69">
        <v>75</v>
      </c>
      <c r="AU43" s="191">
        <v>77.777777777777771</v>
      </c>
      <c r="AV43" s="191">
        <v>90.909090909090907</v>
      </c>
      <c r="AW43" s="191">
        <v>82.828282828282823</v>
      </c>
      <c r="AX43" s="191">
        <v>81.818181818181813</v>
      </c>
      <c r="AY43" s="191">
        <v>78.787878787878782</v>
      </c>
      <c r="AZ43" s="69">
        <v>66.666666666666657</v>
      </c>
      <c r="BA43" s="69">
        <v>33.333333333333329</v>
      </c>
      <c r="BB43" s="69">
        <v>41.666666666666671</v>
      </c>
      <c r="BC43" s="69">
        <v>50</v>
      </c>
      <c r="BD43" s="69">
        <v>75</v>
      </c>
      <c r="BE43" s="69">
        <v>23.148148148148149</v>
      </c>
      <c r="BF43" s="69">
        <v>12.96296296296296</v>
      </c>
      <c r="BG43" s="69">
        <v>20.202020202020204</v>
      </c>
      <c r="BH43" s="69">
        <v>37.962962962962962</v>
      </c>
      <c r="BI43" s="69">
        <v>75</v>
      </c>
      <c r="BJ43" s="69">
        <v>70.370370370370367</v>
      </c>
      <c r="BK43" s="69">
        <v>69.444444444444443</v>
      </c>
    </row>
    <row r="44" spans="2:63" x14ac:dyDescent="0.35">
      <c r="B44" t="s">
        <v>255</v>
      </c>
      <c r="C44" s="172" t="s">
        <v>433</v>
      </c>
      <c r="D44" s="69">
        <v>80</v>
      </c>
      <c r="E44" s="69">
        <v>100</v>
      </c>
      <c r="F44" s="69">
        <v>72.727272727272734</v>
      </c>
      <c r="G44" s="69">
        <v>53.846153846153847</v>
      </c>
      <c r="H44" s="69">
        <v>73.737373737373744</v>
      </c>
      <c r="I44" s="173">
        <v>61.111111111111107</v>
      </c>
      <c r="J44" s="69">
        <v>28.571428571428569</v>
      </c>
      <c r="K44" s="69">
        <v>55.555555555555557</v>
      </c>
      <c r="L44" s="69">
        <v>100</v>
      </c>
      <c r="M44" s="69">
        <v>77.077922077922082</v>
      </c>
      <c r="N44" s="69">
        <v>63.63636363636364</v>
      </c>
      <c r="O44" s="69">
        <v>70.707070707070699</v>
      </c>
      <c r="P44" s="173">
        <v>60.606060606060602</v>
      </c>
      <c r="Q44" s="69">
        <v>55.555555555555557</v>
      </c>
      <c r="R44" s="69">
        <v>71.428571428571431</v>
      </c>
      <c r="S44" s="69">
        <v>90.909090909090907</v>
      </c>
      <c r="T44" s="69">
        <v>22.222222222222221</v>
      </c>
      <c r="U44" s="69">
        <v>50</v>
      </c>
      <c r="V44" s="69">
        <v>40</v>
      </c>
      <c r="W44" s="69">
        <v>68.376068376068375</v>
      </c>
      <c r="X44" s="69">
        <v>52.777777777777779</v>
      </c>
      <c r="Y44" s="69">
        <v>55.555555555555557</v>
      </c>
      <c r="Z44" s="69">
        <v>94.01709401709401</v>
      </c>
      <c r="AA44" s="69">
        <v>85.470085470085465</v>
      </c>
      <c r="AB44" s="173">
        <v>35.353535353535349</v>
      </c>
      <c r="AC44" s="69">
        <v>66.269841269841265</v>
      </c>
      <c r="AD44" s="69">
        <v>61.535353535353536</v>
      </c>
      <c r="AE44" s="69">
        <v>57.575757575757571</v>
      </c>
      <c r="AF44" s="69">
        <v>45.54843304843304</v>
      </c>
      <c r="AG44" s="173">
        <v>74.074074074074076</v>
      </c>
      <c r="AH44" s="69">
        <v>66.666666666666657</v>
      </c>
      <c r="AI44" s="69">
        <v>16.666666666666664</v>
      </c>
      <c r="AJ44" s="69">
        <v>50</v>
      </c>
      <c r="AK44" s="69">
        <v>25</v>
      </c>
      <c r="AL44" s="173">
        <v>44.444444444444443</v>
      </c>
      <c r="AO44" s="174">
        <f t="shared" si="0"/>
        <v>73.909090909090907</v>
      </c>
      <c r="AP44" s="69">
        <v>81.818181818181827</v>
      </c>
      <c r="AQ44" s="69">
        <v>72.727272727272734</v>
      </c>
      <c r="AR44" s="69">
        <v>66.666666666666657</v>
      </c>
      <c r="AS44" s="69">
        <v>90</v>
      </c>
      <c r="AT44" s="69">
        <v>58.333333333333336</v>
      </c>
      <c r="AU44" s="192">
        <v>60.606060606060602</v>
      </c>
      <c r="AV44" s="192">
        <v>71.717171717171723</v>
      </c>
      <c r="AW44" s="192">
        <v>62.222222222222214</v>
      </c>
      <c r="AX44" s="192">
        <v>60.606060606060602</v>
      </c>
      <c r="AY44" s="192">
        <v>52.525252525252533</v>
      </c>
      <c r="AZ44" s="69">
        <v>71.428571428571431</v>
      </c>
      <c r="BA44" s="69">
        <v>57.142857142857139</v>
      </c>
      <c r="BB44" s="69">
        <v>50</v>
      </c>
      <c r="BC44" s="69">
        <v>75</v>
      </c>
      <c r="BD44" s="69">
        <v>77.777777777777786</v>
      </c>
      <c r="BE44" s="69">
        <v>62.393162393162385</v>
      </c>
      <c r="BF44" s="69">
        <v>37.962962962962962</v>
      </c>
      <c r="BG44" s="69">
        <v>62.393162393162385</v>
      </c>
      <c r="BH44" s="69">
        <v>19.444444444444443</v>
      </c>
      <c r="BI44" s="69">
        <v>70.940170940170944</v>
      </c>
      <c r="BJ44" s="69">
        <v>71.794871794871796</v>
      </c>
      <c r="BK44" s="69">
        <v>79.487179487179475</v>
      </c>
    </row>
    <row r="45" spans="2:63" x14ac:dyDescent="0.35">
      <c r="B45" t="s">
        <v>255</v>
      </c>
      <c r="C45" s="172" t="s">
        <v>434</v>
      </c>
      <c r="D45" s="69">
        <v>33.333333333333329</v>
      </c>
      <c r="E45" s="69">
        <v>90.909090909090907</v>
      </c>
      <c r="F45" s="69">
        <v>72.727272727272734</v>
      </c>
      <c r="G45" s="69">
        <v>45.454545454545453</v>
      </c>
      <c r="H45" s="69">
        <v>25.925925925925927</v>
      </c>
      <c r="I45" s="173">
        <v>50.925925925925924</v>
      </c>
      <c r="J45" s="69">
        <v>27.27272727272727</v>
      </c>
      <c r="K45" s="69">
        <v>50</v>
      </c>
      <c r="L45" s="69">
        <v>66.666666666666657</v>
      </c>
      <c r="M45" s="69">
        <v>65</v>
      </c>
      <c r="N45" s="69">
        <v>61.111111111111107</v>
      </c>
      <c r="O45" s="69">
        <v>62.037037037037031</v>
      </c>
      <c r="P45" s="173">
        <v>59.259259259259252</v>
      </c>
      <c r="Q45" s="69">
        <v>100</v>
      </c>
      <c r="R45" s="69">
        <v>75</v>
      </c>
      <c r="S45" s="69">
        <v>83.333333333333343</v>
      </c>
      <c r="T45" s="69">
        <v>16.666666666666664</v>
      </c>
      <c r="U45" s="69">
        <v>66.666666666666657</v>
      </c>
      <c r="V45" s="69">
        <v>58.333333333333336</v>
      </c>
      <c r="W45" s="69">
        <v>62.037037037037031</v>
      </c>
      <c r="X45" s="69">
        <v>58.333333333333329</v>
      </c>
      <c r="Y45" s="69">
        <v>44.444444444444443</v>
      </c>
      <c r="Z45" s="69">
        <v>87.962962962962948</v>
      </c>
      <c r="AA45" s="69">
        <v>86.111111111111114</v>
      </c>
      <c r="AB45" s="173">
        <v>73.148148148148138</v>
      </c>
      <c r="AC45" s="69">
        <v>85</v>
      </c>
      <c r="AD45" s="69">
        <v>80.404040404040401</v>
      </c>
      <c r="AE45" s="69">
        <v>32.222222222222221</v>
      </c>
      <c r="AF45" s="69">
        <v>59.027777777777771</v>
      </c>
      <c r="AG45" s="173">
        <v>86.419753086419746</v>
      </c>
      <c r="AH45" s="69">
        <v>75</v>
      </c>
      <c r="AI45" s="69">
        <v>33.333333333333329</v>
      </c>
      <c r="AJ45" s="69">
        <v>45.454545454545453</v>
      </c>
      <c r="AK45" s="69">
        <v>41.666666666666671</v>
      </c>
      <c r="AL45" s="173">
        <v>75</v>
      </c>
      <c r="AO45" s="174">
        <f t="shared" si="0"/>
        <v>65</v>
      </c>
      <c r="AP45" s="69">
        <v>75</v>
      </c>
      <c r="AQ45" s="69">
        <v>58.333333333333336</v>
      </c>
      <c r="AR45" s="69">
        <v>25</v>
      </c>
      <c r="AS45" s="69">
        <v>83.333333333333343</v>
      </c>
      <c r="AT45" s="69">
        <v>83.333333333333343</v>
      </c>
      <c r="AU45" s="191">
        <v>83.838383838383834</v>
      </c>
      <c r="AV45" s="191">
        <v>81.818181818181813</v>
      </c>
      <c r="AW45" s="191">
        <v>78.787878787878782</v>
      </c>
      <c r="AX45" s="191">
        <v>77.777777777777771</v>
      </c>
      <c r="AY45" s="191">
        <v>79.797979797979792</v>
      </c>
      <c r="AZ45" s="69">
        <v>100</v>
      </c>
      <c r="BA45" s="69">
        <v>100</v>
      </c>
      <c r="BB45" s="69">
        <v>25</v>
      </c>
      <c r="BC45" s="69">
        <v>100</v>
      </c>
      <c r="BD45" s="69">
        <v>100</v>
      </c>
      <c r="BE45" s="69">
        <v>66.666666666666657</v>
      </c>
      <c r="BF45" s="69">
        <v>38.888888888888886</v>
      </c>
      <c r="BG45" s="69">
        <v>74.074074074074076</v>
      </c>
      <c r="BH45" s="69">
        <v>56.481481481481474</v>
      </c>
      <c r="BI45" s="69">
        <v>86.111111111111114</v>
      </c>
      <c r="BJ45" s="69">
        <v>87.962962962962948</v>
      </c>
      <c r="BK45" s="69">
        <v>85.185185185185176</v>
      </c>
    </row>
    <row r="46" spans="2:63" x14ac:dyDescent="0.35">
      <c r="B46" t="s">
        <v>256</v>
      </c>
      <c r="C46" s="172" t="s">
        <v>433</v>
      </c>
      <c r="D46" s="69">
        <v>100</v>
      </c>
      <c r="E46" s="69">
        <v>70</v>
      </c>
      <c r="F46" s="69">
        <v>70</v>
      </c>
      <c r="G46" s="69">
        <v>40</v>
      </c>
      <c r="H46" s="69">
        <v>77.777777777777771</v>
      </c>
      <c r="I46" s="173">
        <v>54.44444444444445</v>
      </c>
      <c r="J46" s="69">
        <v>33.333333333333329</v>
      </c>
      <c r="K46" s="69">
        <v>50</v>
      </c>
      <c r="L46" s="69">
        <v>60</v>
      </c>
      <c r="M46" s="69">
        <v>65.759637188208615</v>
      </c>
      <c r="N46" s="69">
        <v>53.086419753086417</v>
      </c>
      <c r="O46" s="69">
        <v>57.777777777777779</v>
      </c>
      <c r="P46" s="173">
        <v>50</v>
      </c>
      <c r="Q46" s="69">
        <v>55.555555555555557</v>
      </c>
      <c r="R46" s="69">
        <v>44.444444444444443</v>
      </c>
      <c r="S46" s="69" t="s">
        <v>244</v>
      </c>
      <c r="T46" s="69">
        <v>25</v>
      </c>
      <c r="U46" s="69">
        <v>44.444444444444443</v>
      </c>
      <c r="V46" s="69">
        <v>25</v>
      </c>
      <c r="W46" s="69">
        <v>52.222222222222221</v>
      </c>
      <c r="X46" s="69">
        <v>51.111111111111107</v>
      </c>
      <c r="Y46" s="69">
        <v>50</v>
      </c>
      <c r="Z46" s="69">
        <v>84.126984126984127</v>
      </c>
      <c r="AA46" s="69">
        <v>67.901234567901227</v>
      </c>
      <c r="AB46" s="173">
        <v>3.7037037037037028</v>
      </c>
      <c r="AC46" s="69">
        <v>82.38095238095238</v>
      </c>
      <c r="AD46" s="69">
        <v>62.666666666666664</v>
      </c>
      <c r="AE46" s="69">
        <v>55.555555555555557</v>
      </c>
      <c r="AF46" s="69">
        <v>51.697530864197525</v>
      </c>
      <c r="AG46" s="173">
        <v>53.333333333333336</v>
      </c>
      <c r="AH46" s="69">
        <v>40</v>
      </c>
      <c r="AI46" s="69" t="s">
        <v>244</v>
      </c>
      <c r="AJ46" s="69">
        <v>55.555555555555557</v>
      </c>
      <c r="AK46" s="69">
        <v>28.571428571428569</v>
      </c>
      <c r="AL46" s="173">
        <v>62.5</v>
      </c>
      <c r="AO46" s="174">
        <f t="shared" si="0"/>
        <v>63.174603174603178</v>
      </c>
      <c r="AP46" s="69">
        <v>55.555555555555557</v>
      </c>
      <c r="AQ46" s="69">
        <v>44.444444444444443</v>
      </c>
      <c r="AR46" s="69">
        <v>71.428571428571431</v>
      </c>
      <c r="AS46" s="69">
        <v>66.666666666666657</v>
      </c>
      <c r="AT46" s="69">
        <v>77.777777777777786</v>
      </c>
      <c r="AU46" s="192">
        <v>64.444444444444443</v>
      </c>
      <c r="AV46" s="192">
        <v>47.777777777777771</v>
      </c>
      <c r="AW46" s="192">
        <v>62.222222222222214</v>
      </c>
      <c r="AX46" s="192">
        <v>81.111111111111114</v>
      </c>
      <c r="AY46" s="192">
        <v>57.777777777777779</v>
      </c>
      <c r="AZ46" s="69">
        <v>85.714285714285708</v>
      </c>
      <c r="BA46" s="69">
        <v>83.333333333333343</v>
      </c>
      <c r="BB46" s="69">
        <v>71.428571428571431</v>
      </c>
      <c r="BC46" s="69">
        <v>85.714285714285708</v>
      </c>
      <c r="BD46" s="69">
        <v>85.714285714285708</v>
      </c>
      <c r="BE46" s="69">
        <v>83.333333333333329</v>
      </c>
      <c r="BF46" s="69">
        <v>61.111111111111107</v>
      </c>
      <c r="BG46" s="69">
        <v>61.111111111111107</v>
      </c>
      <c r="BH46" s="69">
        <v>1.2345679012345685</v>
      </c>
      <c r="BI46" s="69">
        <v>84.444444444444443</v>
      </c>
      <c r="BJ46" s="69">
        <v>61.111111111111107</v>
      </c>
      <c r="BK46" s="69">
        <v>14.444444444444441</v>
      </c>
    </row>
    <row r="47" spans="2:63" x14ac:dyDescent="0.35">
      <c r="B47" t="s">
        <v>256</v>
      </c>
      <c r="C47" s="172" t="s">
        <v>434</v>
      </c>
      <c r="D47" s="69">
        <v>91.666666666666657</v>
      </c>
      <c r="E47" s="69">
        <v>75</v>
      </c>
      <c r="F47" s="69">
        <v>72.727272727272734</v>
      </c>
      <c r="G47" s="69">
        <v>81.818181818181827</v>
      </c>
      <c r="H47" s="69">
        <v>83.333333333333329</v>
      </c>
      <c r="I47" s="173">
        <v>80.808080808080817</v>
      </c>
      <c r="J47" s="69">
        <v>50</v>
      </c>
      <c r="K47" s="69">
        <v>91.666666666666657</v>
      </c>
      <c r="L47" s="69">
        <v>58.333333333333336</v>
      </c>
      <c r="M47" s="69">
        <v>52.272727272727273</v>
      </c>
      <c r="N47" s="69">
        <v>52.777777777777779</v>
      </c>
      <c r="O47" s="69">
        <v>61.111111111111107</v>
      </c>
      <c r="P47" s="173">
        <v>51.851851851851855</v>
      </c>
      <c r="Q47" s="69">
        <v>100</v>
      </c>
      <c r="R47" s="69">
        <v>81.818181818181827</v>
      </c>
      <c r="S47" s="69">
        <v>90.909090909090907</v>
      </c>
      <c r="T47" s="69">
        <v>36.363636363636367</v>
      </c>
      <c r="U47" s="69">
        <v>90.909090909090907</v>
      </c>
      <c r="V47" s="69">
        <v>45.454545454545453</v>
      </c>
      <c r="W47" s="69">
        <v>57.407407407407412</v>
      </c>
      <c r="X47" s="69">
        <v>62.962962962962962</v>
      </c>
      <c r="Y47" s="69">
        <v>50</v>
      </c>
      <c r="Z47" s="69">
        <v>77.777777777777771</v>
      </c>
      <c r="AA47" s="69">
        <v>66.666666666666657</v>
      </c>
      <c r="AB47" s="173">
        <v>9.7222222222222214</v>
      </c>
      <c r="AC47" s="69">
        <v>50</v>
      </c>
      <c r="AD47" s="69">
        <v>69.777777777777771</v>
      </c>
      <c r="AE47" s="69">
        <v>57.575757575757571</v>
      </c>
      <c r="AF47" s="69">
        <v>60.51136363636364</v>
      </c>
      <c r="AG47" s="173">
        <v>71.380471380471377</v>
      </c>
      <c r="AH47" s="69">
        <v>90.909090909090907</v>
      </c>
      <c r="AI47" s="69">
        <v>30</v>
      </c>
      <c r="AJ47" s="69">
        <v>40</v>
      </c>
      <c r="AK47" s="69">
        <v>50</v>
      </c>
      <c r="AL47" s="173">
        <v>60</v>
      </c>
      <c r="AO47" s="174">
        <f t="shared" si="0"/>
        <v>52.272727272727273</v>
      </c>
      <c r="AP47" s="69">
        <v>50</v>
      </c>
      <c r="AQ47" s="69">
        <v>45.454545454545453</v>
      </c>
      <c r="AR47" s="69">
        <v>45.454545454545453</v>
      </c>
      <c r="AS47" s="69">
        <v>45.454545454545453</v>
      </c>
      <c r="AT47" s="69">
        <v>75</v>
      </c>
      <c r="AU47" s="191">
        <v>67.777777777777771</v>
      </c>
      <c r="AV47" s="191">
        <v>58.888888888888886</v>
      </c>
      <c r="AW47" s="191">
        <v>77.777777777777771</v>
      </c>
      <c r="AX47" s="191">
        <v>75.555555555555557</v>
      </c>
      <c r="AY47" s="191">
        <v>68.888888888888886</v>
      </c>
      <c r="AZ47" s="69">
        <v>50</v>
      </c>
      <c r="BA47" s="69">
        <v>40</v>
      </c>
      <c r="BB47" s="69">
        <v>60</v>
      </c>
      <c r="BC47" s="69">
        <v>20</v>
      </c>
      <c r="BD47" s="69">
        <v>80</v>
      </c>
      <c r="BE47" s="69">
        <v>84.848484848484844</v>
      </c>
      <c r="BF47" s="69">
        <v>64.646464646464651</v>
      </c>
      <c r="BG47" s="69">
        <v>82.828282828282838</v>
      </c>
      <c r="BH47" s="69">
        <v>9.7222222222222214</v>
      </c>
      <c r="BI47" s="69">
        <v>89.89898989898991</v>
      </c>
      <c r="BJ47" s="69">
        <v>86.868686868686865</v>
      </c>
      <c r="BK47" s="69">
        <v>37.37373737373737</v>
      </c>
    </row>
    <row r="48" spans="2:63" x14ac:dyDescent="0.35">
      <c r="B48" t="s">
        <v>257</v>
      </c>
      <c r="C48" s="172" t="s">
        <v>433</v>
      </c>
      <c r="D48" s="69">
        <v>88.888888888888886</v>
      </c>
      <c r="E48" s="69">
        <v>77.777777777777786</v>
      </c>
      <c r="F48" s="69">
        <v>75</v>
      </c>
      <c r="G48" s="69">
        <v>22.222222222222221</v>
      </c>
      <c r="H48" s="69">
        <v>15.555555555555554</v>
      </c>
      <c r="I48" s="173">
        <v>38.888888888888886</v>
      </c>
      <c r="J48" s="69">
        <v>0</v>
      </c>
      <c r="K48" s="69">
        <v>33.333333333333329</v>
      </c>
      <c r="L48" s="69">
        <v>55.555555555555557</v>
      </c>
      <c r="M48" s="69">
        <v>15.873015873015872</v>
      </c>
      <c r="N48" s="69">
        <v>57.777777777777779</v>
      </c>
      <c r="O48" s="69">
        <v>54.44444444444445</v>
      </c>
      <c r="P48" s="173">
        <v>54.44444444444445</v>
      </c>
      <c r="Q48" s="69">
        <v>28.571428571428569</v>
      </c>
      <c r="R48" s="69">
        <v>71.428571428571431</v>
      </c>
      <c r="S48" s="69">
        <v>100</v>
      </c>
      <c r="T48" s="69">
        <v>11.111111111111111</v>
      </c>
      <c r="U48" s="69">
        <v>0</v>
      </c>
      <c r="V48" s="69">
        <v>14.285714285714285</v>
      </c>
      <c r="W48" s="69">
        <v>62.222222222222214</v>
      </c>
      <c r="X48" s="69">
        <v>47.777777777777771</v>
      </c>
      <c r="Y48" s="69">
        <v>50</v>
      </c>
      <c r="Z48" s="69">
        <v>90.123456790123456</v>
      </c>
      <c r="AA48" s="69">
        <v>75.555555555555557</v>
      </c>
      <c r="AB48" s="173">
        <v>17.777777777777779</v>
      </c>
      <c r="AC48" s="69">
        <v>6.6666666666666661</v>
      </c>
      <c r="AD48" s="69">
        <v>68.480599647266317</v>
      </c>
      <c r="AE48" s="69">
        <v>13.333333333333336</v>
      </c>
      <c r="AF48" s="69">
        <v>31.388888888888886</v>
      </c>
      <c r="AG48" s="173">
        <v>72.222222222222214</v>
      </c>
      <c r="AH48" s="69">
        <v>37.5</v>
      </c>
      <c r="AI48" s="69">
        <v>42.857142857142854</v>
      </c>
      <c r="AJ48" s="69">
        <v>11.111111111111111</v>
      </c>
      <c r="AK48" s="69">
        <v>12.5</v>
      </c>
      <c r="AL48" s="173">
        <v>33.333333333333329</v>
      </c>
      <c r="AO48" s="174">
        <f t="shared" si="0"/>
        <v>15.555555555555554</v>
      </c>
      <c r="AP48" s="69">
        <v>33.333333333333329</v>
      </c>
      <c r="AQ48" s="69">
        <v>0</v>
      </c>
      <c r="AR48" s="69">
        <v>0</v>
      </c>
      <c r="AS48" s="69">
        <v>33.333333333333329</v>
      </c>
      <c r="AT48" s="69">
        <v>11.111111111111111</v>
      </c>
      <c r="AU48" s="192">
        <v>63.888888888888893</v>
      </c>
      <c r="AV48" s="192">
        <v>39.999999999999993</v>
      </c>
      <c r="AW48" s="192">
        <v>95.833333333333329</v>
      </c>
      <c r="AX48" s="192">
        <v>83.950617283950621</v>
      </c>
      <c r="AY48" s="192">
        <v>58.730158730158728</v>
      </c>
      <c r="AZ48" s="69">
        <v>0</v>
      </c>
      <c r="BA48" s="69">
        <v>0</v>
      </c>
      <c r="BB48" s="69">
        <v>11.111111111111111</v>
      </c>
      <c r="BC48" s="69">
        <v>11.111111111111111</v>
      </c>
      <c r="BD48" s="69">
        <v>11.111111111111111</v>
      </c>
      <c r="BE48" s="69">
        <v>38.888888888888886</v>
      </c>
      <c r="BF48" s="69">
        <v>9.9999999999999982</v>
      </c>
      <c r="BG48" s="69">
        <v>67.777777777777771</v>
      </c>
      <c r="BH48" s="69">
        <v>8.8888888888888893</v>
      </c>
      <c r="BI48" s="69">
        <v>68.888888888888886</v>
      </c>
      <c r="BJ48" s="69">
        <v>77.777777777777771</v>
      </c>
      <c r="BK48" s="69">
        <v>70</v>
      </c>
    </row>
    <row r="49" spans="2:63" x14ac:dyDescent="0.35">
      <c r="B49" t="s">
        <v>257</v>
      </c>
      <c r="C49" s="172" t="s">
        <v>434</v>
      </c>
      <c r="D49" s="69">
        <v>100</v>
      </c>
      <c r="E49" s="69">
        <v>90.909090909090907</v>
      </c>
      <c r="F49" s="69">
        <v>80</v>
      </c>
      <c r="G49" s="69">
        <v>90</v>
      </c>
      <c r="H49" s="69">
        <v>64.444444444444443</v>
      </c>
      <c r="I49" s="173">
        <v>71.111111111111114</v>
      </c>
      <c r="J49" s="69">
        <v>9.0909090909090917</v>
      </c>
      <c r="K49" s="69">
        <v>72.727272727272734</v>
      </c>
      <c r="L49" s="69">
        <v>70</v>
      </c>
      <c r="M49" s="69">
        <v>44.121212121212125</v>
      </c>
      <c r="N49" s="69">
        <v>43.333333333333336</v>
      </c>
      <c r="O49" s="69">
        <v>43.333333333333336</v>
      </c>
      <c r="P49" s="173">
        <v>51.851851851851855</v>
      </c>
      <c r="Q49" s="69">
        <v>70</v>
      </c>
      <c r="R49" s="69">
        <v>80</v>
      </c>
      <c r="S49" s="69">
        <v>70</v>
      </c>
      <c r="T49" s="69">
        <v>70</v>
      </c>
      <c r="U49" s="69">
        <v>42.857142857142854</v>
      </c>
      <c r="V49" s="69">
        <v>25</v>
      </c>
      <c r="W49" s="69">
        <v>55.555555555555557</v>
      </c>
      <c r="X49" s="69">
        <v>48.148148148148145</v>
      </c>
      <c r="Y49" s="69">
        <v>52.222222222222221</v>
      </c>
      <c r="Z49" s="69">
        <v>54.320987654320987</v>
      </c>
      <c r="AA49" s="69">
        <v>69.696969696969688</v>
      </c>
      <c r="AB49" s="173">
        <v>46.913580246913583</v>
      </c>
      <c r="AC49" s="69">
        <v>52.525252525252519</v>
      </c>
      <c r="AD49" s="69">
        <v>80.738496071829402</v>
      </c>
      <c r="AE49" s="69">
        <v>49.074074074074076</v>
      </c>
      <c r="AF49" s="69">
        <v>44.189113355780016</v>
      </c>
      <c r="AG49" s="173">
        <v>66.049382716049379</v>
      </c>
      <c r="AH49" s="69">
        <v>30</v>
      </c>
      <c r="AI49" s="69">
        <v>72.727272727272734</v>
      </c>
      <c r="AJ49" s="69">
        <v>66.666666666666657</v>
      </c>
      <c r="AK49" s="69">
        <v>50</v>
      </c>
      <c r="AL49" s="173">
        <v>63.636363636363633</v>
      </c>
      <c r="AO49" s="174">
        <f t="shared" si="0"/>
        <v>44.121212121212125</v>
      </c>
      <c r="AP49" s="69">
        <v>27.27272727272727</v>
      </c>
      <c r="AQ49" s="69">
        <v>22.222222222222221</v>
      </c>
      <c r="AR49" s="69">
        <v>60</v>
      </c>
      <c r="AS49" s="69">
        <v>55.555555555555557</v>
      </c>
      <c r="AT49" s="69">
        <v>55.555555555555557</v>
      </c>
      <c r="AU49" s="191">
        <v>82.828282828282823</v>
      </c>
      <c r="AV49" s="191">
        <v>92.222222222222229</v>
      </c>
      <c r="AW49" s="191">
        <v>88.888888888888886</v>
      </c>
      <c r="AX49" s="191">
        <v>75.308641975308646</v>
      </c>
      <c r="AY49" s="191">
        <v>64.444444444444443</v>
      </c>
      <c r="AZ49" s="69">
        <v>54.54545454545454</v>
      </c>
      <c r="BA49" s="69">
        <v>54.54545454545454</v>
      </c>
      <c r="BB49" s="69">
        <v>45.454545454545453</v>
      </c>
      <c r="BC49" s="69">
        <v>44.444444444444443</v>
      </c>
      <c r="BD49" s="69">
        <v>63.636363636363633</v>
      </c>
      <c r="BE49" s="69">
        <v>44.444444444444443</v>
      </c>
      <c r="BF49" s="69">
        <v>26.262626262626263</v>
      </c>
      <c r="BG49" s="69">
        <v>56.666666666666657</v>
      </c>
      <c r="BH49" s="69">
        <v>49.382716049382715</v>
      </c>
      <c r="BI49" s="69">
        <v>62.037037037037031</v>
      </c>
      <c r="BJ49" s="69">
        <v>73.148148148148138</v>
      </c>
      <c r="BK49" s="69">
        <v>62.962962962962962</v>
      </c>
    </row>
    <row r="50" spans="2:63" x14ac:dyDescent="0.35">
      <c r="B50" t="s">
        <v>308</v>
      </c>
      <c r="C50" s="172" t="s">
        <v>433</v>
      </c>
      <c r="D50" s="69">
        <v>100</v>
      </c>
      <c r="E50" s="69">
        <v>100</v>
      </c>
      <c r="F50" s="69">
        <v>60</v>
      </c>
      <c r="G50" s="69">
        <v>40</v>
      </c>
      <c r="H50" s="69">
        <v>71.428571428571431</v>
      </c>
      <c r="I50" s="173">
        <v>81.746031746031747</v>
      </c>
      <c r="J50" s="69">
        <v>28.571428571428569</v>
      </c>
      <c r="K50" s="69">
        <v>75</v>
      </c>
      <c r="L50" s="69">
        <v>70</v>
      </c>
      <c r="M50" s="69">
        <v>70.670995670995666</v>
      </c>
      <c r="N50" s="69">
        <v>74.747474747474755</v>
      </c>
      <c r="O50" s="69">
        <v>75</v>
      </c>
      <c r="P50" s="173">
        <v>72.727272727272734</v>
      </c>
      <c r="Q50" s="69">
        <v>85.714285714285708</v>
      </c>
      <c r="R50" s="69">
        <v>62.5</v>
      </c>
      <c r="S50" s="69">
        <v>85.714285714285708</v>
      </c>
      <c r="T50" s="69">
        <v>20</v>
      </c>
      <c r="U50" s="69">
        <v>50</v>
      </c>
      <c r="V50" s="69">
        <v>25</v>
      </c>
      <c r="W50" s="69">
        <v>66.666666666666657</v>
      </c>
      <c r="X50" s="69">
        <v>64.646464646464651</v>
      </c>
      <c r="Y50" s="69">
        <v>61.111111111111107</v>
      </c>
      <c r="Z50" s="69">
        <v>89.89898989898991</v>
      </c>
      <c r="AA50" s="69">
        <v>63.63636363636364</v>
      </c>
      <c r="AB50" s="173">
        <v>41.111111111111114</v>
      </c>
      <c r="AC50" s="69">
        <v>81.611111111111114</v>
      </c>
      <c r="AD50" s="69">
        <v>63.847510514177188</v>
      </c>
      <c r="AE50" s="69">
        <v>56.410256410256402</v>
      </c>
      <c r="AF50" s="69">
        <v>45.484654234654236</v>
      </c>
      <c r="AG50" s="173">
        <v>83.212589879256541</v>
      </c>
      <c r="AH50" s="69">
        <v>60</v>
      </c>
      <c r="AI50" s="69">
        <v>66.666666666666657</v>
      </c>
      <c r="AJ50" s="69">
        <v>50</v>
      </c>
      <c r="AK50" s="69">
        <v>44.444444444444443</v>
      </c>
      <c r="AL50" s="173">
        <v>28.571428571428569</v>
      </c>
      <c r="AO50" s="174">
        <f t="shared" si="0"/>
        <v>67.27272727272728</v>
      </c>
      <c r="AP50" s="69">
        <v>100</v>
      </c>
      <c r="AQ50" s="69">
        <v>83.333333333333343</v>
      </c>
      <c r="AR50" s="69">
        <v>66.666666666666657</v>
      </c>
      <c r="AS50" s="69">
        <v>36.363636363636367</v>
      </c>
      <c r="AT50" s="69">
        <v>50</v>
      </c>
      <c r="AU50" s="192">
        <v>52.380952380952387</v>
      </c>
      <c r="AV50" s="192">
        <v>78.632478632478637</v>
      </c>
      <c r="AW50" s="192">
        <v>72.649572649572647</v>
      </c>
      <c r="AX50" s="192">
        <v>61.728395061728392</v>
      </c>
      <c r="AY50" s="192">
        <v>53.846153846153847</v>
      </c>
      <c r="AZ50" s="69">
        <v>90</v>
      </c>
      <c r="BA50" s="69">
        <v>88.888888888888886</v>
      </c>
      <c r="BB50" s="69">
        <v>66.666666666666657</v>
      </c>
      <c r="BC50" s="69">
        <v>62.5</v>
      </c>
      <c r="BD50" s="69">
        <v>100</v>
      </c>
      <c r="BE50" s="69">
        <v>58.333333333333329</v>
      </c>
      <c r="BF50" s="69">
        <v>32.323232323232325</v>
      </c>
      <c r="BG50" s="69">
        <v>51.282051282051277</v>
      </c>
      <c r="BH50" s="69">
        <v>39.999999999999993</v>
      </c>
      <c r="BI50" s="69">
        <v>87.301587301587304</v>
      </c>
      <c r="BJ50" s="69">
        <v>83.703703703703695</v>
      </c>
      <c r="BK50" s="69">
        <v>78.632478632478623</v>
      </c>
    </row>
    <row r="51" spans="2:63" x14ac:dyDescent="0.35">
      <c r="B51" t="s">
        <v>308</v>
      </c>
      <c r="C51" s="172" t="s">
        <v>434</v>
      </c>
      <c r="D51" s="69">
        <v>100</v>
      </c>
      <c r="E51" s="69">
        <v>100</v>
      </c>
      <c r="F51" s="69">
        <v>92.857142857142861</v>
      </c>
      <c r="G51" s="69">
        <v>100</v>
      </c>
      <c r="H51" s="69">
        <v>82.051282051282058</v>
      </c>
      <c r="I51" s="173">
        <v>73.80952380952381</v>
      </c>
      <c r="J51" s="69">
        <v>53.846153846153847</v>
      </c>
      <c r="K51" s="69">
        <v>93.333333333333329</v>
      </c>
      <c r="L51" s="69">
        <v>92.857142857142861</v>
      </c>
      <c r="M51" s="69" t="s">
        <v>244</v>
      </c>
      <c r="N51" s="69">
        <v>65.925925925925924</v>
      </c>
      <c r="O51" s="69">
        <v>61.111111111111107</v>
      </c>
      <c r="P51" s="173">
        <v>62.698412698412703</v>
      </c>
      <c r="Q51" s="69">
        <v>100</v>
      </c>
      <c r="R51" s="69">
        <v>81.818181818181827</v>
      </c>
      <c r="S51" s="69">
        <v>71.428571428571431</v>
      </c>
      <c r="T51" s="69">
        <v>45.454545454545453</v>
      </c>
      <c r="U51" s="69">
        <v>66.666666666666657</v>
      </c>
      <c r="V51" s="69">
        <v>23.076923076923077</v>
      </c>
      <c r="W51" s="69">
        <v>65.185185185185176</v>
      </c>
      <c r="X51" s="69">
        <v>57.777777777777779</v>
      </c>
      <c r="Y51" s="69">
        <v>52.592592592592588</v>
      </c>
      <c r="Z51" s="69">
        <v>75.213675213675216</v>
      </c>
      <c r="AA51" s="69">
        <v>40.170940170940163</v>
      </c>
      <c r="AB51" s="173">
        <v>29.05982905982906</v>
      </c>
      <c r="AC51" s="69" t="s">
        <v>244</v>
      </c>
      <c r="AD51" s="69">
        <v>72.96866096866097</v>
      </c>
      <c r="AE51" s="69">
        <v>28.888888888888889</v>
      </c>
      <c r="AF51" s="69">
        <v>47.5</v>
      </c>
      <c r="AG51" s="173">
        <v>88.8888888888889</v>
      </c>
      <c r="AH51" s="69">
        <v>78.571428571428569</v>
      </c>
      <c r="AI51" s="69">
        <v>57.142857142857139</v>
      </c>
      <c r="AJ51" s="69">
        <v>44.444444444444443</v>
      </c>
      <c r="AK51" s="69">
        <v>66.666666666666657</v>
      </c>
      <c r="AL51" s="173">
        <v>85.714285714285708</v>
      </c>
      <c r="AO51" s="174"/>
      <c r="AP51" s="69" t="s">
        <v>244</v>
      </c>
      <c r="AQ51" s="69" t="s">
        <v>244</v>
      </c>
      <c r="AR51" s="69" t="s">
        <v>244</v>
      </c>
      <c r="AS51" s="69" t="s">
        <v>244</v>
      </c>
      <c r="AT51" s="69" t="s">
        <v>244</v>
      </c>
      <c r="AU51" s="191">
        <v>58.518518518518519</v>
      </c>
      <c r="AV51" s="191">
        <v>85.18518518518519</v>
      </c>
      <c r="AW51" s="191">
        <v>79.259259259259267</v>
      </c>
      <c r="AX51" s="191">
        <v>75.213675213675216</v>
      </c>
      <c r="AY51" s="191">
        <v>66.666666666666671</v>
      </c>
      <c r="AZ51" s="69" t="s">
        <v>244</v>
      </c>
      <c r="BA51" s="69" t="s">
        <v>244</v>
      </c>
      <c r="BB51" s="69" t="s">
        <v>244</v>
      </c>
      <c r="BC51" s="69" t="s">
        <v>244</v>
      </c>
      <c r="BD51" s="69" t="s">
        <v>244</v>
      </c>
      <c r="BE51" s="69">
        <v>51.111111111111107</v>
      </c>
      <c r="BF51" s="69">
        <v>38.095238095238095</v>
      </c>
      <c r="BG51" s="69">
        <v>54.761904761904766</v>
      </c>
      <c r="BH51" s="69">
        <v>46.031746031746032</v>
      </c>
      <c r="BI51" s="69">
        <v>92.592592592592595</v>
      </c>
      <c r="BJ51" s="69">
        <v>86.666666666666671</v>
      </c>
      <c r="BK51" s="69">
        <v>87.407407407407405</v>
      </c>
    </row>
    <row r="52" spans="2:63" x14ac:dyDescent="0.35">
      <c r="B52" t="s">
        <v>309</v>
      </c>
      <c r="C52" s="172" t="s">
        <v>433</v>
      </c>
      <c r="D52" s="69">
        <v>100</v>
      </c>
      <c r="E52" s="69">
        <v>81.818181818181827</v>
      </c>
      <c r="F52" s="69">
        <v>72.727272727272734</v>
      </c>
      <c r="G52" s="69">
        <v>72.727272727272734</v>
      </c>
      <c r="H52" s="69">
        <v>42.857142857142854</v>
      </c>
      <c r="I52" s="173">
        <v>59.82905982905983</v>
      </c>
      <c r="J52" s="69">
        <v>30</v>
      </c>
      <c r="K52" s="69">
        <v>60</v>
      </c>
      <c r="L52" s="69">
        <v>81.818181818181827</v>
      </c>
      <c r="M52" s="69">
        <v>53.506493506493506</v>
      </c>
      <c r="N52" s="69">
        <v>62.037037037037031</v>
      </c>
      <c r="O52" s="69">
        <v>65.740740740740748</v>
      </c>
      <c r="P52" s="173">
        <v>62.037037037037031</v>
      </c>
      <c r="Q52" s="69">
        <v>90</v>
      </c>
      <c r="R52" s="69">
        <v>90.909090909090907</v>
      </c>
      <c r="S52" s="69">
        <v>100</v>
      </c>
      <c r="T52" s="69">
        <v>44.444444444444443</v>
      </c>
      <c r="U52" s="69">
        <v>40</v>
      </c>
      <c r="V52" s="69">
        <v>72.727272727272734</v>
      </c>
      <c r="W52" s="69">
        <v>68.376068376068375</v>
      </c>
      <c r="X52" s="69">
        <v>74.358974358974365</v>
      </c>
      <c r="Y52" s="69">
        <v>61.538461538461533</v>
      </c>
      <c r="Z52" s="69">
        <v>86.324786324786331</v>
      </c>
      <c r="AA52" s="69">
        <v>82.539682539682545</v>
      </c>
      <c r="AB52" s="173">
        <v>60.683760683760681</v>
      </c>
      <c r="AC52" s="69">
        <v>30.388888888888893</v>
      </c>
      <c r="AD52" s="69">
        <v>57.619232619232619</v>
      </c>
      <c r="AE52" s="69">
        <v>66.666666666666657</v>
      </c>
      <c r="AF52" s="69">
        <v>48.565323565323567</v>
      </c>
      <c r="AG52" s="173">
        <v>81.99023199023199</v>
      </c>
      <c r="AH52" s="69">
        <v>50</v>
      </c>
      <c r="AI52" s="69">
        <v>42.857142857142854</v>
      </c>
      <c r="AJ52" s="69">
        <v>37.5</v>
      </c>
      <c r="AK52" s="69">
        <v>12.5</v>
      </c>
      <c r="AL52" s="173">
        <v>70</v>
      </c>
      <c r="AO52" s="174">
        <f t="shared" ref="AO52:AO76" si="1">AVERAGE(AP52:AQ52,AR52:AT52)</f>
        <v>50.909090909090914</v>
      </c>
      <c r="AP52" s="69">
        <v>18.181818181818183</v>
      </c>
      <c r="AQ52" s="69">
        <v>18.181818181818183</v>
      </c>
      <c r="AR52" s="69">
        <v>72.727272727272734</v>
      </c>
      <c r="AS52" s="69">
        <v>81.818181818181827</v>
      </c>
      <c r="AT52" s="69">
        <v>63.636363636363633</v>
      </c>
      <c r="AU52" s="192">
        <v>60.683760683760681</v>
      </c>
      <c r="AV52" s="192">
        <v>51.282051282051277</v>
      </c>
      <c r="AW52" s="192">
        <v>60.185185185185183</v>
      </c>
      <c r="AX52" s="192">
        <v>67.460317460317469</v>
      </c>
      <c r="AY52" s="192">
        <v>48.484848484848484</v>
      </c>
      <c r="AZ52" s="69">
        <v>22.222222222222221</v>
      </c>
      <c r="BA52" s="69">
        <v>22.222222222222221</v>
      </c>
      <c r="BB52" s="69">
        <v>30</v>
      </c>
      <c r="BC52" s="69">
        <v>40</v>
      </c>
      <c r="BD52" s="69">
        <v>37.5</v>
      </c>
      <c r="BE52" s="69">
        <v>46.825396825396822</v>
      </c>
      <c r="BF52" s="69">
        <v>22.222222222222221</v>
      </c>
      <c r="BG52" s="69">
        <v>72.222222222222214</v>
      </c>
      <c r="BH52" s="69">
        <v>52.991452991452988</v>
      </c>
      <c r="BI52" s="69">
        <v>92.857142857142861</v>
      </c>
      <c r="BJ52" s="69">
        <v>87.301587301587304</v>
      </c>
      <c r="BK52" s="69">
        <v>65.81196581196582</v>
      </c>
    </row>
    <row r="53" spans="2:63" x14ac:dyDescent="0.35">
      <c r="B53" t="s">
        <v>309</v>
      </c>
      <c r="C53" s="172" t="s">
        <v>434</v>
      </c>
      <c r="D53" s="69">
        <v>93.75</v>
      </c>
      <c r="E53" s="69">
        <v>93.75</v>
      </c>
      <c r="F53" s="69">
        <v>86.666666666666671</v>
      </c>
      <c r="G53" s="69">
        <v>87.5</v>
      </c>
      <c r="H53" s="69">
        <v>68.888888888888886</v>
      </c>
      <c r="I53" s="173">
        <v>67.407407407407405</v>
      </c>
      <c r="J53" s="69">
        <v>57.142857142857139</v>
      </c>
      <c r="K53" s="69">
        <v>100</v>
      </c>
      <c r="L53" s="69">
        <v>86.666666666666671</v>
      </c>
      <c r="M53" s="69">
        <v>69.25</v>
      </c>
      <c r="N53" s="69">
        <v>68.75</v>
      </c>
      <c r="O53" s="69">
        <v>72.916666666666657</v>
      </c>
      <c r="P53" s="173">
        <v>68.888888888888886</v>
      </c>
      <c r="Q53" s="69">
        <v>100</v>
      </c>
      <c r="R53" s="69">
        <v>75</v>
      </c>
      <c r="S53" s="69">
        <v>93.333333333333329</v>
      </c>
      <c r="T53" s="69">
        <v>66.666666666666657</v>
      </c>
      <c r="U53" s="69">
        <v>93.75</v>
      </c>
      <c r="V53" s="69">
        <v>71.428571428571431</v>
      </c>
      <c r="W53" s="69">
        <v>66.666666666666657</v>
      </c>
      <c r="X53" s="69">
        <v>74.305555555555557</v>
      </c>
      <c r="Y53" s="69">
        <v>67.361111111111114</v>
      </c>
      <c r="Z53" s="69">
        <v>70.833333333333329</v>
      </c>
      <c r="AA53" s="69">
        <v>74.305555555555557</v>
      </c>
      <c r="AB53" s="173">
        <v>66.666666666666657</v>
      </c>
      <c r="AC53" s="69">
        <v>61.147435897435898</v>
      </c>
      <c r="AD53" s="69">
        <v>67.181522181522183</v>
      </c>
      <c r="AE53" s="69">
        <v>42.857142857142854</v>
      </c>
      <c r="AF53" s="69">
        <v>55.283119658119659</v>
      </c>
      <c r="AG53" s="173">
        <v>89.783950617283949</v>
      </c>
      <c r="AH53" s="69">
        <v>86.666666666666671</v>
      </c>
      <c r="AI53" s="69">
        <v>50</v>
      </c>
      <c r="AJ53" s="69">
        <v>53.846153846153847</v>
      </c>
      <c r="AK53" s="69">
        <v>86.666666666666671</v>
      </c>
      <c r="AL53" s="173">
        <v>80</v>
      </c>
      <c r="AO53" s="174">
        <f t="shared" si="1"/>
        <v>69.25</v>
      </c>
      <c r="AP53" s="69">
        <v>62.5</v>
      </c>
      <c r="AQ53" s="69">
        <v>46.666666666666664</v>
      </c>
      <c r="AR53" s="69">
        <v>62.5</v>
      </c>
      <c r="AS53" s="69">
        <v>93.333333333333329</v>
      </c>
      <c r="AT53" s="69">
        <v>81.25</v>
      </c>
      <c r="AU53" s="191">
        <v>58.974358974358971</v>
      </c>
      <c r="AV53" s="191">
        <v>45.370370370370367</v>
      </c>
      <c r="AW53" s="191">
        <v>84.126984126984127</v>
      </c>
      <c r="AX53" s="191">
        <v>83.333333333333343</v>
      </c>
      <c r="AY53" s="191">
        <v>64.102564102564102</v>
      </c>
      <c r="AZ53" s="69">
        <v>56.25</v>
      </c>
      <c r="BA53" s="69">
        <v>46.153846153846153</v>
      </c>
      <c r="BB53" s="69">
        <v>50</v>
      </c>
      <c r="BC53" s="69">
        <v>80</v>
      </c>
      <c r="BD53" s="69">
        <v>73.333333333333329</v>
      </c>
      <c r="BE53" s="69">
        <v>48.888888888888893</v>
      </c>
      <c r="BF53" s="69">
        <v>23.076923076923077</v>
      </c>
      <c r="BG53" s="69">
        <v>84.722222222222214</v>
      </c>
      <c r="BH53" s="69">
        <v>64.444444444444443</v>
      </c>
      <c r="BI53" s="69">
        <v>90.972222222222214</v>
      </c>
      <c r="BJ53" s="69">
        <v>90.972222222222214</v>
      </c>
      <c r="BK53" s="69">
        <v>87.407407407407405</v>
      </c>
    </row>
    <row r="54" spans="2:63" x14ac:dyDescent="0.35">
      <c r="B54" t="s">
        <v>310</v>
      </c>
      <c r="C54" s="172" t="s">
        <v>433</v>
      </c>
      <c r="D54" s="69">
        <v>93.333333333333329</v>
      </c>
      <c r="E54" s="69">
        <v>53.333333333333336</v>
      </c>
      <c r="F54" s="69">
        <v>40</v>
      </c>
      <c r="G54" s="69">
        <v>20</v>
      </c>
      <c r="H54" s="69">
        <v>68.148148148148152</v>
      </c>
      <c r="I54" s="173">
        <v>72.592592592592595</v>
      </c>
      <c r="J54" s="69">
        <v>13.333333333333334</v>
      </c>
      <c r="K54" s="69">
        <v>21.428571428571427</v>
      </c>
      <c r="L54" s="69">
        <v>46.666666666666664</v>
      </c>
      <c r="M54" s="69">
        <v>72.38095238095238</v>
      </c>
      <c r="N54" s="69">
        <v>36.296296296296298</v>
      </c>
      <c r="O54" s="69">
        <v>31.851851851851851</v>
      </c>
      <c r="P54" s="173">
        <v>27.407407407407408</v>
      </c>
      <c r="Q54" s="69">
        <v>86.666666666666671</v>
      </c>
      <c r="R54" s="69">
        <v>60</v>
      </c>
      <c r="S54" s="69">
        <v>100</v>
      </c>
      <c r="T54" s="69">
        <v>35.714285714285715</v>
      </c>
      <c r="U54" s="69">
        <v>13.333333333333334</v>
      </c>
      <c r="V54" s="69">
        <v>21.428571428571427</v>
      </c>
      <c r="W54" s="69">
        <v>50.370370370370367</v>
      </c>
      <c r="X54" s="69">
        <v>25.185185185185183</v>
      </c>
      <c r="Y54" s="69">
        <v>28.148148148148145</v>
      </c>
      <c r="Z54" s="69">
        <v>61.481481481481481</v>
      </c>
      <c r="AA54" s="69">
        <v>88.148148148148152</v>
      </c>
      <c r="AB54" s="173">
        <v>19.999999999999996</v>
      </c>
      <c r="AC54" s="69">
        <v>88.974358974358978</v>
      </c>
      <c r="AD54" s="69">
        <v>78.518518518518519</v>
      </c>
      <c r="AE54" s="69">
        <v>20.74074074074074</v>
      </c>
      <c r="AF54" s="69">
        <v>29.814814814814817</v>
      </c>
      <c r="AG54" s="173">
        <v>57.530864197530867</v>
      </c>
      <c r="AH54" s="69">
        <v>46.666666666666664</v>
      </c>
      <c r="AI54" s="69">
        <v>6.666666666666667</v>
      </c>
      <c r="AJ54" s="69">
        <v>26.666666666666668</v>
      </c>
      <c r="AK54" s="69">
        <v>53.333333333333336</v>
      </c>
      <c r="AL54" s="173">
        <v>33.333333333333329</v>
      </c>
      <c r="AO54" s="174">
        <f t="shared" si="1"/>
        <v>82.666666666666657</v>
      </c>
      <c r="AP54" s="69">
        <v>93.333333333333329</v>
      </c>
      <c r="AQ54" s="69">
        <v>93.333333333333329</v>
      </c>
      <c r="AR54" s="69">
        <v>40</v>
      </c>
      <c r="AS54" s="69">
        <v>86.666666666666671</v>
      </c>
      <c r="AT54" s="69">
        <v>100</v>
      </c>
      <c r="AU54" s="192">
        <v>80</v>
      </c>
      <c r="AV54" s="192">
        <v>79.259259259259267</v>
      </c>
      <c r="AW54" s="192">
        <v>74.074074074074076</v>
      </c>
      <c r="AX54" s="192">
        <v>81.481481481481481</v>
      </c>
      <c r="AY54" s="192">
        <v>77.777777777777771</v>
      </c>
      <c r="AZ54" s="69">
        <v>100</v>
      </c>
      <c r="BA54" s="69">
        <v>83.333333333333343</v>
      </c>
      <c r="BB54" s="69">
        <v>61.53846153846154</v>
      </c>
      <c r="BC54" s="69">
        <v>100</v>
      </c>
      <c r="BD54" s="69">
        <v>100</v>
      </c>
      <c r="BE54" s="69">
        <v>25.925925925925927</v>
      </c>
      <c r="BF54" s="69">
        <v>6.6666666666666679</v>
      </c>
      <c r="BG54" s="69">
        <v>70.370370370370367</v>
      </c>
      <c r="BH54" s="69">
        <v>16.296296296296298</v>
      </c>
      <c r="BI54" s="69">
        <v>78.518518518518519</v>
      </c>
      <c r="BJ54" s="69">
        <v>71.111111111111114</v>
      </c>
      <c r="BK54" s="69">
        <v>22.962962962962965</v>
      </c>
    </row>
    <row r="55" spans="2:63" x14ac:dyDescent="0.35">
      <c r="B55" t="s">
        <v>310</v>
      </c>
      <c r="C55" s="172" t="s">
        <v>434</v>
      </c>
      <c r="D55" s="69">
        <v>92.307692307692307</v>
      </c>
      <c r="E55" s="69">
        <v>84.615384615384613</v>
      </c>
      <c r="F55" s="69">
        <v>76.923076923076934</v>
      </c>
      <c r="G55" s="69">
        <v>50</v>
      </c>
      <c r="H55" s="69">
        <v>44.444444444444443</v>
      </c>
      <c r="I55" s="173">
        <v>42.129629629629633</v>
      </c>
      <c r="J55" s="69">
        <v>53.846153846153847</v>
      </c>
      <c r="K55" s="69">
        <v>76.923076923076934</v>
      </c>
      <c r="L55" s="69">
        <v>84.615384615384613</v>
      </c>
      <c r="M55" s="69">
        <v>76.666666666666657</v>
      </c>
      <c r="N55" s="69">
        <v>51.388888888888886</v>
      </c>
      <c r="O55" s="69">
        <v>53.84615384615384</v>
      </c>
      <c r="P55" s="173">
        <v>43.162393162393165</v>
      </c>
      <c r="Q55" s="69">
        <v>100</v>
      </c>
      <c r="R55" s="69">
        <v>100</v>
      </c>
      <c r="S55" s="69">
        <v>92.307692307692307</v>
      </c>
      <c r="T55" s="69">
        <v>23.076923076923077</v>
      </c>
      <c r="U55" s="69">
        <v>66.666666666666657</v>
      </c>
      <c r="V55" s="69">
        <v>27.27272727272727</v>
      </c>
      <c r="W55" s="69">
        <v>59.82905982905983</v>
      </c>
      <c r="X55" s="69">
        <v>35.18518518518519</v>
      </c>
      <c r="Y55" s="69">
        <v>27.777777777777779</v>
      </c>
      <c r="Z55" s="69">
        <v>65.740740740740748</v>
      </c>
      <c r="AA55" s="69">
        <v>84.615384615384613</v>
      </c>
      <c r="AB55" s="173">
        <v>18.518518518518515</v>
      </c>
      <c r="AC55" s="69">
        <v>78.846153846153854</v>
      </c>
      <c r="AD55" s="69">
        <v>73.696969696969703</v>
      </c>
      <c r="AE55" s="69">
        <v>20.37037037037037</v>
      </c>
      <c r="AF55" s="69">
        <v>37.019230769230766</v>
      </c>
      <c r="AG55" s="173">
        <v>48.836657169990502</v>
      </c>
      <c r="AH55" s="69">
        <v>84.615384615384613</v>
      </c>
      <c r="AI55" s="69">
        <v>45.454545454545453</v>
      </c>
      <c r="AJ55" s="69">
        <v>40</v>
      </c>
      <c r="AK55" s="69">
        <v>84.615384615384613</v>
      </c>
      <c r="AL55" s="173">
        <v>75</v>
      </c>
      <c r="AO55" s="174">
        <f t="shared" si="1"/>
        <v>76.666666666666657</v>
      </c>
      <c r="AP55" s="69">
        <v>92.307692307692307</v>
      </c>
      <c r="AQ55" s="69">
        <v>30.76923076923077</v>
      </c>
      <c r="AR55" s="69">
        <v>84.615384615384613</v>
      </c>
      <c r="AS55" s="69">
        <v>83.333333333333343</v>
      </c>
      <c r="AT55" s="69">
        <v>92.307692307692307</v>
      </c>
      <c r="AU55" s="191">
        <v>72.72727272727272</v>
      </c>
      <c r="AV55" s="191">
        <v>77.777777777777771</v>
      </c>
      <c r="AW55" s="191">
        <v>75.555555555555557</v>
      </c>
      <c r="AX55" s="191">
        <v>76.767676767676761</v>
      </c>
      <c r="AY55" s="191">
        <v>65.656565656565661</v>
      </c>
      <c r="AZ55" s="69">
        <v>84.615384615384613</v>
      </c>
      <c r="BA55" s="69">
        <v>58.333333333333336</v>
      </c>
      <c r="BB55" s="69">
        <v>84.615384615384613</v>
      </c>
      <c r="BC55" s="69">
        <v>83.333333333333343</v>
      </c>
      <c r="BD55" s="69">
        <v>83.333333333333343</v>
      </c>
      <c r="BE55" s="69">
        <v>38.46153846153846</v>
      </c>
      <c r="BF55" s="69">
        <v>23.148148148148149</v>
      </c>
      <c r="BG55" s="69">
        <v>84.615384615384613</v>
      </c>
      <c r="BH55" s="69">
        <v>1.8518518518518525</v>
      </c>
      <c r="BI55" s="69">
        <v>71.296296296296291</v>
      </c>
      <c r="BJ55" s="69">
        <v>60.683760683760681</v>
      </c>
      <c r="BK55" s="69">
        <v>14.529914529914526</v>
      </c>
    </row>
    <row r="56" spans="2:63" x14ac:dyDescent="0.35">
      <c r="B56" t="s">
        <v>258</v>
      </c>
      <c r="C56" s="172" t="s">
        <v>433</v>
      </c>
      <c r="D56" s="69">
        <v>100</v>
      </c>
      <c r="E56" s="69">
        <v>93.75</v>
      </c>
      <c r="F56" s="69">
        <v>100</v>
      </c>
      <c r="G56" s="69">
        <v>75</v>
      </c>
      <c r="H56" s="69">
        <v>69.444444444444443</v>
      </c>
      <c r="I56" s="173">
        <v>65.925925925925924</v>
      </c>
      <c r="J56" s="69">
        <v>68.75</v>
      </c>
      <c r="K56" s="69">
        <v>57.142857142857139</v>
      </c>
      <c r="L56" s="69">
        <v>86.666666666666671</v>
      </c>
      <c r="M56" s="69">
        <v>75.892857142857139</v>
      </c>
      <c r="N56" s="69">
        <v>40.972222222222221</v>
      </c>
      <c r="O56" s="69">
        <v>47.916666666666664</v>
      </c>
      <c r="P56" s="173">
        <v>44.444444444444443</v>
      </c>
      <c r="Q56" s="69">
        <v>73.333333333333329</v>
      </c>
      <c r="R56" s="69">
        <v>86.666666666666671</v>
      </c>
      <c r="S56" s="69">
        <v>80</v>
      </c>
      <c r="T56" s="69">
        <v>66.666666666666657</v>
      </c>
      <c r="U56" s="69">
        <v>37.5</v>
      </c>
      <c r="V56" s="69">
        <v>7.1428571428571423</v>
      </c>
      <c r="W56" s="69">
        <v>47.222222222222221</v>
      </c>
      <c r="X56" s="69">
        <v>36.805555555555557</v>
      </c>
      <c r="Y56" s="69">
        <v>35.416666666666664</v>
      </c>
      <c r="Z56" s="69">
        <v>63.194444444444443</v>
      </c>
      <c r="AA56" s="69">
        <v>51.388888888888886</v>
      </c>
      <c r="AB56" s="173">
        <v>46.527777777777779</v>
      </c>
      <c r="AC56" s="69">
        <v>78.083333333333343</v>
      </c>
      <c r="AD56" s="69">
        <v>59.449735449735456</v>
      </c>
      <c r="AE56" s="69">
        <v>31.944444444444443</v>
      </c>
      <c r="AF56" s="69">
        <v>36.805555555555557</v>
      </c>
      <c r="AG56" s="173">
        <v>74.768518518518519</v>
      </c>
      <c r="AH56" s="69">
        <v>71.428571428571431</v>
      </c>
      <c r="AI56" s="69">
        <v>28.571428571428569</v>
      </c>
      <c r="AJ56" s="69">
        <v>0</v>
      </c>
      <c r="AK56" s="69">
        <v>86.666666666666671</v>
      </c>
      <c r="AL56" s="173">
        <v>66.666666666666657</v>
      </c>
      <c r="AO56" s="174">
        <f t="shared" si="1"/>
        <v>85</v>
      </c>
      <c r="AP56" s="69">
        <v>87.5</v>
      </c>
      <c r="AQ56" s="69">
        <v>81.25</v>
      </c>
      <c r="AR56" s="69">
        <v>100</v>
      </c>
      <c r="AS56" s="69">
        <v>75</v>
      </c>
      <c r="AT56" s="69">
        <v>81.25</v>
      </c>
      <c r="AU56" s="192">
        <v>50.370370370370374</v>
      </c>
      <c r="AV56" s="192">
        <v>65.925925925925924</v>
      </c>
      <c r="AW56" s="192">
        <v>68.253968253968253</v>
      </c>
      <c r="AX56" s="192">
        <v>53.968253968253968</v>
      </c>
      <c r="AY56" s="192">
        <v>58.730158730158728</v>
      </c>
      <c r="AZ56" s="69">
        <v>93.75</v>
      </c>
      <c r="BA56" s="69">
        <v>81.25</v>
      </c>
      <c r="BB56" s="69">
        <v>81.25</v>
      </c>
      <c r="BC56" s="69">
        <v>46.666666666666664</v>
      </c>
      <c r="BD56" s="69">
        <v>87.5</v>
      </c>
      <c r="BE56" s="69">
        <v>30.555555555555554</v>
      </c>
      <c r="BF56" s="69">
        <v>10.416666666666666</v>
      </c>
      <c r="BG56" s="69">
        <v>54.861111111111107</v>
      </c>
      <c r="BH56" s="69">
        <v>51.388888888888886</v>
      </c>
      <c r="BI56" s="69">
        <v>77.083333333333329</v>
      </c>
      <c r="BJ56" s="69">
        <v>74.305555555555557</v>
      </c>
      <c r="BK56" s="69">
        <v>72.916666666666657</v>
      </c>
    </row>
    <row r="57" spans="2:63" x14ac:dyDescent="0.35">
      <c r="B57" t="s">
        <v>258</v>
      </c>
      <c r="C57" s="172" t="s">
        <v>434</v>
      </c>
      <c r="D57" s="69">
        <v>100</v>
      </c>
      <c r="E57" s="69">
        <v>92.307692307692307</v>
      </c>
      <c r="F57" s="69">
        <v>100</v>
      </c>
      <c r="G57" s="69">
        <v>100</v>
      </c>
      <c r="H57" s="69">
        <v>67.521367521367509</v>
      </c>
      <c r="I57" s="173">
        <v>66.666666666666657</v>
      </c>
      <c r="J57" s="69">
        <v>84.615384615384613</v>
      </c>
      <c r="K57" s="69">
        <v>100</v>
      </c>
      <c r="L57" s="69">
        <v>92.307692307692307</v>
      </c>
      <c r="M57" s="69">
        <v>90.641025641025635</v>
      </c>
      <c r="N57" s="69">
        <v>62.393162393162385</v>
      </c>
      <c r="O57" s="69">
        <v>74.358974358974365</v>
      </c>
      <c r="P57" s="173">
        <v>72.649572649572647</v>
      </c>
      <c r="Q57" s="69">
        <v>100</v>
      </c>
      <c r="R57" s="69">
        <v>84.615384615384613</v>
      </c>
      <c r="S57" s="69">
        <v>84.615384615384613</v>
      </c>
      <c r="T57" s="69">
        <v>76.923076923076934</v>
      </c>
      <c r="U57" s="69">
        <v>100</v>
      </c>
      <c r="V57" s="69">
        <v>63.636363636363633</v>
      </c>
      <c r="W57" s="69">
        <v>72.222222222222214</v>
      </c>
      <c r="X57" s="69">
        <v>62.962962962962962</v>
      </c>
      <c r="Y57" s="69">
        <v>62.962962962962962</v>
      </c>
      <c r="Z57" s="69">
        <v>75</v>
      </c>
      <c r="AA57" s="69">
        <v>58.974358974358971</v>
      </c>
      <c r="AB57" s="173">
        <v>60.683760683760681</v>
      </c>
      <c r="AC57" s="69">
        <v>89.230769230769226</v>
      </c>
      <c r="AD57" s="69">
        <v>73.939393939393938</v>
      </c>
      <c r="AE57" s="69">
        <v>37.037037037037031</v>
      </c>
      <c r="AF57" s="69">
        <v>55.98290598290599</v>
      </c>
      <c r="AG57" s="173">
        <v>85.470085470085465</v>
      </c>
      <c r="AH57" s="69">
        <v>92.307692307692307</v>
      </c>
      <c r="AI57" s="69">
        <v>66.666666666666657</v>
      </c>
      <c r="AJ57" s="69">
        <v>58.333333333333336</v>
      </c>
      <c r="AK57" s="69">
        <v>100</v>
      </c>
      <c r="AL57" s="173">
        <v>92.307692307692307</v>
      </c>
      <c r="AO57" s="174">
        <f t="shared" si="1"/>
        <v>90.641025641025635</v>
      </c>
      <c r="AP57" s="69">
        <v>84.615384615384613</v>
      </c>
      <c r="AQ57" s="69">
        <v>92.307692307692307</v>
      </c>
      <c r="AR57" s="69">
        <v>84.615384615384613</v>
      </c>
      <c r="AS57" s="69">
        <v>91.666666666666657</v>
      </c>
      <c r="AT57" s="69">
        <v>100</v>
      </c>
      <c r="AU57" s="191">
        <v>54.545454545454547</v>
      </c>
      <c r="AV57" s="191">
        <v>74.74747474747474</v>
      </c>
      <c r="AW57" s="191">
        <v>81.818181818181813</v>
      </c>
      <c r="AX57" s="191">
        <v>75.757575757575765</v>
      </c>
      <c r="AY57" s="191">
        <v>82.828282828282823</v>
      </c>
      <c r="AZ57" s="69">
        <v>92.307692307692307</v>
      </c>
      <c r="BA57" s="69">
        <v>92.307692307692307</v>
      </c>
      <c r="BB57" s="69">
        <v>84.615384615384613</v>
      </c>
      <c r="BC57" s="69">
        <v>84.615384615384613</v>
      </c>
      <c r="BD57" s="69">
        <v>92.307692307692307</v>
      </c>
      <c r="BE57" s="69">
        <v>46.153846153846153</v>
      </c>
      <c r="BF57" s="69">
        <v>38.46153846153846</v>
      </c>
      <c r="BG57" s="69">
        <v>64.102564102564102</v>
      </c>
      <c r="BH57" s="69">
        <v>75.213675213675216</v>
      </c>
      <c r="BI57" s="69">
        <v>86.324786324786331</v>
      </c>
      <c r="BJ57" s="69">
        <v>85.470085470085465</v>
      </c>
      <c r="BK57" s="69">
        <v>84.615384615384613</v>
      </c>
    </row>
    <row r="58" spans="2:63" x14ac:dyDescent="0.35">
      <c r="B58" t="s">
        <v>260</v>
      </c>
      <c r="C58" s="172" t="s">
        <v>433</v>
      </c>
      <c r="D58" s="69">
        <v>69.230769230769226</v>
      </c>
      <c r="E58" s="69">
        <v>100</v>
      </c>
      <c r="F58" s="69">
        <v>38.461538461538467</v>
      </c>
      <c r="G58" s="69">
        <v>46.153846153846153</v>
      </c>
      <c r="H58" s="69">
        <v>46.825396825396822</v>
      </c>
      <c r="I58" s="173">
        <v>31.746031746031747</v>
      </c>
      <c r="J58" s="69">
        <v>21.428571428571427</v>
      </c>
      <c r="K58" s="69">
        <v>76.923076923076934</v>
      </c>
      <c r="L58" s="69">
        <v>92.857142857142861</v>
      </c>
      <c r="M58" s="69">
        <v>45.91836734693878</v>
      </c>
      <c r="N58" s="69">
        <v>80.952380952380963</v>
      </c>
      <c r="O58" s="69">
        <v>74.603174603174608</v>
      </c>
      <c r="P58" s="173">
        <v>67.460317460317455</v>
      </c>
      <c r="Q58" s="69">
        <v>78.571428571428569</v>
      </c>
      <c r="R58" s="69">
        <v>71.428571428571431</v>
      </c>
      <c r="S58" s="69">
        <v>71.428571428571431</v>
      </c>
      <c r="T58" s="69">
        <v>7.1428571428571423</v>
      </c>
      <c r="U58" s="69">
        <v>57.142857142857139</v>
      </c>
      <c r="V58" s="69">
        <v>21.428571428571427</v>
      </c>
      <c r="W58" s="69">
        <v>70.634920634920633</v>
      </c>
      <c r="X58" s="69">
        <v>50</v>
      </c>
      <c r="Y58" s="69">
        <v>62.698412698412703</v>
      </c>
      <c r="Z58" s="69">
        <v>66.666666666666657</v>
      </c>
      <c r="AA58" s="69">
        <v>84.92063492063491</v>
      </c>
      <c r="AB58" s="173">
        <v>16.666666666666664</v>
      </c>
      <c r="AC58" s="69">
        <v>58.571428571428577</v>
      </c>
      <c r="AD58" s="69">
        <v>80</v>
      </c>
      <c r="AE58" s="69">
        <v>64.285714285714278</v>
      </c>
      <c r="AF58" s="69">
        <v>36.507936507936499</v>
      </c>
      <c r="AG58" s="173">
        <v>64.550264550264544</v>
      </c>
      <c r="AH58" s="69">
        <v>61.53846153846154</v>
      </c>
      <c r="AI58" s="69">
        <v>21.428571428571427</v>
      </c>
      <c r="AJ58" s="69">
        <v>46.153846153846153</v>
      </c>
      <c r="AK58" s="69">
        <v>64.285714285714292</v>
      </c>
      <c r="AL58" s="173">
        <v>64.285714285714292</v>
      </c>
      <c r="AO58" s="174">
        <f t="shared" si="1"/>
        <v>47.142857142857146</v>
      </c>
      <c r="AP58" s="69">
        <v>78.571428571428569</v>
      </c>
      <c r="AQ58" s="69">
        <v>35.714285714285715</v>
      </c>
      <c r="AR58" s="69">
        <v>42.857142857142854</v>
      </c>
      <c r="AS58" s="69">
        <v>42.857142857142854</v>
      </c>
      <c r="AT58" s="69">
        <v>35.714285714285715</v>
      </c>
      <c r="AU58" s="192">
        <v>76.984126984126988</v>
      </c>
      <c r="AV58" s="192">
        <v>77.777777777777771</v>
      </c>
      <c r="AW58" s="192">
        <v>78.571428571428569</v>
      </c>
      <c r="AX58" s="192">
        <v>84.920634920634924</v>
      </c>
      <c r="AY58" s="192">
        <v>81.746031746031747</v>
      </c>
      <c r="AZ58" s="69">
        <v>78.571428571428569</v>
      </c>
      <c r="BA58" s="69">
        <v>57.142857142857139</v>
      </c>
      <c r="BB58" s="69">
        <v>50</v>
      </c>
      <c r="BC58" s="69">
        <v>57.142857142857139</v>
      </c>
      <c r="BD58" s="69">
        <v>50</v>
      </c>
      <c r="BE58" s="69">
        <v>43.650793650793652</v>
      </c>
      <c r="BF58" s="69">
        <v>23.809523809523807</v>
      </c>
      <c r="BG58" s="69">
        <v>73.015873015873012</v>
      </c>
      <c r="BH58" s="69">
        <v>5.5555555555555554</v>
      </c>
      <c r="BI58" s="69">
        <v>78.571428571428569</v>
      </c>
      <c r="BJ58" s="69">
        <v>68.253968253968253</v>
      </c>
      <c r="BK58" s="69">
        <v>46.825396825396822</v>
      </c>
    </row>
    <row r="59" spans="2:63" x14ac:dyDescent="0.35">
      <c r="B59" t="s">
        <v>260</v>
      </c>
      <c r="C59" s="172" t="s">
        <v>434</v>
      </c>
      <c r="D59" s="69">
        <v>35.294117647058826</v>
      </c>
      <c r="E59" s="69">
        <v>61.111111111111114</v>
      </c>
      <c r="F59" s="69">
        <v>29.411764705882355</v>
      </c>
      <c r="G59" s="69">
        <v>47.058823529411761</v>
      </c>
      <c r="H59" s="69">
        <v>35.18518518518519</v>
      </c>
      <c r="I59" s="173">
        <v>37.037037037037031</v>
      </c>
      <c r="J59" s="69">
        <v>50</v>
      </c>
      <c r="K59" s="69">
        <v>72.222222222222214</v>
      </c>
      <c r="L59" s="69">
        <v>68.421052631578945</v>
      </c>
      <c r="M59" s="69">
        <v>63.239766081871345</v>
      </c>
      <c r="N59" s="69">
        <v>43.20987654320988</v>
      </c>
      <c r="O59" s="69">
        <v>46.913580246913583</v>
      </c>
      <c r="P59" s="173">
        <v>41.358024691358025</v>
      </c>
      <c r="Q59" s="69">
        <v>84.210526315789465</v>
      </c>
      <c r="R59" s="69">
        <v>83.333333333333343</v>
      </c>
      <c r="S59" s="69">
        <v>73.68421052631578</v>
      </c>
      <c r="T59" s="69">
        <v>50</v>
      </c>
      <c r="U59" s="69">
        <v>77.777777777777786</v>
      </c>
      <c r="V59" s="69">
        <v>25</v>
      </c>
      <c r="W59" s="69">
        <v>57.89473684210526</v>
      </c>
      <c r="X59" s="69">
        <v>54.385964912280699</v>
      </c>
      <c r="Y59" s="69">
        <v>42.10526315789474</v>
      </c>
      <c r="Z59" s="69">
        <v>59.064327485380119</v>
      </c>
      <c r="AA59" s="69">
        <v>74.853801169590639</v>
      </c>
      <c r="AB59" s="173">
        <v>47.712418300653589</v>
      </c>
      <c r="AC59" s="69">
        <v>60.832473340213276</v>
      </c>
      <c r="AD59" s="69">
        <v>68.141534391534393</v>
      </c>
      <c r="AE59" s="69">
        <v>19.883040935672511</v>
      </c>
      <c r="AF59" s="69">
        <v>41.853476283300843</v>
      </c>
      <c r="AG59" s="173">
        <v>60.396361273554248</v>
      </c>
      <c r="AH59" s="69">
        <v>73.68421052631578</v>
      </c>
      <c r="AI59" s="69">
        <v>41.17647058823529</v>
      </c>
      <c r="AJ59" s="69">
        <v>29.411764705882355</v>
      </c>
      <c r="AK59" s="69">
        <v>35.294117647058826</v>
      </c>
      <c r="AL59" s="173">
        <v>84.210526315789465</v>
      </c>
      <c r="AO59" s="174">
        <f t="shared" si="1"/>
        <v>63.239766081871345</v>
      </c>
      <c r="AP59" s="69">
        <v>72.222222222222214</v>
      </c>
      <c r="AQ59" s="69">
        <v>53.333333333333336</v>
      </c>
      <c r="AR59" s="69">
        <v>68.421052631578945</v>
      </c>
      <c r="AS59" s="69">
        <v>50</v>
      </c>
      <c r="AT59" s="69">
        <v>72.222222222222214</v>
      </c>
      <c r="AU59" s="191">
        <v>59.25925925925926</v>
      </c>
      <c r="AV59" s="191">
        <v>69.047619047619051</v>
      </c>
      <c r="AW59" s="191">
        <v>73.611111111111114</v>
      </c>
      <c r="AX59" s="191">
        <v>71.428571428571431</v>
      </c>
      <c r="AY59" s="191">
        <v>67.361111111111114</v>
      </c>
      <c r="AZ59" s="69">
        <v>66.666666666666657</v>
      </c>
      <c r="BA59" s="69">
        <v>36.84210526315789</v>
      </c>
      <c r="BB59" s="69">
        <v>64.705882352941174</v>
      </c>
      <c r="BC59" s="69">
        <v>47.058823529411761</v>
      </c>
      <c r="BD59" s="69">
        <v>88.888888888888886</v>
      </c>
      <c r="BE59" s="69">
        <v>39.766081871345023</v>
      </c>
      <c r="BF59" s="69">
        <v>29.629629629629626</v>
      </c>
      <c r="BG59" s="69">
        <v>69.005847953216374</v>
      </c>
      <c r="BH59" s="69">
        <v>29.012345679012345</v>
      </c>
      <c r="BI59" s="69">
        <v>67.251461988304087</v>
      </c>
      <c r="BJ59" s="69">
        <v>60.23391812865497</v>
      </c>
      <c r="BK59" s="69">
        <v>53.703703703703695</v>
      </c>
    </row>
    <row r="60" spans="2:63" x14ac:dyDescent="0.35">
      <c r="B60" t="s">
        <v>262</v>
      </c>
      <c r="C60" s="172" t="s">
        <v>433</v>
      </c>
      <c r="D60" s="69">
        <v>71.428571428571431</v>
      </c>
      <c r="E60" s="69">
        <v>42.857142857142854</v>
      </c>
      <c r="F60" s="69">
        <v>28.571428571428569</v>
      </c>
      <c r="G60" s="69">
        <v>14.285714285714285</v>
      </c>
      <c r="H60" s="69">
        <v>49.494949494949488</v>
      </c>
      <c r="I60" s="173">
        <v>46.913580246913583</v>
      </c>
      <c r="J60" s="69">
        <v>60</v>
      </c>
      <c r="K60" s="69">
        <v>50</v>
      </c>
      <c r="L60" s="69">
        <v>63.636363636363633</v>
      </c>
      <c r="M60" s="69">
        <v>37.142857142857146</v>
      </c>
      <c r="N60" s="69">
        <v>39.393939393939398</v>
      </c>
      <c r="O60" s="69">
        <v>38.383838383838381</v>
      </c>
      <c r="P60" s="173">
        <v>39.393939393939398</v>
      </c>
      <c r="Q60" s="69">
        <v>70</v>
      </c>
      <c r="R60" s="69">
        <v>25</v>
      </c>
      <c r="S60" s="69">
        <v>33.333333333333329</v>
      </c>
      <c r="T60" s="69">
        <v>44.444444444444443</v>
      </c>
      <c r="U60" s="69">
        <v>33.333333333333329</v>
      </c>
      <c r="V60" s="69">
        <v>44.444444444444443</v>
      </c>
      <c r="W60" s="69">
        <v>45.454545454545453</v>
      </c>
      <c r="X60" s="69">
        <v>48.484848484848477</v>
      </c>
      <c r="Y60" s="69">
        <v>32.323232323232325</v>
      </c>
      <c r="Z60" s="69">
        <v>44.444444444444443</v>
      </c>
      <c r="AA60" s="69">
        <v>53.333333333333329</v>
      </c>
      <c r="AB60" s="173">
        <v>43.434343434343432</v>
      </c>
      <c r="AC60" s="69">
        <v>49.090909090909079</v>
      </c>
      <c r="AD60" s="69">
        <v>67.160493827160494</v>
      </c>
      <c r="AE60" s="69">
        <v>41.414141414141419</v>
      </c>
      <c r="AF60" s="69">
        <v>25.479797979797979</v>
      </c>
      <c r="AG60" s="173">
        <v>70</v>
      </c>
      <c r="AH60" s="69">
        <v>30</v>
      </c>
      <c r="AI60" s="69">
        <v>0</v>
      </c>
      <c r="AJ60" s="69">
        <v>10</v>
      </c>
      <c r="AK60" s="69">
        <v>20</v>
      </c>
      <c r="AL60" s="173">
        <v>22.222222222222221</v>
      </c>
      <c r="AO60" s="174">
        <f t="shared" si="1"/>
        <v>38</v>
      </c>
      <c r="AP60" s="69">
        <v>50</v>
      </c>
      <c r="AQ60" s="69">
        <v>30</v>
      </c>
      <c r="AR60" s="69">
        <v>30</v>
      </c>
      <c r="AS60" s="69">
        <v>30</v>
      </c>
      <c r="AT60" s="69">
        <v>50</v>
      </c>
      <c r="AU60" s="192">
        <v>58.024691358024697</v>
      </c>
      <c r="AV60" s="192">
        <v>74.074074074074076</v>
      </c>
      <c r="AW60" s="192">
        <v>72.839506172839506</v>
      </c>
      <c r="AX60" s="192">
        <v>61.728395061728392</v>
      </c>
      <c r="AY60" s="192">
        <v>69.135802469135797</v>
      </c>
      <c r="AZ60" s="69">
        <v>54.54545454545454</v>
      </c>
      <c r="BA60" s="69">
        <v>45.454545454545453</v>
      </c>
      <c r="BB60" s="69">
        <v>45.454545454545453</v>
      </c>
      <c r="BC60" s="69">
        <v>45.454545454545453</v>
      </c>
      <c r="BD60" s="69">
        <v>54.54545454545454</v>
      </c>
      <c r="BE60" s="69">
        <v>32.323232323232325</v>
      </c>
      <c r="BF60" s="69">
        <v>9.0909090909090899</v>
      </c>
      <c r="BG60" s="69">
        <v>28.28282828282828</v>
      </c>
      <c r="BH60" s="69">
        <v>32.222222222222221</v>
      </c>
      <c r="BI60" s="69">
        <v>74.747474747474755</v>
      </c>
      <c r="BJ60" s="69">
        <v>69.696969696969688</v>
      </c>
      <c r="BK60" s="69">
        <v>65.555555555555557</v>
      </c>
    </row>
    <row r="61" spans="2:63" x14ac:dyDescent="0.35">
      <c r="B61" t="s">
        <v>262</v>
      </c>
      <c r="C61" s="172" t="s">
        <v>434</v>
      </c>
      <c r="D61" s="69">
        <v>100</v>
      </c>
      <c r="E61" s="69">
        <v>100</v>
      </c>
      <c r="F61" s="69">
        <v>75</v>
      </c>
      <c r="G61" s="69">
        <v>100</v>
      </c>
      <c r="H61" s="69">
        <v>67.592592592592581</v>
      </c>
      <c r="I61" s="173">
        <v>53.703703703703695</v>
      </c>
      <c r="J61" s="69">
        <v>93.333333333333329</v>
      </c>
      <c r="K61" s="69">
        <v>92.857142857142861</v>
      </c>
      <c r="L61" s="69">
        <v>100</v>
      </c>
      <c r="M61" s="69">
        <v>78</v>
      </c>
      <c r="N61" s="69">
        <v>71.851851851851848</v>
      </c>
      <c r="O61" s="69">
        <v>69.629629629629633</v>
      </c>
      <c r="P61" s="173">
        <v>60</v>
      </c>
      <c r="Q61" s="69">
        <v>100</v>
      </c>
      <c r="R61" s="69">
        <v>100</v>
      </c>
      <c r="S61" s="69">
        <v>80</v>
      </c>
      <c r="T61" s="69">
        <v>80</v>
      </c>
      <c r="U61" s="69">
        <v>86.666666666666671</v>
      </c>
      <c r="V61" s="69">
        <v>76.923076923076934</v>
      </c>
      <c r="W61" s="69">
        <v>71.111111111111114</v>
      </c>
      <c r="X61" s="69">
        <v>68.148148148148152</v>
      </c>
      <c r="Y61" s="69">
        <v>53.333333333333329</v>
      </c>
      <c r="Z61" s="69">
        <v>74.074074074074076</v>
      </c>
      <c r="AA61" s="69">
        <v>57.037037037037038</v>
      </c>
      <c r="AB61" s="173">
        <v>56.296296296296291</v>
      </c>
      <c r="AC61" s="69">
        <v>83.714285714285708</v>
      </c>
      <c r="AD61" s="69">
        <v>83.703703703703695</v>
      </c>
      <c r="AE61" s="69">
        <v>31.313131313131315</v>
      </c>
      <c r="AF61" s="69">
        <v>55.185185185185176</v>
      </c>
      <c r="AG61" s="173">
        <v>86.666666666666671</v>
      </c>
      <c r="AH61" s="69">
        <v>86.666666666666671</v>
      </c>
      <c r="AI61" s="69">
        <v>21.428571428571427</v>
      </c>
      <c r="AJ61" s="69">
        <v>42.857142857142854</v>
      </c>
      <c r="AK61" s="69">
        <v>73.333333333333329</v>
      </c>
      <c r="AL61" s="173">
        <v>73.333333333333329</v>
      </c>
      <c r="AO61" s="174">
        <f t="shared" si="1"/>
        <v>78</v>
      </c>
      <c r="AP61" s="69">
        <v>93.333333333333329</v>
      </c>
      <c r="AQ61" s="69">
        <v>93.333333333333329</v>
      </c>
      <c r="AR61" s="69">
        <v>53.333333333333336</v>
      </c>
      <c r="AS61" s="69">
        <v>57.142857142857139</v>
      </c>
      <c r="AT61" s="69">
        <v>92.857142857142861</v>
      </c>
      <c r="AU61" s="191">
        <v>73.333333333333343</v>
      </c>
      <c r="AV61" s="191">
        <v>82.222222222222229</v>
      </c>
      <c r="AW61" s="191">
        <v>90.370370370370367</v>
      </c>
      <c r="AX61" s="191">
        <v>78.518518518518519</v>
      </c>
      <c r="AY61" s="191">
        <v>94.074074074074076</v>
      </c>
      <c r="AZ61" s="69">
        <v>100</v>
      </c>
      <c r="BA61" s="69">
        <v>80</v>
      </c>
      <c r="BB61" s="69">
        <v>66.666666666666657</v>
      </c>
      <c r="BC61" s="69">
        <v>78.571428571428569</v>
      </c>
      <c r="BD61" s="69">
        <v>93.333333333333329</v>
      </c>
      <c r="BE61" s="69">
        <v>57.037037037037038</v>
      </c>
      <c r="BF61" s="69">
        <v>34.814814814814817</v>
      </c>
      <c r="BG61" s="69">
        <v>63.703703703703702</v>
      </c>
      <c r="BH61" s="69">
        <v>65.185185185185176</v>
      </c>
      <c r="BI61" s="69">
        <v>86.666666666666671</v>
      </c>
      <c r="BJ61" s="69">
        <v>85.92592592592591</v>
      </c>
      <c r="BK61" s="69">
        <v>87.407407407407405</v>
      </c>
    </row>
    <row r="62" spans="2:63" x14ac:dyDescent="0.35">
      <c r="B62" t="s">
        <v>263</v>
      </c>
      <c r="C62" s="172" t="s">
        <v>433</v>
      </c>
      <c r="D62" s="69">
        <v>54.54545454545454</v>
      </c>
      <c r="E62" s="69">
        <v>81.818181818181827</v>
      </c>
      <c r="F62" s="69">
        <v>55.555555555555557</v>
      </c>
      <c r="G62" s="69">
        <v>50</v>
      </c>
      <c r="H62" s="69">
        <v>73.333333333333329</v>
      </c>
      <c r="I62" s="173">
        <v>61.728395061728392</v>
      </c>
      <c r="J62" s="69">
        <v>55.555555555555557</v>
      </c>
      <c r="K62" s="69">
        <v>87.5</v>
      </c>
      <c r="L62" s="69">
        <v>55.555555555555557</v>
      </c>
      <c r="M62" s="69">
        <v>60.992063492063494</v>
      </c>
      <c r="N62" s="69">
        <v>52.222222222222221</v>
      </c>
      <c r="O62" s="69">
        <v>42.222222222222221</v>
      </c>
      <c r="P62" s="173">
        <v>48.888888888888893</v>
      </c>
      <c r="Q62" s="69">
        <v>77.777777777777786</v>
      </c>
      <c r="R62" s="69">
        <v>88.888888888888886</v>
      </c>
      <c r="S62" s="69">
        <v>66.666666666666657</v>
      </c>
      <c r="T62" s="69">
        <v>12.5</v>
      </c>
      <c r="U62" s="69">
        <v>44.444444444444443</v>
      </c>
      <c r="V62" s="69">
        <v>55.555555555555557</v>
      </c>
      <c r="W62" s="69">
        <v>61.111111111111107</v>
      </c>
      <c r="X62" s="69">
        <v>31.111111111111107</v>
      </c>
      <c r="Y62" s="69">
        <v>37.777777777777779</v>
      </c>
      <c r="Z62" s="69">
        <v>72.222222222222214</v>
      </c>
      <c r="AA62" s="69">
        <v>37.777777777777779</v>
      </c>
      <c r="AB62" s="173">
        <v>51.851851851851855</v>
      </c>
      <c r="AC62" s="69">
        <v>73.333333333333343</v>
      </c>
      <c r="AD62" s="69">
        <v>76.767676767676761</v>
      </c>
      <c r="AE62" s="69">
        <v>38.888888888888886</v>
      </c>
      <c r="AF62" s="69">
        <v>28.055555555555557</v>
      </c>
      <c r="AG62" s="173">
        <v>68.148148148148152</v>
      </c>
      <c r="AH62" s="69">
        <v>77.777777777777786</v>
      </c>
      <c r="AI62" s="69">
        <v>37.5</v>
      </c>
      <c r="AJ62" s="69">
        <v>37.5</v>
      </c>
      <c r="AK62" s="69">
        <v>37.5</v>
      </c>
      <c r="AL62" s="173">
        <v>87.5</v>
      </c>
      <c r="AO62" s="174">
        <f t="shared" si="1"/>
        <v>60.277777777777771</v>
      </c>
      <c r="AP62" s="69">
        <v>88.888888888888886</v>
      </c>
      <c r="AQ62" s="69">
        <v>62.5</v>
      </c>
      <c r="AR62" s="69">
        <v>44.444444444444443</v>
      </c>
      <c r="AS62" s="69">
        <v>55.555555555555557</v>
      </c>
      <c r="AT62" s="69">
        <v>50</v>
      </c>
      <c r="AU62" s="192">
        <v>77.777777777777771</v>
      </c>
      <c r="AV62" s="192">
        <v>75.757575757575765</v>
      </c>
      <c r="AW62" s="192">
        <v>80.808080808080803</v>
      </c>
      <c r="AX62" s="192">
        <v>74.74747474747474</v>
      </c>
      <c r="AY62" s="192">
        <v>74.74747474747474</v>
      </c>
      <c r="AZ62" s="69">
        <v>77.777777777777786</v>
      </c>
      <c r="BA62" s="69">
        <v>66.666666666666657</v>
      </c>
      <c r="BB62" s="69">
        <v>66.666666666666657</v>
      </c>
      <c r="BC62" s="69">
        <v>77.777777777777786</v>
      </c>
      <c r="BD62" s="69">
        <v>77.777777777777786</v>
      </c>
      <c r="BE62" s="69">
        <v>23.333333333333332</v>
      </c>
      <c r="BF62" s="69">
        <v>8.8888888888888893</v>
      </c>
      <c r="BG62" s="69">
        <v>36.666666666666664</v>
      </c>
      <c r="BH62" s="69">
        <v>43.333333333333336</v>
      </c>
      <c r="BI62" s="69">
        <v>78.888888888888886</v>
      </c>
      <c r="BJ62" s="69">
        <v>71.111111111111114</v>
      </c>
      <c r="BK62" s="69">
        <v>54.44444444444445</v>
      </c>
    </row>
    <row r="63" spans="2:63" x14ac:dyDescent="0.35">
      <c r="B63" t="s">
        <v>263</v>
      </c>
      <c r="C63" s="172" t="s">
        <v>434</v>
      </c>
      <c r="D63" s="69">
        <v>77.777777777777786</v>
      </c>
      <c r="E63" s="69">
        <v>88.235294117647058</v>
      </c>
      <c r="F63" s="69">
        <v>87.5</v>
      </c>
      <c r="G63" s="69">
        <v>87.5</v>
      </c>
      <c r="H63" s="69">
        <v>71.604938271604937</v>
      </c>
      <c r="I63" s="173">
        <v>66.666666666666657</v>
      </c>
      <c r="J63" s="69">
        <v>64.705882352941174</v>
      </c>
      <c r="K63" s="69">
        <v>82.35294117647058</v>
      </c>
      <c r="L63" s="69">
        <v>61.111111111111114</v>
      </c>
      <c r="M63" s="69">
        <v>67.867647058823536</v>
      </c>
      <c r="N63" s="69">
        <v>53.703703703703695</v>
      </c>
      <c r="O63" s="69">
        <v>56.79012345679012</v>
      </c>
      <c r="P63" s="173">
        <v>54.320987654320987</v>
      </c>
      <c r="Q63" s="69">
        <v>88.235294117647058</v>
      </c>
      <c r="R63" s="69">
        <v>43.75</v>
      </c>
      <c r="S63" s="69">
        <v>68.75</v>
      </c>
      <c r="T63" s="69">
        <v>58.82352941176471</v>
      </c>
      <c r="U63" s="69">
        <v>64.705882352941174</v>
      </c>
      <c r="V63" s="69">
        <v>43.75</v>
      </c>
      <c r="W63" s="69">
        <v>50</v>
      </c>
      <c r="X63" s="69">
        <v>25.308641975308639</v>
      </c>
      <c r="Y63" s="69">
        <v>34.567901234567898</v>
      </c>
      <c r="Z63" s="69">
        <v>53.703703703703695</v>
      </c>
      <c r="AA63" s="69">
        <v>33.950617283950614</v>
      </c>
      <c r="AB63" s="173">
        <v>41.358024691358025</v>
      </c>
      <c r="AC63" s="69">
        <v>64.150326797385617</v>
      </c>
      <c r="AD63" s="69">
        <v>78.271604938271608</v>
      </c>
      <c r="AE63" s="69">
        <v>47.53086419753086</v>
      </c>
      <c r="AF63" s="69">
        <v>30.401234567901234</v>
      </c>
      <c r="AG63" s="173">
        <v>64.609053497942384</v>
      </c>
      <c r="AH63" s="69">
        <v>58.82352941176471</v>
      </c>
      <c r="AI63" s="69">
        <v>27.777777777777779</v>
      </c>
      <c r="AJ63" s="69">
        <v>35.294117647058826</v>
      </c>
      <c r="AK63" s="69">
        <v>38.888888888888893</v>
      </c>
      <c r="AL63" s="173">
        <v>66.666666666666657</v>
      </c>
      <c r="AO63" s="174">
        <f t="shared" si="1"/>
        <v>67.867647058823536</v>
      </c>
      <c r="AP63" s="69">
        <v>66.666666666666657</v>
      </c>
      <c r="AQ63" s="69">
        <v>70.588235294117652</v>
      </c>
      <c r="AR63" s="69">
        <v>62.5</v>
      </c>
      <c r="AS63" s="69">
        <v>56.25</v>
      </c>
      <c r="AT63" s="69">
        <v>83.333333333333343</v>
      </c>
      <c r="AU63" s="191">
        <v>73.456790123456784</v>
      </c>
      <c r="AV63" s="191">
        <v>83.950617283950621</v>
      </c>
      <c r="AW63" s="191">
        <v>80.246913580246911</v>
      </c>
      <c r="AX63" s="191">
        <v>77.777777777777771</v>
      </c>
      <c r="AY63" s="191">
        <v>75.925925925925924</v>
      </c>
      <c r="AZ63" s="69">
        <v>72.222222222222214</v>
      </c>
      <c r="BA63" s="69">
        <v>64.705882352941174</v>
      </c>
      <c r="BB63" s="69">
        <v>58.82352941176471</v>
      </c>
      <c r="BC63" s="69">
        <v>43.75</v>
      </c>
      <c r="BD63" s="69">
        <v>81.25</v>
      </c>
      <c r="BE63" s="69">
        <v>23.456790123456791</v>
      </c>
      <c r="BF63" s="69">
        <v>18.518518518518515</v>
      </c>
      <c r="BG63" s="69">
        <v>34.567901234567898</v>
      </c>
      <c r="BH63" s="69">
        <v>45.061728395061728</v>
      </c>
      <c r="BI63" s="69">
        <v>73.456790123456784</v>
      </c>
      <c r="BJ63" s="69">
        <v>62.34567901234567</v>
      </c>
      <c r="BK63" s="69">
        <v>58.02469135802469</v>
      </c>
    </row>
    <row r="64" spans="2:63" x14ac:dyDescent="0.35">
      <c r="B64" t="s">
        <v>264</v>
      </c>
      <c r="C64" s="172" t="s">
        <v>433</v>
      </c>
      <c r="D64" s="69">
        <v>84.615384615384613</v>
      </c>
      <c r="E64" s="69">
        <v>66.666666666666657</v>
      </c>
      <c r="F64" s="69">
        <v>72.727272727272734</v>
      </c>
      <c r="G64" s="69">
        <v>30</v>
      </c>
      <c r="H64" s="69">
        <v>50.793650793650791</v>
      </c>
      <c r="I64" s="173">
        <v>48.717948717948723</v>
      </c>
      <c r="J64" s="69">
        <v>90.909090909090907</v>
      </c>
      <c r="K64" s="69">
        <v>62.5</v>
      </c>
      <c r="L64" s="69">
        <v>63.636363636363633</v>
      </c>
      <c r="M64" s="69">
        <v>47.204184704184698</v>
      </c>
      <c r="N64" s="69">
        <v>51.282051282051277</v>
      </c>
      <c r="O64" s="69">
        <v>47.863247863247857</v>
      </c>
      <c r="P64" s="173">
        <v>47.008547008547005</v>
      </c>
      <c r="Q64" s="69">
        <v>70</v>
      </c>
      <c r="R64" s="69">
        <v>77.777777777777786</v>
      </c>
      <c r="S64" s="69">
        <v>75</v>
      </c>
      <c r="T64" s="69">
        <v>50</v>
      </c>
      <c r="U64" s="69">
        <v>62.5</v>
      </c>
      <c r="V64" s="69">
        <v>62.5</v>
      </c>
      <c r="W64" s="69">
        <v>50.793650793650791</v>
      </c>
      <c r="X64" s="69">
        <v>50.793650793650791</v>
      </c>
      <c r="Y64" s="69">
        <v>38.888888888888886</v>
      </c>
      <c r="Z64" s="69">
        <v>75.213675213675216</v>
      </c>
      <c r="AA64" s="69">
        <v>45.299145299145295</v>
      </c>
      <c r="AB64" s="173">
        <v>50.427350427350426</v>
      </c>
      <c r="AC64" s="69">
        <v>55.238095238095227</v>
      </c>
      <c r="AD64" s="69">
        <v>83.456790123456784</v>
      </c>
      <c r="AE64" s="69">
        <v>57.936507936507937</v>
      </c>
      <c r="AF64" s="69">
        <v>31.105006105006101</v>
      </c>
      <c r="AG64" s="173">
        <v>77.777777777777771</v>
      </c>
      <c r="AH64" s="69">
        <v>25</v>
      </c>
      <c r="AI64" s="69">
        <v>18.181818181818183</v>
      </c>
      <c r="AJ64" s="69">
        <v>22.222222222222221</v>
      </c>
      <c r="AK64" s="69">
        <v>12.5</v>
      </c>
      <c r="AL64" s="173">
        <v>22.222222222222221</v>
      </c>
      <c r="AO64" s="174">
        <f t="shared" si="1"/>
        <v>48.30808080808081</v>
      </c>
      <c r="AP64" s="69">
        <v>81.818181818181827</v>
      </c>
      <c r="AQ64" s="69">
        <v>22.222222222222221</v>
      </c>
      <c r="AR64" s="69">
        <v>37.5</v>
      </c>
      <c r="AS64" s="69">
        <v>44.444444444444443</v>
      </c>
      <c r="AT64" s="69">
        <v>55.555555555555557</v>
      </c>
      <c r="AU64" s="192">
        <v>62.222222222222214</v>
      </c>
      <c r="AV64" s="192">
        <v>82.222222222222229</v>
      </c>
      <c r="AW64" s="192">
        <v>95.061728395061735</v>
      </c>
      <c r="AX64" s="192">
        <v>90.123456790123456</v>
      </c>
      <c r="AY64" s="192">
        <v>87.654320987654316</v>
      </c>
      <c r="AZ64" s="69">
        <v>66.666666666666657</v>
      </c>
      <c r="BA64" s="69">
        <v>42.857142857142854</v>
      </c>
      <c r="BB64" s="69">
        <v>42.857142857142854</v>
      </c>
      <c r="BC64" s="69">
        <v>57.142857142857139</v>
      </c>
      <c r="BD64" s="69">
        <v>66.666666666666657</v>
      </c>
      <c r="BE64" s="69">
        <v>23.931623931623928</v>
      </c>
      <c r="BF64" s="69">
        <v>17.948717948717949</v>
      </c>
      <c r="BG64" s="69">
        <v>38.095238095238095</v>
      </c>
      <c r="BH64" s="69">
        <v>44.444444444444443</v>
      </c>
      <c r="BI64" s="69">
        <v>78.571428571428569</v>
      </c>
      <c r="BJ64" s="69">
        <v>80.952380952380963</v>
      </c>
      <c r="BK64" s="69">
        <v>73.80952380952381</v>
      </c>
    </row>
    <row r="65" spans="2:63" x14ac:dyDescent="0.35">
      <c r="B65" t="s">
        <v>264</v>
      </c>
      <c r="C65" s="172" t="s">
        <v>434</v>
      </c>
      <c r="D65" s="69">
        <v>100</v>
      </c>
      <c r="E65" s="69">
        <v>100</v>
      </c>
      <c r="F65" s="69">
        <v>100</v>
      </c>
      <c r="G65" s="69">
        <v>92.857142857142861</v>
      </c>
      <c r="H65" s="69">
        <v>38.888888888888886</v>
      </c>
      <c r="I65" s="173">
        <v>29.292929292929291</v>
      </c>
      <c r="J65" s="69">
        <v>92.857142857142861</v>
      </c>
      <c r="K65" s="69">
        <v>92.307692307692307</v>
      </c>
      <c r="L65" s="69">
        <v>86.666666666666671</v>
      </c>
      <c r="M65" s="69">
        <v>55.818181818181813</v>
      </c>
      <c r="N65" s="69">
        <v>57.777777777777779</v>
      </c>
      <c r="O65" s="69">
        <v>72.592592592592595</v>
      </c>
      <c r="P65" s="173">
        <v>72.592592592592595</v>
      </c>
      <c r="Q65" s="69">
        <v>100</v>
      </c>
      <c r="R65" s="69">
        <v>92.857142857142861</v>
      </c>
      <c r="S65" s="69">
        <v>100</v>
      </c>
      <c r="T65" s="69">
        <v>76.923076923076934</v>
      </c>
      <c r="U65" s="69">
        <v>92.307692307692307</v>
      </c>
      <c r="V65" s="69">
        <v>30.76923076923077</v>
      </c>
      <c r="W65" s="69">
        <v>60</v>
      </c>
      <c r="X65" s="69">
        <v>51.111111111111107</v>
      </c>
      <c r="Y65" s="69">
        <v>43.703703703703702</v>
      </c>
      <c r="Z65" s="69">
        <v>60.185185185185183</v>
      </c>
      <c r="AA65" s="69">
        <v>54.814814814814817</v>
      </c>
      <c r="AB65" s="173">
        <v>55.555555555555557</v>
      </c>
      <c r="AC65" s="69">
        <v>73.888888888888886</v>
      </c>
      <c r="AD65" s="69">
        <v>65.631528964862298</v>
      </c>
      <c r="AE65" s="69">
        <v>60.317460317460316</v>
      </c>
      <c r="AF65" s="69">
        <v>39.93386243386243</v>
      </c>
      <c r="AG65" s="173">
        <v>71.851851851851848</v>
      </c>
      <c r="AH65" s="69">
        <v>71.428571428571431</v>
      </c>
      <c r="AI65" s="69">
        <v>9.0909090909090917</v>
      </c>
      <c r="AJ65" s="69">
        <v>20</v>
      </c>
      <c r="AK65" s="69">
        <v>69.230769230769226</v>
      </c>
      <c r="AL65" s="173">
        <v>100</v>
      </c>
      <c r="AO65" s="174">
        <f t="shared" si="1"/>
        <v>55.818181818181813</v>
      </c>
      <c r="AP65" s="69">
        <v>100</v>
      </c>
      <c r="AQ65" s="69">
        <v>45.454545454545453</v>
      </c>
      <c r="AR65" s="69">
        <v>50</v>
      </c>
      <c r="AS65" s="69">
        <v>20</v>
      </c>
      <c r="AT65" s="69">
        <v>63.636363636363633</v>
      </c>
      <c r="AU65" s="191">
        <v>65.81196581196582</v>
      </c>
      <c r="AV65" s="191">
        <v>72.222222222222229</v>
      </c>
      <c r="AW65" s="191">
        <v>69.696969696969703</v>
      </c>
      <c r="AX65" s="191">
        <v>63.63636363636364</v>
      </c>
      <c r="AY65" s="191">
        <v>56.79012345679012</v>
      </c>
      <c r="AZ65" s="69">
        <v>91.666666666666657</v>
      </c>
      <c r="BA65" s="69">
        <v>63.636363636363633</v>
      </c>
      <c r="BB65" s="69">
        <v>77.777777777777786</v>
      </c>
      <c r="BC65" s="69">
        <v>54.54545454545454</v>
      </c>
      <c r="BD65" s="69">
        <v>81.818181818181827</v>
      </c>
      <c r="BE65" s="69">
        <v>31.746031746031747</v>
      </c>
      <c r="BF65" s="69">
        <v>19.841269841269838</v>
      </c>
      <c r="BG65" s="69">
        <v>48.888888888888893</v>
      </c>
      <c r="BH65" s="69">
        <v>59.259259259259252</v>
      </c>
      <c r="BI65" s="69">
        <v>71.851851851851848</v>
      </c>
      <c r="BJ65" s="69">
        <v>69.629629629629633</v>
      </c>
      <c r="BK65" s="69">
        <v>74.074074074074076</v>
      </c>
    </row>
    <row r="66" spans="2:63" x14ac:dyDescent="0.35">
      <c r="B66" t="s">
        <v>265</v>
      </c>
      <c r="C66" s="172" t="s">
        <v>433</v>
      </c>
      <c r="D66" s="69">
        <v>100</v>
      </c>
      <c r="E66" s="69">
        <v>87.5</v>
      </c>
      <c r="F66" s="69">
        <v>87.5</v>
      </c>
      <c r="G66" s="69">
        <v>71.428571428571431</v>
      </c>
      <c r="H66" s="69">
        <v>71.111111111111114</v>
      </c>
      <c r="I66" s="173">
        <v>56.79012345679012</v>
      </c>
      <c r="J66" s="69">
        <v>60</v>
      </c>
      <c r="K66" s="69">
        <v>50</v>
      </c>
      <c r="L66" s="69">
        <v>70</v>
      </c>
      <c r="M66" s="69">
        <v>75.649350649350637</v>
      </c>
      <c r="N66" s="69">
        <v>57.407407407407412</v>
      </c>
      <c r="O66" s="69">
        <v>52.777777777777779</v>
      </c>
      <c r="P66" s="173">
        <v>50.925925925925924</v>
      </c>
      <c r="Q66" s="69">
        <v>80</v>
      </c>
      <c r="R66" s="69">
        <v>72.727272727272734</v>
      </c>
      <c r="S66" s="69">
        <v>88.888888888888886</v>
      </c>
      <c r="T66" s="69">
        <v>85.714285714285708</v>
      </c>
      <c r="U66" s="69">
        <v>42.857142857142854</v>
      </c>
      <c r="V66" s="69">
        <v>33.333333333333329</v>
      </c>
      <c r="W66" s="69">
        <v>65.656565656565661</v>
      </c>
      <c r="X66" s="69">
        <v>52.777777777777779</v>
      </c>
      <c r="Y66" s="69">
        <v>55.555555555555557</v>
      </c>
      <c r="Z66" s="69">
        <v>73.333333333333329</v>
      </c>
      <c r="AA66" s="69">
        <v>41.414141414141419</v>
      </c>
      <c r="AB66" s="173">
        <v>54.545454545454547</v>
      </c>
      <c r="AC66" s="69">
        <v>64.171717171717177</v>
      </c>
      <c r="AD66" s="69">
        <v>60.787878787878789</v>
      </c>
      <c r="AE66" s="69">
        <v>55.555555555555557</v>
      </c>
      <c r="AF66" s="69">
        <v>34.595959595959592</v>
      </c>
      <c r="AG66" s="173">
        <v>79.124579124579128</v>
      </c>
      <c r="AH66" s="69">
        <v>66.666666666666657</v>
      </c>
      <c r="AI66" s="69">
        <v>33.333333333333329</v>
      </c>
      <c r="AJ66" s="69">
        <v>25</v>
      </c>
      <c r="AK66" s="69">
        <v>44.444444444444443</v>
      </c>
      <c r="AL66" s="173">
        <v>44.444444444444443</v>
      </c>
      <c r="AO66" s="174">
        <f t="shared" si="1"/>
        <v>79.909090909090907</v>
      </c>
      <c r="AP66" s="69">
        <v>90.909090909090907</v>
      </c>
      <c r="AQ66" s="69">
        <v>81.818181818181827</v>
      </c>
      <c r="AR66" s="69">
        <v>70</v>
      </c>
      <c r="AS66" s="69">
        <v>81.818181818181827</v>
      </c>
      <c r="AT66" s="69">
        <v>75</v>
      </c>
      <c r="AU66" s="192">
        <v>54.545454545454547</v>
      </c>
      <c r="AV66" s="192">
        <v>63.63636363636364</v>
      </c>
      <c r="AW66" s="192">
        <v>75.757575757575765</v>
      </c>
      <c r="AX66" s="192">
        <v>50</v>
      </c>
      <c r="AY66" s="192">
        <v>60</v>
      </c>
      <c r="AZ66" s="69">
        <v>66.666666666666657</v>
      </c>
      <c r="BA66" s="69">
        <v>60</v>
      </c>
      <c r="BB66" s="69">
        <v>55.555555555555557</v>
      </c>
      <c r="BC66" s="69">
        <v>63.636363636363633</v>
      </c>
      <c r="BD66" s="69">
        <v>75</v>
      </c>
      <c r="BE66" s="69">
        <v>49.494949494949488</v>
      </c>
      <c r="BF66" s="69">
        <v>11.111111111111111</v>
      </c>
      <c r="BG66" s="69">
        <v>19.19191919191919</v>
      </c>
      <c r="BH66" s="69">
        <v>58.585858585858581</v>
      </c>
      <c r="BI66" s="69">
        <v>83.838383838383834</v>
      </c>
      <c r="BJ66" s="69">
        <v>74.747474747474755</v>
      </c>
      <c r="BK66" s="69">
        <v>78.787878787878796</v>
      </c>
    </row>
    <row r="67" spans="2:63" x14ac:dyDescent="0.35">
      <c r="B67" t="s">
        <v>265</v>
      </c>
      <c r="C67" s="172" t="s">
        <v>434</v>
      </c>
      <c r="D67" s="69">
        <v>100</v>
      </c>
      <c r="E67" s="69">
        <v>100</v>
      </c>
      <c r="F67" s="69">
        <v>91.666666666666657</v>
      </c>
      <c r="G67" s="69">
        <v>100</v>
      </c>
      <c r="H67" s="69">
        <v>88.888888888888886</v>
      </c>
      <c r="I67" s="173">
        <v>58.333333333333329</v>
      </c>
      <c r="J67" s="69">
        <v>92.307692307692307</v>
      </c>
      <c r="K67" s="69">
        <v>100</v>
      </c>
      <c r="L67" s="69">
        <v>100</v>
      </c>
      <c r="M67" s="69">
        <v>89.230769230769226</v>
      </c>
      <c r="N67" s="69">
        <v>54.700854700854705</v>
      </c>
      <c r="O67" s="69">
        <v>66.666666666666657</v>
      </c>
      <c r="P67" s="173">
        <v>60.683760683760681</v>
      </c>
      <c r="Q67" s="69">
        <v>100</v>
      </c>
      <c r="R67" s="69">
        <v>100</v>
      </c>
      <c r="S67" s="69">
        <v>92.307692307692307</v>
      </c>
      <c r="T67" s="69">
        <v>83.333333333333343</v>
      </c>
      <c r="U67" s="69">
        <v>92.307692307692307</v>
      </c>
      <c r="V67" s="69">
        <v>72.727272727272734</v>
      </c>
      <c r="W67" s="69">
        <v>77.777777777777771</v>
      </c>
      <c r="X67" s="69">
        <v>57.264957264957268</v>
      </c>
      <c r="Y67" s="69">
        <v>48.717948717948723</v>
      </c>
      <c r="Z67" s="69">
        <v>84.615384615384613</v>
      </c>
      <c r="AA67" s="69">
        <v>62.393162393162385</v>
      </c>
      <c r="AB67" s="173">
        <v>65.81196581196582</v>
      </c>
      <c r="AC67" s="69">
        <v>93.846153846153854</v>
      </c>
      <c r="AD67" s="69">
        <v>72.578347578347575</v>
      </c>
      <c r="AE67" s="69">
        <v>68.376068376068375</v>
      </c>
      <c r="AF67" s="69">
        <v>50.427350427350426</v>
      </c>
      <c r="AG67" s="173">
        <v>81.196581196581192</v>
      </c>
      <c r="AH67" s="69">
        <v>91.666666666666657</v>
      </c>
      <c r="AI67" s="69">
        <v>81.818181818181827</v>
      </c>
      <c r="AJ67" s="69">
        <v>72.727272727272734</v>
      </c>
      <c r="AK67" s="69">
        <v>90.909090909090907</v>
      </c>
      <c r="AL67" s="173">
        <v>91.666666666666657</v>
      </c>
      <c r="AO67" s="174">
        <f t="shared" si="1"/>
        <v>89.230769230769226</v>
      </c>
      <c r="AP67" s="69">
        <v>100</v>
      </c>
      <c r="AQ67" s="69">
        <v>84.615384615384613</v>
      </c>
      <c r="AR67" s="69">
        <v>69.230769230769226</v>
      </c>
      <c r="AS67" s="69">
        <v>92.307692307692307</v>
      </c>
      <c r="AT67" s="69">
        <v>100</v>
      </c>
      <c r="AU67" s="191">
        <v>58.119658119658119</v>
      </c>
      <c r="AV67" s="191">
        <v>69.230769230769226</v>
      </c>
      <c r="AW67" s="191">
        <v>84.259259259259267</v>
      </c>
      <c r="AX67" s="191">
        <v>76.068376068376068</v>
      </c>
      <c r="AY67" s="191">
        <v>75.213675213675216</v>
      </c>
      <c r="AZ67" s="69">
        <v>100</v>
      </c>
      <c r="BA67" s="69">
        <v>92.307692307692307</v>
      </c>
      <c r="BB67" s="69">
        <v>76.923076923076934</v>
      </c>
      <c r="BC67" s="69">
        <v>100</v>
      </c>
      <c r="BD67" s="69">
        <v>100</v>
      </c>
      <c r="BE67" s="69">
        <v>57.264957264957268</v>
      </c>
      <c r="BF67" s="69">
        <v>29.914529914529915</v>
      </c>
      <c r="BG67" s="69">
        <v>42.735042735042732</v>
      </c>
      <c r="BH67" s="69">
        <v>71.794871794871796</v>
      </c>
      <c r="BI67" s="69">
        <v>84.615384615384613</v>
      </c>
      <c r="BJ67" s="69">
        <v>74.358974358974365</v>
      </c>
      <c r="BK67" s="69">
        <v>84.615384615384613</v>
      </c>
    </row>
    <row r="68" spans="2:63" x14ac:dyDescent="0.35">
      <c r="B68" t="s">
        <v>311</v>
      </c>
      <c r="C68" s="172" t="s">
        <v>433</v>
      </c>
      <c r="D68" s="69">
        <v>57.142857142857139</v>
      </c>
      <c r="E68" s="69">
        <v>85.714285714285708</v>
      </c>
      <c r="F68" s="69">
        <v>92.307692307692307</v>
      </c>
      <c r="G68" s="69">
        <v>92.857142857142861</v>
      </c>
      <c r="H68" s="69">
        <v>69.590643274853804</v>
      </c>
      <c r="I68" s="173">
        <v>59.259259259259252</v>
      </c>
      <c r="J68" s="69">
        <v>35.714285714285715</v>
      </c>
      <c r="K68" s="69">
        <v>84.615384615384613</v>
      </c>
      <c r="L68" s="69">
        <v>76.923076923076934</v>
      </c>
      <c r="M68" s="69">
        <v>60.706436420722135</v>
      </c>
      <c r="N68" s="69">
        <v>76.023391812865498</v>
      </c>
      <c r="O68" s="69">
        <v>72.514619883040936</v>
      </c>
      <c r="P68" s="173">
        <v>71.345029239766077</v>
      </c>
      <c r="Q68" s="69">
        <v>100</v>
      </c>
      <c r="R68" s="69">
        <v>100</v>
      </c>
      <c r="S68" s="69" t="s">
        <v>244</v>
      </c>
      <c r="T68" s="69">
        <v>46.153846153846153</v>
      </c>
      <c r="U68" s="69">
        <v>92.307692307692307</v>
      </c>
      <c r="V68" s="69">
        <v>60</v>
      </c>
      <c r="W68" s="69">
        <v>73.684210526315795</v>
      </c>
      <c r="X68" s="69">
        <v>74.26900584795321</v>
      </c>
      <c r="Y68" s="69">
        <v>68.421052631578945</v>
      </c>
      <c r="Z68" s="69">
        <v>77.777777777777771</v>
      </c>
      <c r="AA68" s="69">
        <v>72.592592592592595</v>
      </c>
      <c r="AB68" s="173">
        <v>64.81481481481481</v>
      </c>
      <c r="AC68" s="69">
        <v>60.402930402930409</v>
      </c>
      <c r="AD68" s="69">
        <v>65.840050835148872</v>
      </c>
      <c r="AE68" s="69">
        <v>54.970760233918128</v>
      </c>
      <c r="AF68" s="69">
        <v>60.324695180216331</v>
      </c>
      <c r="AG68" s="173">
        <v>81.481481481481481</v>
      </c>
      <c r="AH68" s="69">
        <v>78.571428571428569</v>
      </c>
      <c r="AI68" s="69">
        <v>62.5</v>
      </c>
      <c r="AJ68" s="69">
        <v>45.454545454545453</v>
      </c>
      <c r="AK68" s="69">
        <v>83.333333333333343</v>
      </c>
      <c r="AL68" s="173">
        <v>83.333333333333343</v>
      </c>
      <c r="AO68" s="174">
        <f t="shared" si="1"/>
        <v>57.179487179487182</v>
      </c>
      <c r="AP68" s="69">
        <v>53.333333333333336</v>
      </c>
      <c r="AQ68" s="69">
        <v>50</v>
      </c>
      <c r="AR68" s="69">
        <v>69.230769230769226</v>
      </c>
      <c r="AS68" s="69">
        <v>46.666666666666664</v>
      </c>
      <c r="AT68" s="69">
        <v>66.666666666666657</v>
      </c>
      <c r="AU68" s="192">
        <v>49.382716049382715</v>
      </c>
      <c r="AV68" s="192">
        <v>43.137254901960787</v>
      </c>
      <c r="AW68" s="192">
        <v>84.967320261437905</v>
      </c>
      <c r="AX68" s="192">
        <v>71.851851851851848</v>
      </c>
      <c r="AY68" s="192">
        <v>79.861111111111114</v>
      </c>
      <c r="AZ68" s="69">
        <v>66.666666666666657</v>
      </c>
      <c r="BA68" s="69">
        <v>57.142857142857139</v>
      </c>
      <c r="BB68" s="69">
        <v>58.333333333333336</v>
      </c>
      <c r="BC68" s="69">
        <v>58.333333333333336</v>
      </c>
      <c r="BD68" s="69">
        <v>61.53846153846154</v>
      </c>
      <c r="BE68" s="69">
        <v>62.091503267973849</v>
      </c>
      <c r="BF68" s="69">
        <v>49.382716049382715</v>
      </c>
      <c r="BG68" s="69">
        <v>66.666666666666657</v>
      </c>
      <c r="BH68" s="69">
        <v>63.157894736842103</v>
      </c>
      <c r="BI68" s="69">
        <v>85.964912280701753</v>
      </c>
      <c r="BJ68" s="69">
        <v>86.549707602339168</v>
      </c>
      <c r="BK68" s="69">
        <v>71.929824561403507</v>
      </c>
    </row>
    <row r="69" spans="2:63" x14ac:dyDescent="0.35">
      <c r="B69" t="s">
        <v>311</v>
      </c>
      <c r="C69" s="172" t="s">
        <v>434</v>
      </c>
      <c r="D69" s="69">
        <v>63.636363636363633</v>
      </c>
      <c r="E69" s="69">
        <v>81.818181818181827</v>
      </c>
      <c r="F69" s="69">
        <v>81.818181818181827</v>
      </c>
      <c r="G69" s="69">
        <v>60</v>
      </c>
      <c r="H69" s="69">
        <v>72.839506172839506</v>
      </c>
      <c r="I69" s="173">
        <v>46.296296296296298</v>
      </c>
      <c r="J69" s="69">
        <v>37.5</v>
      </c>
      <c r="K69" s="69">
        <v>90</v>
      </c>
      <c r="L69" s="69">
        <v>66.666666666666657</v>
      </c>
      <c r="M69" s="69">
        <v>60.292207792207797</v>
      </c>
      <c r="N69" s="69">
        <v>77.777777777777771</v>
      </c>
      <c r="O69" s="69">
        <v>69.135802469135797</v>
      </c>
      <c r="P69" s="173">
        <v>68.055555555555557</v>
      </c>
      <c r="Q69" s="69">
        <v>70</v>
      </c>
      <c r="R69" s="69">
        <v>62.5</v>
      </c>
      <c r="S69" s="69">
        <v>50</v>
      </c>
      <c r="T69" s="69">
        <v>16.666666666666664</v>
      </c>
      <c r="U69" s="69">
        <v>33.333333333333329</v>
      </c>
      <c r="V69" s="69">
        <v>14.285714285714285</v>
      </c>
      <c r="W69" s="69">
        <v>57.777777777777779</v>
      </c>
      <c r="X69" s="69">
        <v>57.777777777777779</v>
      </c>
      <c r="Y69" s="69">
        <v>65.555555555555557</v>
      </c>
      <c r="Z69" s="69">
        <v>73.015873015873012</v>
      </c>
      <c r="AA69" s="69">
        <v>82.716049382716051</v>
      </c>
      <c r="AB69" s="173">
        <v>60.317460317460316</v>
      </c>
      <c r="AC69" s="69">
        <v>30.952380952380953</v>
      </c>
      <c r="AD69" s="69">
        <v>68.862514029180701</v>
      </c>
      <c r="AE69" s="69">
        <v>58.888888888888886</v>
      </c>
      <c r="AF69" s="69">
        <v>37.5</v>
      </c>
      <c r="AG69" s="173">
        <v>79.797979797979792</v>
      </c>
      <c r="AH69" s="69">
        <v>55.555555555555557</v>
      </c>
      <c r="AI69" s="69">
        <v>33.333333333333329</v>
      </c>
      <c r="AJ69" s="69">
        <v>33.333333333333329</v>
      </c>
      <c r="AK69" s="69">
        <v>62.5</v>
      </c>
      <c r="AL69" s="173">
        <v>63.636363636363633</v>
      </c>
      <c r="AO69" s="174">
        <f t="shared" si="1"/>
        <v>60.292207792207797</v>
      </c>
      <c r="AP69" s="69">
        <v>81.818181818181827</v>
      </c>
      <c r="AQ69" s="69">
        <v>42.857142857142854</v>
      </c>
      <c r="AR69" s="69">
        <v>87.5</v>
      </c>
      <c r="AS69" s="69">
        <v>14.285714285714285</v>
      </c>
      <c r="AT69" s="69">
        <v>75</v>
      </c>
      <c r="AU69" s="191">
        <v>58.024691358024697</v>
      </c>
      <c r="AV69" s="191">
        <v>36.666666666666664</v>
      </c>
      <c r="AW69" s="191">
        <v>78.787878787878782</v>
      </c>
      <c r="AX69" s="191">
        <v>94.444444444444443</v>
      </c>
      <c r="AY69" s="191">
        <v>76.388888888888886</v>
      </c>
      <c r="AZ69" s="69">
        <v>28.571428571428569</v>
      </c>
      <c r="BA69" s="69">
        <v>28.571428571428569</v>
      </c>
      <c r="BB69" s="69">
        <v>50</v>
      </c>
      <c r="BC69" s="69">
        <v>14.285714285714285</v>
      </c>
      <c r="BD69" s="69">
        <v>33.333333333333329</v>
      </c>
      <c r="BE69" s="69">
        <v>31.111111111111107</v>
      </c>
      <c r="BF69" s="69">
        <v>22.222222222222221</v>
      </c>
      <c r="BG69" s="69">
        <v>57.777777777777779</v>
      </c>
      <c r="BH69" s="69">
        <v>38.888888888888886</v>
      </c>
      <c r="BI69" s="69">
        <v>81.818181818181813</v>
      </c>
      <c r="BJ69" s="69">
        <v>81.818181818181813</v>
      </c>
      <c r="BK69" s="69">
        <v>75.757575757575751</v>
      </c>
    </row>
    <row r="70" spans="2:63" x14ac:dyDescent="0.35">
      <c r="B70" t="s">
        <v>266</v>
      </c>
      <c r="C70" s="172" t="s">
        <v>433</v>
      </c>
      <c r="D70" s="69">
        <v>93.333333333333329</v>
      </c>
      <c r="E70" s="69">
        <v>66.666666666666657</v>
      </c>
      <c r="F70" s="69">
        <v>92.857142857142861</v>
      </c>
      <c r="G70" s="69">
        <v>76.923076923076934</v>
      </c>
      <c r="H70" s="69">
        <v>34.027777777777779</v>
      </c>
      <c r="I70" s="173">
        <v>75</v>
      </c>
      <c r="J70" s="69">
        <v>78.571428571428569</v>
      </c>
      <c r="K70" s="69">
        <v>50</v>
      </c>
      <c r="L70" s="69">
        <v>81.25</v>
      </c>
      <c r="M70" s="69">
        <v>70.928178963893245</v>
      </c>
      <c r="N70" s="69">
        <v>54.700854700854705</v>
      </c>
      <c r="O70" s="69">
        <v>57.037037037037038</v>
      </c>
      <c r="P70" s="173">
        <v>50.370370370370367</v>
      </c>
      <c r="Q70" s="69">
        <v>76.923076923076934</v>
      </c>
      <c r="R70" s="69">
        <v>100</v>
      </c>
      <c r="S70" s="69">
        <v>100</v>
      </c>
      <c r="T70" s="69">
        <v>77.777777777777786</v>
      </c>
      <c r="U70" s="69">
        <v>76.923076923076934</v>
      </c>
      <c r="V70" s="69">
        <v>72.727272727272734</v>
      </c>
      <c r="W70" s="69">
        <v>52.777777777777779</v>
      </c>
      <c r="X70" s="69">
        <v>51.388888888888886</v>
      </c>
      <c r="Y70" s="69">
        <v>42.361111111111107</v>
      </c>
      <c r="Z70" s="69">
        <v>31.851851851851851</v>
      </c>
      <c r="AA70" s="69">
        <v>55.555555555555557</v>
      </c>
      <c r="AB70" s="173">
        <v>57.777777777777779</v>
      </c>
      <c r="AC70" s="69">
        <v>87.96536796536796</v>
      </c>
      <c r="AD70" s="69">
        <v>80.078563411896738</v>
      </c>
      <c r="AE70" s="69">
        <v>64.583333333333329</v>
      </c>
      <c r="AF70" s="69">
        <v>37.962962962962962</v>
      </c>
      <c r="AG70" s="173">
        <v>74.074074074074076</v>
      </c>
      <c r="AH70" s="69">
        <v>50</v>
      </c>
      <c r="AI70" s="69">
        <v>9.0909090909090917</v>
      </c>
      <c r="AJ70" s="69">
        <v>11.111111111111111</v>
      </c>
      <c r="AK70" s="69">
        <v>45.454545454545453</v>
      </c>
      <c r="AL70" s="173">
        <v>75</v>
      </c>
      <c r="AO70" s="174">
        <f t="shared" si="1"/>
        <v>67.980769230769226</v>
      </c>
      <c r="AP70" s="69">
        <v>93.75</v>
      </c>
      <c r="AQ70" s="69">
        <v>64.285714285714292</v>
      </c>
      <c r="AR70" s="69">
        <v>46.153846153846153</v>
      </c>
      <c r="AS70" s="69">
        <v>50</v>
      </c>
      <c r="AT70" s="69">
        <v>85.714285714285708</v>
      </c>
      <c r="AU70" s="192">
        <v>77.777777777777771</v>
      </c>
      <c r="AV70" s="192">
        <v>80.808080808080803</v>
      </c>
      <c r="AW70" s="192">
        <v>90.123456790123456</v>
      </c>
      <c r="AX70" s="192">
        <v>75.925925925925924</v>
      </c>
      <c r="AY70" s="192">
        <v>75.757575757575765</v>
      </c>
      <c r="AZ70" s="69">
        <v>92.857142857142861</v>
      </c>
      <c r="BA70" s="69">
        <v>91.666666666666657</v>
      </c>
      <c r="BB70" s="69">
        <v>63.636363636363633</v>
      </c>
      <c r="BC70" s="69">
        <v>91.666666666666657</v>
      </c>
      <c r="BD70" s="69">
        <v>100</v>
      </c>
      <c r="BE70" s="69">
        <v>26.666666666666664</v>
      </c>
      <c r="BF70" s="69">
        <v>14.074074074074073</v>
      </c>
      <c r="BG70" s="69">
        <v>51.388888888888886</v>
      </c>
      <c r="BH70" s="69">
        <v>59.722222222222221</v>
      </c>
      <c r="BI70" s="69">
        <v>84.722222222222214</v>
      </c>
      <c r="BJ70" s="69">
        <v>73.611111111111114</v>
      </c>
      <c r="BK70" s="69">
        <v>63.888888888888886</v>
      </c>
    </row>
    <row r="71" spans="2:63" x14ac:dyDescent="0.35">
      <c r="B71" t="s">
        <v>266</v>
      </c>
      <c r="C71" s="172" t="s">
        <v>434</v>
      </c>
      <c r="D71" s="69">
        <v>100</v>
      </c>
      <c r="E71" s="69">
        <v>100</v>
      </c>
      <c r="F71" s="69">
        <v>100</v>
      </c>
      <c r="G71" s="69">
        <v>92.307692307692307</v>
      </c>
      <c r="H71" s="69">
        <v>34.18803418803418</v>
      </c>
      <c r="I71" s="173">
        <v>64.102564102564102</v>
      </c>
      <c r="J71" s="69">
        <v>83.333333333333343</v>
      </c>
      <c r="K71" s="69">
        <v>84.615384615384613</v>
      </c>
      <c r="L71" s="69">
        <v>100</v>
      </c>
      <c r="M71" s="69">
        <v>67.435897435897431</v>
      </c>
      <c r="N71" s="69">
        <v>57.575757575757571</v>
      </c>
      <c r="O71" s="69">
        <v>62.393162393162385</v>
      </c>
      <c r="P71" s="173">
        <v>68.518518518518519</v>
      </c>
      <c r="Q71" s="69">
        <v>100</v>
      </c>
      <c r="R71" s="69">
        <v>100</v>
      </c>
      <c r="S71" s="69">
        <v>100</v>
      </c>
      <c r="T71" s="69">
        <v>91.666666666666657</v>
      </c>
      <c r="U71" s="69">
        <v>91.666666666666657</v>
      </c>
      <c r="V71" s="69">
        <v>66.666666666666657</v>
      </c>
      <c r="W71" s="69">
        <v>76.068376068376068</v>
      </c>
      <c r="X71" s="69">
        <v>56.410256410256402</v>
      </c>
      <c r="Y71" s="69">
        <v>47.008547008547005</v>
      </c>
      <c r="Z71" s="69">
        <v>65.740740740740748</v>
      </c>
      <c r="AA71" s="69">
        <v>60.256410256410255</v>
      </c>
      <c r="AB71" s="173">
        <v>61.965811965811959</v>
      </c>
      <c r="AC71" s="69">
        <v>93.777777777777786</v>
      </c>
      <c r="AD71" s="69">
        <v>74.848484848484844</v>
      </c>
      <c r="AE71" s="69">
        <v>64.81481481481481</v>
      </c>
      <c r="AF71" s="69">
        <v>46.148989898989896</v>
      </c>
      <c r="AG71" s="173">
        <v>84.259259259259252</v>
      </c>
      <c r="AH71" s="69">
        <v>90.909090909090907</v>
      </c>
      <c r="AI71" s="69">
        <v>66.666666666666657</v>
      </c>
      <c r="AJ71" s="69">
        <v>66.666666666666657</v>
      </c>
      <c r="AK71" s="69">
        <v>90.909090909090907</v>
      </c>
      <c r="AL71" s="173">
        <v>100</v>
      </c>
      <c r="AO71" s="174">
        <f t="shared" si="1"/>
        <v>67.435897435897431</v>
      </c>
      <c r="AP71" s="69">
        <v>84.615384615384613</v>
      </c>
      <c r="AQ71" s="69">
        <v>69.230769230769226</v>
      </c>
      <c r="AR71" s="69">
        <v>58.333333333333336</v>
      </c>
      <c r="AS71" s="69">
        <v>58.333333333333336</v>
      </c>
      <c r="AT71" s="69">
        <v>66.666666666666657</v>
      </c>
      <c r="AU71" s="191">
        <v>74.74747474747474</v>
      </c>
      <c r="AV71" s="191">
        <v>76.767676767676761</v>
      </c>
      <c r="AW71" s="191">
        <v>76.767676767676761</v>
      </c>
      <c r="AX71" s="191">
        <v>72.222222222222229</v>
      </c>
      <c r="AY71" s="191">
        <v>73.73737373737373</v>
      </c>
      <c r="AZ71" s="69">
        <v>100</v>
      </c>
      <c r="BA71" s="69">
        <v>90</v>
      </c>
      <c r="BB71" s="69">
        <v>90</v>
      </c>
      <c r="BC71" s="69">
        <v>88.888888888888886</v>
      </c>
      <c r="BD71" s="69">
        <v>100</v>
      </c>
      <c r="BE71" s="69">
        <v>34.567901234567898</v>
      </c>
      <c r="BF71" s="69">
        <v>17.283950617283949</v>
      </c>
      <c r="BG71" s="69">
        <v>62.037037037037031</v>
      </c>
      <c r="BH71" s="69">
        <v>70.707070707070699</v>
      </c>
      <c r="BI71" s="69">
        <v>88.888888888888886</v>
      </c>
      <c r="BJ71" s="69">
        <v>85.185185185185176</v>
      </c>
      <c r="BK71" s="69">
        <v>78.703703703703709</v>
      </c>
    </row>
    <row r="72" spans="2:63" x14ac:dyDescent="0.35">
      <c r="B72" t="s">
        <v>267</v>
      </c>
      <c r="C72" s="172" t="s">
        <v>433</v>
      </c>
      <c r="D72" s="69">
        <v>84.615384615384613</v>
      </c>
      <c r="E72" s="69">
        <v>69.230769230769226</v>
      </c>
      <c r="F72" s="69">
        <v>54.54545454545454</v>
      </c>
      <c r="G72" s="69">
        <v>41.666666666666671</v>
      </c>
      <c r="H72" s="69">
        <v>29.292929292929291</v>
      </c>
      <c r="I72" s="173">
        <v>48.148148148148145</v>
      </c>
      <c r="J72" s="69">
        <v>9.0909090909090917</v>
      </c>
      <c r="K72" s="69">
        <v>23.076923076923077</v>
      </c>
      <c r="L72" s="69">
        <v>30.76923076923077</v>
      </c>
      <c r="M72" s="69">
        <v>16.666666666666664</v>
      </c>
      <c r="N72" s="69">
        <v>30.769230769230766</v>
      </c>
      <c r="O72" s="69">
        <v>16.666666666666664</v>
      </c>
      <c r="P72" s="173">
        <v>23.232323232323232</v>
      </c>
      <c r="Q72" s="69">
        <v>20</v>
      </c>
      <c r="R72" s="69">
        <v>50</v>
      </c>
      <c r="S72" s="69">
        <v>30.76923076923077</v>
      </c>
      <c r="T72" s="69">
        <v>0</v>
      </c>
      <c r="U72" s="69">
        <v>0</v>
      </c>
      <c r="V72" s="69">
        <v>0</v>
      </c>
      <c r="W72" s="69">
        <v>36.752136752136749</v>
      </c>
      <c r="X72" s="69">
        <v>19.658119658119656</v>
      </c>
      <c r="Y72" s="69">
        <v>17.09401709401709</v>
      </c>
      <c r="Z72" s="69">
        <v>0</v>
      </c>
      <c r="AA72" s="69">
        <v>27.777777777777779</v>
      </c>
      <c r="AB72" s="173">
        <v>26.495726495726494</v>
      </c>
      <c r="AC72" s="69">
        <v>11.969696969696969</v>
      </c>
      <c r="AD72" s="69">
        <v>64.458689458689463</v>
      </c>
      <c r="AE72" s="69">
        <v>8.5470085470085451</v>
      </c>
      <c r="AF72" s="69">
        <v>14.102564102564102</v>
      </c>
      <c r="AG72" s="173">
        <v>63.817663817663821</v>
      </c>
      <c r="AH72" s="69">
        <v>8.3333333333333321</v>
      </c>
      <c r="AI72" s="69">
        <v>0</v>
      </c>
      <c r="AJ72" s="69">
        <v>0</v>
      </c>
      <c r="AK72" s="69">
        <v>0</v>
      </c>
      <c r="AL72" s="173">
        <v>0</v>
      </c>
      <c r="AO72" s="174">
        <f t="shared" si="1"/>
        <v>13.333333333333332</v>
      </c>
      <c r="AP72" s="69">
        <v>8.3333333333333321</v>
      </c>
      <c r="AQ72" s="69">
        <v>0</v>
      </c>
      <c r="AR72" s="69">
        <v>0</v>
      </c>
      <c r="AS72" s="69">
        <v>33.333333333333329</v>
      </c>
      <c r="AT72" s="69">
        <v>25</v>
      </c>
      <c r="AU72" s="192">
        <v>47.008547008547005</v>
      </c>
      <c r="AV72" s="192">
        <v>26.495726495726501</v>
      </c>
      <c r="AW72" s="192">
        <v>99.074074074074076</v>
      </c>
      <c r="AX72" s="192">
        <v>90.740740740740733</v>
      </c>
      <c r="AY72" s="192">
        <v>58.974358974358971</v>
      </c>
      <c r="AZ72" s="69">
        <v>16.666666666666664</v>
      </c>
      <c r="BA72" s="69">
        <v>8.3333333333333321</v>
      </c>
      <c r="BB72" s="69">
        <v>0</v>
      </c>
      <c r="BC72" s="69">
        <v>16.666666666666664</v>
      </c>
      <c r="BD72" s="69">
        <v>18.181818181818183</v>
      </c>
      <c r="BE72" s="69">
        <v>0.85470085470085411</v>
      </c>
      <c r="BF72" s="69">
        <v>0</v>
      </c>
      <c r="BG72" s="69">
        <v>29.05982905982906</v>
      </c>
      <c r="BH72" s="69">
        <v>26.495726495726494</v>
      </c>
      <c r="BI72" s="69">
        <v>58.974358974358971</v>
      </c>
      <c r="BJ72" s="69">
        <v>69.230769230769226</v>
      </c>
      <c r="BK72" s="69">
        <v>63.247863247863251</v>
      </c>
    </row>
    <row r="73" spans="2:63" x14ac:dyDescent="0.35">
      <c r="B73" t="s">
        <v>267</v>
      </c>
      <c r="C73" s="172" t="s">
        <v>434</v>
      </c>
      <c r="D73" s="69">
        <v>100</v>
      </c>
      <c r="E73" s="69">
        <v>100</v>
      </c>
      <c r="F73" s="69">
        <v>100</v>
      </c>
      <c r="G73" s="69">
        <v>71.428571428571431</v>
      </c>
      <c r="H73" s="69">
        <v>44.047619047619051</v>
      </c>
      <c r="I73" s="173">
        <v>64.285714285714278</v>
      </c>
      <c r="J73" s="69">
        <v>64.285714285714292</v>
      </c>
      <c r="K73" s="69">
        <v>53.846153846153847</v>
      </c>
      <c r="L73" s="69">
        <v>85.714285714285708</v>
      </c>
      <c r="M73" s="69">
        <v>56.813186813186817</v>
      </c>
      <c r="N73" s="69">
        <v>34.18803418803418</v>
      </c>
      <c r="O73" s="69">
        <v>46.031746031746032</v>
      </c>
      <c r="P73" s="173">
        <v>40.873015873015873</v>
      </c>
      <c r="Q73" s="69">
        <v>92.857142857142861</v>
      </c>
      <c r="R73" s="69">
        <v>90.909090909090907</v>
      </c>
      <c r="S73" s="69">
        <v>100</v>
      </c>
      <c r="T73" s="69">
        <v>76.923076923076934</v>
      </c>
      <c r="U73" s="69">
        <v>46.153846153846153</v>
      </c>
      <c r="V73" s="69">
        <v>23.076923076923077</v>
      </c>
      <c r="W73" s="69">
        <v>56.349206349206341</v>
      </c>
      <c r="X73" s="69">
        <v>35.714285714285715</v>
      </c>
      <c r="Y73" s="69">
        <v>29.487179487179485</v>
      </c>
      <c r="Z73" s="69">
        <v>32.098765432098766</v>
      </c>
      <c r="AA73" s="69">
        <v>50.396825396825392</v>
      </c>
      <c r="AB73" s="173">
        <v>50.793650793650791</v>
      </c>
      <c r="AC73" s="69">
        <v>50</v>
      </c>
      <c r="AD73" s="69">
        <v>65.384615384615387</v>
      </c>
      <c r="AE73" s="69">
        <v>8.7301587301587311</v>
      </c>
      <c r="AF73" s="69">
        <v>24.152236652236653</v>
      </c>
      <c r="AG73" s="173">
        <v>66.534391534391531</v>
      </c>
      <c r="AH73" s="69">
        <v>57.142857142857139</v>
      </c>
      <c r="AI73" s="69">
        <v>50</v>
      </c>
      <c r="AJ73" s="69">
        <v>36.363636363636367</v>
      </c>
      <c r="AK73" s="69">
        <v>15.384615384615385</v>
      </c>
      <c r="AL73" s="173">
        <v>64.285714285714292</v>
      </c>
      <c r="AO73" s="174">
        <f t="shared" si="1"/>
        <v>56.813186813186817</v>
      </c>
      <c r="AP73" s="69">
        <v>53.846153846153847</v>
      </c>
      <c r="AQ73" s="69">
        <v>23.076923076923077</v>
      </c>
      <c r="AR73" s="69">
        <v>64.285714285714292</v>
      </c>
      <c r="AS73" s="69">
        <v>64.285714285714292</v>
      </c>
      <c r="AT73" s="69">
        <v>78.571428571428569</v>
      </c>
      <c r="AU73" s="191">
        <v>58.119658119658119</v>
      </c>
      <c r="AV73" s="191">
        <v>58.547008547008545</v>
      </c>
      <c r="AW73" s="191">
        <v>67.521367521367523</v>
      </c>
      <c r="AX73" s="191">
        <v>67.521367521367523</v>
      </c>
      <c r="AY73" s="191">
        <v>75.213675213675216</v>
      </c>
      <c r="AZ73" s="69">
        <v>50</v>
      </c>
      <c r="BA73" s="69">
        <v>42.857142857142854</v>
      </c>
      <c r="BB73" s="69">
        <v>50</v>
      </c>
      <c r="BC73" s="69">
        <v>42.857142857142854</v>
      </c>
      <c r="BD73" s="69">
        <v>64.285714285714292</v>
      </c>
      <c r="BE73" s="69">
        <v>12.121212121212119</v>
      </c>
      <c r="BF73" s="69">
        <v>9.0909090909090899</v>
      </c>
      <c r="BG73" s="69">
        <v>34.920634920634924</v>
      </c>
      <c r="BH73" s="69">
        <v>40.476190476190482</v>
      </c>
      <c r="BI73" s="69">
        <v>57.936507936507937</v>
      </c>
      <c r="BJ73" s="69">
        <v>74.603174603174608</v>
      </c>
      <c r="BK73" s="69">
        <v>67.063492063492063</v>
      </c>
    </row>
    <row r="74" spans="2:63" x14ac:dyDescent="0.35">
      <c r="B74" t="s">
        <v>312</v>
      </c>
      <c r="C74" s="172" t="s">
        <v>433</v>
      </c>
      <c r="D74" s="69">
        <v>100</v>
      </c>
      <c r="E74" s="69">
        <v>85.714285714285708</v>
      </c>
      <c r="F74" s="69">
        <v>38.461538461538467</v>
      </c>
      <c r="G74" s="69">
        <v>28.571428571428569</v>
      </c>
      <c r="H74" s="69">
        <v>57.936507936507937</v>
      </c>
      <c r="I74" s="173">
        <v>65.384615384615387</v>
      </c>
      <c r="J74" s="69">
        <v>8.3333333333333321</v>
      </c>
      <c r="K74" s="69">
        <v>28.571428571428569</v>
      </c>
      <c r="L74" s="69">
        <v>50</v>
      </c>
      <c r="M74" s="69">
        <v>59.183673469387756</v>
      </c>
      <c r="N74" s="69">
        <v>54.761904761904766</v>
      </c>
      <c r="O74" s="69">
        <v>70.634920634920633</v>
      </c>
      <c r="P74" s="173">
        <v>62.698412698412703</v>
      </c>
      <c r="Q74" s="69">
        <v>50</v>
      </c>
      <c r="R74" s="69">
        <v>88.888888888888886</v>
      </c>
      <c r="S74" s="69">
        <v>53.846153846153847</v>
      </c>
      <c r="T74" s="69">
        <v>9.0909090909090917</v>
      </c>
      <c r="U74" s="69">
        <v>23.076923076923077</v>
      </c>
      <c r="V74" s="69">
        <v>12.5</v>
      </c>
      <c r="W74" s="69">
        <v>48.412698412698404</v>
      </c>
      <c r="X74" s="69">
        <v>52.136752136752136</v>
      </c>
      <c r="Y74" s="69">
        <v>50</v>
      </c>
      <c r="Z74" s="69">
        <v>88.888888888888886</v>
      </c>
      <c r="AA74" s="69">
        <v>81.746031746031747</v>
      </c>
      <c r="AB74" s="173">
        <v>73.80952380952381</v>
      </c>
      <c r="AC74" s="69">
        <v>70.419580419580413</v>
      </c>
      <c r="AD74" s="69">
        <v>59.43833943833944</v>
      </c>
      <c r="AE74" s="69">
        <v>49.206349206349209</v>
      </c>
      <c r="AF74" s="69">
        <v>64.682539682539684</v>
      </c>
      <c r="AG74" s="173">
        <v>79.365079365079353</v>
      </c>
      <c r="AH74" s="69">
        <v>41.666666666666671</v>
      </c>
      <c r="AI74" s="69">
        <v>50</v>
      </c>
      <c r="AJ74" s="69">
        <v>36.363636363636367</v>
      </c>
      <c r="AK74" s="69">
        <v>58.333333333333336</v>
      </c>
      <c r="AL74" s="173">
        <v>25</v>
      </c>
      <c r="AO74" s="174">
        <f t="shared" si="1"/>
        <v>55.714285714285708</v>
      </c>
      <c r="AP74" s="69">
        <v>78.571428571428569</v>
      </c>
      <c r="AQ74" s="69">
        <v>57.142857142857139</v>
      </c>
      <c r="AR74" s="69">
        <v>38.461538461538467</v>
      </c>
      <c r="AS74" s="69">
        <v>61.53846153846154</v>
      </c>
      <c r="AT74" s="69">
        <v>42.857142857142854</v>
      </c>
      <c r="AU74" s="192">
        <v>54.761904761904766</v>
      </c>
      <c r="AV74" s="192">
        <v>71.428571428571416</v>
      </c>
      <c r="AW74" s="192">
        <v>60.683760683760681</v>
      </c>
      <c r="AX74" s="192">
        <v>55.555555555555557</v>
      </c>
      <c r="AY74" s="192">
        <v>54.761904761904766</v>
      </c>
      <c r="AZ74" s="69">
        <v>92.307692307692307</v>
      </c>
      <c r="BA74" s="69">
        <v>69.230769230769226</v>
      </c>
      <c r="BB74" s="69">
        <v>63.636363636363633</v>
      </c>
      <c r="BC74" s="69">
        <v>50</v>
      </c>
      <c r="BD74" s="69">
        <v>76.923076923076934</v>
      </c>
      <c r="BE74" s="69">
        <v>70.634920634920633</v>
      </c>
      <c r="BF74" s="69">
        <v>54.761904761904766</v>
      </c>
      <c r="BG74" s="69">
        <v>78.571428571428569</v>
      </c>
      <c r="BH74" s="69">
        <v>54.761904761904766</v>
      </c>
      <c r="BI74" s="69">
        <v>85.714285714285708</v>
      </c>
      <c r="BJ74" s="69">
        <v>83.333333333333329</v>
      </c>
      <c r="BK74" s="69">
        <v>69.047619047619051</v>
      </c>
    </row>
    <row r="75" spans="2:63" x14ac:dyDescent="0.35">
      <c r="B75" t="s">
        <v>312</v>
      </c>
      <c r="C75" s="172" t="s">
        <v>434</v>
      </c>
      <c r="D75" s="69">
        <v>100</v>
      </c>
      <c r="E75" s="69">
        <v>100</v>
      </c>
      <c r="F75" s="69">
        <v>64.285714285714292</v>
      </c>
      <c r="G75" s="69">
        <v>57.142857142857139</v>
      </c>
      <c r="H75" s="69">
        <v>67.460317460317455</v>
      </c>
      <c r="I75" s="173">
        <v>64.285714285714278</v>
      </c>
      <c r="J75" s="69">
        <v>100</v>
      </c>
      <c r="K75" s="69">
        <v>84.615384615384613</v>
      </c>
      <c r="L75" s="69">
        <v>75</v>
      </c>
      <c r="M75" s="69">
        <v>81.428571428571431</v>
      </c>
      <c r="N75" s="69">
        <v>55.925925925925924</v>
      </c>
      <c r="O75" s="69">
        <v>67.777777777777771</v>
      </c>
      <c r="P75" s="173">
        <v>51.984126984126988</v>
      </c>
      <c r="Q75" s="69">
        <v>100</v>
      </c>
      <c r="R75" s="69">
        <v>91.666666666666657</v>
      </c>
      <c r="S75" s="69">
        <v>100</v>
      </c>
      <c r="T75" s="69">
        <v>38.461538461538467</v>
      </c>
      <c r="U75" s="69">
        <v>75</v>
      </c>
      <c r="V75" s="69">
        <v>83.333333333333343</v>
      </c>
      <c r="W75" s="69">
        <v>54.365079365079367</v>
      </c>
      <c r="X75" s="69">
        <v>55.128205128205131</v>
      </c>
      <c r="Y75" s="69">
        <v>52.564102564102562</v>
      </c>
      <c r="Z75" s="69">
        <v>72.61904761904762</v>
      </c>
      <c r="AA75" s="69">
        <v>68.650793650793645</v>
      </c>
      <c r="AB75" s="173">
        <v>63.425925925925924</v>
      </c>
      <c r="AC75" s="69">
        <v>81.62370962370963</v>
      </c>
      <c r="AD75" s="69">
        <v>52.094017094017104</v>
      </c>
      <c r="AE75" s="69">
        <v>53.418803418803414</v>
      </c>
      <c r="AF75" s="69">
        <v>63.438644688644686</v>
      </c>
      <c r="AG75" s="173">
        <v>79.232804232804227</v>
      </c>
      <c r="AH75" s="69">
        <v>92.857142857142861</v>
      </c>
      <c r="AI75" s="69">
        <v>57.142857142857139</v>
      </c>
      <c r="AJ75" s="69">
        <v>35.714285714285715</v>
      </c>
      <c r="AK75" s="69">
        <v>69.230769230769226</v>
      </c>
      <c r="AL75" s="173">
        <v>42.857142857142854</v>
      </c>
      <c r="AO75" s="174">
        <f t="shared" si="1"/>
        <v>81.428571428571431</v>
      </c>
      <c r="AP75" s="69">
        <v>100</v>
      </c>
      <c r="AQ75" s="69">
        <v>85.714285714285708</v>
      </c>
      <c r="AR75" s="69">
        <v>71.428571428571431</v>
      </c>
      <c r="AS75" s="69">
        <v>71.428571428571431</v>
      </c>
      <c r="AT75" s="69">
        <v>78.571428571428569</v>
      </c>
      <c r="AU75" s="191">
        <v>43.589743589743598</v>
      </c>
      <c r="AV75" s="191">
        <v>58.119658119658119</v>
      </c>
      <c r="AW75" s="191">
        <v>63.888888888888893</v>
      </c>
      <c r="AX75" s="191">
        <v>47.008547008547012</v>
      </c>
      <c r="AY75" s="191">
        <v>47.863247863247864</v>
      </c>
      <c r="AZ75" s="69">
        <v>93.333333333333329</v>
      </c>
      <c r="BA75" s="69">
        <v>81.818181818181827</v>
      </c>
      <c r="BB75" s="69">
        <v>85.714285714285708</v>
      </c>
      <c r="BC75" s="69">
        <v>61.53846153846154</v>
      </c>
      <c r="BD75" s="69">
        <v>85.714285714285708</v>
      </c>
      <c r="BE75" s="69">
        <v>73.412698412698404</v>
      </c>
      <c r="BF75" s="69">
        <v>52.564102564102562</v>
      </c>
      <c r="BG75" s="69">
        <v>69.444444444444443</v>
      </c>
      <c r="BH75" s="69">
        <v>58.333333333333329</v>
      </c>
      <c r="BI75" s="69">
        <v>85.317460317460316</v>
      </c>
      <c r="BJ75" s="69">
        <v>79.761904761904759</v>
      </c>
      <c r="BK75" s="69">
        <v>72.61904761904762</v>
      </c>
    </row>
    <row r="76" spans="2:63" x14ac:dyDescent="0.35">
      <c r="B76" t="s">
        <v>313</v>
      </c>
      <c r="C76" s="172" t="s">
        <v>433</v>
      </c>
      <c r="D76" s="69">
        <v>93.333333333333329</v>
      </c>
      <c r="E76" s="69">
        <v>93.333333333333329</v>
      </c>
      <c r="F76" s="69">
        <v>6.666666666666667</v>
      </c>
      <c r="G76" s="69">
        <v>15.384615384615385</v>
      </c>
      <c r="H76" s="69">
        <v>55.555555555555557</v>
      </c>
      <c r="I76" s="173">
        <v>48.148148148148145</v>
      </c>
      <c r="J76" s="69">
        <v>0</v>
      </c>
      <c r="K76" s="69">
        <v>15.384615384615385</v>
      </c>
      <c r="L76" s="69">
        <v>86.666666666666671</v>
      </c>
      <c r="M76" s="69">
        <v>27.854526425954997</v>
      </c>
      <c r="N76" s="69">
        <v>54.074074074074069</v>
      </c>
      <c r="O76" s="69">
        <v>54.814814814814817</v>
      </c>
      <c r="P76" s="173">
        <v>56.296296296296291</v>
      </c>
      <c r="Q76" s="69">
        <v>14.285714285714285</v>
      </c>
      <c r="R76" s="69">
        <v>20</v>
      </c>
      <c r="S76" s="69">
        <v>0</v>
      </c>
      <c r="T76" s="69">
        <v>0</v>
      </c>
      <c r="U76" s="69">
        <v>26.666666666666668</v>
      </c>
      <c r="V76" s="69">
        <v>0</v>
      </c>
      <c r="W76" s="69">
        <v>54.074074074074069</v>
      </c>
      <c r="X76" s="69">
        <v>42.962962962962955</v>
      </c>
      <c r="Y76" s="69">
        <v>42.962962962962955</v>
      </c>
      <c r="Z76" s="69">
        <v>59.259259259259252</v>
      </c>
      <c r="AA76" s="69">
        <v>83.703703703703695</v>
      </c>
      <c r="AB76" s="173">
        <v>11.111111111111111</v>
      </c>
      <c r="AC76" s="69">
        <v>83.714285714285708</v>
      </c>
      <c r="AD76" s="69">
        <v>70.074074074074076</v>
      </c>
      <c r="AE76" s="69">
        <v>48.888888888888893</v>
      </c>
      <c r="AF76" s="69">
        <v>44.25925925925926</v>
      </c>
      <c r="AG76" s="173">
        <v>51.111111111111107</v>
      </c>
      <c r="AH76" s="69">
        <v>13.333333333333334</v>
      </c>
      <c r="AI76" s="69">
        <v>20</v>
      </c>
      <c r="AJ76" s="69">
        <v>23.076923076923077</v>
      </c>
      <c r="AK76" s="69">
        <v>21.428571428571427</v>
      </c>
      <c r="AL76" s="173">
        <v>53.333333333333336</v>
      </c>
      <c r="AO76" s="174">
        <f t="shared" si="1"/>
        <v>38.996336996337</v>
      </c>
      <c r="AP76" s="69">
        <v>86.666666666666671</v>
      </c>
      <c r="AQ76" s="69">
        <v>0</v>
      </c>
      <c r="AR76" s="69">
        <v>6.666666666666667</v>
      </c>
      <c r="AS76" s="69">
        <v>78.571428571428569</v>
      </c>
      <c r="AT76" s="69">
        <v>23.076923076923077</v>
      </c>
      <c r="AU76" s="192">
        <v>77.777777777777771</v>
      </c>
      <c r="AV76" s="192">
        <v>79.259259259259267</v>
      </c>
      <c r="AW76" s="192">
        <v>75.555555555555557</v>
      </c>
      <c r="AX76" s="192">
        <v>64.444444444444443</v>
      </c>
      <c r="AY76" s="192">
        <v>53.333333333333336</v>
      </c>
      <c r="AZ76" s="69">
        <v>100</v>
      </c>
      <c r="BA76" s="69">
        <v>66.666666666666657</v>
      </c>
      <c r="BB76" s="69">
        <v>78.571428571428569</v>
      </c>
      <c r="BC76" s="69">
        <v>73.333333333333329</v>
      </c>
      <c r="BD76" s="69">
        <v>100</v>
      </c>
      <c r="BE76" s="69">
        <v>66.666666666666657</v>
      </c>
      <c r="BF76" s="69">
        <v>28.148148148148145</v>
      </c>
      <c r="BG76" s="69">
        <v>79.259259259259252</v>
      </c>
      <c r="BH76" s="69">
        <v>2.9629629629629624</v>
      </c>
      <c r="BI76" s="69">
        <v>77.037037037037038</v>
      </c>
      <c r="BJ76" s="69">
        <v>62.222222222222214</v>
      </c>
      <c r="BK76" s="69">
        <v>14.074074074074073</v>
      </c>
    </row>
    <row r="77" spans="2:63" x14ac:dyDescent="0.35">
      <c r="B77" t="s">
        <v>313</v>
      </c>
      <c r="C77" s="172" t="s">
        <v>434</v>
      </c>
      <c r="D77" s="69">
        <v>100</v>
      </c>
      <c r="E77" s="69">
        <v>100</v>
      </c>
      <c r="F77" s="69">
        <v>100</v>
      </c>
      <c r="G77" s="69">
        <v>100</v>
      </c>
      <c r="H77" s="69">
        <v>35.042735042735046</v>
      </c>
      <c r="I77" s="173" t="s">
        <v>244</v>
      </c>
      <c r="J77" s="69">
        <v>0</v>
      </c>
      <c r="K77" s="69">
        <v>7.6923076923076925</v>
      </c>
      <c r="L77" s="69">
        <v>15.384615384615385</v>
      </c>
      <c r="M77" s="69" t="s">
        <v>244</v>
      </c>
      <c r="N77" s="69">
        <v>51.282051282051277</v>
      </c>
      <c r="O77" s="69">
        <v>52.136752136752136</v>
      </c>
      <c r="P77" s="173">
        <v>36.752136752136749</v>
      </c>
      <c r="Q77" s="69">
        <v>100</v>
      </c>
      <c r="R77" s="69">
        <v>15.384615384615385</v>
      </c>
      <c r="S77" s="69">
        <v>7.6923076923076925</v>
      </c>
      <c r="T77" s="69">
        <v>7.6923076923076925</v>
      </c>
      <c r="U77" s="69">
        <v>15.384615384615385</v>
      </c>
      <c r="V77" s="69">
        <v>0</v>
      </c>
      <c r="W77" s="69">
        <v>64.957264957264954</v>
      </c>
      <c r="X77" s="69">
        <v>46.153846153846153</v>
      </c>
      <c r="Y77" s="69">
        <v>47.222222222222221</v>
      </c>
      <c r="Z77" s="69">
        <v>80.341880341880326</v>
      </c>
      <c r="AA77" s="69">
        <v>71.794871794871796</v>
      </c>
      <c r="AB77" s="173">
        <v>0</v>
      </c>
      <c r="AC77" s="69" t="s">
        <v>244</v>
      </c>
      <c r="AD77" s="69">
        <v>74.871794871794876</v>
      </c>
      <c r="AE77" s="69">
        <v>1.7094017094017082</v>
      </c>
      <c r="AF77" s="69">
        <v>44.658119658119659</v>
      </c>
      <c r="AG77" s="173">
        <v>34.188034188034187</v>
      </c>
      <c r="AH77" s="69">
        <v>7.6923076923076925</v>
      </c>
      <c r="AI77" s="69">
        <v>0</v>
      </c>
      <c r="AJ77" s="69">
        <v>7.6923076923076925</v>
      </c>
      <c r="AK77" s="69">
        <v>100</v>
      </c>
      <c r="AL77" s="173">
        <v>7.6923076923076925</v>
      </c>
      <c r="AO77" s="174"/>
      <c r="AP77" s="69" t="s">
        <v>244</v>
      </c>
      <c r="AQ77" s="69" t="s">
        <v>244</v>
      </c>
      <c r="AR77" s="69" t="s">
        <v>244</v>
      </c>
      <c r="AS77" s="69" t="s">
        <v>244</v>
      </c>
      <c r="AT77" s="69" t="s">
        <v>244</v>
      </c>
      <c r="AU77" s="191">
        <v>75.213675213675216</v>
      </c>
      <c r="AV77" s="191">
        <v>86.324786324786317</v>
      </c>
      <c r="AW77" s="191">
        <v>67.521367521367523</v>
      </c>
      <c r="AX77" s="191">
        <v>75.213675213675216</v>
      </c>
      <c r="AY77" s="191">
        <v>70.085470085470092</v>
      </c>
      <c r="AZ77" s="69" t="s">
        <v>244</v>
      </c>
      <c r="BA77" s="69" t="s">
        <v>244</v>
      </c>
      <c r="BB77" s="69" t="s">
        <v>244</v>
      </c>
      <c r="BC77" s="69" t="s">
        <v>244</v>
      </c>
      <c r="BD77" s="69" t="s">
        <v>244</v>
      </c>
      <c r="BE77" s="69">
        <v>57.264957264957268</v>
      </c>
      <c r="BF77" s="69">
        <v>41.880341880341881</v>
      </c>
      <c r="BG77" s="69">
        <v>78.632478632478623</v>
      </c>
      <c r="BH77" s="69">
        <v>0.85470085470085411</v>
      </c>
      <c r="BI77" s="69">
        <v>59.82905982905983</v>
      </c>
      <c r="BJ77" s="69">
        <v>41.025641025641029</v>
      </c>
      <c r="BK77" s="69">
        <v>1.7094017094017082</v>
      </c>
    </row>
    <row r="78" spans="2:63" x14ac:dyDescent="0.35">
      <c r="B78" t="s">
        <v>268</v>
      </c>
      <c r="C78" s="172" t="s">
        <v>433</v>
      </c>
      <c r="D78" s="69">
        <v>93.75</v>
      </c>
      <c r="E78" s="69">
        <v>100</v>
      </c>
      <c r="F78" s="69">
        <v>75</v>
      </c>
      <c r="G78" s="69">
        <v>81.25</v>
      </c>
      <c r="H78" s="69">
        <v>54.074074074074069</v>
      </c>
      <c r="I78" s="173">
        <v>55.555555555555557</v>
      </c>
      <c r="J78" s="69">
        <v>86.666666666666671</v>
      </c>
      <c r="K78" s="69">
        <v>75</v>
      </c>
      <c r="L78" s="69">
        <v>100</v>
      </c>
      <c r="M78" s="69">
        <v>72.498453927025352</v>
      </c>
      <c r="N78" s="69">
        <v>67.361111111111114</v>
      </c>
      <c r="O78" s="69">
        <v>69.444444444444443</v>
      </c>
      <c r="P78" s="173">
        <v>59.722222222222221</v>
      </c>
      <c r="Q78" s="69">
        <v>93.75</v>
      </c>
      <c r="R78" s="69">
        <v>76.923076923076934</v>
      </c>
      <c r="S78" s="69">
        <v>93.75</v>
      </c>
      <c r="T78" s="69">
        <v>60</v>
      </c>
      <c r="U78" s="69">
        <v>66.666666666666657</v>
      </c>
      <c r="V78" s="69">
        <v>64.285714285714292</v>
      </c>
      <c r="W78" s="69">
        <v>65.925925925925924</v>
      </c>
      <c r="X78" s="69">
        <v>68.75</v>
      </c>
      <c r="Y78" s="69">
        <v>52.592592592592588</v>
      </c>
      <c r="Z78" s="69">
        <v>38.888888888888886</v>
      </c>
      <c r="AA78" s="69">
        <v>72.222222222222214</v>
      </c>
      <c r="AB78" s="173">
        <v>52.083333333333329</v>
      </c>
      <c r="AC78" s="69">
        <v>90.833333333333329</v>
      </c>
      <c r="AD78" s="69">
        <v>86.687830687830683</v>
      </c>
      <c r="AE78" s="69">
        <v>75</v>
      </c>
      <c r="AF78" s="69">
        <v>36.111111111111107</v>
      </c>
      <c r="AG78" s="173">
        <v>80.092592592592595</v>
      </c>
      <c r="AH78" s="69">
        <v>93.333333333333329</v>
      </c>
      <c r="AI78" s="69">
        <v>40</v>
      </c>
      <c r="AJ78" s="69">
        <v>38.461538461538467</v>
      </c>
      <c r="AK78" s="69">
        <v>93.333333333333329</v>
      </c>
      <c r="AL78" s="173">
        <v>56.25</v>
      </c>
      <c r="AO78" s="174">
        <f t="shared" ref="AO78:AO106" si="2">AVERAGE(AP78:AQ78,AR78:AT78)</f>
        <v>71.116883116883102</v>
      </c>
      <c r="AP78" s="69">
        <v>93.333333333333329</v>
      </c>
      <c r="AQ78" s="69">
        <v>93.333333333333329</v>
      </c>
      <c r="AR78" s="69">
        <v>72.727272727272734</v>
      </c>
      <c r="AS78" s="69">
        <v>42.857142857142854</v>
      </c>
      <c r="AT78" s="69">
        <v>53.333333333333336</v>
      </c>
      <c r="AU78" s="192">
        <v>88.148148148148152</v>
      </c>
      <c r="AV78" s="192">
        <v>88.888888888888886</v>
      </c>
      <c r="AW78" s="192">
        <v>85.18518518518519</v>
      </c>
      <c r="AX78" s="192">
        <v>91.851851851851848</v>
      </c>
      <c r="AY78" s="192">
        <v>79.365079365079367</v>
      </c>
      <c r="AZ78" s="69">
        <v>93.333333333333329</v>
      </c>
      <c r="BA78" s="69">
        <v>93.333333333333329</v>
      </c>
      <c r="BB78" s="69">
        <v>80</v>
      </c>
      <c r="BC78" s="69">
        <v>100</v>
      </c>
      <c r="BD78" s="69">
        <v>87.5</v>
      </c>
      <c r="BE78" s="69">
        <v>27.777777777777779</v>
      </c>
      <c r="BF78" s="69">
        <v>8.3333333333333321</v>
      </c>
      <c r="BG78" s="69">
        <v>72.222222222222214</v>
      </c>
      <c r="BH78" s="69">
        <v>36.111111111111107</v>
      </c>
      <c r="BI78" s="69">
        <v>93.055555555555557</v>
      </c>
      <c r="BJ78" s="69">
        <v>80.555555555555557</v>
      </c>
      <c r="BK78" s="69">
        <v>66.666666666666657</v>
      </c>
    </row>
    <row r="79" spans="2:63" x14ac:dyDescent="0.35">
      <c r="B79" t="s">
        <v>268</v>
      </c>
      <c r="C79" s="172" t="s">
        <v>434</v>
      </c>
      <c r="D79" s="69">
        <v>100</v>
      </c>
      <c r="E79" s="69">
        <v>100</v>
      </c>
      <c r="F79" s="69">
        <v>100</v>
      </c>
      <c r="G79" s="69">
        <v>100</v>
      </c>
      <c r="H79" s="69">
        <v>62.222222222222214</v>
      </c>
      <c r="I79" s="173">
        <v>61.481481481481481</v>
      </c>
      <c r="J79" s="69">
        <v>92.857142857142861</v>
      </c>
      <c r="K79" s="69">
        <v>100</v>
      </c>
      <c r="L79" s="69">
        <v>100</v>
      </c>
      <c r="M79" s="69">
        <v>90.095238095238102</v>
      </c>
      <c r="N79" s="69">
        <v>61.481481481481481</v>
      </c>
      <c r="O79" s="69">
        <v>62.222222222222214</v>
      </c>
      <c r="P79" s="173">
        <v>64.444444444444443</v>
      </c>
      <c r="Q79" s="69">
        <v>100</v>
      </c>
      <c r="R79" s="69">
        <v>100</v>
      </c>
      <c r="S79" s="69">
        <v>100</v>
      </c>
      <c r="T79" s="69">
        <v>80</v>
      </c>
      <c r="U79" s="69">
        <v>92.857142857142861</v>
      </c>
      <c r="V79" s="69">
        <v>71.428571428571431</v>
      </c>
      <c r="W79" s="69">
        <v>54.814814814814817</v>
      </c>
      <c r="X79" s="69">
        <v>66.666666666666657</v>
      </c>
      <c r="Y79" s="69">
        <v>52.592592592592588</v>
      </c>
      <c r="Z79" s="69">
        <v>43.703703703703702</v>
      </c>
      <c r="AA79" s="69">
        <v>74.81481481481481</v>
      </c>
      <c r="AB79" s="173">
        <v>56.666666666666657</v>
      </c>
      <c r="AC79" s="69">
        <v>80.476190476190482</v>
      </c>
      <c r="AD79" s="69">
        <v>57.435897435897438</v>
      </c>
      <c r="AE79" s="69">
        <v>50.793650793650791</v>
      </c>
      <c r="AF79" s="69">
        <v>48.611111111111107</v>
      </c>
      <c r="AG79" s="173">
        <v>78.835978835978835</v>
      </c>
      <c r="AH79" s="69">
        <v>93.333333333333329</v>
      </c>
      <c r="AI79" s="69">
        <v>78.571428571428569</v>
      </c>
      <c r="AJ79" s="69">
        <v>71.428571428571431</v>
      </c>
      <c r="AK79" s="69">
        <v>93.333333333333329</v>
      </c>
      <c r="AL79" s="173">
        <v>100</v>
      </c>
      <c r="AO79" s="174">
        <f t="shared" si="2"/>
        <v>90.095238095238102</v>
      </c>
      <c r="AP79" s="69">
        <v>93.333333333333329</v>
      </c>
      <c r="AQ79" s="69">
        <v>92.857142857142861</v>
      </c>
      <c r="AR79" s="69">
        <v>92.857142857142861</v>
      </c>
      <c r="AS79" s="69">
        <v>78.571428571428569</v>
      </c>
      <c r="AT79" s="69">
        <v>92.857142857142861</v>
      </c>
      <c r="AU79" s="191">
        <v>60.683760683760688</v>
      </c>
      <c r="AV79" s="191">
        <v>64.957264957264954</v>
      </c>
      <c r="AW79" s="191">
        <v>56.410256410256409</v>
      </c>
      <c r="AX79" s="191">
        <v>56.410256410256409</v>
      </c>
      <c r="AY79" s="191">
        <v>48.717948717948723</v>
      </c>
      <c r="AZ79" s="69">
        <v>86.666666666666671</v>
      </c>
      <c r="BA79" s="69">
        <v>80</v>
      </c>
      <c r="BB79" s="69">
        <v>71.428571428571431</v>
      </c>
      <c r="BC79" s="69">
        <v>78.571428571428569</v>
      </c>
      <c r="BD79" s="69">
        <v>85.714285714285708</v>
      </c>
      <c r="BE79" s="69">
        <v>30.158730158730158</v>
      </c>
      <c r="BF79" s="69">
        <v>16.666666666666664</v>
      </c>
      <c r="BG79" s="69">
        <v>81.746031746031747</v>
      </c>
      <c r="BH79" s="69">
        <v>65.873015873015873</v>
      </c>
      <c r="BI79" s="69">
        <v>87.301587301587304</v>
      </c>
      <c r="BJ79" s="69">
        <v>79.365079365079353</v>
      </c>
      <c r="BK79" s="69">
        <v>69.841269841269835</v>
      </c>
    </row>
    <row r="80" spans="2:63" x14ac:dyDescent="0.35">
      <c r="B80" t="s">
        <v>314</v>
      </c>
      <c r="C80" s="172" t="s">
        <v>433</v>
      </c>
      <c r="D80" s="69">
        <v>100</v>
      </c>
      <c r="E80" s="69">
        <v>75</v>
      </c>
      <c r="F80" s="69">
        <v>83.333333333333343</v>
      </c>
      <c r="G80" s="69">
        <v>50</v>
      </c>
      <c r="H80" s="69">
        <v>62.698412698412703</v>
      </c>
      <c r="I80" s="173">
        <v>88.888888888888886</v>
      </c>
      <c r="J80" s="69">
        <v>83.333333333333343</v>
      </c>
      <c r="K80" s="69">
        <v>83.333333333333343</v>
      </c>
      <c r="L80" s="69">
        <v>78.571428571428569</v>
      </c>
      <c r="M80" s="69">
        <v>50.865800865800864</v>
      </c>
      <c r="N80" s="69">
        <v>76.984126984126988</v>
      </c>
      <c r="O80" s="69">
        <v>76.19047619047619</v>
      </c>
      <c r="P80" s="173">
        <v>79.365079365079353</v>
      </c>
      <c r="Q80" s="69">
        <v>92.857142857142861</v>
      </c>
      <c r="R80" s="69">
        <v>85.714285714285708</v>
      </c>
      <c r="S80" s="69">
        <v>100</v>
      </c>
      <c r="T80" s="69">
        <v>7.1428571428571423</v>
      </c>
      <c r="U80" s="69">
        <v>85.714285714285708</v>
      </c>
      <c r="V80" s="69">
        <v>50</v>
      </c>
      <c r="W80" s="69">
        <v>72.222222222222214</v>
      </c>
      <c r="X80" s="69">
        <v>77.777777777777771</v>
      </c>
      <c r="Y80" s="69">
        <v>56.349206349206341</v>
      </c>
      <c r="Z80" s="69">
        <v>80.158730158730151</v>
      </c>
      <c r="AA80" s="69">
        <v>80.158730158730151</v>
      </c>
      <c r="AB80" s="173">
        <v>52.136752136752136</v>
      </c>
      <c r="AC80" s="69">
        <v>48.571428571428569</v>
      </c>
      <c r="AD80" s="69">
        <v>71.282051282051285</v>
      </c>
      <c r="AE80" s="69">
        <v>58.730158730158728</v>
      </c>
      <c r="AF80" s="69">
        <v>36.30952380952381</v>
      </c>
      <c r="AG80" s="173">
        <v>76.19047619047619</v>
      </c>
      <c r="AH80" s="69">
        <v>64.285714285714292</v>
      </c>
      <c r="AI80" s="69">
        <v>71.428571428571431</v>
      </c>
      <c r="AJ80" s="69">
        <v>35.714285714285715</v>
      </c>
      <c r="AK80" s="69">
        <v>35.714285714285715</v>
      </c>
      <c r="AL80" s="173">
        <v>50</v>
      </c>
      <c r="AO80" s="174">
        <f t="shared" si="2"/>
        <v>51.212121212121211</v>
      </c>
      <c r="AP80" s="69">
        <v>66.666666666666657</v>
      </c>
      <c r="AQ80" s="69">
        <v>0</v>
      </c>
      <c r="AR80" s="69">
        <v>100</v>
      </c>
      <c r="AS80" s="69">
        <v>16.666666666666664</v>
      </c>
      <c r="AT80" s="69">
        <v>72.727272727272734</v>
      </c>
      <c r="AU80" s="192">
        <v>50.793650793650791</v>
      </c>
      <c r="AV80" s="192">
        <v>51.587301587301596</v>
      </c>
      <c r="AW80" s="192">
        <v>86.507936507936506</v>
      </c>
      <c r="AX80" s="192">
        <v>88.888888888888886</v>
      </c>
      <c r="AY80" s="192">
        <v>78.632478632478637</v>
      </c>
      <c r="AZ80" s="69">
        <v>42.857142857142854</v>
      </c>
      <c r="BA80" s="69">
        <v>7.1428571428571423</v>
      </c>
      <c r="BB80" s="69">
        <v>71.428571428571431</v>
      </c>
      <c r="BC80" s="69">
        <v>42.857142857142854</v>
      </c>
      <c r="BD80" s="69">
        <v>78.571428571428569</v>
      </c>
      <c r="BE80" s="69">
        <v>54.761904761904766</v>
      </c>
      <c r="BF80" s="69">
        <v>1.5873015873015865</v>
      </c>
      <c r="BG80" s="69">
        <v>74.603174603174608</v>
      </c>
      <c r="BH80" s="69">
        <v>14.285714285714283</v>
      </c>
      <c r="BI80" s="69">
        <v>88.888888888888886</v>
      </c>
      <c r="BJ80" s="69">
        <v>92.857142857142861</v>
      </c>
      <c r="BK80" s="69">
        <v>46.825396825396822</v>
      </c>
    </row>
    <row r="81" spans="2:63" x14ac:dyDescent="0.35">
      <c r="B81" t="s">
        <v>314</v>
      </c>
      <c r="C81" s="172" t="s">
        <v>434</v>
      </c>
      <c r="D81" s="69">
        <v>78.94736842105263</v>
      </c>
      <c r="E81" s="69">
        <v>85.714285714285708</v>
      </c>
      <c r="F81" s="69">
        <v>72.727272727272734</v>
      </c>
      <c r="G81" s="69">
        <v>65</v>
      </c>
      <c r="H81" s="69">
        <v>30.80808080808081</v>
      </c>
      <c r="I81" s="173">
        <v>62.34567901234567</v>
      </c>
      <c r="J81" s="69">
        <v>45</v>
      </c>
      <c r="K81" s="69">
        <v>72.727272727272734</v>
      </c>
      <c r="L81" s="69">
        <v>89.473684210526315</v>
      </c>
      <c r="M81" s="69">
        <v>48.102766798418969</v>
      </c>
      <c r="N81" s="69">
        <v>59.090909090909093</v>
      </c>
      <c r="O81" s="69">
        <v>53.140096618357482</v>
      </c>
      <c r="P81" s="173">
        <v>53.140096618357482</v>
      </c>
      <c r="Q81" s="69">
        <v>78.94736842105263</v>
      </c>
      <c r="R81" s="69">
        <v>60</v>
      </c>
      <c r="S81" s="69">
        <v>88.888888888888886</v>
      </c>
      <c r="T81" s="69">
        <v>29.411764705882355</v>
      </c>
      <c r="U81" s="69">
        <v>80</v>
      </c>
      <c r="V81" s="69">
        <v>63.157894736842103</v>
      </c>
      <c r="W81" s="69">
        <v>49.074074074074076</v>
      </c>
      <c r="X81" s="69">
        <v>58.333333333333329</v>
      </c>
      <c r="Y81" s="69">
        <v>42.129629629629633</v>
      </c>
      <c r="Z81" s="69">
        <v>59.259259259259252</v>
      </c>
      <c r="AA81" s="69">
        <v>63.888888888888886</v>
      </c>
      <c r="AB81" s="173">
        <v>46.944444444444436</v>
      </c>
      <c r="AC81" s="69">
        <v>45.590643274853804</v>
      </c>
      <c r="AD81" s="69">
        <v>63.093719806763282</v>
      </c>
      <c r="AE81" s="69">
        <v>42.929292929292927</v>
      </c>
      <c r="AF81" s="69">
        <v>32.43045843045843</v>
      </c>
      <c r="AG81" s="173">
        <v>73.789173789173788</v>
      </c>
      <c r="AH81" s="69">
        <v>77.777777777777786</v>
      </c>
      <c r="AI81" s="69">
        <v>40</v>
      </c>
      <c r="AJ81" s="69">
        <v>40</v>
      </c>
      <c r="AK81" s="69">
        <v>55.000000000000007</v>
      </c>
      <c r="AL81" s="173">
        <v>76.19047619047619</v>
      </c>
      <c r="AO81" s="174">
        <f t="shared" si="2"/>
        <v>48.102766798418969</v>
      </c>
      <c r="AP81" s="69">
        <v>60.869565217391312</v>
      </c>
      <c r="AQ81" s="69">
        <v>47.826086956521742</v>
      </c>
      <c r="AR81" s="69">
        <v>54.54545454545454</v>
      </c>
      <c r="AS81" s="69">
        <v>22.727272727272727</v>
      </c>
      <c r="AT81" s="69">
        <v>54.54545454545454</v>
      </c>
      <c r="AU81" s="191">
        <v>59.111111111111114</v>
      </c>
      <c r="AV81" s="191">
        <v>54.666666666666664</v>
      </c>
      <c r="AW81" s="191">
        <v>77.777777777777771</v>
      </c>
      <c r="AX81" s="191">
        <v>72.463768115942031</v>
      </c>
      <c r="AY81" s="191">
        <v>51.449275362318836</v>
      </c>
      <c r="AZ81" s="69">
        <v>45</v>
      </c>
      <c r="BA81" s="69">
        <v>40</v>
      </c>
      <c r="BB81" s="69">
        <v>61.111111111111114</v>
      </c>
      <c r="BC81" s="69">
        <v>45</v>
      </c>
      <c r="BD81" s="69">
        <v>36.84210526315789</v>
      </c>
      <c r="BE81" s="69">
        <v>33.333333333333329</v>
      </c>
      <c r="BF81" s="69">
        <v>13.636363636363633</v>
      </c>
      <c r="BG81" s="69">
        <v>64.529914529914521</v>
      </c>
      <c r="BH81" s="69">
        <v>18.222222222222221</v>
      </c>
      <c r="BI81" s="69">
        <v>77.350427350427353</v>
      </c>
      <c r="BJ81" s="69">
        <v>83.333333333333329</v>
      </c>
      <c r="BK81" s="69">
        <v>60.683760683760681</v>
      </c>
    </row>
    <row r="82" spans="2:63" x14ac:dyDescent="0.35">
      <c r="B82" t="s">
        <v>269</v>
      </c>
      <c r="C82" s="172" t="s">
        <v>433</v>
      </c>
      <c r="D82" s="69">
        <v>100</v>
      </c>
      <c r="E82" s="69">
        <v>44.444444444444443</v>
      </c>
      <c r="F82" s="69">
        <v>100</v>
      </c>
      <c r="G82" s="69" t="s">
        <v>244</v>
      </c>
      <c r="H82" s="69">
        <v>67.676767676767668</v>
      </c>
      <c r="I82" s="173">
        <v>15.555555555555554</v>
      </c>
      <c r="J82" s="69">
        <v>11.111111111111111</v>
      </c>
      <c r="K82" s="69">
        <v>83.333333333333343</v>
      </c>
      <c r="L82" s="69">
        <v>22.222222222222221</v>
      </c>
      <c r="M82" s="69">
        <v>98.214285714285708</v>
      </c>
      <c r="N82" s="69">
        <v>70</v>
      </c>
      <c r="O82" s="69">
        <v>63.333333333333336</v>
      </c>
      <c r="P82" s="173">
        <v>58.888888888888886</v>
      </c>
      <c r="Q82" s="69">
        <v>75</v>
      </c>
      <c r="R82" s="69" t="s">
        <v>244</v>
      </c>
      <c r="S82" s="69">
        <v>100</v>
      </c>
      <c r="T82" s="69">
        <v>11.111111111111111</v>
      </c>
      <c r="U82" s="69">
        <v>83.333333333333343</v>
      </c>
      <c r="V82" s="69">
        <v>11.111111111111111</v>
      </c>
      <c r="W82" s="69">
        <v>81.818181818181813</v>
      </c>
      <c r="X82" s="69">
        <v>40.404040404040408</v>
      </c>
      <c r="Y82" s="69">
        <v>45.454545454545453</v>
      </c>
      <c r="Z82" s="69">
        <v>50</v>
      </c>
      <c r="AA82" s="69">
        <v>57.777777777777779</v>
      </c>
      <c r="AB82" s="173">
        <v>24.691358024691358</v>
      </c>
      <c r="AC82" s="69">
        <v>90</v>
      </c>
      <c r="AD82" s="69">
        <v>86.975308641975317</v>
      </c>
      <c r="AE82" s="69">
        <v>28.28282828282828</v>
      </c>
      <c r="AF82" s="69">
        <v>30</v>
      </c>
      <c r="AG82" s="173">
        <v>77.407407407407405</v>
      </c>
      <c r="AH82" s="69">
        <v>20</v>
      </c>
      <c r="AI82" s="69">
        <v>90</v>
      </c>
      <c r="AJ82" s="69">
        <v>25</v>
      </c>
      <c r="AK82" s="69">
        <v>87.5</v>
      </c>
      <c r="AL82" s="173">
        <v>100</v>
      </c>
      <c r="AO82" s="174">
        <f t="shared" si="2"/>
        <v>97.5</v>
      </c>
      <c r="AP82" s="69">
        <v>100</v>
      </c>
      <c r="AQ82" s="69">
        <v>100</v>
      </c>
      <c r="AR82" s="69">
        <v>87.5</v>
      </c>
      <c r="AS82" s="69">
        <v>100</v>
      </c>
      <c r="AT82" s="69">
        <v>100</v>
      </c>
      <c r="AU82" s="192">
        <v>72.222222222222229</v>
      </c>
      <c r="AV82" s="192">
        <v>91.111111111111114</v>
      </c>
      <c r="AW82" s="192">
        <v>97.777777777777771</v>
      </c>
      <c r="AX82" s="192">
        <v>87.654320987654316</v>
      </c>
      <c r="AY82" s="192">
        <v>86.111111111111114</v>
      </c>
      <c r="AZ82" s="69">
        <v>100</v>
      </c>
      <c r="BA82" s="69">
        <v>80</v>
      </c>
      <c r="BB82" s="69">
        <v>70</v>
      </c>
      <c r="BC82" s="69">
        <v>100</v>
      </c>
      <c r="BD82" s="69">
        <v>100</v>
      </c>
      <c r="BE82" s="69">
        <v>24.444444444444446</v>
      </c>
      <c r="BF82" s="69">
        <v>6.6666666666666679</v>
      </c>
      <c r="BG82" s="69">
        <v>44.444444444444443</v>
      </c>
      <c r="BH82" s="69">
        <v>44.444444444444443</v>
      </c>
      <c r="BI82" s="69">
        <v>87.777777777777786</v>
      </c>
      <c r="BJ82" s="69">
        <v>75.555555555555557</v>
      </c>
      <c r="BK82" s="69">
        <v>68.888888888888886</v>
      </c>
    </row>
    <row r="83" spans="2:63" x14ac:dyDescent="0.35">
      <c r="B83" t="s">
        <v>269</v>
      </c>
      <c r="C83" s="172" t="s">
        <v>434</v>
      </c>
      <c r="D83" s="69">
        <v>100</v>
      </c>
      <c r="E83" s="69">
        <v>100</v>
      </c>
      <c r="F83" s="69">
        <v>76.923076923076934</v>
      </c>
      <c r="G83" s="69">
        <v>72.727272727272734</v>
      </c>
      <c r="H83" s="69">
        <v>67.592592592592581</v>
      </c>
      <c r="I83" s="173">
        <v>57.870370370370367</v>
      </c>
      <c r="J83" s="69">
        <v>58.333333333333336</v>
      </c>
      <c r="K83" s="69">
        <v>92.307692307692307</v>
      </c>
      <c r="L83" s="69">
        <v>92.307692307692307</v>
      </c>
      <c r="M83" s="69">
        <v>74.615384615384613</v>
      </c>
      <c r="N83" s="69">
        <v>60.185185185185183</v>
      </c>
      <c r="O83" s="69">
        <v>50</v>
      </c>
      <c r="P83" s="173">
        <v>54.166666666666664</v>
      </c>
      <c r="Q83" s="69">
        <v>100</v>
      </c>
      <c r="R83" s="69">
        <v>91.666666666666657</v>
      </c>
      <c r="S83" s="69">
        <v>92.307692307692307</v>
      </c>
      <c r="T83" s="69">
        <v>45.454545454545453</v>
      </c>
      <c r="U83" s="69">
        <v>91.666666666666657</v>
      </c>
      <c r="V83" s="69">
        <v>30</v>
      </c>
      <c r="W83" s="69">
        <v>61.111111111111107</v>
      </c>
      <c r="X83" s="69">
        <v>44.444444444444443</v>
      </c>
      <c r="Y83" s="69">
        <v>46.581196581196579</v>
      </c>
      <c r="Z83" s="69">
        <v>70</v>
      </c>
      <c r="AA83" s="69">
        <v>48.717948717948723</v>
      </c>
      <c r="AB83" s="173">
        <v>48.148148148148145</v>
      </c>
      <c r="AC83" s="69">
        <v>96.181818181818173</v>
      </c>
      <c r="AD83" s="69">
        <v>75.033670033670035</v>
      </c>
      <c r="AE83" s="69">
        <v>50.854700854700852</v>
      </c>
      <c r="AF83" s="69">
        <v>34.998219373219371</v>
      </c>
      <c r="AG83" s="173">
        <v>82.193732193732203</v>
      </c>
      <c r="AH83" s="69">
        <v>63.636363636363633</v>
      </c>
      <c r="AI83" s="69">
        <v>50</v>
      </c>
      <c r="AJ83" s="69">
        <v>61.53846153846154</v>
      </c>
      <c r="AK83" s="69">
        <v>91.666666666666657</v>
      </c>
      <c r="AL83" s="173">
        <v>84.615384615384613</v>
      </c>
      <c r="AO83" s="174">
        <f t="shared" si="2"/>
        <v>74.615384615384613</v>
      </c>
      <c r="AP83" s="69">
        <v>100</v>
      </c>
      <c r="AQ83" s="69">
        <v>66.666666666666657</v>
      </c>
      <c r="AR83" s="69">
        <v>38.461538461538467</v>
      </c>
      <c r="AS83" s="69">
        <v>84.615384615384613</v>
      </c>
      <c r="AT83" s="69">
        <v>83.333333333333343</v>
      </c>
      <c r="AU83" s="191">
        <v>61.111111111111114</v>
      </c>
      <c r="AV83" s="191">
        <v>75.925925925925924</v>
      </c>
      <c r="AW83" s="191">
        <v>75.757575757575765</v>
      </c>
      <c r="AX83" s="191">
        <v>81.818181818181813</v>
      </c>
      <c r="AY83" s="191">
        <v>80.555555555555557</v>
      </c>
      <c r="AZ83" s="69">
        <v>100</v>
      </c>
      <c r="BA83" s="69">
        <v>100</v>
      </c>
      <c r="BB83" s="69">
        <v>90.909090909090907</v>
      </c>
      <c r="BC83" s="69">
        <v>90</v>
      </c>
      <c r="BD83" s="69">
        <v>100</v>
      </c>
      <c r="BE83" s="69">
        <v>23.611111111111111</v>
      </c>
      <c r="BF83" s="69">
        <v>12.96296296296296</v>
      </c>
      <c r="BG83" s="69">
        <v>47.863247863247857</v>
      </c>
      <c r="BH83" s="69">
        <v>55.555555555555557</v>
      </c>
      <c r="BI83" s="69">
        <v>84.18803418803418</v>
      </c>
      <c r="BJ83" s="69">
        <v>81.623931623931625</v>
      </c>
      <c r="BK83" s="69">
        <v>80.769230769230774</v>
      </c>
    </row>
    <row r="84" spans="2:63" x14ac:dyDescent="0.35">
      <c r="B84" t="s">
        <v>270</v>
      </c>
      <c r="C84" s="172" t="s">
        <v>433</v>
      </c>
      <c r="D84" s="69">
        <v>90.909090909090907</v>
      </c>
      <c r="E84" s="69">
        <v>20</v>
      </c>
      <c r="F84" s="69">
        <v>90.909090909090907</v>
      </c>
      <c r="G84" s="69">
        <v>18.181818181818183</v>
      </c>
      <c r="H84" s="69">
        <v>57.142857142857146</v>
      </c>
      <c r="I84" s="173">
        <v>46.825396825396822</v>
      </c>
      <c r="J84" s="69">
        <v>0</v>
      </c>
      <c r="K84" s="69">
        <v>83.333333333333343</v>
      </c>
      <c r="L84" s="69">
        <v>60</v>
      </c>
      <c r="M84" s="69">
        <v>3.5714285714285707</v>
      </c>
      <c r="N84" s="69">
        <v>29.914529914529915</v>
      </c>
      <c r="O84" s="69">
        <v>41.880341880341881</v>
      </c>
      <c r="P84" s="173">
        <v>46.153846153846153</v>
      </c>
      <c r="Q84" s="69">
        <v>81.818181818181827</v>
      </c>
      <c r="R84" s="69">
        <v>18.181818181818183</v>
      </c>
      <c r="S84" s="69">
        <v>90.909090909090907</v>
      </c>
      <c r="T84" s="69">
        <v>9.0909090909090917</v>
      </c>
      <c r="U84" s="69">
        <v>9.0909090909090917</v>
      </c>
      <c r="V84" s="69">
        <v>9.0909090909090917</v>
      </c>
      <c r="W84" s="69">
        <v>46.031746031746032</v>
      </c>
      <c r="X84" s="69">
        <v>33.333333333333329</v>
      </c>
      <c r="Y84" s="69">
        <v>26.19047619047619</v>
      </c>
      <c r="Z84" s="69">
        <v>88.095238095238102</v>
      </c>
      <c r="AA84" s="69">
        <v>44.444444444444443</v>
      </c>
      <c r="AB84" s="173">
        <v>11.904761904761907</v>
      </c>
      <c r="AC84" s="69">
        <v>85.454545454545453</v>
      </c>
      <c r="AD84" s="69">
        <v>75.396825396825392</v>
      </c>
      <c r="AE84" s="69">
        <v>32.478632478632477</v>
      </c>
      <c r="AF84" s="69">
        <v>20.833333333333336</v>
      </c>
      <c r="AG84" s="173">
        <v>65.873015873015873</v>
      </c>
      <c r="AH84" s="69">
        <v>25</v>
      </c>
      <c r="AI84" s="69">
        <v>0</v>
      </c>
      <c r="AJ84" s="69">
        <v>8.3333333333333321</v>
      </c>
      <c r="AK84" s="69">
        <v>8.3333333333333321</v>
      </c>
      <c r="AL84" s="173">
        <v>8.3333333333333321</v>
      </c>
      <c r="AO84" s="174">
        <f t="shared" si="2"/>
        <v>3.333333333333333</v>
      </c>
      <c r="AP84" s="69">
        <v>0</v>
      </c>
      <c r="AQ84" s="69">
        <v>0</v>
      </c>
      <c r="AR84" s="69">
        <v>0</v>
      </c>
      <c r="AS84" s="69">
        <v>16.666666666666664</v>
      </c>
      <c r="AT84" s="69">
        <v>0</v>
      </c>
      <c r="AU84" s="192">
        <v>62.698412698412703</v>
      </c>
      <c r="AV84" s="192">
        <v>60.317460317460316</v>
      </c>
      <c r="AW84" s="192">
        <v>86.507936507936506</v>
      </c>
      <c r="AX84" s="192">
        <v>88.888888888888886</v>
      </c>
      <c r="AY84" s="192">
        <v>78.571428571428569</v>
      </c>
      <c r="AZ84" s="69">
        <v>81.818181818181827</v>
      </c>
      <c r="BA84" s="69">
        <v>81.818181818181827</v>
      </c>
      <c r="BB84" s="69">
        <v>81.818181818181827</v>
      </c>
      <c r="BC84" s="69">
        <v>90.909090909090907</v>
      </c>
      <c r="BD84" s="69">
        <v>90.909090909090907</v>
      </c>
      <c r="BE84" s="69">
        <v>30.158730158730158</v>
      </c>
      <c r="BF84" s="69">
        <v>11.111111111111111</v>
      </c>
      <c r="BG84" s="69">
        <v>30.158730158730158</v>
      </c>
      <c r="BH84" s="69">
        <v>11.904761904761907</v>
      </c>
      <c r="BI84" s="69">
        <v>66.666666666666657</v>
      </c>
      <c r="BJ84" s="69">
        <v>71.428571428571431</v>
      </c>
      <c r="BK84" s="69">
        <v>59.523809523809518</v>
      </c>
    </row>
    <row r="85" spans="2:63" x14ac:dyDescent="0.35">
      <c r="B85" t="s">
        <v>270</v>
      </c>
      <c r="C85" s="172" t="s">
        <v>434</v>
      </c>
      <c r="D85" s="69">
        <v>100</v>
      </c>
      <c r="E85" s="69">
        <v>100</v>
      </c>
      <c r="F85" s="69">
        <v>100</v>
      </c>
      <c r="G85" s="69">
        <v>81.818181818181827</v>
      </c>
      <c r="H85" s="69">
        <v>66.666666666666657</v>
      </c>
      <c r="I85" s="173">
        <v>47.474747474747467</v>
      </c>
      <c r="J85" s="69">
        <v>70</v>
      </c>
      <c r="K85" s="69">
        <v>81.818181818181827</v>
      </c>
      <c r="L85" s="69">
        <v>100</v>
      </c>
      <c r="M85" s="69">
        <v>52.12121212121211</v>
      </c>
      <c r="N85" s="69">
        <v>33.333333333333329</v>
      </c>
      <c r="O85" s="69">
        <v>55.555555555555557</v>
      </c>
      <c r="P85" s="173">
        <v>60.185185185185183</v>
      </c>
      <c r="Q85" s="69">
        <v>91.666666666666657</v>
      </c>
      <c r="R85" s="69">
        <v>81.818181818181827</v>
      </c>
      <c r="S85" s="69">
        <v>90.909090909090907</v>
      </c>
      <c r="T85" s="69">
        <v>27.27272727272727</v>
      </c>
      <c r="U85" s="69">
        <v>54.54545454545454</v>
      </c>
      <c r="V85" s="69">
        <v>60</v>
      </c>
      <c r="W85" s="69">
        <v>53.703703703703695</v>
      </c>
      <c r="X85" s="69">
        <v>41.666666666666664</v>
      </c>
      <c r="Y85" s="69">
        <v>43.518518518518519</v>
      </c>
      <c r="Z85" s="69">
        <v>64.81481481481481</v>
      </c>
      <c r="AA85" s="69">
        <v>39.393939393939398</v>
      </c>
      <c r="AB85" s="173">
        <v>40.404040404040408</v>
      </c>
      <c r="AC85" s="69">
        <v>74.36363636363636</v>
      </c>
      <c r="AD85" s="69">
        <v>69.309764309764319</v>
      </c>
      <c r="AE85" s="69">
        <v>38.383838383838381</v>
      </c>
      <c r="AF85" s="69">
        <v>32.975589225589225</v>
      </c>
      <c r="AG85" s="173">
        <v>76.543209876543202</v>
      </c>
      <c r="AH85" s="69">
        <v>66.666666666666657</v>
      </c>
      <c r="AI85" s="69">
        <v>9.0909090909090917</v>
      </c>
      <c r="AJ85" s="69">
        <v>36.363636363636367</v>
      </c>
      <c r="AK85" s="69">
        <v>50</v>
      </c>
      <c r="AL85" s="173">
        <v>63.636363636363633</v>
      </c>
      <c r="AO85" s="174">
        <f t="shared" si="2"/>
        <v>52.12121212121211</v>
      </c>
      <c r="AP85" s="69">
        <v>66.666666666666657</v>
      </c>
      <c r="AQ85" s="69">
        <v>27.27272727272727</v>
      </c>
      <c r="AR85" s="69">
        <v>45.454545454545453</v>
      </c>
      <c r="AS85" s="69">
        <v>66.666666666666657</v>
      </c>
      <c r="AT85" s="69">
        <v>54.54545454545454</v>
      </c>
      <c r="AU85" s="191">
        <v>62.037037037037038</v>
      </c>
      <c r="AV85" s="191">
        <v>58.333333333333336</v>
      </c>
      <c r="AW85" s="191">
        <v>75.757575757575765</v>
      </c>
      <c r="AX85" s="191">
        <v>78.703703703703709</v>
      </c>
      <c r="AY85" s="191">
        <v>71.717171717171723</v>
      </c>
      <c r="AZ85" s="69">
        <v>80</v>
      </c>
      <c r="BA85" s="69">
        <v>70</v>
      </c>
      <c r="BB85" s="69">
        <v>60</v>
      </c>
      <c r="BC85" s="69">
        <v>81.818181818181827</v>
      </c>
      <c r="BD85" s="69">
        <v>80</v>
      </c>
      <c r="BE85" s="69">
        <v>21.296296296296294</v>
      </c>
      <c r="BF85" s="69">
        <v>16.161616161616163</v>
      </c>
      <c r="BG85" s="69">
        <v>49.074074074074076</v>
      </c>
      <c r="BH85" s="69">
        <v>45.370370370370367</v>
      </c>
      <c r="BI85" s="69">
        <v>75</v>
      </c>
      <c r="BJ85" s="69">
        <v>78.703703703703709</v>
      </c>
      <c r="BK85" s="69">
        <v>75.925925925925924</v>
      </c>
    </row>
    <row r="86" spans="2:63" x14ac:dyDescent="0.35">
      <c r="B86" t="s">
        <v>315</v>
      </c>
      <c r="C86" s="172" t="s">
        <v>433</v>
      </c>
      <c r="D86" s="69" t="s">
        <v>244</v>
      </c>
      <c r="E86" s="69">
        <v>83.333333333333343</v>
      </c>
      <c r="F86" s="69">
        <v>40</v>
      </c>
      <c r="G86" s="69" t="s">
        <v>244</v>
      </c>
      <c r="H86" s="69">
        <v>52.777777777777779</v>
      </c>
      <c r="I86" s="173">
        <v>62.222222222222214</v>
      </c>
      <c r="J86" s="69">
        <v>33.333333333333329</v>
      </c>
      <c r="K86" s="69" t="s">
        <v>244</v>
      </c>
      <c r="L86" s="69" t="s">
        <v>244</v>
      </c>
      <c r="M86" s="69">
        <v>24.285714285714285</v>
      </c>
      <c r="N86" s="69">
        <v>64.646464646464651</v>
      </c>
      <c r="O86" s="69">
        <v>49.494949494949488</v>
      </c>
      <c r="P86" s="173">
        <v>49.494949494949488</v>
      </c>
      <c r="Q86" s="69" t="s">
        <v>244</v>
      </c>
      <c r="R86" s="69" t="s">
        <v>244</v>
      </c>
      <c r="S86" s="69" t="s">
        <v>244</v>
      </c>
      <c r="T86" s="69" t="s">
        <v>244</v>
      </c>
      <c r="U86" s="69" t="s">
        <v>244</v>
      </c>
      <c r="V86" s="69">
        <v>20</v>
      </c>
      <c r="W86" s="69">
        <v>56.56565656565656</v>
      </c>
      <c r="X86" s="69">
        <v>53.333333333333329</v>
      </c>
      <c r="Y86" s="69">
        <v>50.505050505050505</v>
      </c>
      <c r="Z86" s="69">
        <v>48.484848484848477</v>
      </c>
      <c r="AA86" s="69">
        <v>36.36363636363636</v>
      </c>
      <c r="AB86" s="173">
        <v>24.242424242424239</v>
      </c>
      <c r="AC86" s="69">
        <v>64</v>
      </c>
      <c r="AD86" s="69">
        <v>60</v>
      </c>
      <c r="AE86" s="69">
        <v>34.343434343434339</v>
      </c>
      <c r="AF86" s="69">
        <v>31.81818181818182</v>
      </c>
      <c r="AG86" s="173">
        <v>83.501683501683502</v>
      </c>
      <c r="AH86" s="69">
        <v>57.142857142857139</v>
      </c>
      <c r="AI86" s="69">
        <v>57.142857142857139</v>
      </c>
      <c r="AJ86" s="69">
        <v>20</v>
      </c>
      <c r="AK86" s="69">
        <v>28.571428571428569</v>
      </c>
      <c r="AL86" s="173">
        <v>42.857142857142854</v>
      </c>
      <c r="AO86" s="174">
        <f t="shared" si="2"/>
        <v>19.047619047619047</v>
      </c>
      <c r="AP86" s="69" t="s">
        <v>244</v>
      </c>
      <c r="AQ86" s="69" t="s">
        <v>244</v>
      </c>
      <c r="AR86" s="69">
        <v>0</v>
      </c>
      <c r="AS86" s="69">
        <v>0</v>
      </c>
      <c r="AT86" s="69">
        <v>57.142857142857139</v>
      </c>
      <c r="AU86" s="192">
        <v>58.888888888888886</v>
      </c>
      <c r="AV86" s="192">
        <v>58.888888888888886</v>
      </c>
      <c r="AW86" s="192">
        <v>62.222222222222214</v>
      </c>
      <c r="AX86" s="192">
        <v>67.777777777777771</v>
      </c>
      <c r="AY86" s="192">
        <v>52.222222222222229</v>
      </c>
      <c r="AZ86" s="69">
        <v>60</v>
      </c>
      <c r="BA86" s="69">
        <v>60</v>
      </c>
      <c r="BB86" s="69">
        <v>60</v>
      </c>
      <c r="BC86" s="69">
        <v>60</v>
      </c>
      <c r="BD86" s="69">
        <v>80</v>
      </c>
      <c r="BE86" s="69">
        <v>40.404040404040408</v>
      </c>
      <c r="BF86" s="69">
        <v>23.232323232323232</v>
      </c>
      <c r="BG86" s="69">
        <v>40.404040404040408</v>
      </c>
      <c r="BH86" s="69">
        <v>23.232323232323232</v>
      </c>
      <c r="BI86" s="69">
        <v>88.888888888888886</v>
      </c>
      <c r="BJ86" s="69">
        <v>81.818181818181813</v>
      </c>
      <c r="BK86" s="69">
        <v>79.797979797979792</v>
      </c>
    </row>
    <row r="87" spans="2:63" x14ac:dyDescent="0.35">
      <c r="B87" t="s">
        <v>315</v>
      </c>
      <c r="C87" s="172" t="s">
        <v>434</v>
      </c>
      <c r="D87" s="69">
        <v>73.333333333333329</v>
      </c>
      <c r="E87" s="69">
        <v>85.714285714285708</v>
      </c>
      <c r="F87" s="69">
        <v>64.285714285714292</v>
      </c>
      <c r="G87" s="69">
        <v>58.333333333333336</v>
      </c>
      <c r="H87" s="69">
        <v>59.523809523809518</v>
      </c>
      <c r="I87" s="173">
        <v>50</v>
      </c>
      <c r="J87" s="69">
        <v>14.285714285714285</v>
      </c>
      <c r="K87" s="69">
        <v>86.666666666666671</v>
      </c>
      <c r="L87" s="69">
        <v>80</v>
      </c>
      <c r="M87" s="69">
        <v>61.948717948717956</v>
      </c>
      <c r="N87" s="69">
        <v>58.518518518518519</v>
      </c>
      <c r="O87" s="69">
        <v>48.888888888888893</v>
      </c>
      <c r="P87" s="173">
        <v>45.925925925925931</v>
      </c>
      <c r="Q87" s="69">
        <v>100</v>
      </c>
      <c r="R87" s="69">
        <v>38.461538461538467</v>
      </c>
      <c r="S87" s="69">
        <v>60</v>
      </c>
      <c r="T87" s="69">
        <v>16.666666666666664</v>
      </c>
      <c r="U87" s="69">
        <v>60</v>
      </c>
      <c r="V87" s="69">
        <v>53.846153846153847</v>
      </c>
      <c r="W87" s="69">
        <v>58.518518518518519</v>
      </c>
      <c r="X87" s="69">
        <v>75.555555555555557</v>
      </c>
      <c r="Y87" s="69">
        <v>53.333333333333329</v>
      </c>
      <c r="Z87" s="69">
        <v>68.148148148148152</v>
      </c>
      <c r="AA87" s="69">
        <v>38.518518518518519</v>
      </c>
      <c r="AB87" s="173">
        <v>19.047619047619047</v>
      </c>
      <c r="AC87" s="69">
        <v>94.285714285714292</v>
      </c>
      <c r="AD87" s="69">
        <v>83.80952380952381</v>
      </c>
      <c r="AE87" s="69">
        <v>36.507936507936506</v>
      </c>
      <c r="AF87" s="69">
        <v>38.148148148148145</v>
      </c>
      <c r="AG87" s="173">
        <v>80</v>
      </c>
      <c r="AH87" s="69">
        <v>86.666666666666671</v>
      </c>
      <c r="AI87" s="69">
        <v>64.285714285714292</v>
      </c>
      <c r="AJ87" s="69">
        <v>38.461538461538467</v>
      </c>
      <c r="AK87" s="69">
        <v>86.666666666666671</v>
      </c>
      <c r="AL87" s="173">
        <v>80</v>
      </c>
      <c r="AO87" s="174">
        <f t="shared" si="2"/>
        <v>61.948717948717956</v>
      </c>
      <c r="AP87" s="69">
        <v>100</v>
      </c>
      <c r="AQ87" s="69">
        <v>46.153846153846153</v>
      </c>
      <c r="AR87" s="69">
        <v>38.461538461538467</v>
      </c>
      <c r="AS87" s="69">
        <v>38.461538461538467</v>
      </c>
      <c r="AT87" s="69">
        <v>86.666666666666671</v>
      </c>
      <c r="AU87" s="191">
        <v>66.666666666666671</v>
      </c>
      <c r="AV87" s="191">
        <v>86.507936507936506</v>
      </c>
      <c r="AW87" s="191">
        <v>91.269841269841265</v>
      </c>
      <c r="AX87" s="191">
        <v>85.714285714285722</v>
      </c>
      <c r="AY87" s="191">
        <v>88.888888888888886</v>
      </c>
      <c r="AZ87" s="69">
        <v>100</v>
      </c>
      <c r="BA87" s="69">
        <v>92.857142857142861</v>
      </c>
      <c r="BB87" s="69">
        <v>85.714285714285708</v>
      </c>
      <c r="BC87" s="69">
        <v>92.857142857142861</v>
      </c>
      <c r="BD87" s="69">
        <v>100</v>
      </c>
      <c r="BE87" s="69">
        <v>51.111111111111107</v>
      </c>
      <c r="BF87" s="69">
        <v>39.999999999999993</v>
      </c>
      <c r="BG87" s="69">
        <v>38.518518518518519</v>
      </c>
      <c r="BH87" s="69">
        <v>22.962962962962965</v>
      </c>
      <c r="BI87" s="69">
        <v>82.962962962962962</v>
      </c>
      <c r="BJ87" s="69">
        <v>74.81481481481481</v>
      </c>
      <c r="BK87" s="69">
        <v>82.222222222222229</v>
      </c>
    </row>
    <row r="88" spans="2:63" x14ac:dyDescent="0.35">
      <c r="B88" t="s">
        <v>271</v>
      </c>
      <c r="C88" s="172" t="s">
        <v>433</v>
      </c>
      <c r="D88" s="69">
        <v>91.666666666666657</v>
      </c>
      <c r="E88" s="69">
        <v>66.666666666666657</v>
      </c>
      <c r="F88" s="69">
        <v>60</v>
      </c>
      <c r="G88" s="69">
        <v>0</v>
      </c>
      <c r="H88" s="69">
        <v>80.555555555555557</v>
      </c>
      <c r="I88" s="173">
        <v>52.777777777777779</v>
      </c>
      <c r="J88" s="69">
        <v>54.54545454545454</v>
      </c>
      <c r="K88" s="69">
        <v>70</v>
      </c>
      <c r="L88" s="69">
        <v>55.555555555555557</v>
      </c>
      <c r="M88" s="69">
        <v>51.948051948051948</v>
      </c>
      <c r="N88" s="69">
        <v>55.555555555555557</v>
      </c>
      <c r="O88" s="69">
        <v>51.851851851851855</v>
      </c>
      <c r="P88" s="173">
        <v>47.222222222222221</v>
      </c>
      <c r="Q88" s="69">
        <v>81.818181818181827</v>
      </c>
      <c r="R88" s="69">
        <v>40</v>
      </c>
      <c r="S88" s="69">
        <v>77.777777777777786</v>
      </c>
      <c r="T88" s="69">
        <v>33.333333333333329</v>
      </c>
      <c r="U88" s="69">
        <v>20</v>
      </c>
      <c r="V88" s="69">
        <v>11.111111111111111</v>
      </c>
      <c r="W88" s="69">
        <v>55.555555555555557</v>
      </c>
      <c r="X88" s="69">
        <v>61.111111111111107</v>
      </c>
      <c r="Y88" s="69">
        <v>43.518518518518519</v>
      </c>
      <c r="Z88" s="69">
        <v>60.185185185185183</v>
      </c>
      <c r="AA88" s="69">
        <v>54.629629629629633</v>
      </c>
      <c r="AB88" s="173">
        <v>46.296296296296298</v>
      </c>
      <c r="AC88" s="69">
        <v>72.181818181818173</v>
      </c>
      <c r="AD88" s="69">
        <v>55.185185185185183</v>
      </c>
      <c r="AE88" s="69">
        <v>65.740740740740748</v>
      </c>
      <c r="AF88" s="69">
        <v>46.296296296296298</v>
      </c>
      <c r="AG88" s="173">
        <v>72.222222222222214</v>
      </c>
      <c r="AH88" s="69">
        <v>80</v>
      </c>
      <c r="AI88" s="69">
        <v>36.363636363636367</v>
      </c>
      <c r="AJ88" s="69">
        <v>10</v>
      </c>
      <c r="AK88" s="69">
        <v>14.285714285714285</v>
      </c>
      <c r="AL88" s="173">
        <v>66.666666666666657</v>
      </c>
      <c r="AO88" s="174">
        <f t="shared" si="2"/>
        <v>54.545454545454547</v>
      </c>
      <c r="AP88" s="69">
        <v>63.636363636363633</v>
      </c>
      <c r="AQ88" s="69">
        <v>54.54545454545454</v>
      </c>
      <c r="AR88" s="69">
        <v>54.54545454545454</v>
      </c>
      <c r="AS88" s="69">
        <v>45.454545454545453</v>
      </c>
      <c r="AT88" s="69">
        <v>54.54545454545454</v>
      </c>
      <c r="AU88" s="192">
        <v>52.777777777777779</v>
      </c>
      <c r="AV88" s="192">
        <v>49.074074074074083</v>
      </c>
      <c r="AW88" s="192">
        <v>60.185185185185183</v>
      </c>
      <c r="AX88" s="192">
        <v>58.333333333333329</v>
      </c>
      <c r="AY88" s="192">
        <v>55.555555555555557</v>
      </c>
      <c r="AZ88" s="69">
        <v>72.727272727272734</v>
      </c>
      <c r="BA88" s="69">
        <v>72.727272727272734</v>
      </c>
      <c r="BB88" s="69">
        <v>54.54545454545454</v>
      </c>
      <c r="BC88" s="69">
        <v>90.909090909090907</v>
      </c>
      <c r="BD88" s="69">
        <v>70</v>
      </c>
      <c r="BE88" s="69">
        <v>50</v>
      </c>
      <c r="BF88" s="69">
        <v>49.074074074074076</v>
      </c>
      <c r="BG88" s="69">
        <v>43.518518518518519</v>
      </c>
      <c r="BH88" s="69">
        <v>42.592592592592588</v>
      </c>
      <c r="BI88" s="69">
        <v>77.777777777777771</v>
      </c>
      <c r="BJ88" s="69">
        <v>75</v>
      </c>
      <c r="BK88" s="69">
        <v>63.888888888888886</v>
      </c>
    </row>
    <row r="89" spans="2:63" x14ac:dyDescent="0.35">
      <c r="B89" t="s">
        <v>271</v>
      </c>
      <c r="C89" s="172" t="s">
        <v>434</v>
      </c>
      <c r="D89" s="69">
        <v>100</v>
      </c>
      <c r="E89" s="69">
        <v>100</v>
      </c>
      <c r="F89" s="69">
        <v>100</v>
      </c>
      <c r="G89" s="69">
        <v>94.444444444444443</v>
      </c>
      <c r="H89" s="69">
        <v>75.925925925925924</v>
      </c>
      <c r="I89" s="173">
        <v>67.283950617283949</v>
      </c>
      <c r="J89" s="69">
        <v>100</v>
      </c>
      <c r="K89" s="69">
        <v>100</v>
      </c>
      <c r="L89" s="69">
        <v>100</v>
      </c>
      <c r="M89" s="69">
        <v>91.111111111111114</v>
      </c>
      <c r="N89" s="69">
        <v>72.222222222222214</v>
      </c>
      <c r="O89" s="69">
        <v>66.666666666666657</v>
      </c>
      <c r="P89" s="173">
        <v>70.987654320987659</v>
      </c>
      <c r="Q89" s="69">
        <v>100</v>
      </c>
      <c r="R89" s="69">
        <v>100</v>
      </c>
      <c r="S89" s="69">
        <v>94.444444444444443</v>
      </c>
      <c r="T89" s="69">
        <v>82.35294117647058</v>
      </c>
      <c r="U89" s="69">
        <v>100</v>
      </c>
      <c r="V89" s="69">
        <v>88.235294117647058</v>
      </c>
      <c r="W89" s="69">
        <v>71.604938271604937</v>
      </c>
      <c r="X89" s="69">
        <v>61.728395061728392</v>
      </c>
      <c r="Y89" s="69">
        <v>58.169934640522875</v>
      </c>
      <c r="Z89" s="69">
        <v>83.950617283950606</v>
      </c>
      <c r="AA89" s="69">
        <v>58.641975308641975</v>
      </c>
      <c r="AB89" s="173">
        <v>58.02469135802469</v>
      </c>
      <c r="AC89" s="69">
        <v>87.777777777777786</v>
      </c>
      <c r="AD89" s="69">
        <v>82.352941176470594</v>
      </c>
      <c r="AE89" s="69">
        <v>60.493827160493829</v>
      </c>
      <c r="AF89" s="69">
        <v>58.179012345679013</v>
      </c>
      <c r="AG89" s="173">
        <v>86.41975308641976</v>
      </c>
      <c r="AH89" s="69">
        <v>100</v>
      </c>
      <c r="AI89" s="69">
        <v>66.666666666666657</v>
      </c>
      <c r="AJ89" s="69">
        <v>70.588235294117652</v>
      </c>
      <c r="AK89" s="69">
        <v>88.888888888888886</v>
      </c>
      <c r="AL89" s="173">
        <v>88.888888888888886</v>
      </c>
      <c r="AO89" s="174">
        <f t="shared" si="2"/>
        <v>91.111111111111114</v>
      </c>
      <c r="AP89" s="69">
        <v>100</v>
      </c>
      <c r="AQ89" s="69">
        <v>94.444444444444443</v>
      </c>
      <c r="AR89" s="69">
        <v>66.666666666666657</v>
      </c>
      <c r="AS89" s="69">
        <v>94.444444444444443</v>
      </c>
      <c r="AT89" s="69">
        <v>100</v>
      </c>
      <c r="AU89" s="191">
        <v>83.006535947712422</v>
      </c>
      <c r="AV89" s="191">
        <v>77.124183006535958</v>
      </c>
      <c r="AW89" s="191">
        <v>85.620915032679747</v>
      </c>
      <c r="AX89" s="191">
        <v>81.699346405228766</v>
      </c>
      <c r="AY89" s="191">
        <v>84.313725490196077</v>
      </c>
      <c r="AZ89" s="69">
        <v>94.444444444444443</v>
      </c>
      <c r="BA89" s="69">
        <v>94.444444444444443</v>
      </c>
      <c r="BB89" s="69">
        <v>72.222222222222214</v>
      </c>
      <c r="BC89" s="69">
        <v>94.444444444444443</v>
      </c>
      <c r="BD89" s="69">
        <v>83.333333333333343</v>
      </c>
      <c r="BE89" s="69">
        <v>51.234567901234563</v>
      </c>
      <c r="BF89" s="69">
        <v>57.407407407407412</v>
      </c>
      <c r="BG89" s="69">
        <v>62.34567901234567</v>
      </c>
      <c r="BH89" s="69">
        <v>61.728395061728392</v>
      </c>
      <c r="BI89" s="69">
        <v>90.740740740740733</v>
      </c>
      <c r="BJ89" s="69">
        <v>86.41975308641976</v>
      </c>
      <c r="BK89" s="69">
        <v>82.098765432098773</v>
      </c>
    </row>
    <row r="90" spans="2:63" x14ac:dyDescent="0.35">
      <c r="B90" t="s">
        <v>272</v>
      </c>
      <c r="C90" s="172" t="s">
        <v>433</v>
      </c>
      <c r="D90" s="69">
        <v>100</v>
      </c>
      <c r="E90" s="69">
        <v>87.5</v>
      </c>
      <c r="F90" s="69">
        <v>12.5</v>
      </c>
      <c r="G90" s="69">
        <v>12.5</v>
      </c>
      <c r="H90" s="69">
        <v>56.56565656565656</v>
      </c>
      <c r="I90" s="173">
        <v>50.505050505050505</v>
      </c>
      <c r="J90" s="69">
        <v>40</v>
      </c>
      <c r="K90" s="69">
        <v>33.333333333333329</v>
      </c>
      <c r="L90" s="69">
        <v>87.5</v>
      </c>
      <c r="M90" s="69">
        <v>80</v>
      </c>
      <c r="N90" s="69">
        <v>56.56565656565656</v>
      </c>
      <c r="O90" s="69">
        <v>81.818181818181813</v>
      </c>
      <c r="P90" s="173">
        <v>67.676767676767668</v>
      </c>
      <c r="Q90" s="69">
        <v>100</v>
      </c>
      <c r="R90" s="69">
        <v>44.444444444444443</v>
      </c>
      <c r="S90" s="69">
        <v>100</v>
      </c>
      <c r="T90" s="69">
        <v>55.555555555555557</v>
      </c>
      <c r="U90" s="69">
        <v>77.777777777777786</v>
      </c>
      <c r="V90" s="69">
        <v>11.111111111111111</v>
      </c>
      <c r="W90" s="69">
        <v>68.686868686868678</v>
      </c>
      <c r="X90" s="69">
        <v>83.838383838383834</v>
      </c>
      <c r="Y90" s="69">
        <v>74.747474747474755</v>
      </c>
      <c r="Z90" s="69">
        <v>94.949494949494934</v>
      </c>
      <c r="AA90" s="69">
        <v>76.767676767676761</v>
      </c>
      <c r="AB90" s="173">
        <v>14.444444444444441</v>
      </c>
      <c r="AC90" s="69">
        <v>79.722222222222214</v>
      </c>
      <c r="AD90" s="69">
        <v>80.606060606060595</v>
      </c>
      <c r="AE90" s="69">
        <v>82.828282828282838</v>
      </c>
      <c r="AF90" s="69">
        <v>51.994949494949502</v>
      </c>
      <c r="AG90" s="173">
        <v>94.478114478114477</v>
      </c>
      <c r="AH90" s="69">
        <v>81.818181818181827</v>
      </c>
      <c r="AI90" s="69">
        <v>9.0909090909090917</v>
      </c>
      <c r="AJ90" s="69">
        <v>18.181818181818183</v>
      </c>
      <c r="AK90" s="69">
        <v>18.181818181818183</v>
      </c>
      <c r="AL90" s="173">
        <v>72.727272727272734</v>
      </c>
      <c r="AO90" s="174">
        <f t="shared" si="2"/>
        <v>76</v>
      </c>
      <c r="AP90" s="69">
        <v>90</v>
      </c>
      <c r="AQ90" s="69">
        <v>90</v>
      </c>
      <c r="AR90" s="69">
        <v>90</v>
      </c>
      <c r="AS90" s="69">
        <v>20</v>
      </c>
      <c r="AT90" s="69">
        <v>90</v>
      </c>
      <c r="AU90" s="192">
        <v>65.656565656565661</v>
      </c>
      <c r="AV90" s="192">
        <v>87.878787878787875</v>
      </c>
      <c r="AW90" s="192">
        <v>90.909090909090907</v>
      </c>
      <c r="AX90" s="192">
        <v>76.767676767676761</v>
      </c>
      <c r="AY90" s="192">
        <v>81.818181818181813</v>
      </c>
      <c r="AZ90" s="69">
        <v>77.777777777777786</v>
      </c>
      <c r="BA90" s="69">
        <v>44.444444444444443</v>
      </c>
      <c r="BB90" s="69">
        <v>88.888888888888886</v>
      </c>
      <c r="BC90" s="69">
        <v>87.5</v>
      </c>
      <c r="BD90" s="69">
        <v>100</v>
      </c>
      <c r="BE90" s="69">
        <v>75.757575757575751</v>
      </c>
      <c r="BF90" s="69">
        <v>39.393939393939398</v>
      </c>
      <c r="BG90" s="69">
        <v>82.828282828282838</v>
      </c>
      <c r="BH90" s="69">
        <v>9.9999999999999982</v>
      </c>
      <c r="BI90" s="69">
        <v>95.555555555555543</v>
      </c>
      <c r="BJ90" s="69">
        <v>95.959595959595958</v>
      </c>
      <c r="BK90" s="69">
        <v>91.919191919191917</v>
      </c>
    </row>
    <row r="91" spans="2:63" x14ac:dyDescent="0.35">
      <c r="B91" t="s">
        <v>272</v>
      </c>
      <c r="C91" s="172" t="s">
        <v>434</v>
      </c>
      <c r="D91" s="69">
        <v>90.909090909090907</v>
      </c>
      <c r="E91" s="69">
        <v>90.909090909090907</v>
      </c>
      <c r="F91" s="69">
        <v>90.909090909090907</v>
      </c>
      <c r="G91" s="69">
        <v>80</v>
      </c>
      <c r="H91" s="69">
        <v>56.79012345679012</v>
      </c>
      <c r="I91" s="173">
        <v>67.777777777777771</v>
      </c>
      <c r="J91" s="69">
        <v>77.777777777777786</v>
      </c>
      <c r="K91" s="69">
        <v>88.888888888888886</v>
      </c>
      <c r="L91" s="69">
        <v>100</v>
      </c>
      <c r="M91" s="69">
        <v>84.36363636363636</v>
      </c>
      <c r="N91" s="69">
        <v>71.111111111111114</v>
      </c>
      <c r="O91" s="69">
        <v>64.444444444444443</v>
      </c>
      <c r="P91" s="173">
        <v>68.055555555555557</v>
      </c>
      <c r="Q91" s="69">
        <v>91.666666666666657</v>
      </c>
      <c r="R91" s="69">
        <v>85.714285714285708</v>
      </c>
      <c r="S91" s="69">
        <v>100</v>
      </c>
      <c r="T91" s="69">
        <v>80</v>
      </c>
      <c r="U91" s="69">
        <v>90.909090909090907</v>
      </c>
      <c r="V91" s="69">
        <v>90</v>
      </c>
      <c r="W91" s="69">
        <v>74.074074074074076</v>
      </c>
      <c r="X91" s="69">
        <v>77.777777777777771</v>
      </c>
      <c r="Y91" s="69">
        <v>68.686868686868678</v>
      </c>
      <c r="Z91" s="69">
        <v>83.333333333333329</v>
      </c>
      <c r="AA91" s="69">
        <v>83.333333333333329</v>
      </c>
      <c r="AB91" s="173">
        <v>34.722222222222221</v>
      </c>
      <c r="AC91" s="69">
        <v>85.515151515151501</v>
      </c>
      <c r="AD91" s="69">
        <v>56.657848324514994</v>
      </c>
      <c r="AE91" s="69">
        <v>62.962962962962962</v>
      </c>
      <c r="AF91" s="69">
        <v>56.355218855218851</v>
      </c>
      <c r="AG91" s="173">
        <v>84.876543209876544</v>
      </c>
      <c r="AH91" s="69">
        <v>90.909090909090907</v>
      </c>
      <c r="AI91" s="69">
        <v>71.428571428571431</v>
      </c>
      <c r="AJ91" s="69">
        <v>57.142857142857139</v>
      </c>
      <c r="AK91" s="69">
        <v>87.5</v>
      </c>
      <c r="AL91" s="173">
        <v>70</v>
      </c>
      <c r="AO91" s="174">
        <f t="shared" si="2"/>
        <v>84.36363636363636</v>
      </c>
      <c r="AP91" s="69">
        <v>100</v>
      </c>
      <c r="AQ91" s="69">
        <v>80</v>
      </c>
      <c r="AR91" s="69">
        <v>81.818181818181827</v>
      </c>
      <c r="AS91" s="69">
        <v>60</v>
      </c>
      <c r="AT91" s="69">
        <v>100</v>
      </c>
      <c r="AU91" s="191">
        <v>48.148148148148145</v>
      </c>
      <c r="AV91" s="191">
        <v>63.888888888888893</v>
      </c>
      <c r="AW91" s="191">
        <v>47.61904761904762</v>
      </c>
      <c r="AX91" s="191">
        <v>73.015873015873012</v>
      </c>
      <c r="AY91" s="191">
        <v>50.617283950617285</v>
      </c>
      <c r="AZ91" s="69">
        <v>90.909090909090907</v>
      </c>
      <c r="BA91" s="69">
        <v>90</v>
      </c>
      <c r="BB91" s="69">
        <v>80</v>
      </c>
      <c r="BC91" s="69">
        <v>66.666666666666657</v>
      </c>
      <c r="BD91" s="69">
        <v>100</v>
      </c>
      <c r="BE91" s="69">
        <v>79.629629629629619</v>
      </c>
      <c r="BF91" s="69">
        <v>54.629629629629633</v>
      </c>
      <c r="BG91" s="69">
        <v>75</v>
      </c>
      <c r="BH91" s="69">
        <v>16.161616161616163</v>
      </c>
      <c r="BI91" s="69">
        <v>87.037037037037038</v>
      </c>
      <c r="BJ91" s="69">
        <v>83.333333333333329</v>
      </c>
      <c r="BK91" s="69">
        <v>84.259259259259267</v>
      </c>
    </row>
    <row r="92" spans="2:63" x14ac:dyDescent="0.35">
      <c r="B92" t="s">
        <v>273</v>
      </c>
      <c r="C92" s="172" t="s">
        <v>433</v>
      </c>
      <c r="D92" s="69">
        <v>100</v>
      </c>
      <c r="E92" s="69">
        <v>91.666666666666657</v>
      </c>
      <c r="F92" s="69">
        <v>90.909090909090907</v>
      </c>
      <c r="G92" s="69">
        <v>58.333333333333336</v>
      </c>
      <c r="H92" s="69">
        <v>41.880341880341881</v>
      </c>
      <c r="I92" s="173">
        <v>80.952380952380963</v>
      </c>
      <c r="J92" s="69">
        <v>76.923076923076934</v>
      </c>
      <c r="K92" s="69">
        <v>76.923076923076934</v>
      </c>
      <c r="L92" s="69">
        <v>69.230769230769226</v>
      </c>
      <c r="M92" s="69">
        <v>56.868131868131869</v>
      </c>
      <c r="N92" s="69">
        <v>50.427350427350426</v>
      </c>
      <c r="O92" s="69">
        <v>58.730158730158728</v>
      </c>
      <c r="P92" s="173">
        <v>60.683760683760681</v>
      </c>
      <c r="Q92" s="69">
        <v>75</v>
      </c>
      <c r="R92" s="69">
        <v>76.923076923076934</v>
      </c>
      <c r="S92" s="69">
        <v>76.923076923076934</v>
      </c>
      <c r="T92" s="69">
        <v>50</v>
      </c>
      <c r="U92" s="69">
        <v>61.53846153846154</v>
      </c>
      <c r="V92" s="69">
        <v>36.363636363636367</v>
      </c>
      <c r="W92" s="69">
        <v>72.222222222222214</v>
      </c>
      <c r="X92" s="69">
        <v>57.142857142857146</v>
      </c>
      <c r="Y92" s="69">
        <v>56.349206349206341</v>
      </c>
      <c r="Z92" s="69">
        <v>27.777777777777779</v>
      </c>
      <c r="AA92" s="69">
        <v>57.936507936507937</v>
      </c>
      <c r="AB92" s="173">
        <v>59.523809523809518</v>
      </c>
      <c r="AC92" s="69">
        <v>92.179487179487182</v>
      </c>
      <c r="AD92" s="69">
        <v>76.980056980056986</v>
      </c>
      <c r="AE92" s="69">
        <v>61.904761904761898</v>
      </c>
      <c r="AF92" s="69">
        <v>30.952380952380949</v>
      </c>
      <c r="AG92" s="173">
        <v>76.455026455026442</v>
      </c>
      <c r="AH92" s="69">
        <v>33.333333333333329</v>
      </c>
      <c r="AI92" s="69">
        <v>8.3333333333333321</v>
      </c>
      <c r="AJ92" s="69">
        <v>0</v>
      </c>
      <c r="AK92" s="69">
        <v>18.181818181818183</v>
      </c>
      <c r="AL92" s="173">
        <v>91.666666666666657</v>
      </c>
      <c r="AO92" s="174">
        <f t="shared" si="2"/>
        <v>55.38461538461538</v>
      </c>
      <c r="AP92" s="69">
        <v>69.230769230769226</v>
      </c>
      <c r="AQ92" s="69">
        <v>46.153846153846153</v>
      </c>
      <c r="AR92" s="69">
        <v>30.76923076923077</v>
      </c>
      <c r="AS92" s="69">
        <v>53.846153846153847</v>
      </c>
      <c r="AT92" s="69">
        <v>76.923076923076934</v>
      </c>
      <c r="AU92" s="192">
        <v>55.555555555555557</v>
      </c>
      <c r="AV92" s="192">
        <v>61.538461538461533</v>
      </c>
      <c r="AW92" s="192">
        <v>92.592592592592595</v>
      </c>
      <c r="AX92" s="192">
        <v>92.307692307692307</v>
      </c>
      <c r="AY92" s="192">
        <v>82.90598290598291</v>
      </c>
      <c r="AZ92" s="69">
        <v>92.307692307692307</v>
      </c>
      <c r="BA92" s="69">
        <v>92.307692307692307</v>
      </c>
      <c r="BB92" s="69">
        <v>91.666666666666657</v>
      </c>
      <c r="BC92" s="69">
        <v>92.307692307692307</v>
      </c>
      <c r="BD92" s="69">
        <v>92.307692307692307</v>
      </c>
      <c r="BE92" s="69">
        <v>15.079365079365079</v>
      </c>
      <c r="BF92" s="69">
        <v>4.7619047619047619</v>
      </c>
      <c r="BG92" s="69">
        <v>45.238095238095234</v>
      </c>
      <c r="BH92" s="69">
        <v>58.730158730158728</v>
      </c>
      <c r="BI92" s="69">
        <v>78.571428571428569</v>
      </c>
      <c r="BJ92" s="69">
        <v>80.952380952380963</v>
      </c>
      <c r="BK92" s="69">
        <v>69.841269841269835</v>
      </c>
    </row>
    <row r="93" spans="2:63" x14ac:dyDescent="0.35">
      <c r="B93" s="175" t="s">
        <v>273</v>
      </c>
      <c r="C93" s="176" t="s">
        <v>434</v>
      </c>
      <c r="D93" s="177">
        <v>100</v>
      </c>
      <c r="E93" s="177">
        <v>100</v>
      </c>
      <c r="F93" s="177">
        <v>100</v>
      </c>
      <c r="G93" s="177">
        <v>100</v>
      </c>
      <c r="H93" s="177">
        <v>47.619047619047613</v>
      </c>
      <c r="I93" s="178">
        <v>66.666666666666657</v>
      </c>
      <c r="J93" s="177">
        <v>91.666666666666657</v>
      </c>
      <c r="K93" s="177">
        <v>100</v>
      </c>
      <c r="L93" s="177">
        <v>100</v>
      </c>
      <c r="M93" s="177">
        <v>88.116883116883116</v>
      </c>
      <c r="N93" s="177">
        <v>53.84615384615384</v>
      </c>
      <c r="O93" s="177">
        <v>69.230769230769226</v>
      </c>
      <c r="P93" s="178">
        <v>65.873015873015873</v>
      </c>
      <c r="Q93" s="177">
        <v>100</v>
      </c>
      <c r="R93" s="177">
        <v>92.307692307692307</v>
      </c>
      <c r="S93" s="177">
        <v>100</v>
      </c>
      <c r="T93" s="177">
        <v>71.428571428571431</v>
      </c>
      <c r="U93" s="177">
        <v>100</v>
      </c>
      <c r="V93" s="177">
        <v>64.285714285714292</v>
      </c>
      <c r="W93" s="177">
        <v>75.396825396825392</v>
      </c>
      <c r="X93" s="177">
        <v>57.142857142857146</v>
      </c>
      <c r="Y93" s="177">
        <v>63.492063492063494</v>
      </c>
      <c r="Z93" s="177">
        <v>41.414141414141419</v>
      </c>
      <c r="AA93" s="177">
        <v>51.587301587301589</v>
      </c>
      <c r="AB93" s="178">
        <v>61.111111111111107</v>
      </c>
      <c r="AC93" s="177">
        <v>98.571428571428584</v>
      </c>
      <c r="AD93" s="177">
        <v>66.178266178266185</v>
      </c>
      <c r="AE93" s="177">
        <v>55.555555555555557</v>
      </c>
      <c r="AF93" s="177">
        <v>42.460317460317455</v>
      </c>
      <c r="AG93" s="178">
        <v>84.391534391534393</v>
      </c>
      <c r="AH93" s="177">
        <v>100</v>
      </c>
      <c r="AI93" s="177">
        <v>35.714285714285715</v>
      </c>
      <c r="AJ93" s="177">
        <v>45.454545454545453</v>
      </c>
      <c r="AK93" s="177">
        <v>61.53846153846154</v>
      </c>
      <c r="AL93" s="178">
        <v>85.714285714285708</v>
      </c>
      <c r="AO93" s="174">
        <f t="shared" si="2"/>
        <v>88.116883116883116</v>
      </c>
      <c r="AP93" s="177">
        <v>92.857142857142861</v>
      </c>
      <c r="AQ93" s="177">
        <v>75</v>
      </c>
      <c r="AR93" s="177">
        <v>72.727272727272734</v>
      </c>
      <c r="AS93" s="177">
        <v>100</v>
      </c>
      <c r="AT93" s="177">
        <v>100</v>
      </c>
      <c r="AU93" s="191">
        <v>54.761904761904766</v>
      </c>
      <c r="AV93" s="191">
        <v>54.761904761904766</v>
      </c>
      <c r="AW93" s="191">
        <v>75.213675213675216</v>
      </c>
      <c r="AX93" s="191">
        <v>76.92307692307692</v>
      </c>
      <c r="AY93" s="191">
        <v>69.230769230769226</v>
      </c>
      <c r="AZ93" s="177">
        <v>100</v>
      </c>
      <c r="BA93" s="177">
        <v>92.857142857142861</v>
      </c>
      <c r="BB93" s="177">
        <v>100</v>
      </c>
      <c r="BC93" s="177">
        <v>100</v>
      </c>
      <c r="BD93" s="177">
        <v>100</v>
      </c>
      <c r="BE93" s="177">
        <v>23.809523809523807</v>
      </c>
      <c r="BF93" s="177">
        <v>21.428571428571427</v>
      </c>
      <c r="BG93" s="177">
        <v>55.555555555555557</v>
      </c>
      <c r="BH93" s="177">
        <v>69.047619047619051</v>
      </c>
      <c r="BI93" s="177">
        <v>83.333333333333329</v>
      </c>
      <c r="BJ93" s="177">
        <v>92.857142857142861</v>
      </c>
      <c r="BK93" s="177">
        <v>76.984126984126988</v>
      </c>
    </row>
    <row r="94" spans="2:63" x14ac:dyDescent="0.35">
      <c r="B94" t="s">
        <v>274</v>
      </c>
      <c r="C94" s="172" t="s">
        <v>433</v>
      </c>
      <c r="D94" s="69">
        <v>100</v>
      </c>
      <c r="E94" s="69">
        <v>77.777777777777786</v>
      </c>
      <c r="F94" s="69">
        <v>60</v>
      </c>
      <c r="G94" s="69">
        <v>62.5</v>
      </c>
      <c r="H94" s="69">
        <v>65.740740740740748</v>
      </c>
      <c r="I94" s="173">
        <v>55.555555555555557</v>
      </c>
      <c r="J94" s="69">
        <v>16.666666666666664</v>
      </c>
      <c r="K94" s="69">
        <v>60</v>
      </c>
      <c r="L94" s="69">
        <v>57.142857142857139</v>
      </c>
      <c r="M94" s="69">
        <v>75.510204081632651</v>
      </c>
      <c r="N94" s="69">
        <v>31.313131313131315</v>
      </c>
      <c r="O94" s="69">
        <v>40.74074074074074</v>
      </c>
      <c r="P94" s="173">
        <v>39.393939393939398</v>
      </c>
      <c r="Q94" s="69">
        <v>66.666666666666657</v>
      </c>
      <c r="R94" s="69">
        <v>85.714285714285708</v>
      </c>
      <c r="S94" s="69">
        <v>62.5</v>
      </c>
      <c r="T94" s="69">
        <v>33.333333333333329</v>
      </c>
      <c r="U94" s="69">
        <v>71.428571428571431</v>
      </c>
      <c r="V94" s="69">
        <v>33.333333333333329</v>
      </c>
      <c r="W94" s="69">
        <v>41.666666666666664</v>
      </c>
      <c r="X94" s="69">
        <v>32.407407407407405</v>
      </c>
      <c r="Y94" s="69">
        <v>32.323232323232325</v>
      </c>
      <c r="Z94" s="69">
        <v>54.629629629629633</v>
      </c>
      <c r="AA94" s="69">
        <v>41.666666666666664</v>
      </c>
      <c r="AB94" s="173">
        <v>34.259259259259252</v>
      </c>
      <c r="AC94" s="69">
        <v>65</v>
      </c>
      <c r="AD94" s="69">
        <v>59.333333333333336</v>
      </c>
      <c r="AE94" s="69">
        <v>38.888888888888886</v>
      </c>
      <c r="AF94" s="69">
        <v>21.527777777777775</v>
      </c>
      <c r="AG94" s="173">
        <v>67.283950617283949</v>
      </c>
      <c r="AH94" s="69">
        <v>60</v>
      </c>
      <c r="AI94" s="69">
        <v>0</v>
      </c>
      <c r="AJ94" s="69">
        <v>0</v>
      </c>
      <c r="AK94" s="69">
        <v>55.555555555555557</v>
      </c>
      <c r="AL94" s="173">
        <v>33.333333333333329</v>
      </c>
      <c r="AO94" s="174">
        <f t="shared" si="2"/>
        <v>70.714285714285708</v>
      </c>
      <c r="AP94" s="69">
        <v>87.5</v>
      </c>
      <c r="AQ94" s="69">
        <v>87.5</v>
      </c>
      <c r="AR94" s="69">
        <v>50</v>
      </c>
      <c r="AS94" s="69">
        <v>71.428571428571431</v>
      </c>
      <c r="AT94" s="69">
        <v>57.142857142857139</v>
      </c>
      <c r="AU94" s="192">
        <v>52.222222222222229</v>
      </c>
      <c r="AV94" s="192">
        <v>45.679012345679006</v>
      </c>
      <c r="AW94" s="192">
        <v>74.074074074074076</v>
      </c>
      <c r="AX94" s="192">
        <v>56.79012345679012</v>
      </c>
      <c r="AY94" s="192">
        <v>67.901234567901241</v>
      </c>
      <c r="AZ94" s="69">
        <v>62.5</v>
      </c>
      <c r="BA94" s="69">
        <v>71.428571428571431</v>
      </c>
      <c r="BB94" s="69">
        <v>42.857142857142854</v>
      </c>
      <c r="BC94" s="69">
        <v>62.5</v>
      </c>
      <c r="BD94" s="69">
        <v>85.714285714285708</v>
      </c>
      <c r="BE94" s="69">
        <v>12.037037037037038</v>
      </c>
      <c r="BF94" s="69">
        <v>6.4814814814814801</v>
      </c>
      <c r="BG94" s="69">
        <v>37.037037037037031</v>
      </c>
      <c r="BH94" s="69">
        <v>30.555555555555554</v>
      </c>
      <c r="BI94" s="69">
        <v>81.481481481481481</v>
      </c>
      <c r="BJ94" s="69">
        <v>62.037037037037031</v>
      </c>
      <c r="BK94" s="69">
        <v>58.333333333333329</v>
      </c>
    </row>
    <row r="95" spans="2:63" x14ac:dyDescent="0.35">
      <c r="B95" t="s">
        <v>274</v>
      </c>
      <c r="C95" s="172" t="s">
        <v>434</v>
      </c>
      <c r="D95" s="69">
        <v>93.333333333333329</v>
      </c>
      <c r="E95" s="69">
        <v>93.75</v>
      </c>
      <c r="F95" s="69">
        <v>81.25</v>
      </c>
      <c r="G95" s="69">
        <v>87.5</v>
      </c>
      <c r="H95" s="69">
        <v>82.352941176470594</v>
      </c>
      <c r="I95" s="173">
        <v>57.037037037037038</v>
      </c>
      <c r="J95" s="69">
        <v>87.5</v>
      </c>
      <c r="K95" s="69">
        <v>71.428571428571431</v>
      </c>
      <c r="L95" s="69">
        <v>68.75</v>
      </c>
      <c r="M95" s="69">
        <v>75.294117647058826</v>
      </c>
      <c r="N95" s="69">
        <v>49.673202614379086</v>
      </c>
      <c r="O95" s="69">
        <v>56.862745098039206</v>
      </c>
      <c r="P95" s="173">
        <v>49.019607843137258</v>
      </c>
      <c r="Q95" s="69">
        <v>88.235294117647058</v>
      </c>
      <c r="R95" s="69">
        <v>100</v>
      </c>
      <c r="S95" s="69">
        <v>68.75</v>
      </c>
      <c r="T95" s="69">
        <v>50</v>
      </c>
      <c r="U95" s="69">
        <v>82.35294117647058</v>
      </c>
      <c r="V95" s="69">
        <v>37.5</v>
      </c>
      <c r="W95" s="69">
        <v>64.052287581699346</v>
      </c>
      <c r="X95" s="69">
        <v>38.562091503267972</v>
      </c>
      <c r="Y95" s="69">
        <v>34.640522875816984</v>
      </c>
      <c r="Z95" s="69">
        <v>68.627450980392155</v>
      </c>
      <c r="AA95" s="69">
        <v>55.555555555555557</v>
      </c>
      <c r="AB95" s="173">
        <v>55.555555555555557</v>
      </c>
      <c r="AC95" s="69">
        <v>56.470588235294123</v>
      </c>
      <c r="AD95" s="69">
        <v>62.83986928104575</v>
      </c>
      <c r="AE95" s="69">
        <v>38.888888888888886</v>
      </c>
      <c r="AF95" s="69">
        <v>45.098039215686271</v>
      </c>
      <c r="AG95" s="173">
        <v>86.492374727668846</v>
      </c>
      <c r="AH95" s="69">
        <v>68.75</v>
      </c>
      <c r="AI95" s="69">
        <v>13.333333333333334</v>
      </c>
      <c r="AJ95" s="69">
        <v>6.666666666666667</v>
      </c>
      <c r="AK95" s="69">
        <v>50</v>
      </c>
      <c r="AL95" s="173">
        <v>56.25</v>
      </c>
      <c r="AO95" s="174">
        <f t="shared" si="2"/>
        <v>75.294117647058826</v>
      </c>
      <c r="AP95" s="69">
        <v>88.235294117647058</v>
      </c>
      <c r="AQ95" s="69">
        <v>70.588235294117652</v>
      </c>
      <c r="AR95" s="69">
        <v>70.588235294117652</v>
      </c>
      <c r="AS95" s="69">
        <v>58.82352941176471</v>
      </c>
      <c r="AT95" s="69">
        <v>88.235294117647058</v>
      </c>
      <c r="AU95" s="191">
        <v>46.40522875816994</v>
      </c>
      <c r="AV95" s="191">
        <v>57.516339869281047</v>
      </c>
      <c r="AW95" s="191">
        <v>74.305555555555557</v>
      </c>
      <c r="AX95" s="191">
        <v>64.444444444444443</v>
      </c>
      <c r="AY95" s="191">
        <v>71.527777777777771</v>
      </c>
      <c r="AZ95" s="69">
        <v>68.75</v>
      </c>
      <c r="BA95" s="69">
        <v>43.75</v>
      </c>
      <c r="BB95" s="69">
        <v>43.75</v>
      </c>
      <c r="BC95" s="69">
        <v>43.75</v>
      </c>
      <c r="BD95" s="69">
        <v>82.35294117647058</v>
      </c>
      <c r="BE95" s="69">
        <v>32.679738562091508</v>
      </c>
      <c r="BF95" s="69">
        <v>24.183006535947708</v>
      </c>
      <c r="BG95" s="69">
        <v>56.862745098039206</v>
      </c>
      <c r="BH95" s="69">
        <v>66.666666666666657</v>
      </c>
      <c r="BI95" s="69">
        <v>92.156862745098039</v>
      </c>
      <c r="BJ95" s="69">
        <v>85.620915032679733</v>
      </c>
      <c r="BK95" s="69">
        <v>81.699346405228766</v>
      </c>
    </row>
    <row r="96" spans="2:63" x14ac:dyDescent="0.35">
      <c r="B96" t="s">
        <v>275</v>
      </c>
      <c r="C96" s="172" t="s">
        <v>433</v>
      </c>
      <c r="D96" s="69">
        <v>72.727272727272734</v>
      </c>
      <c r="E96" s="69">
        <v>70</v>
      </c>
      <c r="F96" s="69">
        <v>90</v>
      </c>
      <c r="G96" s="69">
        <v>40</v>
      </c>
      <c r="H96" s="69">
        <v>58.119658119658119</v>
      </c>
      <c r="I96" s="173">
        <v>52.136752136752136</v>
      </c>
      <c r="J96" s="69">
        <v>83.333333333333343</v>
      </c>
      <c r="K96" s="69">
        <v>38.461538461538467</v>
      </c>
      <c r="L96" s="69">
        <v>46.153846153846153</v>
      </c>
      <c r="M96" s="69">
        <v>35.064935064935064</v>
      </c>
      <c r="N96" s="69">
        <v>47.863247863247857</v>
      </c>
      <c r="O96" s="69">
        <v>46.153846153846153</v>
      </c>
      <c r="P96" s="173">
        <v>31.623931623931625</v>
      </c>
      <c r="Q96" s="69">
        <v>27.27272727272727</v>
      </c>
      <c r="R96" s="69">
        <v>20</v>
      </c>
      <c r="S96" s="69">
        <v>0</v>
      </c>
      <c r="T96" s="69">
        <v>18.181818181818183</v>
      </c>
      <c r="U96" s="69">
        <v>20</v>
      </c>
      <c r="V96" s="69">
        <v>27.27272727272727</v>
      </c>
      <c r="W96" s="69">
        <v>52.991452991452988</v>
      </c>
      <c r="X96" s="69">
        <v>59.82905982905983</v>
      </c>
      <c r="Y96" s="69">
        <v>45.299145299145295</v>
      </c>
      <c r="Z96" s="69">
        <v>75.925925925925924</v>
      </c>
      <c r="AA96" s="69">
        <v>51.282051282051277</v>
      </c>
      <c r="AB96" s="173">
        <v>33.333333333333329</v>
      </c>
      <c r="AC96" s="69">
        <v>30.909090909090914</v>
      </c>
      <c r="AD96" s="69">
        <v>51.327160493827158</v>
      </c>
      <c r="AE96" s="69">
        <v>45.299145299145295</v>
      </c>
      <c r="AF96" s="69">
        <v>37.606837606837615</v>
      </c>
      <c r="AG96" s="173">
        <v>62.108262108262103</v>
      </c>
      <c r="AH96" s="69">
        <v>36.363636363636367</v>
      </c>
      <c r="AI96" s="69">
        <v>12.5</v>
      </c>
      <c r="AJ96" s="69">
        <v>10</v>
      </c>
      <c r="AK96" s="69">
        <v>10</v>
      </c>
      <c r="AL96" s="173">
        <v>60</v>
      </c>
      <c r="AO96" s="174">
        <f t="shared" si="2"/>
        <v>40</v>
      </c>
      <c r="AP96" s="69">
        <v>50</v>
      </c>
      <c r="AQ96" s="69">
        <v>8.3333333333333321</v>
      </c>
      <c r="AR96" s="69">
        <v>66.666666666666657</v>
      </c>
      <c r="AS96" s="69">
        <v>41.666666666666671</v>
      </c>
      <c r="AT96" s="69">
        <v>33.333333333333329</v>
      </c>
      <c r="AU96" s="192">
        <v>40.740740740740748</v>
      </c>
      <c r="AV96" s="192">
        <v>34.567901234567898</v>
      </c>
      <c r="AW96" s="192">
        <v>66.666666666666671</v>
      </c>
      <c r="AX96" s="192">
        <v>54.166666666666671</v>
      </c>
      <c r="AY96" s="192">
        <v>60.493827160493829</v>
      </c>
      <c r="AZ96" s="69">
        <v>27.27272727272727</v>
      </c>
      <c r="BA96" s="69">
        <v>9.0909090909090917</v>
      </c>
      <c r="BB96" s="69">
        <v>45.454545454545453</v>
      </c>
      <c r="BC96" s="69">
        <v>36.363636363636367</v>
      </c>
      <c r="BD96" s="69">
        <v>36.363636363636367</v>
      </c>
      <c r="BE96" s="69">
        <v>43.589743589743591</v>
      </c>
      <c r="BF96" s="69">
        <v>26.495726495726494</v>
      </c>
      <c r="BG96" s="69">
        <v>48.717948717948723</v>
      </c>
      <c r="BH96" s="69">
        <v>31.623931623931625</v>
      </c>
      <c r="BI96" s="69">
        <v>72.649572649572647</v>
      </c>
      <c r="BJ96" s="69">
        <v>61.538461538461533</v>
      </c>
      <c r="BK96" s="69">
        <v>52.136752136752136</v>
      </c>
    </row>
    <row r="97" spans="2:63" x14ac:dyDescent="0.35">
      <c r="B97" t="s">
        <v>275</v>
      </c>
      <c r="C97" s="172" t="s">
        <v>434</v>
      </c>
      <c r="D97" s="69">
        <v>92.857142857142861</v>
      </c>
      <c r="E97" s="69">
        <v>71.428571428571431</v>
      </c>
      <c r="F97" s="69">
        <v>85.714285714285708</v>
      </c>
      <c r="G97" s="69">
        <v>71.428571428571431</v>
      </c>
      <c r="H97" s="69">
        <v>65.079365079365076</v>
      </c>
      <c r="I97" s="173">
        <v>47.008547008547005</v>
      </c>
      <c r="J97" s="69">
        <v>46.666666666666664</v>
      </c>
      <c r="K97" s="69">
        <v>66.666666666666657</v>
      </c>
      <c r="L97" s="69">
        <v>42.857142857142854</v>
      </c>
      <c r="M97" s="69">
        <v>38.695970695970701</v>
      </c>
      <c r="N97" s="69">
        <v>39.682539682539677</v>
      </c>
      <c r="O97" s="69">
        <v>48.888888888888893</v>
      </c>
      <c r="P97" s="173">
        <v>45.238095238095234</v>
      </c>
      <c r="Q97" s="69">
        <v>92.857142857142861</v>
      </c>
      <c r="R97" s="69">
        <v>83.333333333333343</v>
      </c>
      <c r="S97" s="69">
        <v>35.714285714285715</v>
      </c>
      <c r="T97" s="69">
        <v>28.571428571428569</v>
      </c>
      <c r="U97" s="69">
        <v>33.333333333333329</v>
      </c>
      <c r="V97" s="69">
        <v>21.428571428571427</v>
      </c>
      <c r="W97" s="69">
        <v>53.17460317460317</v>
      </c>
      <c r="X97" s="69">
        <v>55.555555555555557</v>
      </c>
      <c r="Y97" s="69">
        <v>38.888888888888886</v>
      </c>
      <c r="Z97" s="69">
        <v>71.428571428571431</v>
      </c>
      <c r="AA97" s="69">
        <v>47.619047619047613</v>
      </c>
      <c r="AB97" s="173">
        <v>22.222222222222221</v>
      </c>
      <c r="AC97" s="69">
        <v>46.391941391941387</v>
      </c>
      <c r="AD97" s="69">
        <v>48.351463351463352</v>
      </c>
      <c r="AE97" s="69">
        <v>50</v>
      </c>
      <c r="AF97" s="69">
        <v>36.111111111111114</v>
      </c>
      <c r="AG97" s="173">
        <v>68.641975308641975</v>
      </c>
      <c r="AH97" s="69">
        <v>69.230769230769226</v>
      </c>
      <c r="AI97" s="69">
        <v>40</v>
      </c>
      <c r="AJ97" s="69">
        <v>9.0909090909090917</v>
      </c>
      <c r="AK97" s="69">
        <v>26.666666666666668</v>
      </c>
      <c r="AL97" s="173">
        <v>60</v>
      </c>
      <c r="AO97" s="174">
        <f t="shared" si="2"/>
        <v>38.695970695970701</v>
      </c>
      <c r="AP97" s="69">
        <v>35.714285714285715</v>
      </c>
      <c r="AQ97" s="69">
        <v>6.666666666666667</v>
      </c>
      <c r="AR97" s="69">
        <v>61.53846153846154</v>
      </c>
      <c r="AS97" s="69">
        <v>35.714285714285715</v>
      </c>
      <c r="AT97" s="69">
        <v>53.846153846153847</v>
      </c>
      <c r="AU97" s="191">
        <v>36.752136752136749</v>
      </c>
      <c r="AV97" s="191">
        <v>24.786324786324784</v>
      </c>
      <c r="AW97" s="191">
        <v>62.037037037037038</v>
      </c>
      <c r="AX97" s="191">
        <v>56.565656565656568</v>
      </c>
      <c r="AY97" s="191">
        <v>61.616161616161619</v>
      </c>
      <c r="AZ97" s="69">
        <v>42.857142857142854</v>
      </c>
      <c r="BA97" s="69">
        <v>23.076923076923077</v>
      </c>
      <c r="BB97" s="69">
        <v>53.846153846153847</v>
      </c>
      <c r="BC97" s="69">
        <v>58.333333333333336</v>
      </c>
      <c r="BD97" s="69">
        <v>53.846153846153847</v>
      </c>
      <c r="BE97" s="69">
        <v>45.925925925925931</v>
      </c>
      <c r="BF97" s="69">
        <v>30.37037037037037</v>
      </c>
      <c r="BG97" s="69">
        <v>45.185185185185183</v>
      </c>
      <c r="BH97" s="69">
        <v>22.962962962962965</v>
      </c>
      <c r="BI97" s="69">
        <v>74.81481481481481</v>
      </c>
      <c r="BJ97" s="69">
        <v>69.629629629629633</v>
      </c>
      <c r="BK97" s="69">
        <v>61.481481481481481</v>
      </c>
    </row>
    <row r="98" spans="2:63" x14ac:dyDescent="0.35">
      <c r="B98" t="s">
        <v>316</v>
      </c>
      <c r="C98" s="172" t="s">
        <v>433</v>
      </c>
      <c r="D98" s="69">
        <v>45.454545454545453</v>
      </c>
      <c r="E98" s="69">
        <v>50</v>
      </c>
      <c r="F98" s="69">
        <v>41.666666666666671</v>
      </c>
      <c r="G98" s="69">
        <v>54.54545454545454</v>
      </c>
      <c r="H98" s="69">
        <v>41.025641025641029</v>
      </c>
      <c r="I98" s="173">
        <v>43.589743589743591</v>
      </c>
      <c r="J98" s="69">
        <v>15.384615384615385</v>
      </c>
      <c r="K98" s="69">
        <v>23.076923076923077</v>
      </c>
      <c r="L98" s="69">
        <v>45.454545454545453</v>
      </c>
      <c r="M98" s="69">
        <v>55.111555111555113</v>
      </c>
      <c r="N98" s="69">
        <v>41.269841269841272</v>
      </c>
      <c r="O98" s="69">
        <v>39.25925925925926</v>
      </c>
      <c r="P98" s="173">
        <v>27.777777777777779</v>
      </c>
      <c r="Q98" s="69">
        <v>45.454545454545453</v>
      </c>
      <c r="R98" s="69">
        <v>58.333333333333336</v>
      </c>
      <c r="S98" s="69">
        <v>37.5</v>
      </c>
      <c r="T98" s="69">
        <v>36.363636363636367</v>
      </c>
      <c r="U98" s="69">
        <v>10</v>
      </c>
      <c r="V98" s="69">
        <v>18.181818181818183</v>
      </c>
      <c r="W98" s="69">
        <v>33.333333333333329</v>
      </c>
      <c r="X98" s="69">
        <v>25.185185185185183</v>
      </c>
      <c r="Y98" s="69">
        <v>30.952380952380949</v>
      </c>
      <c r="Z98" s="69">
        <v>75.396825396825392</v>
      </c>
      <c r="AA98" s="69">
        <v>62.698412698412703</v>
      </c>
      <c r="AB98" s="173">
        <v>24.603174603174605</v>
      </c>
      <c r="AC98" s="69">
        <v>72.412587412587413</v>
      </c>
      <c r="AD98" s="69">
        <v>61.495726495726487</v>
      </c>
      <c r="AE98" s="69">
        <v>31.111111111111107</v>
      </c>
      <c r="AF98" s="69">
        <v>31.111111111111111</v>
      </c>
      <c r="AG98" s="173">
        <v>57.53086419753086</v>
      </c>
      <c r="AH98" s="69">
        <v>16.666666666666664</v>
      </c>
      <c r="AI98" s="69">
        <v>9.0909090909090917</v>
      </c>
      <c r="AJ98" s="69">
        <v>25</v>
      </c>
      <c r="AK98" s="69">
        <v>61.53846153846154</v>
      </c>
      <c r="AL98" s="173">
        <v>10</v>
      </c>
      <c r="AO98" s="174">
        <f t="shared" si="2"/>
        <v>56.515151515151523</v>
      </c>
      <c r="AP98" s="69">
        <v>58.333333333333336</v>
      </c>
      <c r="AQ98" s="69">
        <v>33.333333333333329</v>
      </c>
      <c r="AR98" s="69">
        <v>38.461538461538467</v>
      </c>
      <c r="AS98" s="69">
        <v>61.53846153846154</v>
      </c>
      <c r="AT98" s="69">
        <v>90.909090909090907</v>
      </c>
      <c r="AU98" s="192">
        <v>60</v>
      </c>
      <c r="AV98" s="192">
        <v>69.629629629629633</v>
      </c>
      <c r="AW98" s="192">
        <v>59.259259259259252</v>
      </c>
      <c r="AX98" s="192">
        <v>65.81196581196582</v>
      </c>
      <c r="AY98" s="192">
        <v>52.777777777777779</v>
      </c>
      <c r="AZ98" s="69">
        <v>76.923076923076934</v>
      </c>
      <c r="BA98" s="69">
        <v>58.333333333333336</v>
      </c>
      <c r="BB98" s="69">
        <v>66.666666666666657</v>
      </c>
      <c r="BC98" s="69">
        <v>69.230769230769226</v>
      </c>
      <c r="BD98" s="69">
        <v>90.909090909090907</v>
      </c>
      <c r="BE98" s="69">
        <v>43.703703703703702</v>
      </c>
      <c r="BF98" s="69">
        <v>28.888888888888889</v>
      </c>
      <c r="BG98" s="69">
        <v>36.296296296296298</v>
      </c>
      <c r="BH98" s="69">
        <v>15.555555555555554</v>
      </c>
      <c r="BI98" s="69">
        <v>57.037037037037038</v>
      </c>
      <c r="BJ98" s="69">
        <v>59.259259259259252</v>
      </c>
      <c r="BK98" s="69">
        <v>56.296296296296291</v>
      </c>
    </row>
    <row r="99" spans="2:63" x14ac:dyDescent="0.35">
      <c r="B99" t="s">
        <v>316</v>
      </c>
      <c r="C99" s="172" t="s">
        <v>434</v>
      </c>
      <c r="D99" s="69">
        <v>90.909090909090907</v>
      </c>
      <c r="E99" s="69">
        <v>91.666666666666657</v>
      </c>
      <c r="F99" s="69">
        <v>83.333333333333343</v>
      </c>
      <c r="G99" s="69">
        <v>83.333333333333343</v>
      </c>
      <c r="H99" s="69">
        <v>60.185185185185183</v>
      </c>
      <c r="I99" s="173">
        <v>52.525252525252526</v>
      </c>
      <c r="J99" s="69">
        <v>50</v>
      </c>
      <c r="K99" s="69">
        <v>72.727272727272734</v>
      </c>
      <c r="L99" s="69">
        <v>91.666666666666657</v>
      </c>
      <c r="M99" s="69">
        <v>69.696969696969703</v>
      </c>
      <c r="N99" s="69">
        <v>47.222222222222221</v>
      </c>
      <c r="O99" s="69">
        <v>49.074074074074076</v>
      </c>
      <c r="P99" s="173">
        <v>44.444444444444443</v>
      </c>
      <c r="Q99" s="69">
        <v>91.666666666666657</v>
      </c>
      <c r="R99" s="69">
        <v>66.666666666666657</v>
      </c>
      <c r="S99" s="69">
        <v>83.333333333333343</v>
      </c>
      <c r="T99" s="69">
        <v>66.666666666666657</v>
      </c>
      <c r="U99" s="69">
        <v>83.333333333333343</v>
      </c>
      <c r="V99" s="69">
        <v>81.818181818181827</v>
      </c>
      <c r="W99" s="69">
        <v>52.777777777777779</v>
      </c>
      <c r="X99" s="69">
        <v>47.222222222222221</v>
      </c>
      <c r="Y99" s="69">
        <v>42.592592592592588</v>
      </c>
      <c r="Z99" s="69">
        <v>62.62626262626263</v>
      </c>
      <c r="AA99" s="69">
        <v>63.888888888888886</v>
      </c>
      <c r="AB99" s="173">
        <v>40.74074074074074</v>
      </c>
      <c r="AC99" s="69">
        <v>71.666666666666657</v>
      </c>
      <c r="AD99" s="69">
        <v>62.378917378917386</v>
      </c>
      <c r="AE99" s="69">
        <v>46.296296296296298</v>
      </c>
      <c r="AF99" s="69">
        <v>47.643097643097647</v>
      </c>
      <c r="AG99" s="173">
        <v>71.296296296296305</v>
      </c>
      <c r="AH99" s="69">
        <v>66.666666666666657</v>
      </c>
      <c r="AI99" s="69">
        <v>41.666666666666671</v>
      </c>
      <c r="AJ99" s="69">
        <v>41.666666666666671</v>
      </c>
      <c r="AK99" s="69">
        <v>66.666666666666657</v>
      </c>
      <c r="AL99" s="173">
        <v>66.666666666666657</v>
      </c>
      <c r="AO99" s="174">
        <f t="shared" si="2"/>
        <v>69.696969696969703</v>
      </c>
      <c r="AP99" s="69">
        <v>81.818181818181827</v>
      </c>
      <c r="AQ99" s="69">
        <v>50</v>
      </c>
      <c r="AR99" s="69">
        <v>66.666666666666657</v>
      </c>
      <c r="AS99" s="69">
        <v>50</v>
      </c>
      <c r="AT99" s="69">
        <v>100</v>
      </c>
      <c r="AU99" s="191">
        <v>62.037037037037038</v>
      </c>
      <c r="AV99" s="191">
        <v>80.555555555555557</v>
      </c>
      <c r="AW99" s="191">
        <v>63.888888888888893</v>
      </c>
      <c r="AX99" s="191">
        <v>70.370370370370381</v>
      </c>
      <c r="AY99" s="191">
        <v>35.042735042735046</v>
      </c>
      <c r="AZ99" s="69">
        <v>91.666666666666657</v>
      </c>
      <c r="BA99" s="69">
        <v>41.666666666666671</v>
      </c>
      <c r="BB99" s="69">
        <v>66.666666666666657</v>
      </c>
      <c r="BC99" s="69">
        <v>58.333333333333336</v>
      </c>
      <c r="BD99" s="69">
        <v>100</v>
      </c>
      <c r="BE99" s="69">
        <v>49.074074074074076</v>
      </c>
      <c r="BF99" s="69">
        <v>54.629629629629633</v>
      </c>
      <c r="BG99" s="69">
        <v>53.535353535353536</v>
      </c>
      <c r="BH99" s="69">
        <v>33.333333333333329</v>
      </c>
      <c r="BI99" s="69">
        <v>68.518518518518519</v>
      </c>
      <c r="BJ99" s="69">
        <v>75</v>
      </c>
      <c r="BK99" s="69">
        <v>70.370370370370367</v>
      </c>
    </row>
    <row r="100" spans="2:63" x14ac:dyDescent="0.35">
      <c r="B100" t="s">
        <v>277</v>
      </c>
      <c r="C100" s="172" t="s">
        <v>433</v>
      </c>
      <c r="D100" s="69">
        <v>57.894736842105267</v>
      </c>
      <c r="E100" s="69">
        <v>45</v>
      </c>
      <c r="F100" s="69">
        <v>16.666666666666664</v>
      </c>
      <c r="G100" s="69">
        <v>21.052631578947366</v>
      </c>
      <c r="H100" s="69">
        <v>24.561403508771932</v>
      </c>
      <c r="I100" s="173">
        <v>54.4973544973545</v>
      </c>
      <c r="J100" s="69">
        <v>47.619047619047613</v>
      </c>
      <c r="K100" s="69">
        <v>28.571428571428569</v>
      </c>
      <c r="L100" s="69">
        <v>52.380952380952387</v>
      </c>
      <c r="M100" s="69">
        <v>18.344074471894022</v>
      </c>
      <c r="N100" s="69">
        <v>43.915343915343918</v>
      </c>
      <c r="O100" s="69">
        <v>42.328042328042322</v>
      </c>
      <c r="P100" s="173">
        <v>32.275132275132272</v>
      </c>
      <c r="Q100" s="69">
        <v>30</v>
      </c>
      <c r="R100" s="69">
        <v>50</v>
      </c>
      <c r="S100" s="69">
        <v>70</v>
      </c>
      <c r="T100" s="69">
        <v>25</v>
      </c>
      <c r="U100" s="69">
        <v>10.526315789473683</v>
      </c>
      <c r="V100" s="69">
        <v>20</v>
      </c>
      <c r="W100" s="69">
        <v>39.153439153439152</v>
      </c>
      <c r="X100" s="69">
        <v>24.338624338624339</v>
      </c>
      <c r="Y100" s="69">
        <v>16.93121693121693</v>
      </c>
      <c r="Z100" s="69">
        <v>87.301587301587304</v>
      </c>
      <c r="AA100" s="69">
        <v>48.677248677248677</v>
      </c>
      <c r="AB100" s="173">
        <v>42.857142857142854</v>
      </c>
      <c r="AC100" s="69">
        <v>17.10526315789474</v>
      </c>
      <c r="AD100" s="69">
        <v>63.492063492063494</v>
      </c>
      <c r="AE100" s="69">
        <v>22.486772486772484</v>
      </c>
      <c r="AF100" s="69">
        <v>31.216931216931215</v>
      </c>
      <c r="AG100" s="173">
        <v>45.277777777777771</v>
      </c>
      <c r="AH100" s="69">
        <v>28.571428571428569</v>
      </c>
      <c r="AI100" s="69">
        <v>5</v>
      </c>
      <c r="AJ100" s="69">
        <v>0</v>
      </c>
      <c r="AK100" s="69">
        <v>20</v>
      </c>
      <c r="AL100" s="173">
        <v>23.809523809523807</v>
      </c>
      <c r="AO100" s="174">
        <f t="shared" si="2"/>
        <v>15.105263157894736</v>
      </c>
      <c r="AP100" s="69">
        <v>10</v>
      </c>
      <c r="AQ100" s="69">
        <v>10.526315789473683</v>
      </c>
      <c r="AR100" s="69">
        <v>5</v>
      </c>
      <c r="AS100" s="69">
        <v>15</v>
      </c>
      <c r="AT100" s="69">
        <v>35</v>
      </c>
      <c r="AU100" s="192">
        <v>52.910052910052904</v>
      </c>
      <c r="AV100" s="192">
        <v>55.555555555555557</v>
      </c>
      <c r="AW100" s="192">
        <v>75.132275132275126</v>
      </c>
      <c r="AX100" s="192">
        <v>65.079365079365076</v>
      </c>
      <c r="AY100" s="192">
        <v>68.783068783068785</v>
      </c>
      <c r="AZ100" s="69">
        <v>10</v>
      </c>
      <c r="BA100" s="69">
        <v>10</v>
      </c>
      <c r="BB100" s="69">
        <v>0</v>
      </c>
      <c r="BC100" s="69">
        <v>10.526315789473683</v>
      </c>
      <c r="BD100" s="69">
        <v>55.000000000000007</v>
      </c>
      <c r="BE100" s="69">
        <v>40.211640211640209</v>
      </c>
      <c r="BF100" s="69">
        <v>32.275132275132272</v>
      </c>
      <c r="BG100" s="69">
        <v>30.687830687830687</v>
      </c>
      <c r="BH100" s="69">
        <v>21.693121693121693</v>
      </c>
      <c r="BI100" s="69">
        <v>46.944444444444436</v>
      </c>
      <c r="BJ100" s="69">
        <v>44.444444444444443</v>
      </c>
      <c r="BK100" s="69">
        <v>44.444444444444443</v>
      </c>
    </row>
    <row r="101" spans="2:63" x14ac:dyDescent="0.35">
      <c r="B101" t="s">
        <v>277</v>
      </c>
      <c r="C101" s="172" t="s">
        <v>434</v>
      </c>
      <c r="D101" s="69">
        <v>38.461538461538467</v>
      </c>
      <c r="E101" s="69">
        <v>53.846153846153847</v>
      </c>
      <c r="F101" s="69">
        <v>23.076923076923077</v>
      </c>
      <c r="G101" s="69">
        <v>66.666666666666657</v>
      </c>
      <c r="H101" s="69">
        <v>49.494949494949488</v>
      </c>
      <c r="I101" s="173">
        <v>43.518518518518519</v>
      </c>
      <c r="J101" s="69">
        <v>50</v>
      </c>
      <c r="K101" s="69">
        <v>46.666666666666664</v>
      </c>
      <c r="L101" s="69">
        <v>38.461538461538467</v>
      </c>
      <c r="M101" s="69">
        <v>68.095238095238102</v>
      </c>
      <c r="N101" s="69">
        <v>40.74074074074074</v>
      </c>
      <c r="O101" s="69">
        <v>29.365079365079364</v>
      </c>
      <c r="P101" s="173">
        <v>23.809523809523807</v>
      </c>
      <c r="Q101" s="69">
        <v>100</v>
      </c>
      <c r="R101" s="69">
        <v>84.615384615384613</v>
      </c>
      <c r="S101" s="69">
        <v>75</v>
      </c>
      <c r="T101" s="69">
        <v>66.666666666666657</v>
      </c>
      <c r="U101" s="69">
        <v>84.615384615384613</v>
      </c>
      <c r="V101" s="69">
        <v>83.333333333333343</v>
      </c>
      <c r="W101" s="69">
        <v>68.518518518518519</v>
      </c>
      <c r="X101" s="69">
        <v>50.925925925925924</v>
      </c>
      <c r="Y101" s="69">
        <v>29.914529914529915</v>
      </c>
      <c r="Z101" s="69">
        <v>90.909090909090907</v>
      </c>
      <c r="AA101" s="69">
        <v>37.037037037037031</v>
      </c>
      <c r="AB101" s="173">
        <v>41.025641025641029</v>
      </c>
      <c r="AC101" s="69">
        <v>91.428571428571416</v>
      </c>
      <c r="AD101" s="69">
        <v>53.216931216931222</v>
      </c>
      <c r="AE101" s="69">
        <v>19.444444444444443</v>
      </c>
      <c r="AF101" s="69">
        <v>26.068376068376068</v>
      </c>
      <c r="AG101" s="173">
        <v>55.270655270655261</v>
      </c>
      <c r="AH101" s="69">
        <v>42.857142857142854</v>
      </c>
      <c r="AI101" s="69">
        <v>35.714285714285715</v>
      </c>
      <c r="AJ101" s="69">
        <v>33.333333333333329</v>
      </c>
      <c r="AK101" s="69">
        <v>53.846153846153847</v>
      </c>
      <c r="AL101" s="173">
        <v>42.857142857142854</v>
      </c>
      <c r="AO101" s="174">
        <f t="shared" si="2"/>
        <v>68.095238095238102</v>
      </c>
      <c r="AP101" s="69">
        <v>80</v>
      </c>
      <c r="AQ101" s="69">
        <v>60</v>
      </c>
      <c r="AR101" s="69">
        <v>57.142857142857139</v>
      </c>
      <c r="AS101" s="69">
        <v>50</v>
      </c>
      <c r="AT101" s="69">
        <v>93.333333333333329</v>
      </c>
      <c r="AU101" s="191">
        <v>51.851851851851855</v>
      </c>
      <c r="AV101" s="191">
        <v>49.629629629629633</v>
      </c>
      <c r="AW101" s="191">
        <v>60.74074074074074</v>
      </c>
      <c r="AX101" s="191">
        <v>46.82539682539683</v>
      </c>
      <c r="AY101" s="191">
        <v>57.037037037037045</v>
      </c>
      <c r="AZ101" s="69">
        <v>100</v>
      </c>
      <c r="BA101" s="69">
        <v>92.857142857142861</v>
      </c>
      <c r="BB101" s="69">
        <v>85.714285714285708</v>
      </c>
      <c r="BC101" s="69">
        <v>78.571428571428569</v>
      </c>
      <c r="BD101" s="69">
        <v>100</v>
      </c>
      <c r="BE101" s="69">
        <v>23.931623931623928</v>
      </c>
      <c r="BF101" s="69">
        <v>23.076923076923077</v>
      </c>
      <c r="BG101" s="69">
        <v>18.803418803418804</v>
      </c>
      <c r="BH101" s="69">
        <v>38.46153846153846</v>
      </c>
      <c r="BI101" s="69">
        <v>58.119658119658119</v>
      </c>
      <c r="BJ101" s="69">
        <v>53.84615384615384</v>
      </c>
      <c r="BK101" s="69">
        <v>53.84615384615384</v>
      </c>
    </row>
    <row r="102" spans="2:63" x14ac:dyDescent="0.35">
      <c r="B102" t="s">
        <v>317</v>
      </c>
      <c r="C102" s="172" t="s">
        <v>433</v>
      </c>
      <c r="D102" s="69">
        <v>75</v>
      </c>
      <c r="E102" s="69">
        <v>66.666666666666657</v>
      </c>
      <c r="F102" s="69">
        <v>45.454545454545453</v>
      </c>
      <c r="G102" s="69">
        <v>20</v>
      </c>
      <c r="H102" s="69">
        <v>31.481481481481481</v>
      </c>
      <c r="I102" s="173">
        <v>64.81481481481481</v>
      </c>
      <c r="J102" s="69">
        <v>33.333333333333329</v>
      </c>
      <c r="K102" s="69">
        <v>16.666666666666664</v>
      </c>
      <c r="L102" s="69">
        <v>50</v>
      </c>
      <c r="M102" s="69">
        <v>78.571428571428569</v>
      </c>
      <c r="N102" s="69">
        <v>52.777777777777779</v>
      </c>
      <c r="O102" s="69">
        <v>55.158730158730158</v>
      </c>
      <c r="P102" s="173">
        <v>40.873015873015873</v>
      </c>
      <c r="Q102" s="69">
        <v>50</v>
      </c>
      <c r="R102" s="69">
        <v>37.5</v>
      </c>
      <c r="S102" s="69">
        <v>60</v>
      </c>
      <c r="T102" s="69">
        <v>18.181818181818183</v>
      </c>
      <c r="U102" s="69">
        <v>11.111111111111111</v>
      </c>
      <c r="V102" s="69">
        <v>33.333333333333329</v>
      </c>
      <c r="W102" s="69">
        <v>39.629629629629626</v>
      </c>
      <c r="X102" s="69">
        <v>38.148148148148152</v>
      </c>
      <c r="Y102" s="69">
        <v>33.730158730158728</v>
      </c>
      <c r="Z102" s="69">
        <v>86.904761904761898</v>
      </c>
      <c r="AA102" s="69">
        <v>64.81481481481481</v>
      </c>
      <c r="AB102" s="173">
        <v>40.74074074074074</v>
      </c>
      <c r="AC102" s="69">
        <v>86.060606060606077</v>
      </c>
      <c r="AD102" s="69">
        <v>65.353276353276357</v>
      </c>
      <c r="AE102" s="69">
        <v>19.62962962962963</v>
      </c>
      <c r="AF102" s="69">
        <v>25.125661375661373</v>
      </c>
      <c r="AG102" s="173">
        <v>69.567901234567898</v>
      </c>
      <c r="AH102" s="69">
        <v>58.333333333333336</v>
      </c>
      <c r="AI102" s="69">
        <v>46.153846153846153</v>
      </c>
      <c r="AJ102" s="69">
        <v>36.363636363636367</v>
      </c>
      <c r="AK102" s="69">
        <v>63.636363636363633</v>
      </c>
      <c r="AL102" s="173">
        <v>25</v>
      </c>
      <c r="AO102" s="174">
        <f t="shared" si="2"/>
        <v>80</v>
      </c>
      <c r="AP102" s="69">
        <v>100</v>
      </c>
      <c r="AQ102" s="69">
        <v>70</v>
      </c>
      <c r="AR102" s="69">
        <v>90</v>
      </c>
      <c r="AS102" s="69">
        <v>70</v>
      </c>
      <c r="AT102" s="69">
        <v>70</v>
      </c>
      <c r="AU102" s="192">
        <v>44.814814814814817</v>
      </c>
      <c r="AV102" s="192">
        <v>80.555555555555557</v>
      </c>
      <c r="AW102" s="192">
        <v>81.111111111111114</v>
      </c>
      <c r="AX102" s="192">
        <v>62.592592592592602</v>
      </c>
      <c r="AY102" s="192">
        <v>57.692307692307693</v>
      </c>
      <c r="AZ102" s="69">
        <v>72.727272727272734</v>
      </c>
      <c r="BA102" s="69">
        <v>100</v>
      </c>
      <c r="BB102" s="69">
        <v>88.888888888888886</v>
      </c>
      <c r="BC102" s="69">
        <v>77.777777777777786</v>
      </c>
      <c r="BD102" s="69">
        <v>90.909090909090907</v>
      </c>
      <c r="BE102" s="69">
        <v>20.37037037037037</v>
      </c>
      <c r="BF102" s="69">
        <v>12.96296296296296</v>
      </c>
      <c r="BG102" s="69">
        <v>37.407407407407405</v>
      </c>
      <c r="BH102" s="69">
        <v>29.761904761904759</v>
      </c>
      <c r="BI102" s="69">
        <v>74.444444444444443</v>
      </c>
      <c r="BJ102" s="69">
        <v>64.81481481481481</v>
      </c>
      <c r="BK102" s="69">
        <v>69.444444444444443</v>
      </c>
    </row>
    <row r="103" spans="2:63" x14ac:dyDescent="0.35">
      <c r="B103" t="s">
        <v>317</v>
      </c>
      <c r="C103" s="172" t="s">
        <v>434</v>
      </c>
      <c r="D103" s="69">
        <v>57.142857142857139</v>
      </c>
      <c r="E103" s="69">
        <v>61.53846153846154</v>
      </c>
      <c r="F103" s="69">
        <v>57.142857142857139</v>
      </c>
      <c r="G103" s="69">
        <v>46.153846153846153</v>
      </c>
      <c r="H103" s="69">
        <v>33.333333333333329</v>
      </c>
      <c r="I103" s="173">
        <v>52.38095238095238</v>
      </c>
      <c r="J103" s="69">
        <v>30.76923076923077</v>
      </c>
      <c r="K103" s="69">
        <v>76.923076923076934</v>
      </c>
      <c r="L103" s="69">
        <v>73.333333333333329</v>
      </c>
      <c r="M103" s="69">
        <v>81.333333333333343</v>
      </c>
      <c r="N103" s="69">
        <v>37.777777777777779</v>
      </c>
      <c r="O103" s="69">
        <v>58.518518518518519</v>
      </c>
      <c r="P103" s="173">
        <v>50.370370370370367</v>
      </c>
      <c r="Q103" s="69">
        <v>92.857142857142861</v>
      </c>
      <c r="R103" s="69">
        <v>72.727272727272734</v>
      </c>
      <c r="S103" s="69">
        <v>64.285714285714292</v>
      </c>
      <c r="T103" s="69">
        <v>21.428571428571427</v>
      </c>
      <c r="U103" s="69">
        <v>78.571428571428569</v>
      </c>
      <c r="V103" s="69">
        <v>64.285714285714292</v>
      </c>
      <c r="W103" s="69">
        <v>54.761904761904766</v>
      </c>
      <c r="X103" s="69">
        <v>44.444444444444443</v>
      </c>
      <c r="Y103" s="69">
        <v>42.962962962962955</v>
      </c>
      <c r="Z103" s="69">
        <v>71.111111111111114</v>
      </c>
      <c r="AA103" s="69">
        <v>51.111111111111107</v>
      </c>
      <c r="AB103" s="173">
        <v>52.592592592592588</v>
      </c>
      <c r="AC103" s="69">
        <v>90</v>
      </c>
      <c r="AD103" s="69">
        <v>76.068376068376068</v>
      </c>
      <c r="AE103" s="69">
        <v>17.09401709401709</v>
      </c>
      <c r="AF103" s="69">
        <v>41.851851851851848</v>
      </c>
      <c r="AG103" s="173">
        <v>81.481481481481481</v>
      </c>
      <c r="AH103" s="69">
        <v>73.333333333333329</v>
      </c>
      <c r="AI103" s="69">
        <v>60</v>
      </c>
      <c r="AJ103" s="69">
        <v>71.428571428571431</v>
      </c>
      <c r="AK103" s="69">
        <v>73.333333333333329</v>
      </c>
      <c r="AL103" s="173">
        <v>60</v>
      </c>
      <c r="AO103" s="174">
        <f t="shared" si="2"/>
        <v>81.333333333333343</v>
      </c>
      <c r="AP103" s="69">
        <v>100</v>
      </c>
      <c r="AQ103" s="69">
        <v>80</v>
      </c>
      <c r="AR103" s="69">
        <v>86.666666666666671</v>
      </c>
      <c r="AS103" s="69">
        <v>66.666666666666657</v>
      </c>
      <c r="AT103" s="69">
        <v>73.333333333333329</v>
      </c>
      <c r="AU103" s="191">
        <v>66.666666666666671</v>
      </c>
      <c r="AV103" s="191">
        <v>77.777777777777771</v>
      </c>
      <c r="AW103" s="191">
        <v>80.341880341880341</v>
      </c>
      <c r="AX103" s="191">
        <v>77.777777777777771</v>
      </c>
      <c r="AY103" s="191">
        <v>77.777777777777771</v>
      </c>
      <c r="AZ103" s="69">
        <v>92.857142857142861</v>
      </c>
      <c r="BA103" s="69">
        <v>85.714285714285708</v>
      </c>
      <c r="BB103" s="69">
        <v>100</v>
      </c>
      <c r="BC103" s="69">
        <v>85.714285714285708</v>
      </c>
      <c r="BD103" s="69">
        <v>85.714285714285708</v>
      </c>
      <c r="BE103" s="69">
        <v>32.592592592592588</v>
      </c>
      <c r="BF103" s="69">
        <v>23.703703703703702</v>
      </c>
      <c r="BG103" s="69">
        <v>51.111111111111107</v>
      </c>
      <c r="BH103" s="69">
        <v>60</v>
      </c>
      <c r="BI103" s="69">
        <v>81.481481481481481</v>
      </c>
      <c r="BJ103" s="69">
        <v>80.740740740740748</v>
      </c>
      <c r="BK103" s="69">
        <v>82.222222222222229</v>
      </c>
    </row>
    <row r="104" spans="2:63" x14ac:dyDescent="0.35">
      <c r="B104" t="s">
        <v>278</v>
      </c>
      <c r="C104" s="172" t="s">
        <v>433</v>
      </c>
      <c r="D104" s="69">
        <v>72.727272727272734</v>
      </c>
      <c r="E104" s="69">
        <v>100</v>
      </c>
      <c r="F104" s="69">
        <v>36.363636363636367</v>
      </c>
      <c r="G104" s="69">
        <v>54.54545454545454</v>
      </c>
      <c r="H104" s="69">
        <v>77.777777777777771</v>
      </c>
      <c r="I104" s="173">
        <v>60.493827160493829</v>
      </c>
      <c r="J104" s="69">
        <v>40</v>
      </c>
      <c r="K104" s="69">
        <v>77.777777777777786</v>
      </c>
      <c r="L104" s="69">
        <v>77.777777777777786</v>
      </c>
      <c r="M104" s="69">
        <v>66.416916416916408</v>
      </c>
      <c r="N104" s="69">
        <v>44.444444444444443</v>
      </c>
      <c r="O104" s="69">
        <v>67.592592592592581</v>
      </c>
      <c r="P104" s="173">
        <v>68.686868686868678</v>
      </c>
      <c r="Q104" s="69">
        <v>75</v>
      </c>
      <c r="R104" s="69">
        <v>60</v>
      </c>
      <c r="S104" s="69">
        <v>60</v>
      </c>
      <c r="T104" s="69">
        <v>60</v>
      </c>
      <c r="U104" s="69">
        <v>66.666666666666657</v>
      </c>
      <c r="V104" s="69">
        <v>62.5</v>
      </c>
      <c r="W104" s="69">
        <v>60.606060606060602</v>
      </c>
      <c r="X104" s="69">
        <v>44.444444444444443</v>
      </c>
      <c r="Y104" s="69">
        <v>46.913580246913583</v>
      </c>
      <c r="Z104" s="69">
        <v>70</v>
      </c>
      <c r="AA104" s="69">
        <v>49.382716049382715</v>
      </c>
      <c r="AB104" s="173">
        <v>30.864197530864196</v>
      </c>
      <c r="AC104" s="69">
        <v>69.090909090909093</v>
      </c>
      <c r="AD104" s="69">
        <v>47.701372701372705</v>
      </c>
      <c r="AE104" s="69">
        <v>57.264957264957268</v>
      </c>
      <c r="AF104" s="69">
        <v>39.688552188552187</v>
      </c>
      <c r="AG104" s="173">
        <v>60.174393507726826</v>
      </c>
      <c r="AH104" s="69">
        <v>66.666666666666657</v>
      </c>
      <c r="AI104" s="69">
        <v>33.333333333333329</v>
      </c>
      <c r="AJ104" s="69">
        <v>12.5</v>
      </c>
      <c r="AK104" s="69">
        <v>50</v>
      </c>
      <c r="AL104" s="173">
        <v>70</v>
      </c>
      <c r="AO104" s="174">
        <f t="shared" si="2"/>
        <v>68.88111888111888</v>
      </c>
      <c r="AP104" s="69">
        <v>69.230769230769226</v>
      </c>
      <c r="AQ104" s="69">
        <v>61.53846153846154</v>
      </c>
      <c r="AR104" s="69">
        <v>100</v>
      </c>
      <c r="AS104" s="69">
        <v>50</v>
      </c>
      <c r="AT104" s="69">
        <v>63.636363636363633</v>
      </c>
      <c r="AU104" s="192">
        <v>39.316239316239312</v>
      </c>
      <c r="AV104" s="192">
        <v>41.025641025641022</v>
      </c>
      <c r="AW104" s="192">
        <v>74.074074074074076</v>
      </c>
      <c r="AX104" s="192">
        <v>41.666666666666664</v>
      </c>
      <c r="AY104" s="192">
        <v>42.424242424242429</v>
      </c>
      <c r="AZ104" s="69">
        <v>81.818181818181827</v>
      </c>
      <c r="BA104" s="69">
        <v>54.54545454545454</v>
      </c>
      <c r="BB104" s="69">
        <v>90.909090909090907</v>
      </c>
      <c r="BC104" s="69">
        <v>45.454545454545453</v>
      </c>
      <c r="BD104" s="69">
        <v>72.727272727272734</v>
      </c>
      <c r="BE104" s="69">
        <v>44.444444444444443</v>
      </c>
      <c r="BF104" s="69">
        <v>36.36363636363636</v>
      </c>
      <c r="BG104" s="69">
        <v>46.464646464646464</v>
      </c>
      <c r="BH104" s="69">
        <v>31.481481481481481</v>
      </c>
      <c r="BI104" s="69">
        <v>70.085470085470078</v>
      </c>
      <c r="BJ104" s="69">
        <v>62.962962962962962</v>
      </c>
      <c r="BK104" s="69">
        <v>47.474747474747467</v>
      </c>
    </row>
    <row r="105" spans="2:63" x14ac:dyDescent="0.35">
      <c r="B105" t="s">
        <v>278</v>
      </c>
      <c r="C105" s="172" t="s">
        <v>434</v>
      </c>
      <c r="D105" s="69">
        <v>91.666666666666657</v>
      </c>
      <c r="E105" s="69">
        <v>100</v>
      </c>
      <c r="F105" s="69">
        <v>91.666666666666657</v>
      </c>
      <c r="G105" s="69">
        <v>91.666666666666657</v>
      </c>
      <c r="H105" s="69">
        <v>53.703703703703695</v>
      </c>
      <c r="I105" s="173">
        <v>44.444444444444443</v>
      </c>
      <c r="J105" s="69">
        <v>41.666666666666671</v>
      </c>
      <c r="K105" s="69">
        <v>58.333333333333336</v>
      </c>
      <c r="L105" s="69">
        <v>83.333333333333343</v>
      </c>
      <c r="M105" s="69">
        <v>73.333333333333343</v>
      </c>
      <c r="N105" s="69">
        <v>41.666666666666664</v>
      </c>
      <c r="O105" s="69">
        <v>55.555555555555557</v>
      </c>
      <c r="P105" s="173">
        <v>47.222222222222221</v>
      </c>
      <c r="Q105" s="69">
        <v>100</v>
      </c>
      <c r="R105" s="69">
        <v>90.909090909090907</v>
      </c>
      <c r="S105" s="69">
        <v>75</v>
      </c>
      <c r="T105" s="69">
        <v>25</v>
      </c>
      <c r="U105" s="69">
        <v>66.666666666666657</v>
      </c>
      <c r="V105" s="69">
        <v>54.54545454545454</v>
      </c>
      <c r="W105" s="69">
        <v>61.111111111111107</v>
      </c>
      <c r="X105" s="69">
        <v>37.962962962962962</v>
      </c>
      <c r="Y105" s="69">
        <v>40.74074074074074</v>
      </c>
      <c r="Z105" s="69">
        <v>73.148148148148138</v>
      </c>
      <c r="AA105" s="69">
        <v>61.111111111111107</v>
      </c>
      <c r="AB105" s="173">
        <v>47.222222222222221</v>
      </c>
      <c r="AC105" s="69">
        <v>83.27272727272728</v>
      </c>
      <c r="AD105" s="69">
        <v>56.481481481481481</v>
      </c>
      <c r="AE105" s="69">
        <v>43.434343434343432</v>
      </c>
      <c r="AF105" s="69">
        <v>43.055555555555557</v>
      </c>
      <c r="AG105" s="173">
        <v>67.003367003366989</v>
      </c>
      <c r="AH105" s="69">
        <v>75</v>
      </c>
      <c r="AI105" s="69">
        <v>66.666666666666657</v>
      </c>
      <c r="AJ105" s="69">
        <v>58.333333333333336</v>
      </c>
      <c r="AK105" s="69">
        <v>83.333333333333343</v>
      </c>
      <c r="AL105" s="173">
        <v>58.333333333333336</v>
      </c>
      <c r="AO105" s="174">
        <f t="shared" si="2"/>
        <v>73.333333333333343</v>
      </c>
      <c r="AP105" s="69">
        <v>75</v>
      </c>
      <c r="AQ105" s="69">
        <v>75</v>
      </c>
      <c r="AR105" s="69">
        <v>100</v>
      </c>
      <c r="AS105" s="69">
        <v>41.666666666666671</v>
      </c>
      <c r="AT105" s="69">
        <v>75</v>
      </c>
      <c r="AU105" s="191">
        <v>47.222222222222221</v>
      </c>
      <c r="AV105" s="191">
        <v>52.777777777777779</v>
      </c>
      <c r="AW105" s="191">
        <v>72.222222222222229</v>
      </c>
      <c r="AX105" s="191">
        <v>52.777777777777779</v>
      </c>
      <c r="AY105" s="191">
        <v>57.407407407407412</v>
      </c>
      <c r="AZ105" s="69">
        <v>63.636363636363633</v>
      </c>
      <c r="BA105" s="69">
        <v>80</v>
      </c>
      <c r="BB105" s="69">
        <v>100</v>
      </c>
      <c r="BC105" s="69">
        <v>81.818181818181827</v>
      </c>
      <c r="BD105" s="69">
        <v>90.909090909090907</v>
      </c>
      <c r="BE105" s="69">
        <v>46.296296296296298</v>
      </c>
      <c r="BF105" s="69">
        <v>26.851851851851848</v>
      </c>
      <c r="BG105" s="69">
        <v>62.962962962962962</v>
      </c>
      <c r="BH105" s="69">
        <v>36.111111111111107</v>
      </c>
      <c r="BI105" s="69">
        <v>62.62626262626263</v>
      </c>
      <c r="BJ105" s="69">
        <v>76.767676767676761</v>
      </c>
      <c r="BK105" s="69">
        <v>61.616161616161619</v>
      </c>
    </row>
    <row r="106" spans="2:63" x14ac:dyDescent="0.35">
      <c r="B106" t="s">
        <v>318</v>
      </c>
      <c r="C106" s="172" t="s">
        <v>433</v>
      </c>
      <c r="D106" s="69">
        <v>20</v>
      </c>
      <c r="E106" s="69">
        <v>20</v>
      </c>
      <c r="F106" s="69">
        <v>6.666666666666667</v>
      </c>
      <c r="G106" s="69">
        <v>7.1428571428571423</v>
      </c>
      <c r="H106" s="69">
        <v>23.015873015873016</v>
      </c>
      <c r="I106" s="173">
        <v>54.629629629629633</v>
      </c>
      <c r="J106" s="69">
        <v>7.6923076923076925</v>
      </c>
      <c r="K106" s="69">
        <v>0</v>
      </c>
      <c r="L106" s="69">
        <v>15.384615384615385</v>
      </c>
      <c r="M106" s="69">
        <v>10.389610389610391</v>
      </c>
      <c r="N106" s="69">
        <v>49.206349206349209</v>
      </c>
      <c r="O106" s="69">
        <v>16.666666666666664</v>
      </c>
      <c r="P106" s="173">
        <v>19.047619047619047</v>
      </c>
      <c r="Q106" s="69">
        <v>8.3333333333333321</v>
      </c>
      <c r="R106" s="69">
        <v>25</v>
      </c>
      <c r="S106" s="69">
        <v>7.6923076923076925</v>
      </c>
      <c r="T106" s="69">
        <v>0</v>
      </c>
      <c r="U106" s="69">
        <v>45.454545454545453</v>
      </c>
      <c r="V106" s="69">
        <v>0</v>
      </c>
      <c r="W106" s="69">
        <v>34.814814814814817</v>
      </c>
      <c r="X106" s="69">
        <v>34.126984126984119</v>
      </c>
      <c r="Y106" s="69">
        <v>17.777777777777779</v>
      </c>
      <c r="Z106" s="69">
        <v>68.686868686868678</v>
      </c>
      <c r="AA106" s="69">
        <v>53.84615384615384</v>
      </c>
      <c r="AB106" s="173">
        <v>7.6923076923076916</v>
      </c>
      <c r="AC106" s="69">
        <v>52.727272727272727</v>
      </c>
      <c r="AD106" s="69">
        <v>84.786324786324784</v>
      </c>
      <c r="AE106" s="69">
        <v>26.666666666666664</v>
      </c>
      <c r="AF106" s="69">
        <v>20.529100529100532</v>
      </c>
      <c r="AG106" s="173">
        <v>46.984126984126988</v>
      </c>
      <c r="AH106" s="69">
        <v>16.666666666666664</v>
      </c>
      <c r="AI106" s="69">
        <v>8.3333333333333321</v>
      </c>
      <c r="AJ106" s="69">
        <v>0</v>
      </c>
      <c r="AK106" s="69">
        <v>61.53846153846154</v>
      </c>
      <c r="AL106" s="173">
        <v>0</v>
      </c>
      <c r="AO106" s="174">
        <f t="shared" si="2"/>
        <v>12.727272727272728</v>
      </c>
      <c r="AP106" s="69">
        <v>18.181818181818183</v>
      </c>
      <c r="AQ106" s="69">
        <v>0</v>
      </c>
      <c r="AR106" s="69">
        <v>18.181818181818183</v>
      </c>
      <c r="AS106" s="69">
        <v>18.181818181818183</v>
      </c>
      <c r="AT106" s="69">
        <v>9.0909090909090917</v>
      </c>
      <c r="AU106" s="192">
        <v>88.034188034188034</v>
      </c>
      <c r="AV106" s="192">
        <v>94.01709401709401</v>
      </c>
      <c r="AW106" s="192">
        <v>84.615384615384613</v>
      </c>
      <c r="AX106" s="192">
        <v>86.324786324786317</v>
      </c>
      <c r="AY106" s="192">
        <v>70.94017094017093</v>
      </c>
      <c r="AZ106" s="69">
        <v>63.636363636363633</v>
      </c>
      <c r="BA106" s="69">
        <v>36.363636363636367</v>
      </c>
      <c r="BB106" s="69">
        <v>63.636363636363633</v>
      </c>
      <c r="BC106" s="69">
        <v>54.54545454545454</v>
      </c>
      <c r="BD106" s="69">
        <v>45.454545454545453</v>
      </c>
      <c r="BE106" s="69">
        <v>25.925925925925927</v>
      </c>
      <c r="BF106" s="69">
        <v>13.333333333333336</v>
      </c>
      <c r="BG106" s="69">
        <v>38.095238095238095</v>
      </c>
      <c r="BH106" s="69">
        <v>4.7619047619047619</v>
      </c>
      <c r="BI106" s="69">
        <v>76.296296296296291</v>
      </c>
      <c r="BJ106" s="69">
        <v>61.481481481481481</v>
      </c>
      <c r="BK106" s="69">
        <v>3.1746031746031758</v>
      </c>
    </row>
    <row r="107" spans="2:63" x14ac:dyDescent="0.35">
      <c r="B107" t="s">
        <v>318</v>
      </c>
      <c r="C107" s="172" t="s">
        <v>434</v>
      </c>
      <c r="D107" s="69">
        <v>35.294117647058826</v>
      </c>
      <c r="E107" s="69">
        <v>43.75</v>
      </c>
      <c r="F107" s="69">
        <v>35.294117647058826</v>
      </c>
      <c r="G107" s="69">
        <v>11.76470588235294</v>
      </c>
      <c r="H107" s="69">
        <v>46.296296296296298</v>
      </c>
      <c r="I107" s="173">
        <v>60.317460317460316</v>
      </c>
      <c r="J107" s="69">
        <v>18.75</v>
      </c>
      <c r="K107" s="69">
        <v>35.294117647058826</v>
      </c>
      <c r="L107" s="69">
        <v>47.058823529411761</v>
      </c>
      <c r="M107" s="69" t="s">
        <v>244</v>
      </c>
      <c r="N107" s="69">
        <v>33.986928104575156</v>
      </c>
      <c r="O107" s="69">
        <v>24.183006535947708</v>
      </c>
      <c r="P107" s="173">
        <v>27.450980392156865</v>
      </c>
      <c r="Q107" s="69">
        <v>41.17647058823529</v>
      </c>
      <c r="R107" s="69">
        <v>41.17647058823529</v>
      </c>
      <c r="S107" s="69">
        <v>11.76470588235294</v>
      </c>
      <c r="T107" s="69">
        <v>6.25</v>
      </c>
      <c r="U107" s="69">
        <v>17.647058823529413</v>
      </c>
      <c r="V107" s="69">
        <v>29.411764705882355</v>
      </c>
      <c r="W107" s="69">
        <v>21.568627450980394</v>
      </c>
      <c r="X107" s="69">
        <v>24.183006535947708</v>
      </c>
      <c r="Y107" s="69">
        <v>16.993464052287578</v>
      </c>
      <c r="Z107" s="69">
        <v>32.026143790849673</v>
      </c>
      <c r="AA107" s="69">
        <v>35.294117647058826</v>
      </c>
      <c r="AB107" s="173">
        <v>11.764705882352938</v>
      </c>
      <c r="AC107" s="69" t="s">
        <v>244</v>
      </c>
      <c r="AD107" s="69">
        <v>78.194444444444443</v>
      </c>
      <c r="AE107" s="69">
        <v>19.6078431372549</v>
      </c>
      <c r="AF107" s="69">
        <v>26.307189542483659</v>
      </c>
      <c r="AG107" s="173">
        <v>38.534858387799567</v>
      </c>
      <c r="AH107" s="69">
        <v>23.52941176470588</v>
      </c>
      <c r="AI107" s="69">
        <v>11.76470588235294</v>
      </c>
      <c r="AJ107" s="69">
        <v>11.76470588235294</v>
      </c>
      <c r="AK107" s="69">
        <v>47.058823529411761</v>
      </c>
      <c r="AL107" s="173">
        <v>23.52941176470588</v>
      </c>
      <c r="AO107" s="174"/>
      <c r="AP107" s="69" t="s">
        <v>244</v>
      </c>
      <c r="AQ107" s="69" t="s">
        <v>244</v>
      </c>
      <c r="AR107" s="69" t="s">
        <v>244</v>
      </c>
      <c r="AS107" s="69" t="s">
        <v>244</v>
      </c>
      <c r="AT107" s="69" t="s">
        <v>244</v>
      </c>
      <c r="AU107" s="191">
        <v>84.027777777777771</v>
      </c>
      <c r="AV107" s="191">
        <v>89.583333333333329</v>
      </c>
      <c r="AW107" s="191">
        <v>73.611111111111114</v>
      </c>
      <c r="AX107" s="191">
        <v>81.25</v>
      </c>
      <c r="AY107" s="191">
        <v>62.5</v>
      </c>
      <c r="AZ107" s="69" t="s">
        <v>244</v>
      </c>
      <c r="BA107" s="69" t="s">
        <v>244</v>
      </c>
      <c r="BB107" s="69" t="s">
        <v>244</v>
      </c>
      <c r="BC107" s="69" t="s">
        <v>244</v>
      </c>
      <c r="BD107" s="69" t="s">
        <v>244</v>
      </c>
      <c r="BE107" s="69">
        <v>32.026143790849673</v>
      </c>
      <c r="BF107" s="69">
        <v>20.915032679738562</v>
      </c>
      <c r="BG107" s="69">
        <v>35.947712418300654</v>
      </c>
      <c r="BH107" s="69">
        <v>16.339869281045754</v>
      </c>
      <c r="BI107" s="69">
        <v>54.166666666666664</v>
      </c>
      <c r="BJ107" s="69">
        <v>46.405228758169933</v>
      </c>
      <c r="BK107" s="69">
        <v>15.032679738562091</v>
      </c>
    </row>
    <row r="108" spans="2:63" x14ac:dyDescent="0.35">
      <c r="B108" t="s">
        <v>319</v>
      </c>
      <c r="C108" s="172" t="s">
        <v>433</v>
      </c>
      <c r="D108" s="69">
        <v>25</v>
      </c>
      <c r="E108" s="69">
        <v>0</v>
      </c>
      <c r="F108" s="69">
        <v>12.5</v>
      </c>
      <c r="G108" s="69">
        <v>12.5</v>
      </c>
      <c r="H108" s="69">
        <v>17.283950617283949</v>
      </c>
      <c r="I108" s="173">
        <v>35.18518518518519</v>
      </c>
      <c r="J108" s="69">
        <v>16.666666666666664</v>
      </c>
      <c r="K108" s="69">
        <v>40</v>
      </c>
      <c r="L108" s="69">
        <v>25</v>
      </c>
      <c r="M108" s="69">
        <v>30.436507936507933</v>
      </c>
      <c r="N108" s="69">
        <v>52.222222222222221</v>
      </c>
      <c r="O108" s="69">
        <v>53.333333333333329</v>
      </c>
      <c r="P108" s="173">
        <v>26.666666666666664</v>
      </c>
      <c r="Q108" s="69">
        <v>33.333333333333329</v>
      </c>
      <c r="R108" s="69">
        <v>33.333333333333329</v>
      </c>
      <c r="S108" s="69">
        <v>50</v>
      </c>
      <c r="T108" s="69">
        <v>16.666666666666664</v>
      </c>
      <c r="U108" s="69">
        <v>20</v>
      </c>
      <c r="V108" s="69">
        <v>0</v>
      </c>
      <c r="W108" s="69">
        <v>34.567901234567898</v>
      </c>
      <c r="X108" s="69">
        <v>14.814814814814817</v>
      </c>
      <c r="Y108" s="69">
        <v>17.283950617283949</v>
      </c>
      <c r="Z108" s="69">
        <v>54.320987654320987</v>
      </c>
      <c r="AA108" s="69">
        <v>83.333333333333329</v>
      </c>
      <c r="AB108" s="173">
        <v>62.5</v>
      </c>
      <c r="AC108" s="69">
        <v>35.714285714285708</v>
      </c>
      <c r="AD108" s="69">
        <v>73.641975308641975</v>
      </c>
      <c r="AE108" s="69">
        <v>16.666666666666664</v>
      </c>
      <c r="AF108" s="69">
        <v>45.595238095238095</v>
      </c>
      <c r="AG108" s="173">
        <v>49.722222222222221</v>
      </c>
      <c r="AH108" s="69">
        <v>22.222222222222221</v>
      </c>
      <c r="AI108" s="69">
        <v>37.5</v>
      </c>
      <c r="AJ108" s="69">
        <v>0</v>
      </c>
      <c r="AK108" s="69">
        <v>50</v>
      </c>
      <c r="AL108" s="173">
        <v>0</v>
      </c>
      <c r="AO108" s="174">
        <f t="shared" ref="AO108:AO147" si="3">AVERAGE(AP108:AQ108,AR108:AT108)</f>
        <v>32.888888888888893</v>
      </c>
      <c r="AP108" s="69">
        <v>33.333333333333329</v>
      </c>
      <c r="AQ108" s="69">
        <v>0</v>
      </c>
      <c r="AR108" s="69">
        <v>11.111111111111111</v>
      </c>
      <c r="AS108" s="69">
        <v>50</v>
      </c>
      <c r="AT108" s="69">
        <v>70</v>
      </c>
      <c r="AU108" s="192">
        <v>71.604938271604937</v>
      </c>
      <c r="AV108" s="192">
        <v>85.18518518518519</v>
      </c>
      <c r="AW108" s="192">
        <v>79.166666666666657</v>
      </c>
      <c r="AX108" s="192">
        <v>86.419753086419746</v>
      </c>
      <c r="AY108" s="192">
        <v>45.833333333333336</v>
      </c>
      <c r="AZ108" s="69">
        <v>25</v>
      </c>
      <c r="BA108" s="69">
        <v>25</v>
      </c>
      <c r="BB108" s="69">
        <v>28.571428571428569</v>
      </c>
      <c r="BC108" s="69">
        <v>37.5</v>
      </c>
      <c r="BD108" s="69">
        <v>62.5</v>
      </c>
      <c r="BE108" s="69">
        <v>48.888888888888893</v>
      </c>
      <c r="BF108" s="69">
        <v>42.222222222222221</v>
      </c>
      <c r="BG108" s="69">
        <v>61.111111111111107</v>
      </c>
      <c r="BH108" s="69">
        <v>30.158730158730158</v>
      </c>
      <c r="BI108" s="69">
        <v>67.777777777777771</v>
      </c>
      <c r="BJ108" s="69">
        <v>63.333333333333336</v>
      </c>
      <c r="BK108" s="69">
        <v>18.055555555555554</v>
      </c>
    </row>
    <row r="109" spans="2:63" x14ac:dyDescent="0.35">
      <c r="B109" t="s">
        <v>319</v>
      </c>
      <c r="C109" s="172" t="s">
        <v>434</v>
      </c>
      <c r="D109" s="69">
        <v>16.666666666666664</v>
      </c>
      <c r="E109" s="69">
        <v>25</v>
      </c>
      <c r="F109" s="69">
        <v>16.666666666666664</v>
      </c>
      <c r="G109" s="69">
        <v>16.666666666666664</v>
      </c>
      <c r="H109" s="69">
        <v>9.0909090909090899</v>
      </c>
      <c r="I109" s="173">
        <v>63.888888888888886</v>
      </c>
      <c r="J109" s="69">
        <v>100</v>
      </c>
      <c r="K109" s="69">
        <v>66.666666666666657</v>
      </c>
      <c r="L109" s="69">
        <v>16.666666666666664</v>
      </c>
      <c r="M109" s="69">
        <v>38.030303030303031</v>
      </c>
      <c r="N109" s="69">
        <v>27.777777777777779</v>
      </c>
      <c r="O109" s="69">
        <v>25</v>
      </c>
      <c r="P109" s="173">
        <v>15.740740740740739</v>
      </c>
      <c r="Q109" s="69">
        <v>36.363636363636367</v>
      </c>
      <c r="R109" s="69">
        <v>37.5</v>
      </c>
      <c r="S109" s="69">
        <v>27.27272727272727</v>
      </c>
      <c r="T109" s="69">
        <v>25</v>
      </c>
      <c r="U109" s="69">
        <v>27.27272727272727</v>
      </c>
      <c r="V109" s="69">
        <v>10</v>
      </c>
      <c r="W109" s="69">
        <v>38.383838383838381</v>
      </c>
      <c r="X109" s="69">
        <v>19.047619047619047</v>
      </c>
      <c r="Y109" s="69">
        <v>9.7222222222222214</v>
      </c>
      <c r="Z109" s="69">
        <v>71.717171717171709</v>
      </c>
      <c r="AA109" s="69">
        <v>74.074074074074076</v>
      </c>
      <c r="AB109" s="173">
        <v>44.444444444444443</v>
      </c>
      <c r="AC109" s="69">
        <v>28.412698412698411</v>
      </c>
      <c r="AD109" s="69">
        <v>71.481481481481481</v>
      </c>
      <c r="AE109" s="69">
        <v>31.111111111111107</v>
      </c>
      <c r="AF109" s="69">
        <v>48.472222222222221</v>
      </c>
      <c r="AG109" s="173">
        <v>62.037037037037031</v>
      </c>
      <c r="AH109" s="69">
        <v>8.3333333333333321</v>
      </c>
      <c r="AI109" s="69">
        <v>41.666666666666671</v>
      </c>
      <c r="AJ109" s="69">
        <v>36.363636363636367</v>
      </c>
      <c r="AK109" s="69">
        <v>41.666666666666671</v>
      </c>
      <c r="AL109" s="173">
        <v>27.27272727272727</v>
      </c>
      <c r="AO109" s="174">
        <f t="shared" si="3"/>
        <v>38.030303030303031</v>
      </c>
      <c r="AP109" s="69">
        <v>33.333333333333329</v>
      </c>
      <c r="AQ109" s="69">
        <v>16.666666666666664</v>
      </c>
      <c r="AR109" s="69">
        <v>16.666666666666664</v>
      </c>
      <c r="AS109" s="69">
        <v>41.666666666666671</v>
      </c>
      <c r="AT109" s="69">
        <v>81.818181818181827</v>
      </c>
      <c r="AU109" s="191">
        <v>57.777777777777779</v>
      </c>
      <c r="AV109" s="191">
        <v>82.222222222222229</v>
      </c>
      <c r="AW109" s="191">
        <v>71.111111111111114</v>
      </c>
      <c r="AX109" s="191">
        <v>77.777777777777771</v>
      </c>
      <c r="AY109" s="191">
        <v>68.518518518518519</v>
      </c>
      <c r="AZ109" s="69">
        <v>37.5</v>
      </c>
      <c r="BA109" s="69">
        <v>11.111111111111111</v>
      </c>
      <c r="BB109" s="69">
        <v>12.5</v>
      </c>
      <c r="BC109" s="69">
        <v>14.285714285714285</v>
      </c>
      <c r="BD109" s="69">
        <v>66.666666666666657</v>
      </c>
      <c r="BE109" s="69">
        <v>54.44444444444445</v>
      </c>
      <c r="BF109" s="69">
        <v>27.777777777777779</v>
      </c>
      <c r="BG109" s="69">
        <v>80.555555555555557</v>
      </c>
      <c r="BH109" s="69">
        <v>31.111111111111107</v>
      </c>
      <c r="BI109" s="69">
        <v>87.037037037037038</v>
      </c>
      <c r="BJ109" s="69">
        <v>65.740740740740748</v>
      </c>
      <c r="BK109" s="69">
        <v>33.333333333333329</v>
      </c>
    </row>
    <row r="110" spans="2:63" x14ac:dyDescent="0.35">
      <c r="B110" t="s">
        <v>279</v>
      </c>
      <c r="C110" s="172" t="s">
        <v>433</v>
      </c>
      <c r="D110" s="69">
        <v>100</v>
      </c>
      <c r="E110" s="69">
        <v>100</v>
      </c>
      <c r="F110" s="69">
        <v>100</v>
      </c>
      <c r="G110" s="69">
        <v>100</v>
      </c>
      <c r="H110" s="69">
        <v>91.919191919191917</v>
      </c>
      <c r="I110" s="173">
        <v>85.858585858585855</v>
      </c>
      <c r="J110" s="69">
        <v>100</v>
      </c>
      <c r="K110" s="69">
        <v>100</v>
      </c>
      <c r="L110" s="69">
        <v>90</v>
      </c>
      <c r="M110" s="69">
        <v>78.253968253968239</v>
      </c>
      <c r="N110" s="69">
        <v>74.747474747474755</v>
      </c>
      <c r="O110" s="69">
        <v>66.666666666666657</v>
      </c>
      <c r="P110" s="173">
        <v>72.727272727272734</v>
      </c>
      <c r="Q110" s="69">
        <v>100</v>
      </c>
      <c r="R110" s="69">
        <v>100</v>
      </c>
      <c r="S110" s="69">
        <v>100</v>
      </c>
      <c r="T110" s="69">
        <v>100</v>
      </c>
      <c r="U110" s="69">
        <v>100</v>
      </c>
      <c r="V110" s="69">
        <v>57.142857142857139</v>
      </c>
      <c r="W110" s="69">
        <v>73.737373737373744</v>
      </c>
      <c r="X110" s="69">
        <v>81.818181818181813</v>
      </c>
      <c r="Y110" s="69">
        <v>71.717171717171709</v>
      </c>
      <c r="Z110" s="69">
        <v>88.888888888888886</v>
      </c>
      <c r="AA110" s="69">
        <v>81.481481481481481</v>
      </c>
      <c r="AB110" s="173">
        <v>75.757575757575751</v>
      </c>
      <c r="AC110" s="69">
        <v>100</v>
      </c>
      <c r="AD110" s="69">
        <v>90.81481481481481</v>
      </c>
      <c r="AE110" s="69">
        <v>83.838383838383834</v>
      </c>
      <c r="AF110" s="69">
        <v>66.161616161616166</v>
      </c>
      <c r="AG110" s="173">
        <v>90.909090909090921</v>
      </c>
      <c r="AH110" s="69">
        <v>100</v>
      </c>
      <c r="AI110" s="69">
        <v>83.333333333333343</v>
      </c>
      <c r="AJ110" s="69">
        <v>83.333333333333343</v>
      </c>
      <c r="AK110" s="69">
        <v>88.888888888888886</v>
      </c>
      <c r="AL110" s="173">
        <v>88.888888888888886</v>
      </c>
      <c r="AO110" s="174">
        <f t="shared" si="3"/>
        <v>82.888888888888886</v>
      </c>
      <c r="AP110" s="69">
        <v>88.888888888888886</v>
      </c>
      <c r="AQ110" s="69">
        <v>88.888888888888886</v>
      </c>
      <c r="AR110" s="69">
        <v>70</v>
      </c>
      <c r="AS110" s="69">
        <v>66.666666666666657</v>
      </c>
      <c r="AT110" s="69">
        <v>100</v>
      </c>
      <c r="AU110" s="192">
        <v>78.888888888888886</v>
      </c>
      <c r="AV110" s="192">
        <v>90</v>
      </c>
      <c r="AW110" s="192">
        <v>95.555555555555557</v>
      </c>
      <c r="AX110" s="192">
        <v>93.333333333333329</v>
      </c>
      <c r="AY110" s="192">
        <v>96.296296296296291</v>
      </c>
      <c r="AZ110" s="69">
        <v>100</v>
      </c>
      <c r="BA110" s="69">
        <v>100</v>
      </c>
      <c r="BB110" s="69">
        <v>100</v>
      </c>
      <c r="BC110" s="69">
        <v>100</v>
      </c>
      <c r="BD110" s="69">
        <v>100</v>
      </c>
      <c r="BE110" s="69">
        <v>61.616161616161619</v>
      </c>
      <c r="BF110" s="69">
        <v>59.595959595959592</v>
      </c>
      <c r="BG110" s="69">
        <v>65.656565656565661</v>
      </c>
      <c r="BH110" s="69">
        <v>77.777777777777771</v>
      </c>
      <c r="BI110" s="69">
        <v>89.89898989898991</v>
      </c>
      <c r="BJ110" s="69">
        <v>92.929292929292927</v>
      </c>
      <c r="BK110" s="69">
        <v>89.89898989898991</v>
      </c>
    </row>
    <row r="111" spans="2:63" x14ac:dyDescent="0.35">
      <c r="B111" t="s">
        <v>279</v>
      </c>
      <c r="C111" s="172" t="s">
        <v>434</v>
      </c>
      <c r="D111" s="69">
        <v>100</v>
      </c>
      <c r="E111" s="69">
        <v>100</v>
      </c>
      <c r="F111" s="69">
        <v>100</v>
      </c>
      <c r="G111" s="69">
        <v>100</v>
      </c>
      <c r="H111" s="69">
        <v>89.629629629629619</v>
      </c>
      <c r="I111" s="173">
        <v>89.682539682539669</v>
      </c>
      <c r="J111" s="69">
        <v>100</v>
      </c>
      <c r="K111" s="69">
        <v>100</v>
      </c>
      <c r="L111" s="69">
        <v>100</v>
      </c>
      <c r="M111" s="69">
        <v>96.923076923076934</v>
      </c>
      <c r="N111" s="69">
        <v>82.962962962962962</v>
      </c>
      <c r="O111" s="69">
        <v>81.481481481481481</v>
      </c>
      <c r="P111" s="173">
        <v>81.481481481481481</v>
      </c>
      <c r="Q111" s="69">
        <v>100</v>
      </c>
      <c r="R111" s="69">
        <v>100</v>
      </c>
      <c r="S111" s="69">
        <v>100</v>
      </c>
      <c r="T111" s="69">
        <v>80</v>
      </c>
      <c r="U111" s="69">
        <v>100</v>
      </c>
      <c r="V111" s="69">
        <v>91.666666666666657</v>
      </c>
      <c r="W111" s="69">
        <v>81.481481481481481</v>
      </c>
      <c r="X111" s="69">
        <v>91.1111111111111</v>
      </c>
      <c r="Y111" s="69">
        <v>77.777777777777771</v>
      </c>
      <c r="Z111" s="69">
        <v>93.162393162393158</v>
      </c>
      <c r="AA111" s="69">
        <v>77.777777777777771</v>
      </c>
      <c r="AB111" s="173">
        <v>83.333333333333329</v>
      </c>
      <c r="AC111" s="69">
        <v>100</v>
      </c>
      <c r="AD111" s="69">
        <v>77.301587301587304</v>
      </c>
      <c r="AE111" s="69">
        <v>85.92592592592591</v>
      </c>
      <c r="AF111" s="69">
        <v>79.444444444444457</v>
      </c>
      <c r="AG111" s="173">
        <v>86.666666666666671</v>
      </c>
      <c r="AH111" s="69">
        <v>100</v>
      </c>
      <c r="AI111" s="69">
        <v>100</v>
      </c>
      <c r="AJ111" s="69">
        <v>84.615384615384613</v>
      </c>
      <c r="AK111" s="69">
        <v>100</v>
      </c>
      <c r="AL111" s="173">
        <v>92.857142857142861</v>
      </c>
      <c r="AO111" s="174">
        <f t="shared" si="3"/>
        <v>96.923076923076934</v>
      </c>
      <c r="AP111" s="69">
        <v>100</v>
      </c>
      <c r="AQ111" s="69">
        <v>100</v>
      </c>
      <c r="AR111" s="69">
        <v>84.615384615384613</v>
      </c>
      <c r="AS111" s="69">
        <v>100</v>
      </c>
      <c r="AT111" s="69">
        <v>100</v>
      </c>
      <c r="AU111" s="191">
        <v>68.253968253968253</v>
      </c>
      <c r="AV111" s="191">
        <v>77.777777777777771</v>
      </c>
      <c r="AW111" s="191">
        <v>78.571428571428569</v>
      </c>
      <c r="AX111" s="191">
        <v>80.158730158730165</v>
      </c>
      <c r="AY111" s="191">
        <v>81.746031746031747</v>
      </c>
      <c r="AZ111" s="69">
        <v>100</v>
      </c>
      <c r="BA111" s="69">
        <v>100</v>
      </c>
      <c r="BB111" s="69">
        <v>100</v>
      </c>
      <c r="BC111" s="69">
        <v>100</v>
      </c>
      <c r="BD111" s="69">
        <v>100</v>
      </c>
      <c r="BE111" s="69">
        <v>75.555555555555557</v>
      </c>
      <c r="BF111" s="69">
        <v>72.592592592592595</v>
      </c>
      <c r="BG111" s="69">
        <v>80.740740740740748</v>
      </c>
      <c r="BH111" s="69">
        <v>88.888888888888886</v>
      </c>
      <c r="BI111" s="69">
        <v>80.740740740740748</v>
      </c>
      <c r="BJ111" s="69">
        <v>88.888888888888886</v>
      </c>
      <c r="BK111" s="69">
        <v>90.370370370370367</v>
      </c>
    </row>
    <row r="112" spans="2:63" x14ac:dyDescent="0.35">
      <c r="B112" t="s">
        <v>281</v>
      </c>
      <c r="C112" s="172" t="s">
        <v>433</v>
      </c>
      <c r="D112" s="69">
        <v>88.888888888888886</v>
      </c>
      <c r="E112" s="69">
        <v>87.5</v>
      </c>
      <c r="F112" s="69">
        <v>90</v>
      </c>
      <c r="G112" s="69">
        <v>87.5</v>
      </c>
      <c r="H112" s="69">
        <v>47.916666666666664</v>
      </c>
      <c r="I112" s="173">
        <v>61.111111111111107</v>
      </c>
      <c r="J112" s="69">
        <v>71.428571428571431</v>
      </c>
      <c r="K112" s="69">
        <v>100</v>
      </c>
      <c r="L112" s="69">
        <v>77.777777777777786</v>
      </c>
      <c r="M112" s="69">
        <v>69.047619047619051</v>
      </c>
      <c r="N112" s="69">
        <v>58.518518518518519</v>
      </c>
      <c r="O112" s="69">
        <v>60</v>
      </c>
      <c r="P112" s="173">
        <v>68.888888888888886</v>
      </c>
      <c r="Q112" s="69">
        <v>88.888888888888886</v>
      </c>
      <c r="R112" s="69">
        <v>87.5</v>
      </c>
      <c r="S112" s="69">
        <v>100</v>
      </c>
      <c r="T112" s="69">
        <v>50</v>
      </c>
      <c r="U112" s="69">
        <v>100</v>
      </c>
      <c r="V112" s="69">
        <v>60</v>
      </c>
      <c r="W112" s="69">
        <v>67.407407407407405</v>
      </c>
      <c r="X112" s="69">
        <v>67.361111111111114</v>
      </c>
      <c r="Y112" s="69">
        <v>46.666666666666664</v>
      </c>
      <c r="Z112" s="69">
        <v>44.444444444444443</v>
      </c>
      <c r="AA112" s="69">
        <v>60.74074074074074</v>
      </c>
      <c r="AB112" s="173">
        <v>65.873015873015873</v>
      </c>
      <c r="AC112" s="69">
        <v>81.11904761904762</v>
      </c>
      <c r="AD112" s="69">
        <v>83.73176206509541</v>
      </c>
      <c r="AE112" s="69">
        <v>61.111111111111107</v>
      </c>
      <c r="AF112" s="69">
        <v>51.203703703703695</v>
      </c>
      <c r="AG112" s="173">
        <v>83.703703703703695</v>
      </c>
      <c r="AH112" s="69">
        <v>88.888888888888886</v>
      </c>
      <c r="AI112" s="69">
        <v>28.571428571428569</v>
      </c>
      <c r="AJ112" s="69" t="s">
        <v>244</v>
      </c>
      <c r="AK112" s="69">
        <v>57.142857142857139</v>
      </c>
      <c r="AL112" s="173">
        <v>100</v>
      </c>
      <c r="AO112" s="174">
        <f t="shared" si="3"/>
        <v>71.166666666666671</v>
      </c>
      <c r="AP112" s="69">
        <v>75</v>
      </c>
      <c r="AQ112" s="69">
        <v>50</v>
      </c>
      <c r="AR112" s="69">
        <v>60</v>
      </c>
      <c r="AS112" s="69">
        <v>87.5</v>
      </c>
      <c r="AT112" s="69">
        <v>83.333333333333343</v>
      </c>
      <c r="AU112" s="192">
        <v>70.370370370370381</v>
      </c>
      <c r="AV112" s="192">
        <v>74.74747474747474</v>
      </c>
      <c r="AW112" s="192">
        <v>97.53086419753086</v>
      </c>
      <c r="AX112" s="192">
        <v>89.898989898989896</v>
      </c>
      <c r="AY112" s="192">
        <v>86.111111111111114</v>
      </c>
      <c r="AZ112" s="69">
        <v>80</v>
      </c>
      <c r="BA112" s="69">
        <v>77.777777777777786</v>
      </c>
      <c r="BB112" s="69">
        <v>71.428571428571431</v>
      </c>
      <c r="BC112" s="69">
        <v>87.5</v>
      </c>
      <c r="BD112" s="69">
        <v>88.888888888888886</v>
      </c>
      <c r="BE112" s="69">
        <v>37.301587301587297</v>
      </c>
      <c r="BF112" s="69">
        <v>31.746031746031747</v>
      </c>
      <c r="BG112" s="69">
        <v>65.925925925925924</v>
      </c>
      <c r="BH112" s="69">
        <v>69.841269841269835</v>
      </c>
      <c r="BI112" s="69">
        <v>90.370370370370367</v>
      </c>
      <c r="BJ112" s="69">
        <v>85.185185185185176</v>
      </c>
      <c r="BK112" s="69">
        <v>75.555555555555557</v>
      </c>
    </row>
    <row r="113" spans="2:63" x14ac:dyDescent="0.35">
      <c r="B113" t="s">
        <v>281</v>
      </c>
      <c r="C113" s="172" t="s">
        <v>434</v>
      </c>
      <c r="D113" s="69">
        <v>90.909090909090907</v>
      </c>
      <c r="E113" s="69">
        <v>92.307692307692307</v>
      </c>
      <c r="F113" s="69">
        <v>91.666666666666657</v>
      </c>
      <c r="G113" s="69">
        <v>90</v>
      </c>
      <c r="H113" s="69">
        <v>39.682539682539677</v>
      </c>
      <c r="I113" s="173">
        <v>56.666666666666657</v>
      </c>
      <c r="J113" s="69">
        <v>78.571428571428569</v>
      </c>
      <c r="K113" s="69">
        <v>100</v>
      </c>
      <c r="L113" s="69">
        <v>91.666666666666657</v>
      </c>
      <c r="M113" s="69">
        <v>80</v>
      </c>
      <c r="N113" s="69">
        <v>66.666666666666657</v>
      </c>
      <c r="O113" s="69">
        <v>64.102564102564102</v>
      </c>
      <c r="P113" s="173">
        <v>66.666666666666657</v>
      </c>
      <c r="Q113" s="69">
        <v>100</v>
      </c>
      <c r="R113" s="69">
        <v>78.571428571428569</v>
      </c>
      <c r="S113" s="69">
        <v>90.909090909090907</v>
      </c>
      <c r="T113" s="69">
        <v>100</v>
      </c>
      <c r="U113" s="69">
        <v>71.428571428571431</v>
      </c>
      <c r="V113" s="69">
        <v>78.571428571428569</v>
      </c>
      <c r="W113" s="69">
        <v>63.492063492063494</v>
      </c>
      <c r="X113" s="69">
        <v>79.365079365079353</v>
      </c>
      <c r="Y113" s="69">
        <v>69.841269841269835</v>
      </c>
      <c r="Z113" s="69">
        <v>49.206349206349209</v>
      </c>
      <c r="AA113" s="69">
        <v>50.793650793650791</v>
      </c>
      <c r="AB113" s="173">
        <v>67.521367521367509</v>
      </c>
      <c r="AC113" s="69">
        <v>81.428571428571416</v>
      </c>
      <c r="AD113" s="69">
        <v>69.841269841269849</v>
      </c>
      <c r="AE113" s="69">
        <v>49.572649572649574</v>
      </c>
      <c r="AF113" s="69">
        <v>40.277777777777771</v>
      </c>
      <c r="AG113" s="173">
        <v>84.37118437118437</v>
      </c>
      <c r="AH113" s="69">
        <v>64.285714285714292</v>
      </c>
      <c r="AI113" s="69">
        <v>42.857142857142854</v>
      </c>
      <c r="AJ113" s="69">
        <v>41.666666666666671</v>
      </c>
      <c r="AK113" s="69">
        <v>42.857142857142854</v>
      </c>
      <c r="AL113" s="173">
        <v>85.714285714285708</v>
      </c>
      <c r="AO113" s="174">
        <f t="shared" si="3"/>
        <v>80</v>
      </c>
      <c r="AP113" s="69">
        <v>100</v>
      </c>
      <c r="AQ113" s="69">
        <v>64.285714285714292</v>
      </c>
      <c r="AR113" s="69">
        <v>71.428571428571431</v>
      </c>
      <c r="AS113" s="69">
        <v>92.857142857142861</v>
      </c>
      <c r="AT113" s="69">
        <v>71.428571428571431</v>
      </c>
      <c r="AU113" s="191">
        <v>53.968253968253968</v>
      </c>
      <c r="AV113" s="191">
        <v>53.968253968253968</v>
      </c>
      <c r="AW113" s="191">
        <v>80.158730158730165</v>
      </c>
      <c r="AX113" s="191">
        <v>80.952380952380949</v>
      </c>
      <c r="AY113" s="191">
        <v>80.158730158730165</v>
      </c>
      <c r="AZ113" s="69">
        <v>78.571428571428569</v>
      </c>
      <c r="BA113" s="69">
        <v>78.571428571428569</v>
      </c>
      <c r="BB113" s="69">
        <v>85.714285714285708</v>
      </c>
      <c r="BC113" s="69">
        <v>85.714285714285708</v>
      </c>
      <c r="BD113" s="69">
        <v>78.571428571428569</v>
      </c>
      <c r="BE113" s="69">
        <v>26.984126984126981</v>
      </c>
      <c r="BF113" s="69">
        <v>17.460317460317462</v>
      </c>
      <c r="BG113" s="69">
        <v>50</v>
      </c>
      <c r="BH113" s="69">
        <v>66.666666666666657</v>
      </c>
      <c r="BI113" s="69">
        <v>88.034188034188034</v>
      </c>
      <c r="BJ113" s="69">
        <v>85.714285714285708</v>
      </c>
      <c r="BK113" s="69">
        <v>79.365079365079353</v>
      </c>
    </row>
    <row r="114" spans="2:63" x14ac:dyDescent="0.35">
      <c r="B114" t="s">
        <v>285</v>
      </c>
      <c r="C114" s="172" t="s">
        <v>433</v>
      </c>
      <c r="D114" s="69">
        <v>45.454545454545453</v>
      </c>
      <c r="E114" s="69">
        <v>50</v>
      </c>
      <c r="F114" s="69">
        <v>20</v>
      </c>
      <c r="G114" s="69">
        <v>25</v>
      </c>
      <c r="H114" s="69">
        <v>56.481481481481474</v>
      </c>
      <c r="I114" s="173">
        <v>26.851851851851848</v>
      </c>
      <c r="J114" s="69">
        <v>25</v>
      </c>
      <c r="K114" s="69">
        <v>33.333333333333329</v>
      </c>
      <c r="L114" s="69">
        <v>36.363636363636367</v>
      </c>
      <c r="M114" s="69">
        <v>24.025974025974026</v>
      </c>
      <c r="N114" s="69">
        <v>18.18181818181818</v>
      </c>
      <c r="O114" s="69">
        <v>23.148148148148149</v>
      </c>
      <c r="P114" s="173">
        <v>12.96296296296296</v>
      </c>
      <c r="Q114" s="69">
        <v>45.454545454545453</v>
      </c>
      <c r="R114" s="69">
        <v>50</v>
      </c>
      <c r="S114" s="69">
        <v>36.363636363636367</v>
      </c>
      <c r="T114" s="69">
        <v>36.363636363636367</v>
      </c>
      <c r="U114" s="69">
        <v>41.666666666666671</v>
      </c>
      <c r="V114" s="69">
        <v>0</v>
      </c>
      <c r="W114" s="69">
        <v>25.252525252525253</v>
      </c>
      <c r="X114" s="69">
        <v>22.222222222222221</v>
      </c>
      <c r="Y114" s="69">
        <v>16.666666666666664</v>
      </c>
      <c r="Z114" s="69">
        <v>11.111111111111111</v>
      </c>
      <c r="AA114" s="69">
        <v>11.111111111111111</v>
      </c>
      <c r="AB114" s="173">
        <v>16.161616161616163</v>
      </c>
      <c r="AC114" s="69">
        <v>35</v>
      </c>
      <c r="AD114" s="69">
        <v>48.905723905723903</v>
      </c>
      <c r="AE114" s="69">
        <v>17.171717171717169</v>
      </c>
      <c r="AF114" s="69">
        <v>7.8282828282828287</v>
      </c>
      <c r="AG114" s="173">
        <v>39.870931537598203</v>
      </c>
      <c r="AH114" s="69">
        <v>25</v>
      </c>
      <c r="AI114" s="69">
        <v>18.181818181818183</v>
      </c>
      <c r="AJ114" s="69">
        <v>16.666666666666664</v>
      </c>
      <c r="AK114" s="69">
        <v>10</v>
      </c>
      <c r="AL114" s="173">
        <v>50</v>
      </c>
      <c r="AO114" s="174">
        <f t="shared" si="3"/>
        <v>23.636363636363633</v>
      </c>
      <c r="AP114" s="69">
        <v>25</v>
      </c>
      <c r="AQ114" s="69">
        <v>16.666666666666664</v>
      </c>
      <c r="AR114" s="69">
        <v>18.181818181818183</v>
      </c>
      <c r="AS114" s="69">
        <v>25</v>
      </c>
      <c r="AT114" s="69">
        <v>33.333333333333329</v>
      </c>
      <c r="AU114" s="192">
        <v>37.962962962962962</v>
      </c>
      <c r="AV114" s="192">
        <v>33.333333333333343</v>
      </c>
      <c r="AW114" s="192">
        <v>51.851851851851855</v>
      </c>
      <c r="AX114" s="192">
        <v>64.81481481481481</v>
      </c>
      <c r="AY114" s="192">
        <v>56.56565656565656</v>
      </c>
      <c r="AZ114" s="69">
        <v>41.666666666666671</v>
      </c>
      <c r="BA114" s="69">
        <v>25</v>
      </c>
      <c r="BB114" s="69">
        <v>25</v>
      </c>
      <c r="BC114" s="69">
        <v>41.666666666666671</v>
      </c>
      <c r="BD114" s="69">
        <v>41.666666666666671</v>
      </c>
      <c r="BE114" s="69">
        <v>3.7037037037037028</v>
      </c>
      <c r="BF114" s="69">
        <v>0</v>
      </c>
      <c r="BG114" s="69">
        <v>7.4074074074074083</v>
      </c>
      <c r="BH114" s="69">
        <v>20.202020202020204</v>
      </c>
      <c r="BI114" s="69">
        <v>53.535353535353536</v>
      </c>
      <c r="BJ114" s="69">
        <v>37.37373737373737</v>
      </c>
      <c r="BK114" s="69">
        <v>28.703703703703706</v>
      </c>
    </row>
    <row r="115" spans="2:63" x14ac:dyDescent="0.35">
      <c r="B115" t="s">
        <v>285</v>
      </c>
      <c r="C115" s="172" t="s">
        <v>434</v>
      </c>
      <c r="D115" s="69">
        <v>45.454545454545453</v>
      </c>
      <c r="E115" s="69">
        <v>100</v>
      </c>
      <c r="F115" s="69">
        <v>72.727272727272734</v>
      </c>
      <c r="G115" s="69">
        <v>45.454545454545453</v>
      </c>
      <c r="H115" s="69">
        <v>66.666666666666657</v>
      </c>
      <c r="I115" s="173">
        <v>60.185185185185183</v>
      </c>
      <c r="J115" s="69">
        <v>18.181818181818183</v>
      </c>
      <c r="K115" s="69">
        <v>66.666666666666657</v>
      </c>
      <c r="L115" s="69">
        <v>33.333333333333329</v>
      </c>
      <c r="M115" s="69">
        <v>38.939393939393945</v>
      </c>
      <c r="N115" s="69">
        <v>40.74074074074074</v>
      </c>
      <c r="O115" s="69">
        <v>41.666666666666664</v>
      </c>
      <c r="P115" s="173">
        <v>42.592592592592588</v>
      </c>
      <c r="Q115" s="69">
        <v>81.818181818181827</v>
      </c>
      <c r="R115" s="69">
        <v>50</v>
      </c>
      <c r="S115" s="69">
        <v>54.54545454545454</v>
      </c>
      <c r="T115" s="69">
        <v>16.666666666666664</v>
      </c>
      <c r="U115" s="69">
        <v>45.454545454545453</v>
      </c>
      <c r="V115" s="69">
        <v>16.666666666666664</v>
      </c>
      <c r="W115" s="69">
        <v>56.481481481481474</v>
      </c>
      <c r="X115" s="69">
        <v>40.74074074074074</v>
      </c>
      <c r="Y115" s="69">
        <v>31.481481481481481</v>
      </c>
      <c r="Z115" s="69">
        <v>40.404040404040408</v>
      </c>
      <c r="AA115" s="69">
        <v>22.222222222222221</v>
      </c>
      <c r="AB115" s="173">
        <v>35.18518518518519</v>
      </c>
      <c r="AC115" s="69">
        <v>70</v>
      </c>
      <c r="AD115" s="69">
        <v>65.235690235690242</v>
      </c>
      <c r="AE115" s="69">
        <v>20.202020202020204</v>
      </c>
      <c r="AF115" s="69">
        <v>23.358585858585855</v>
      </c>
      <c r="AG115" s="173">
        <v>55.218855218855218</v>
      </c>
      <c r="AH115" s="69">
        <v>18.181818181818183</v>
      </c>
      <c r="AI115" s="69">
        <v>0</v>
      </c>
      <c r="AJ115" s="69">
        <v>8.3333333333333321</v>
      </c>
      <c r="AK115" s="69">
        <v>33.333333333333329</v>
      </c>
      <c r="AL115" s="173">
        <v>58.333333333333336</v>
      </c>
      <c r="AO115" s="174">
        <f t="shared" si="3"/>
        <v>38.939393939393945</v>
      </c>
      <c r="AP115" s="69">
        <v>50</v>
      </c>
      <c r="AQ115" s="69">
        <v>18.181818181818183</v>
      </c>
      <c r="AR115" s="69">
        <v>18.181818181818183</v>
      </c>
      <c r="AS115" s="69">
        <v>50</v>
      </c>
      <c r="AT115" s="69">
        <v>58.333333333333336</v>
      </c>
      <c r="AU115" s="191">
        <v>51.851851851851855</v>
      </c>
      <c r="AV115" s="191">
        <v>53.703703703703702</v>
      </c>
      <c r="AW115" s="191">
        <v>80.808080808080803</v>
      </c>
      <c r="AX115" s="191">
        <v>71.296296296296291</v>
      </c>
      <c r="AY115" s="191">
        <v>68.518518518518519</v>
      </c>
      <c r="AZ115" s="69">
        <v>90.909090909090907</v>
      </c>
      <c r="BA115" s="69">
        <v>81.818181818181827</v>
      </c>
      <c r="BB115" s="69">
        <v>45.454545454545453</v>
      </c>
      <c r="BC115" s="69">
        <v>50</v>
      </c>
      <c r="BD115" s="69">
        <v>81.818181818181827</v>
      </c>
      <c r="BE115" s="69">
        <v>16.161616161616163</v>
      </c>
      <c r="BF115" s="69">
        <v>16.161616161616163</v>
      </c>
      <c r="BG115" s="69">
        <v>24.074074074074073</v>
      </c>
      <c r="BH115" s="69">
        <v>37.037037037037031</v>
      </c>
      <c r="BI115" s="69">
        <v>64.646464646464651</v>
      </c>
      <c r="BJ115" s="69">
        <v>50.505050505050505</v>
      </c>
      <c r="BK115" s="69">
        <v>50.505050505050505</v>
      </c>
    </row>
    <row r="116" spans="2:63" x14ac:dyDescent="0.35">
      <c r="B116" t="s">
        <v>286</v>
      </c>
      <c r="C116" s="172" t="s">
        <v>433</v>
      </c>
      <c r="D116" s="69">
        <v>92.857142857142861</v>
      </c>
      <c r="E116" s="69">
        <v>100</v>
      </c>
      <c r="F116" s="69">
        <v>78.571428571428569</v>
      </c>
      <c r="G116" s="69">
        <v>63.636363636363633</v>
      </c>
      <c r="H116" s="69">
        <v>61.111111111111107</v>
      </c>
      <c r="I116" s="173">
        <v>62.698412698412703</v>
      </c>
      <c r="J116" s="69">
        <v>84.615384615384613</v>
      </c>
      <c r="K116" s="69">
        <v>84.615384615384613</v>
      </c>
      <c r="L116" s="69">
        <v>76.923076923076934</v>
      </c>
      <c r="M116" s="69">
        <v>40.934065934065934</v>
      </c>
      <c r="N116" s="69">
        <v>76.19047619047619</v>
      </c>
      <c r="O116" s="69">
        <v>69.047619047619051</v>
      </c>
      <c r="P116" s="173">
        <v>64.285714285714278</v>
      </c>
      <c r="Q116" s="69">
        <v>75</v>
      </c>
      <c r="R116" s="69">
        <v>91.666666666666657</v>
      </c>
      <c r="S116" s="69">
        <v>83.333333333333343</v>
      </c>
      <c r="T116" s="69">
        <v>50</v>
      </c>
      <c r="U116" s="69">
        <v>72.727272727272734</v>
      </c>
      <c r="V116" s="69">
        <v>18.181818181818183</v>
      </c>
      <c r="W116" s="69">
        <v>72.222222222222214</v>
      </c>
      <c r="X116" s="69">
        <v>64.957264957264954</v>
      </c>
      <c r="Y116" s="69">
        <v>60.317460317460316</v>
      </c>
      <c r="Z116" s="69">
        <v>82.539682539682545</v>
      </c>
      <c r="AA116" s="69">
        <v>74.603174603174608</v>
      </c>
      <c r="AB116" s="173">
        <v>65.873015873015873</v>
      </c>
      <c r="AC116" s="69">
        <v>87.333333333333329</v>
      </c>
      <c r="AD116" s="69">
        <v>70.158730158730151</v>
      </c>
      <c r="AE116" s="69">
        <v>50.793650793650791</v>
      </c>
      <c r="AF116" s="69">
        <v>51.968864468864467</v>
      </c>
      <c r="AG116" s="173">
        <v>79.365079365079353</v>
      </c>
      <c r="AH116" s="69">
        <v>61.53846153846154</v>
      </c>
      <c r="AI116" s="69">
        <v>36.363636363636367</v>
      </c>
      <c r="AJ116" s="69">
        <v>7.6923076923076925</v>
      </c>
      <c r="AK116" s="69">
        <v>25</v>
      </c>
      <c r="AL116" s="173">
        <v>80</v>
      </c>
      <c r="AO116" s="174">
        <f t="shared" si="3"/>
        <v>32.692307692307693</v>
      </c>
      <c r="AP116" s="69">
        <v>38.461538461538467</v>
      </c>
      <c r="AQ116" s="69">
        <v>15.384615384615385</v>
      </c>
      <c r="AR116" s="69">
        <v>53.846153846153847</v>
      </c>
      <c r="AS116" s="69">
        <v>30.76923076923077</v>
      </c>
      <c r="AT116" s="69">
        <v>25</v>
      </c>
      <c r="AU116" s="192">
        <v>69.841269841269835</v>
      </c>
      <c r="AV116" s="192">
        <v>61.904761904761898</v>
      </c>
      <c r="AW116" s="192">
        <v>87.301587301587304</v>
      </c>
      <c r="AX116" s="192">
        <v>70.634920634920633</v>
      </c>
      <c r="AY116" s="192">
        <v>61.111111111111107</v>
      </c>
      <c r="AZ116" s="69">
        <v>100</v>
      </c>
      <c r="BA116" s="69">
        <v>80</v>
      </c>
      <c r="BB116" s="69">
        <v>77.777777777777786</v>
      </c>
      <c r="BC116" s="69">
        <v>90</v>
      </c>
      <c r="BD116" s="69">
        <v>88.888888888888886</v>
      </c>
      <c r="BE116" s="69">
        <v>43.650793650793652</v>
      </c>
      <c r="BF116" s="69">
        <v>33.333333333333329</v>
      </c>
      <c r="BG116" s="69">
        <v>65.079365079365076</v>
      </c>
      <c r="BH116" s="69">
        <v>65.81196581196582</v>
      </c>
      <c r="BI116" s="69">
        <v>86.50793650793652</v>
      </c>
      <c r="BJ116" s="69">
        <v>91.269841269841251</v>
      </c>
      <c r="BK116" s="69">
        <v>60.317460317460316</v>
      </c>
    </row>
    <row r="117" spans="2:63" x14ac:dyDescent="0.35">
      <c r="B117" t="s">
        <v>286</v>
      </c>
      <c r="C117" s="172" t="s">
        <v>434</v>
      </c>
      <c r="D117" s="69">
        <v>58.333333333333336</v>
      </c>
      <c r="E117" s="69">
        <v>83.333333333333343</v>
      </c>
      <c r="F117" s="69">
        <v>75</v>
      </c>
      <c r="G117" s="69">
        <v>72.727272727272734</v>
      </c>
      <c r="H117" s="69">
        <v>80.952380952380963</v>
      </c>
      <c r="I117" s="173">
        <v>74.358974358974365</v>
      </c>
      <c r="J117" s="69">
        <v>33.333333333333329</v>
      </c>
      <c r="K117" s="69">
        <v>86.666666666666671</v>
      </c>
      <c r="L117" s="69">
        <v>80</v>
      </c>
      <c r="M117" s="69">
        <v>46.666666666666671</v>
      </c>
      <c r="N117" s="69">
        <v>71.111111111111114</v>
      </c>
      <c r="O117" s="69">
        <v>65.185185185185176</v>
      </c>
      <c r="P117" s="173">
        <v>65.185185185185176</v>
      </c>
      <c r="Q117" s="69">
        <v>91.666666666666657</v>
      </c>
      <c r="R117" s="69">
        <v>80</v>
      </c>
      <c r="S117" s="69">
        <v>76.923076923076934</v>
      </c>
      <c r="T117" s="69">
        <v>14.285714285714285</v>
      </c>
      <c r="U117" s="69">
        <v>73.333333333333329</v>
      </c>
      <c r="V117" s="69">
        <v>46.666666666666664</v>
      </c>
      <c r="W117" s="69">
        <v>65.185185185185176</v>
      </c>
      <c r="X117" s="69">
        <v>68.888888888888886</v>
      </c>
      <c r="Y117" s="69">
        <v>62.962962962962962</v>
      </c>
      <c r="Z117" s="69">
        <v>84.126984126984127</v>
      </c>
      <c r="AA117" s="69">
        <v>84.126984126984127</v>
      </c>
      <c r="AB117" s="173">
        <v>70.634920634920633</v>
      </c>
      <c r="AC117" s="69">
        <v>68.021978021978015</v>
      </c>
      <c r="AD117" s="69">
        <v>53.968253968253968</v>
      </c>
      <c r="AE117" s="69">
        <v>56.349206349206341</v>
      </c>
      <c r="AF117" s="69">
        <v>57.407407407407405</v>
      </c>
      <c r="AG117" s="173">
        <v>87.407407407407405</v>
      </c>
      <c r="AH117" s="69">
        <v>86.666666666666671</v>
      </c>
      <c r="AI117" s="69">
        <v>28.571428571428569</v>
      </c>
      <c r="AJ117" s="69">
        <v>20</v>
      </c>
      <c r="AK117" s="69">
        <v>46.666666666666664</v>
      </c>
      <c r="AL117" s="173">
        <v>73.333333333333329</v>
      </c>
      <c r="AO117" s="174">
        <f t="shared" si="3"/>
        <v>46.666666666666671</v>
      </c>
      <c r="AP117" s="69">
        <v>53.333333333333336</v>
      </c>
      <c r="AQ117" s="69">
        <v>40</v>
      </c>
      <c r="AR117" s="69">
        <v>33.333333333333329</v>
      </c>
      <c r="AS117" s="69">
        <v>53.333333333333336</v>
      </c>
      <c r="AT117" s="69">
        <v>53.333333333333336</v>
      </c>
      <c r="AU117" s="191">
        <v>43.650793650793659</v>
      </c>
      <c r="AV117" s="191">
        <v>50</v>
      </c>
      <c r="AW117" s="191">
        <v>65.873015873015873</v>
      </c>
      <c r="AX117" s="191">
        <v>59.523809523809518</v>
      </c>
      <c r="AY117" s="191">
        <v>50.793650793650791</v>
      </c>
      <c r="AZ117" s="69">
        <v>64.285714285714292</v>
      </c>
      <c r="BA117" s="69">
        <v>61.53846153846154</v>
      </c>
      <c r="BB117" s="69">
        <v>64.285714285714292</v>
      </c>
      <c r="BC117" s="69">
        <v>71.428571428571431</v>
      </c>
      <c r="BD117" s="69">
        <v>78.571428571428569</v>
      </c>
      <c r="BE117" s="69">
        <v>50.370370370370367</v>
      </c>
      <c r="BF117" s="69">
        <v>17.777777777777779</v>
      </c>
      <c r="BG117" s="69">
        <v>82.962962962962962</v>
      </c>
      <c r="BH117" s="69">
        <v>78.518518518518519</v>
      </c>
      <c r="BI117" s="69">
        <v>90.370370370370367</v>
      </c>
      <c r="BJ117" s="69">
        <v>88.148148148148152</v>
      </c>
      <c r="BK117" s="69">
        <v>83.703703703703695</v>
      </c>
    </row>
    <row r="118" spans="2:63" x14ac:dyDescent="0.35">
      <c r="B118" t="s">
        <v>395</v>
      </c>
      <c r="C118" s="172" t="s">
        <v>433</v>
      </c>
      <c r="D118" s="69">
        <v>100</v>
      </c>
      <c r="E118" s="69">
        <v>83.333333333333343</v>
      </c>
      <c r="F118" s="69">
        <v>100</v>
      </c>
      <c r="G118" s="69">
        <v>100</v>
      </c>
      <c r="H118" s="69">
        <v>60</v>
      </c>
      <c r="I118" s="173">
        <v>55.555555555555557</v>
      </c>
      <c r="J118" s="69">
        <v>80</v>
      </c>
      <c r="K118" s="69">
        <v>100</v>
      </c>
      <c r="L118" s="69">
        <v>100</v>
      </c>
      <c r="M118" s="69">
        <v>96.825396825396837</v>
      </c>
      <c r="N118" s="69">
        <v>76.543209876543216</v>
      </c>
      <c r="O118" s="69">
        <v>63.333333333333336</v>
      </c>
      <c r="P118" s="173">
        <v>59.259259259259252</v>
      </c>
      <c r="Q118" s="69">
        <v>100</v>
      </c>
      <c r="R118" s="69" t="s">
        <v>244</v>
      </c>
      <c r="S118" s="69">
        <v>100</v>
      </c>
      <c r="T118" s="69">
        <v>100</v>
      </c>
      <c r="U118" s="69">
        <v>100</v>
      </c>
      <c r="V118" s="69">
        <v>100</v>
      </c>
      <c r="W118" s="69">
        <v>65.555555555555557</v>
      </c>
      <c r="X118" s="69">
        <v>67.777777777777771</v>
      </c>
      <c r="Y118" s="69">
        <v>48.888888888888893</v>
      </c>
      <c r="Z118" s="69">
        <v>75.555555555555557</v>
      </c>
      <c r="AA118" s="69">
        <v>48.148148148148145</v>
      </c>
      <c r="AB118" s="173">
        <v>48.148148148148145</v>
      </c>
      <c r="AC118" s="69">
        <v>86.666666666666671</v>
      </c>
      <c r="AD118" s="69">
        <v>89.166666666666671</v>
      </c>
      <c r="AE118" s="69">
        <v>33.333333333333329</v>
      </c>
      <c r="AF118" s="69">
        <v>42.631172839506171</v>
      </c>
      <c r="AG118" s="173">
        <v>74.814814814814795</v>
      </c>
      <c r="AH118" s="69">
        <v>66.666666666666657</v>
      </c>
      <c r="AI118" s="69">
        <v>50</v>
      </c>
      <c r="AJ118" s="69" t="s">
        <v>244</v>
      </c>
      <c r="AK118" s="69">
        <v>42.857142857142854</v>
      </c>
      <c r="AL118" s="173">
        <v>50</v>
      </c>
      <c r="AO118" s="174">
        <f t="shared" si="3"/>
        <v>95.555555555555571</v>
      </c>
      <c r="AP118" s="69">
        <v>100</v>
      </c>
      <c r="AQ118" s="69">
        <v>100</v>
      </c>
      <c r="AR118" s="69">
        <v>88.888888888888886</v>
      </c>
      <c r="AS118" s="69">
        <v>88.888888888888886</v>
      </c>
      <c r="AT118" s="69">
        <v>100</v>
      </c>
      <c r="AU118" s="192">
        <v>83.333333333333343</v>
      </c>
      <c r="AV118" s="192">
        <v>98.611111111111114</v>
      </c>
      <c r="AW118" s="192">
        <v>87.5</v>
      </c>
      <c r="AX118" s="192">
        <v>90.277777777777771</v>
      </c>
      <c r="AY118" s="192">
        <v>86.111111111111114</v>
      </c>
      <c r="AZ118" s="69">
        <v>100</v>
      </c>
      <c r="BA118" s="69">
        <v>83.333333333333343</v>
      </c>
      <c r="BB118" s="69">
        <v>83.333333333333343</v>
      </c>
      <c r="BC118" s="69">
        <v>83.333333333333343</v>
      </c>
      <c r="BD118" s="69">
        <v>83.333333333333343</v>
      </c>
      <c r="BE118" s="69">
        <v>44.444444444444443</v>
      </c>
      <c r="BF118" s="69">
        <v>33.333333333333329</v>
      </c>
      <c r="BG118" s="69">
        <v>46.913580246913583</v>
      </c>
      <c r="BH118" s="69">
        <v>45.833333333333329</v>
      </c>
      <c r="BI118" s="69">
        <v>79.999999999999986</v>
      </c>
      <c r="BJ118" s="69">
        <v>72.222222222222214</v>
      </c>
      <c r="BK118" s="69">
        <v>72.222222222222214</v>
      </c>
    </row>
    <row r="119" spans="2:63" x14ac:dyDescent="0.35">
      <c r="B119" t="s">
        <v>395</v>
      </c>
      <c r="C119" s="172" t="s">
        <v>434</v>
      </c>
      <c r="D119" s="69">
        <v>100</v>
      </c>
      <c r="E119" s="69">
        <v>100</v>
      </c>
      <c r="F119" s="69">
        <v>92.307692307692307</v>
      </c>
      <c r="G119" s="69">
        <v>92.857142857142861</v>
      </c>
      <c r="H119" s="69">
        <v>87.179487179487182</v>
      </c>
      <c r="I119" s="173">
        <v>74.444444444444443</v>
      </c>
      <c r="J119" s="69">
        <v>100</v>
      </c>
      <c r="K119" s="69">
        <v>100</v>
      </c>
      <c r="L119" s="69">
        <v>100</v>
      </c>
      <c r="M119" s="69">
        <v>89.860805860805868</v>
      </c>
      <c r="N119" s="69">
        <v>77.037037037037038</v>
      </c>
      <c r="O119" s="69">
        <v>80.740740740740748</v>
      </c>
      <c r="P119" s="173">
        <v>79.999999999999986</v>
      </c>
      <c r="Q119" s="69">
        <v>100</v>
      </c>
      <c r="R119" s="69">
        <v>57.142857142857139</v>
      </c>
      <c r="S119" s="69">
        <v>92.307692307692307</v>
      </c>
      <c r="T119" s="69">
        <v>90.909090909090907</v>
      </c>
      <c r="U119" s="69">
        <v>100</v>
      </c>
      <c r="V119" s="69">
        <v>33.333333333333329</v>
      </c>
      <c r="W119" s="69">
        <v>74.603174603174608</v>
      </c>
      <c r="X119" s="69">
        <v>65.873015873015873</v>
      </c>
      <c r="Y119" s="69">
        <v>60.317460317460316</v>
      </c>
      <c r="Z119" s="69">
        <v>71.717171717171709</v>
      </c>
      <c r="AA119" s="69">
        <v>70.707070707070699</v>
      </c>
      <c r="AB119" s="173">
        <v>75.555555555555557</v>
      </c>
      <c r="AC119" s="69">
        <v>89.126984126984127</v>
      </c>
      <c r="AD119" s="69">
        <v>73.837273837273841</v>
      </c>
      <c r="AE119" s="69">
        <v>34.18803418803418</v>
      </c>
      <c r="AF119" s="69">
        <v>58.296102046102042</v>
      </c>
      <c r="AG119" s="173">
        <v>84.320987654321002</v>
      </c>
      <c r="AH119" s="69">
        <v>100</v>
      </c>
      <c r="AI119" s="69">
        <v>44.444444444444443</v>
      </c>
      <c r="AJ119" s="69">
        <v>22.222222222222221</v>
      </c>
      <c r="AK119" s="69">
        <v>75</v>
      </c>
      <c r="AL119" s="173">
        <v>75</v>
      </c>
      <c r="AO119" s="174">
        <f t="shared" si="3"/>
        <v>89.860805860805868</v>
      </c>
      <c r="AP119" s="69">
        <v>93.333333333333329</v>
      </c>
      <c r="AQ119" s="69">
        <v>93.333333333333329</v>
      </c>
      <c r="AR119" s="69">
        <v>76.923076923076934</v>
      </c>
      <c r="AS119" s="69">
        <v>85.714285714285708</v>
      </c>
      <c r="AT119" s="69">
        <v>100</v>
      </c>
      <c r="AU119" s="191">
        <v>66.666666666666671</v>
      </c>
      <c r="AV119" s="191">
        <v>72.222222222222229</v>
      </c>
      <c r="AW119" s="191">
        <v>72.72727272727272</v>
      </c>
      <c r="AX119" s="191">
        <v>83.760683760683762</v>
      </c>
      <c r="AY119" s="191">
        <v>73.80952380952381</v>
      </c>
      <c r="AZ119" s="69">
        <v>92.857142857142861</v>
      </c>
      <c r="BA119" s="69">
        <v>100</v>
      </c>
      <c r="BB119" s="69">
        <v>77.777777777777786</v>
      </c>
      <c r="BC119" s="69">
        <v>75</v>
      </c>
      <c r="BD119" s="69">
        <v>100</v>
      </c>
      <c r="BE119" s="69">
        <v>50.925925925925924</v>
      </c>
      <c r="BF119" s="69">
        <v>38.383838383838381</v>
      </c>
      <c r="BG119" s="69">
        <v>70.370370370370367</v>
      </c>
      <c r="BH119" s="69">
        <v>73.504273504273499</v>
      </c>
      <c r="BI119" s="69">
        <v>89.682539682539669</v>
      </c>
      <c r="BJ119" s="69">
        <v>82.539682539682545</v>
      </c>
      <c r="BK119" s="69">
        <v>80.740740740740748</v>
      </c>
    </row>
    <row r="120" spans="2:63" x14ac:dyDescent="0.35">
      <c r="B120" t="s">
        <v>287</v>
      </c>
      <c r="C120" s="172" t="s">
        <v>433</v>
      </c>
      <c r="D120" s="69">
        <v>100</v>
      </c>
      <c r="E120" s="69">
        <v>75</v>
      </c>
      <c r="F120" s="69">
        <v>41.666666666666671</v>
      </c>
      <c r="G120" s="69">
        <v>33.333333333333329</v>
      </c>
      <c r="H120" s="69">
        <v>75.757575757575751</v>
      </c>
      <c r="I120" s="173">
        <v>66.666666666666657</v>
      </c>
      <c r="J120" s="69">
        <v>33.333333333333329</v>
      </c>
      <c r="K120" s="69">
        <v>72.727272727272734</v>
      </c>
      <c r="L120" s="69">
        <v>63.636363636363633</v>
      </c>
      <c r="M120" s="69">
        <v>65.476190476190467</v>
      </c>
      <c r="N120" s="69">
        <v>60.185185185185183</v>
      </c>
      <c r="O120" s="69">
        <v>61.616161616161619</v>
      </c>
      <c r="P120" s="173">
        <v>61.616161616161619</v>
      </c>
      <c r="Q120" s="69">
        <v>100</v>
      </c>
      <c r="R120" s="69">
        <v>88.888888888888886</v>
      </c>
      <c r="S120" s="69">
        <v>58.333333333333336</v>
      </c>
      <c r="T120" s="69">
        <v>8.3333333333333321</v>
      </c>
      <c r="U120" s="69">
        <v>62.5</v>
      </c>
      <c r="V120" s="69">
        <v>30</v>
      </c>
      <c r="W120" s="69">
        <v>68.518518518518519</v>
      </c>
      <c r="X120" s="69">
        <v>62.962962962962962</v>
      </c>
      <c r="Y120" s="69">
        <v>75</v>
      </c>
      <c r="Z120" s="69">
        <v>74.747474747474755</v>
      </c>
      <c r="AA120" s="69">
        <v>90.740740740740733</v>
      </c>
      <c r="AB120" s="173">
        <v>75.925925925925924</v>
      </c>
      <c r="AC120" s="69">
        <v>73.393939393939405</v>
      </c>
      <c r="AD120" s="69">
        <v>82.060606060606062</v>
      </c>
      <c r="AE120" s="69">
        <v>77.777777777777771</v>
      </c>
      <c r="AF120" s="69">
        <v>64.120370370370367</v>
      </c>
      <c r="AG120" s="173">
        <v>88.8888888888889</v>
      </c>
      <c r="AH120" s="69">
        <v>70</v>
      </c>
      <c r="AI120" s="69">
        <v>33.333333333333329</v>
      </c>
      <c r="AJ120" s="69">
        <v>50</v>
      </c>
      <c r="AK120" s="69">
        <v>66.666666666666657</v>
      </c>
      <c r="AL120" s="173">
        <v>50</v>
      </c>
      <c r="AO120" s="174">
        <f t="shared" si="3"/>
        <v>63.333333333333329</v>
      </c>
      <c r="AP120" s="69">
        <v>75</v>
      </c>
      <c r="AQ120" s="69">
        <v>50</v>
      </c>
      <c r="AR120" s="69">
        <v>25</v>
      </c>
      <c r="AS120" s="69">
        <v>75</v>
      </c>
      <c r="AT120" s="69">
        <v>91.666666666666657</v>
      </c>
      <c r="AU120" s="192">
        <v>80.808080808080803</v>
      </c>
      <c r="AV120" s="192">
        <v>83.838383838383834</v>
      </c>
      <c r="AW120" s="192">
        <v>80</v>
      </c>
      <c r="AX120" s="192">
        <v>87.878787878787875</v>
      </c>
      <c r="AY120" s="192">
        <v>77.777777777777771</v>
      </c>
      <c r="AZ120" s="69">
        <v>90.909090909090907</v>
      </c>
      <c r="BA120" s="69">
        <v>70</v>
      </c>
      <c r="BB120" s="69">
        <v>33.333333333333329</v>
      </c>
      <c r="BC120" s="69">
        <v>81.818181818181827</v>
      </c>
      <c r="BD120" s="69">
        <v>90.909090909090907</v>
      </c>
      <c r="BE120" s="69">
        <v>48.148148148148145</v>
      </c>
      <c r="BF120" s="69">
        <v>50.925925925925924</v>
      </c>
      <c r="BG120" s="69">
        <v>85.185185185185176</v>
      </c>
      <c r="BH120" s="69">
        <v>72.222222222222214</v>
      </c>
      <c r="BI120" s="69">
        <v>94.444444444444443</v>
      </c>
      <c r="BJ120" s="69">
        <v>85.185185185185176</v>
      </c>
      <c r="BK120" s="69">
        <v>87.037037037037038</v>
      </c>
    </row>
    <row r="121" spans="2:63" x14ac:dyDescent="0.35">
      <c r="B121" t="s">
        <v>287</v>
      </c>
      <c r="C121" s="172" t="s">
        <v>434</v>
      </c>
      <c r="D121" s="69">
        <v>100</v>
      </c>
      <c r="E121" s="69">
        <v>100</v>
      </c>
      <c r="F121" s="69">
        <v>100</v>
      </c>
      <c r="G121" s="69">
        <v>100</v>
      </c>
      <c r="H121" s="69">
        <v>88.888888888888886</v>
      </c>
      <c r="I121" s="173">
        <v>89.682539682539669</v>
      </c>
      <c r="J121" s="69">
        <v>53.846153846153847</v>
      </c>
      <c r="K121" s="69">
        <v>100</v>
      </c>
      <c r="L121" s="69">
        <v>100</v>
      </c>
      <c r="M121" s="69">
        <v>97.142857142857153</v>
      </c>
      <c r="N121" s="69">
        <v>94.444444444444443</v>
      </c>
      <c r="O121" s="69">
        <v>92.857142857142861</v>
      </c>
      <c r="P121" s="173">
        <v>89.682539682539669</v>
      </c>
      <c r="Q121" s="69">
        <v>100</v>
      </c>
      <c r="R121" s="69">
        <v>92.857142857142861</v>
      </c>
      <c r="S121" s="69">
        <v>85.714285714285708</v>
      </c>
      <c r="T121" s="69">
        <v>50</v>
      </c>
      <c r="U121" s="69">
        <v>100</v>
      </c>
      <c r="V121" s="69">
        <v>71.428571428571431</v>
      </c>
      <c r="W121" s="69">
        <v>77.777777777777771</v>
      </c>
      <c r="X121" s="69">
        <v>74.603174603174608</v>
      </c>
      <c r="Y121" s="69">
        <v>94.444444444444443</v>
      </c>
      <c r="Z121" s="69">
        <v>87.301587301587304</v>
      </c>
      <c r="AA121" s="69">
        <v>98.412698412698418</v>
      </c>
      <c r="AB121" s="173">
        <v>80.952380952380963</v>
      </c>
      <c r="AC121" s="69">
        <v>75.714285714285708</v>
      </c>
      <c r="AD121" s="69">
        <v>89.43833943833944</v>
      </c>
      <c r="AE121" s="69">
        <v>80.555555555555557</v>
      </c>
      <c r="AF121" s="69">
        <v>68.849206349206355</v>
      </c>
      <c r="AG121" s="173">
        <v>97.883597883597872</v>
      </c>
      <c r="AH121" s="69">
        <v>100</v>
      </c>
      <c r="AI121" s="69">
        <v>71.428571428571431</v>
      </c>
      <c r="AJ121" s="69">
        <v>71.428571428571431</v>
      </c>
      <c r="AK121" s="69">
        <v>100</v>
      </c>
      <c r="AL121" s="173">
        <v>100</v>
      </c>
      <c r="AO121" s="174">
        <f t="shared" si="3"/>
        <v>97.142857142857153</v>
      </c>
      <c r="AP121" s="69">
        <v>100</v>
      </c>
      <c r="AQ121" s="69">
        <v>100</v>
      </c>
      <c r="AR121" s="69">
        <v>92.857142857142861</v>
      </c>
      <c r="AS121" s="69">
        <v>92.857142857142861</v>
      </c>
      <c r="AT121" s="69">
        <v>100</v>
      </c>
      <c r="AU121" s="191">
        <v>86.507936507936506</v>
      </c>
      <c r="AV121" s="191">
        <v>88.095238095238088</v>
      </c>
      <c r="AW121" s="191">
        <v>94.01709401709401</v>
      </c>
      <c r="AX121" s="191">
        <v>88.888888888888886</v>
      </c>
      <c r="AY121" s="191">
        <v>89.682539682539684</v>
      </c>
      <c r="AZ121" s="69">
        <v>78.571428571428569</v>
      </c>
      <c r="BA121" s="69">
        <v>78.571428571428569</v>
      </c>
      <c r="BB121" s="69">
        <v>71.428571428571431</v>
      </c>
      <c r="BC121" s="69">
        <v>71.428571428571431</v>
      </c>
      <c r="BD121" s="69">
        <v>78.571428571428569</v>
      </c>
      <c r="BE121" s="69">
        <v>55.555555555555557</v>
      </c>
      <c r="BF121" s="69">
        <v>39.682539682539677</v>
      </c>
      <c r="BG121" s="69">
        <v>98.412698412698418</v>
      </c>
      <c r="BH121" s="69">
        <v>81.746031746031747</v>
      </c>
      <c r="BI121" s="69">
        <v>98.412698412698418</v>
      </c>
      <c r="BJ121" s="69">
        <v>97.61904761904762</v>
      </c>
      <c r="BK121" s="69">
        <v>97.61904761904762</v>
      </c>
    </row>
    <row r="122" spans="2:63" x14ac:dyDescent="0.35">
      <c r="B122" t="s">
        <v>288</v>
      </c>
      <c r="C122" s="172" t="s">
        <v>433</v>
      </c>
      <c r="D122" s="69">
        <v>100</v>
      </c>
      <c r="E122" s="69">
        <v>85.714285714285708</v>
      </c>
      <c r="F122" s="69">
        <v>100</v>
      </c>
      <c r="G122" s="69">
        <v>42.857142857142854</v>
      </c>
      <c r="H122" s="69">
        <v>49.629629629629626</v>
      </c>
      <c r="I122" s="173">
        <v>59.523809523809518</v>
      </c>
      <c r="J122" s="69">
        <v>71.428571428571431</v>
      </c>
      <c r="K122" s="69">
        <v>92.857142857142861</v>
      </c>
      <c r="L122" s="69">
        <v>64.285714285714292</v>
      </c>
      <c r="M122" s="69">
        <v>61.899529042386177</v>
      </c>
      <c r="N122" s="69">
        <v>51.388888888888886</v>
      </c>
      <c r="O122" s="69">
        <v>48.611111111111107</v>
      </c>
      <c r="P122" s="173">
        <v>47.916666666666664</v>
      </c>
      <c r="Q122" s="69">
        <v>100</v>
      </c>
      <c r="R122" s="69">
        <v>20</v>
      </c>
      <c r="S122" s="69">
        <v>57.142857142857139</v>
      </c>
      <c r="T122" s="69">
        <v>57.142857142857139</v>
      </c>
      <c r="U122" s="69">
        <v>76.923076923076934</v>
      </c>
      <c r="V122" s="69">
        <v>38.461538461538467</v>
      </c>
      <c r="W122" s="69">
        <v>45.833333333333329</v>
      </c>
      <c r="X122" s="69">
        <v>38.194444444444443</v>
      </c>
      <c r="Y122" s="69">
        <v>35.416666666666664</v>
      </c>
      <c r="Z122" s="69">
        <v>65.972222222222214</v>
      </c>
      <c r="AA122" s="69">
        <v>45.138888888888886</v>
      </c>
      <c r="AB122" s="173">
        <v>48.611111111111107</v>
      </c>
      <c r="AC122" s="69">
        <v>80.000000000000014</v>
      </c>
      <c r="AD122" s="69">
        <v>63.870573870573864</v>
      </c>
      <c r="AE122" s="69">
        <v>33.333333333333329</v>
      </c>
      <c r="AF122" s="69">
        <v>39.386574074074069</v>
      </c>
      <c r="AG122" s="173">
        <v>78.703703703703695</v>
      </c>
      <c r="AH122" s="69">
        <v>46.666666666666664</v>
      </c>
      <c r="AI122" s="69">
        <v>21.428571428571427</v>
      </c>
      <c r="AJ122" s="69">
        <v>25</v>
      </c>
      <c r="AK122" s="69">
        <v>53.333333333333336</v>
      </c>
      <c r="AL122" s="173">
        <v>78.571428571428569</v>
      </c>
      <c r="AO122" s="174">
        <f t="shared" si="3"/>
        <v>61.941391941391927</v>
      </c>
      <c r="AP122" s="69">
        <v>66.666666666666657</v>
      </c>
      <c r="AQ122" s="69">
        <v>66.666666666666657</v>
      </c>
      <c r="AR122" s="69">
        <v>50</v>
      </c>
      <c r="AS122" s="69">
        <v>57.142857142857139</v>
      </c>
      <c r="AT122" s="69">
        <v>69.230769230769226</v>
      </c>
      <c r="AU122" s="192">
        <v>42.857142857142847</v>
      </c>
      <c r="AV122" s="192">
        <v>59.523809523809518</v>
      </c>
      <c r="AW122" s="192">
        <v>86.324786324786317</v>
      </c>
      <c r="AX122" s="192">
        <v>57.142857142857146</v>
      </c>
      <c r="AY122" s="192">
        <v>73.504273504273499</v>
      </c>
      <c r="AZ122" s="69">
        <v>100</v>
      </c>
      <c r="BA122" s="69">
        <v>69.230769230769226</v>
      </c>
      <c r="BB122" s="69">
        <v>61.53846153846154</v>
      </c>
      <c r="BC122" s="69">
        <v>76.923076923076934</v>
      </c>
      <c r="BD122" s="69">
        <v>92.307692307692307</v>
      </c>
      <c r="BE122" s="69">
        <v>34.027777777777779</v>
      </c>
      <c r="BF122" s="69">
        <v>26.388888888888889</v>
      </c>
      <c r="BG122" s="69">
        <v>42.962962962962955</v>
      </c>
      <c r="BH122" s="69">
        <v>54.166666666666664</v>
      </c>
      <c r="BI122" s="69">
        <v>84.027777777777771</v>
      </c>
      <c r="BJ122" s="69">
        <v>79.166666666666657</v>
      </c>
      <c r="BK122" s="69">
        <v>72.916666666666657</v>
      </c>
    </row>
    <row r="123" spans="2:63" x14ac:dyDescent="0.35">
      <c r="B123" s="152" t="s">
        <v>288</v>
      </c>
      <c r="C123" s="180" t="s">
        <v>434</v>
      </c>
      <c r="D123" s="174">
        <v>100</v>
      </c>
      <c r="E123" s="174">
        <v>100</v>
      </c>
      <c r="F123" s="174">
        <v>88.888888888888886</v>
      </c>
      <c r="G123" s="174">
        <v>90</v>
      </c>
      <c r="H123" s="174">
        <v>80.808080808080817</v>
      </c>
      <c r="I123" s="181">
        <v>71.111111111111114</v>
      </c>
      <c r="J123" s="174">
        <v>100</v>
      </c>
      <c r="K123" s="174">
        <v>100</v>
      </c>
      <c r="L123" s="174">
        <v>100</v>
      </c>
      <c r="M123" s="174">
        <v>94.181818181818173</v>
      </c>
      <c r="N123" s="174">
        <v>71.717171717171709</v>
      </c>
      <c r="O123" s="174">
        <v>68.686868686868678</v>
      </c>
      <c r="P123" s="181">
        <v>64.444444444444443</v>
      </c>
      <c r="Q123" s="174">
        <v>100</v>
      </c>
      <c r="R123" s="174">
        <v>90</v>
      </c>
      <c r="S123" s="174">
        <v>100</v>
      </c>
      <c r="T123" s="174">
        <v>100</v>
      </c>
      <c r="U123" s="174">
        <v>100</v>
      </c>
      <c r="V123" s="174">
        <v>100</v>
      </c>
      <c r="W123" s="174">
        <v>70.707070707070699</v>
      </c>
      <c r="X123" s="174">
        <v>58.585858585858581</v>
      </c>
      <c r="Y123" s="174">
        <v>55.555555555555557</v>
      </c>
      <c r="Z123" s="174">
        <v>76.543209876543216</v>
      </c>
      <c r="AA123" s="174">
        <v>56.56565656565656</v>
      </c>
      <c r="AB123" s="181">
        <v>63.63636363636364</v>
      </c>
      <c r="AC123" s="174">
        <v>98</v>
      </c>
      <c r="AD123" s="174">
        <v>67.913580246913583</v>
      </c>
      <c r="AE123" s="174">
        <v>42.222222222222221</v>
      </c>
      <c r="AF123" s="174">
        <v>44.441638608305269</v>
      </c>
      <c r="AG123" s="181">
        <v>74.074074074074076</v>
      </c>
      <c r="AH123" s="174">
        <v>100</v>
      </c>
      <c r="AI123" s="174">
        <v>88.888888888888886</v>
      </c>
      <c r="AJ123" s="174">
        <v>80</v>
      </c>
      <c r="AK123" s="174">
        <v>100</v>
      </c>
      <c r="AL123" s="181">
        <v>100</v>
      </c>
      <c r="AO123" s="174">
        <f t="shared" si="3"/>
        <v>94.181818181818173</v>
      </c>
      <c r="AP123" s="174">
        <v>100</v>
      </c>
      <c r="AQ123" s="174">
        <v>90.909090909090907</v>
      </c>
      <c r="AR123" s="174">
        <v>80</v>
      </c>
      <c r="AS123" s="174">
        <v>100</v>
      </c>
      <c r="AT123" s="174">
        <v>100</v>
      </c>
      <c r="AU123" s="191">
        <v>57.777777777777779</v>
      </c>
      <c r="AV123" s="191">
        <v>70.370370370370381</v>
      </c>
      <c r="AW123" s="191">
        <v>69.444444444444443</v>
      </c>
      <c r="AX123" s="191">
        <v>65.432098765432102</v>
      </c>
      <c r="AY123" s="191">
        <v>76.543209876543216</v>
      </c>
      <c r="AZ123" s="174">
        <v>100</v>
      </c>
      <c r="BA123" s="174">
        <v>100</v>
      </c>
      <c r="BB123" s="174">
        <v>90</v>
      </c>
      <c r="BC123" s="174">
        <v>100</v>
      </c>
      <c r="BD123" s="174">
        <v>100</v>
      </c>
      <c r="BE123" s="174">
        <v>34.444444444444436</v>
      </c>
      <c r="BF123" s="174">
        <v>27.160493827160494</v>
      </c>
      <c r="BG123" s="174">
        <v>52.525252525252526</v>
      </c>
      <c r="BH123" s="174">
        <v>63.63636363636364</v>
      </c>
      <c r="BI123" s="174">
        <v>71.717171717171709</v>
      </c>
      <c r="BJ123" s="174">
        <v>75.757575757575751</v>
      </c>
      <c r="BK123" s="174">
        <v>74.747474747474755</v>
      </c>
    </row>
    <row r="124" spans="2:63" x14ac:dyDescent="0.35">
      <c r="B124" t="s">
        <v>289</v>
      </c>
      <c r="C124" s="172" t="s">
        <v>433</v>
      </c>
      <c r="D124" s="69">
        <v>70</v>
      </c>
      <c r="E124" s="69">
        <v>60</v>
      </c>
      <c r="F124" s="69">
        <v>40</v>
      </c>
      <c r="G124" s="69">
        <v>11.111111111111111</v>
      </c>
      <c r="H124" s="69">
        <v>42.222222222222221</v>
      </c>
      <c r="I124" s="173">
        <v>44.444444444444443</v>
      </c>
      <c r="J124" s="69">
        <v>70</v>
      </c>
      <c r="K124" s="69">
        <v>33.333333333333329</v>
      </c>
      <c r="L124" s="69">
        <v>12.5</v>
      </c>
      <c r="M124" s="69">
        <v>10.969387755102039</v>
      </c>
      <c r="N124" s="69">
        <v>37.777777777777779</v>
      </c>
      <c r="O124" s="69">
        <v>37.777777777777779</v>
      </c>
      <c r="P124" s="173">
        <v>32.222222222222221</v>
      </c>
      <c r="Q124" s="69">
        <v>25</v>
      </c>
      <c r="R124" s="69">
        <v>22.222222222222221</v>
      </c>
      <c r="S124" s="69">
        <v>40</v>
      </c>
      <c r="T124" s="69">
        <v>11.111111111111111</v>
      </c>
      <c r="U124" s="69">
        <v>25</v>
      </c>
      <c r="V124" s="69">
        <v>0</v>
      </c>
      <c r="W124" s="69">
        <v>50</v>
      </c>
      <c r="X124" s="69">
        <v>28.888888888888889</v>
      </c>
      <c r="Y124" s="69">
        <v>31.111111111111107</v>
      </c>
      <c r="Z124" s="69">
        <v>52.777777777777779</v>
      </c>
      <c r="AA124" s="69">
        <v>37.777777777777779</v>
      </c>
      <c r="AB124" s="173">
        <v>35.555555555555557</v>
      </c>
      <c r="AC124" s="69">
        <v>48.095238095238095</v>
      </c>
      <c r="AD124" s="69">
        <v>63.425925925925924</v>
      </c>
      <c r="AE124" s="69">
        <v>15.555555555555554</v>
      </c>
      <c r="AF124" s="69">
        <v>26.111111111111114</v>
      </c>
      <c r="AG124" s="173">
        <v>59.999999999999993</v>
      </c>
      <c r="AH124" s="69">
        <v>28.571428571428569</v>
      </c>
      <c r="AI124" s="69">
        <v>0</v>
      </c>
      <c r="AJ124" s="69">
        <v>0</v>
      </c>
      <c r="AK124" s="69">
        <v>33.333333333333329</v>
      </c>
      <c r="AL124" s="173">
        <v>62.5</v>
      </c>
      <c r="AO124" s="174">
        <f t="shared" si="3"/>
        <v>12.5</v>
      </c>
      <c r="AP124" s="69">
        <v>12.5</v>
      </c>
      <c r="AQ124" s="69">
        <v>12.5</v>
      </c>
      <c r="AR124" s="69">
        <v>12.5</v>
      </c>
      <c r="AS124" s="69">
        <v>0</v>
      </c>
      <c r="AT124" s="69">
        <v>25</v>
      </c>
      <c r="AU124" s="192">
        <v>50.793650793650791</v>
      </c>
      <c r="AV124" s="192">
        <v>51.388888888888893</v>
      </c>
      <c r="AW124" s="192">
        <v>91.666666666666671</v>
      </c>
      <c r="AX124" s="192">
        <v>74.074074074074076</v>
      </c>
      <c r="AY124" s="192">
        <v>49.206349206349209</v>
      </c>
      <c r="AZ124" s="69">
        <v>50</v>
      </c>
      <c r="BA124" s="69">
        <v>28.571428571428569</v>
      </c>
      <c r="BB124" s="69">
        <v>57.142857142857139</v>
      </c>
      <c r="BC124" s="69">
        <v>33.333333333333329</v>
      </c>
      <c r="BD124" s="69">
        <v>71.428571428571431</v>
      </c>
      <c r="BE124" s="69">
        <v>17.777777777777779</v>
      </c>
      <c r="BF124" s="69">
        <v>11.111111111111111</v>
      </c>
      <c r="BG124" s="69">
        <v>32.222222222222221</v>
      </c>
      <c r="BH124" s="69">
        <v>43.333333333333336</v>
      </c>
      <c r="BI124" s="69">
        <v>48.888888888888893</v>
      </c>
      <c r="BJ124" s="69">
        <v>62.222222222222214</v>
      </c>
      <c r="BK124" s="69">
        <v>68.888888888888886</v>
      </c>
    </row>
    <row r="125" spans="2:63" x14ac:dyDescent="0.35">
      <c r="B125" t="s">
        <v>289</v>
      </c>
      <c r="C125" s="172" t="s">
        <v>434</v>
      </c>
      <c r="D125" s="69">
        <v>50</v>
      </c>
      <c r="E125" s="69">
        <v>50</v>
      </c>
      <c r="F125" s="69">
        <v>41.666666666666671</v>
      </c>
      <c r="G125" s="69">
        <v>41.666666666666671</v>
      </c>
      <c r="H125" s="69">
        <v>25.252525252525253</v>
      </c>
      <c r="I125" s="173">
        <v>39.506172839506171</v>
      </c>
      <c r="J125" s="69">
        <v>33.333333333333329</v>
      </c>
      <c r="K125" s="69">
        <v>90.909090909090907</v>
      </c>
      <c r="L125" s="69">
        <v>8.3333333333333321</v>
      </c>
      <c r="M125" s="69">
        <v>58.181818181818187</v>
      </c>
      <c r="N125" s="69">
        <v>33.333333333333329</v>
      </c>
      <c r="O125" s="69">
        <v>44.444444444444443</v>
      </c>
      <c r="P125" s="173">
        <v>24.242424242424239</v>
      </c>
      <c r="Q125" s="69">
        <v>90.909090909090907</v>
      </c>
      <c r="R125" s="69">
        <v>20</v>
      </c>
      <c r="S125" s="69">
        <v>81.818181818181827</v>
      </c>
      <c r="T125" s="69">
        <v>22.222222222222221</v>
      </c>
      <c r="U125" s="69">
        <v>60</v>
      </c>
      <c r="V125" s="69">
        <v>18.181818181818183</v>
      </c>
      <c r="W125" s="69">
        <v>49.494949494949488</v>
      </c>
      <c r="X125" s="69">
        <v>32.323232323232325</v>
      </c>
      <c r="Y125" s="69">
        <v>25.252525252525253</v>
      </c>
      <c r="Z125" s="69">
        <v>42.592592592592588</v>
      </c>
      <c r="AA125" s="69">
        <v>31.313131313131315</v>
      </c>
      <c r="AB125" s="173">
        <v>34.343434343434339</v>
      </c>
      <c r="AC125" s="69">
        <v>54.585858585858588</v>
      </c>
      <c r="AD125" s="69">
        <v>28.804713804713799</v>
      </c>
      <c r="AE125" s="69">
        <v>32.323232323232325</v>
      </c>
      <c r="AF125" s="69">
        <v>25.231481481481481</v>
      </c>
      <c r="AG125" s="173">
        <v>52.160493827160487</v>
      </c>
      <c r="AH125" s="69">
        <v>27.27272727272727</v>
      </c>
      <c r="AI125" s="69">
        <v>18.181818181818183</v>
      </c>
      <c r="AJ125" s="69">
        <v>9.0909090909090917</v>
      </c>
      <c r="AK125" s="69">
        <v>72.727272727272734</v>
      </c>
      <c r="AL125" s="173">
        <v>54.54545454545454</v>
      </c>
      <c r="AO125" s="174">
        <f t="shared" si="3"/>
        <v>58.181818181818187</v>
      </c>
      <c r="AP125" s="69">
        <v>72.727272727272734</v>
      </c>
      <c r="AQ125" s="69">
        <v>63.636363636363633</v>
      </c>
      <c r="AR125" s="69">
        <v>18.181818181818183</v>
      </c>
      <c r="AS125" s="69">
        <v>54.54545454545454</v>
      </c>
      <c r="AT125" s="69">
        <v>81.818181818181827</v>
      </c>
      <c r="AU125" s="191">
        <v>12.962962962962962</v>
      </c>
      <c r="AV125" s="191">
        <v>17.592592592592595</v>
      </c>
      <c r="AW125" s="191">
        <v>57.575757575757578</v>
      </c>
      <c r="AX125" s="191">
        <v>29.629629629629633</v>
      </c>
      <c r="AY125" s="191">
        <v>26.262626262626256</v>
      </c>
      <c r="AZ125" s="69">
        <v>54.54545454545454</v>
      </c>
      <c r="BA125" s="69">
        <v>44.444444444444443</v>
      </c>
      <c r="BB125" s="69">
        <v>66.666666666666657</v>
      </c>
      <c r="BC125" s="69">
        <v>27.27272727272727</v>
      </c>
      <c r="BD125" s="69">
        <v>80</v>
      </c>
      <c r="BE125" s="69">
        <v>12.037037037037038</v>
      </c>
      <c r="BF125" s="69">
        <v>5.5555555555555554</v>
      </c>
      <c r="BG125" s="69">
        <v>35.18518518518519</v>
      </c>
      <c r="BH125" s="69">
        <v>48.148148148148145</v>
      </c>
      <c r="BI125" s="69">
        <v>23.148148148148149</v>
      </c>
      <c r="BJ125" s="69">
        <v>63.888888888888886</v>
      </c>
      <c r="BK125" s="69">
        <v>69.444444444444443</v>
      </c>
    </row>
    <row r="126" spans="2:63" x14ac:dyDescent="0.35">
      <c r="B126" t="s">
        <v>290</v>
      </c>
      <c r="C126" s="172" t="s">
        <v>433</v>
      </c>
      <c r="D126" s="69">
        <v>81.818181818181827</v>
      </c>
      <c r="E126" s="69">
        <v>72.727272727272734</v>
      </c>
      <c r="F126" s="69">
        <v>90.909090909090907</v>
      </c>
      <c r="G126" s="69">
        <v>62.5</v>
      </c>
      <c r="H126" s="69">
        <v>38.383838383838381</v>
      </c>
      <c r="I126" s="173">
        <v>69.696969696969688</v>
      </c>
      <c r="J126" s="69">
        <v>60</v>
      </c>
      <c r="K126" s="69">
        <v>60</v>
      </c>
      <c r="L126" s="69">
        <v>88.888888888888886</v>
      </c>
      <c r="M126" s="69">
        <v>73.222222222222229</v>
      </c>
      <c r="N126" s="69">
        <v>72.222222222222214</v>
      </c>
      <c r="O126" s="69">
        <v>58.888888888888886</v>
      </c>
      <c r="P126" s="173">
        <v>65.555555555555557</v>
      </c>
      <c r="Q126" s="69">
        <v>87.5</v>
      </c>
      <c r="R126" s="69">
        <v>100</v>
      </c>
      <c r="S126" s="69">
        <v>75</v>
      </c>
      <c r="T126" s="69">
        <v>66.666666666666657</v>
      </c>
      <c r="U126" s="69">
        <v>85.714285714285708</v>
      </c>
      <c r="V126" s="69">
        <v>71.428571428571431</v>
      </c>
      <c r="W126" s="69">
        <v>59.595959595959592</v>
      </c>
      <c r="X126" s="69">
        <v>45.454545454545453</v>
      </c>
      <c r="Y126" s="69">
        <v>37.37373737373737</v>
      </c>
      <c r="Z126" s="69">
        <v>33.333333333333329</v>
      </c>
      <c r="AA126" s="69">
        <v>56.56565656565656</v>
      </c>
      <c r="AB126" s="173">
        <v>55.555555555555557</v>
      </c>
      <c r="AC126" s="69">
        <v>100</v>
      </c>
      <c r="AD126" s="69">
        <v>87.125220458553798</v>
      </c>
      <c r="AE126" s="69">
        <v>57.575757575757571</v>
      </c>
      <c r="AF126" s="69">
        <v>40.151515151515149</v>
      </c>
      <c r="AG126" s="173">
        <v>84.175084175084166</v>
      </c>
      <c r="AH126" s="69">
        <v>55.555555555555557</v>
      </c>
      <c r="AI126" s="69">
        <v>25</v>
      </c>
      <c r="AJ126" s="69">
        <v>44.444444444444443</v>
      </c>
      <c r="AK126" s="69">
        <v>75</v>
      </c>
      <c r="AL126" s="173">
        <v>100</v>
      </c>
      <c r="AO126" s="174">
        <f t="shared" si="3"/>
        <v>83.703703703703709</v>
      </c>
      <c r="AP126" s="69">
        <v>90</v>
      </c>
      <c r="AQ126" s="69" t="s">
        <v>244</v>
      </c>
      <c r="AR126" s="69" t="s">
        <v>244</v>
      </c>
      <c r="AS126" s="69">
        <v>83.333333333333343</v>
      </c>
      <c r="AT126" s="69">
        <v>77.777777777777786</v>
      </c>
      <c r="AU126" s="192">
        <v>87.654320987654316</v>
      </c>
      <c r="AV126" s="192">
        <v>87.654320987654316</v>
      </c>
      <c r="AW126" s="192">
        <v>82.539682539682531</v>
      </c>
      <c r="AX126" s="192">
        <v>88.888888888888886</v>
      </c>
      <c r="AY126" s="192">
        <v>88.888888888888886</v>
      </c>
      <c r="AZ126" s="69">
        <v>100</v>
      </c>
      <c r="BA126" s="69">
        <v>100</v>
      </c>
      <c r="BB126" s="69">
        <v>100</v>
      </c>
      <c r="BC126" s="69">
        <v>100</v>
      </c>
      <c r="BD126" s="69">
        <v>100</v>
      </c>
      <c r="BE126" s="69">
        <v>21.212121212121211</v>
      </c>
      <c r="BF126" s="69">
        <v>16.161616161616163</v>
      </c>
      <c r="BG126" s="69">
        <v>64.646464646464651</v>
      </c>
      <c r="BH126" s="69">
        <v>58.585858585858581</v>
      </c>
      <c r="BI126" s="69">
        <v>86.868686868686865</v>
      </c>
      <c r="BJ126" s="69">
        <v>83.838383838383834</v>
      </c>
      <c r="BK126" s="69">
        <v>81.818181818181813</v>
      </c>
    </row>
    <row r="127" spans="2:63" x14ac:dyDescent="0.35">
      <c r="B127" t="s">
        <v>290</v>
      </c>
      <c r="C127" s="172" t="s">
        <v>434</v>
      </c>
      <c r="D127" s="69">
        <v>100</v>
      </c>
      <c r="E127" s="69">
        <v>100</v>
      </c>
      <c r="F127" s="69">
        <v>100</v>
      </c>
      <c r="G127" s="69">
        <v>81.818181818181827</v>
      </c>
      <c r="H127" s="69">
        <v>48.484848484848477</v>
      </c>
      <c r="I127" s="173">
        <v>75.555555555555557</v>
      </c>
      <c r="J127" s="69">
        <v>66.666666666666657</v>
      </c>
      <c r="K127" s="69">
        <v>100</v>
      </c>
      <c r="L127" s="69">
        <v>100</v>
      </c>
      <c r="M127" s="69">
        <v>83.111111111111114</v>
      </c>
      <c r="N127" s="69">
        <v>75</v>
      </c>
      <c r="O127" s="69">
        <v>69.444444444444443</v>
      </c>
      <c r="P127" s="173">
        <v>75.757575757575751</v>
      </c>
      <c r="Q127" s="69">
        <v>91.666666666666657</v>
      </c>
      <c r="R127" s="69">
        <v>91.666666666666657</v>
      </c>
      <c r="S127" s="69">
        <v>100</v>
      </c>
      <c r="T127" s="69">
        <v>90.909090909090907</v>
      </c>
      <c r="U127" s="69">
        <v>91.666666666666657</v>
      </c>
      <c r="V127" s="69">
        <v>58.333333333333336</v>
      </c>
      <c r="W127" s="69">
        <v>64.81481481481481</v>
      </c>
      <c r="X127" s="69">
        <v>56.481481481481474</v>
      </c>
      <c r="Y127" s="69">
        <v>61.111111111111107</v>
      </c>
      <c r="Z127" s="69">
        <v>60.606060606060602</v>
      </c>
      <c r="AA127" s="69">
        <v>71.604938271604937</v>
      </c>
      <c r="AB127" s="173">
        <v>75.757575757575751</v>
      </c>
      <c r="AC127" s="69">
        <v>52.606060606060602</v>
      </c>
      <c r="AD127" s="69">
        <v>76.222222222222229</v>
      </c>
      <c r="AE127" s="69">
        <v>42.424242424242422</v>
      </c>
      <c r="AF127" s="69">
        <v>53.240740740740733</v>
      </c>
      <c r="AG127" s="173">
        <v>86.419753086419746</v>
      </c>
      <c r="AH127" s="69">
        <v>75</v>
      </c>
      <c r="AI127" s="69">
        <v>41.666666666666671</v>
      </c>
      <c r="AJ127" s="69">
        <v>40</v>
      </c>
      <c r="AK127" s="69">
        <v>63.636363636363633</v>
      </c>
      <c r="AL127" s="173">
        <v>91.666666666666657</v>
      </c>
      <c r="AO127" s="174">
        <f t="shared" si="3"/>
        <v>83.111111111111114</v>
      </c>
      <c r="AP127" s="69">
        <v>100</v>
      </c>
      <c r="AQ127" s="69">
        <v>60</v>
      </c>
      <c r="AR127" s="69">
        <v>55.555555555555557</v>
      </c>
      <c r="AS127" s="69">
        <v>100</v>
      </c>
      <c r="AT127" s="69">
        <v>100</v>
      </c>
      <c r="AU127" s="191">
        <v>76.666666666666671</v>
      </c>
      <c r="AV127" s="191">
        <v>71.111111111111114</v>
      </c>
      <c r="AW127" s="191">
        <v>80</v>
      </c>
      <c r="AX127" s="191">
        <v>73.333333333333343</v>
      </c>
      <c r="AY127" s="191">
        <v>80</v>
      </c>
      <c r="AZ127" s="69">
        <v>66.666666666666657</v>
      </c>
      <c r="BA127" s="69">
        <v>30</v>
      </c>
      <c r="BB127" s="69">
        <v>30</v>
      </c>
      <c r="BC127" s="69">
        <v>54.54545454545454</v>
      </c>
      <c r="BD127" s="69">
        <v>81.818181818181827</v>
      </c>
      <c r="BE127" s="69">
        <v>36.111111111111107</v>
      </c>
      <c r="BF127" s="69">
        <v>27.777777777777779</v>
      </c>
      <c r="BG127" s="69">
        <v>71.296296296296291</v>
      </c>
      <c r="BH127" s="69">
        <v>77.777777777777771</v>
      </c>
      <c r="BI127" s="69">
        <v>87.962962962962948</v>
      </c>
      <c r="BJ127" s="69">
        <v>88.888888888888886</v>
      </c>
      <c r="BK127" s="69">
        <v>82.407407407407405</v>
      </c>
    </row>
    <row r="128" spans="2:63" x14ac:dyDescent="0.35">
      <c r="B128" t="s">
        <v>321</v>
      </c>
      <c r="C128" s="172" t="s">
        <v>433</v>
      </c>
      <c r="D128" s="69">
        <v>100</v>
      </c>
      <c r="E128" s="69">
        <v>85.714285714285708</v>
      </c>
      <c r="F128" s="69">
        <v>16.666666666666664</v>
      </c>
      <c r="G128" s="69">
        <v>14.285714285714285</v>
      </c>
      <c r="H128" s="69">
        <v>65.277777777777771</v>
      </c>
      <c r="I128" s="173">
        <v>51.388888888888886</v>
      </c>
      <c r="J128" s="69">
        <v>14.285714285714285</v>
      </c>
      <c r="K128" s="69" t="s">
        <v>244</v>
      </c>
      <c r="L128" s="69">
        <v>80</v>
      </c>
      <c r="M128" s="69">
        <v>37.142857142857146</v>
      </c>
      <c r="N128" s="69">
        <v>89.999999999999986</v>
      </c>
      <c r="O128" s="69">
        <v>62.962962962962962</v>
      </c>
      <c r="P128" s="173">
        <v>51.851851851851855</v>
      </c>
      <c r="Q128" s="69">
        <v>100</v>
      </c>
      <c r="R128" s="69">
        <v>100</v>
      </c>
      <c r="S128" s="69">
        <v>100</v>
      </c>
      <c r="T128" s="69">
        <v>0</v>
      </c>
      <c r="U128" s="69">
        <v>40</v>
      </c>
      <c r="V128" s="69">
        <v>0</v>
      </c>
      <c r="W128" s="69">
        <v>93.827160493827165</v>
      </c>
      <c r="X128" s="69">
        <v>80.555555555555557</v>
      </c>
      <c r="Y128" s="69">
        <v>85.714285714285708</v>
      </c>
      <c r="Z128" s="69">
        <v>87.654320987654316</v>
      </c>
      <c r="AA128" s="69">
        <v>100</v>
      </c>
      <c r="AB128" s="173">
        <v>87.5</v>
      </c>
      <c r="AC128" s="69">
        <v>88.571428571428569</v>
      </c>
      <c r="AD128" s="69">
        <v>85.111111111111114</v>
      </c>
      <c r="AE128" s="69">
        <v>92.592592592592595</v>
      </c>
      <c r="AF128" s="69">
        <v>64.267676767676761</v>
      </c>
      <c r="AG128" s="173">
        <v>90.881032547699206</v>
      </c>
      <c r="AH128" s="69">
        <v>83.333333333333343</v>
      </c>
      <c r="AI128" s="69">
        <v>66.666666666666657</v>
      </c>
      <c r="AJ128" s="69">
        <v>83.333333333333343</v>
      </c>
      <c r="AK128" s="69">
        <v>83.333333333333343</v>
      </c>
      <c r="AL128" s="173">
        <v>80</v>
      </c>
      <c r="AO128" s="174">
        <f t="shared" si="3"/>
        <v>32</v>
      </c>
      <c r="AP128" s="69">
        <v>0</v>
      </c>
      <c r="AQ128" s="69">
        <v>20</v>
      </c>
      <c r="AR128" s="69">
        <v>20</v>
      </c>
      <c r="AS128" s="69">
        <v>100</v>
      </c>
      <c r="AT128" s="69">
        <v>20</v>
      </c>
      <c r="AU128" s="192">
        <v>79.629629629629619</v>
      </c>
      <c r="AV128" s="192">
        <v>88.888888888888886</v>
      </c>
      <c r="AW128" s="192">
        <v>92.592592592592595</v>
      </c>
      <c r="AX128" s="192">
        <v>100</v>
      </c>
      <c r="AY128" s="192">
        <v>64.444444444444443</v>
      </c>
      <c r="AZ128" s="69">
        <v>80</v>
      </c>
      <c r="BA128" s="69" t="s">
        <v>244</v>
      </c>
      <c r="BB128" s="69" t="s">
        <v>244</v>
      </c>
      <c r="BC128" s="69">
        <v>100</v>
      </c>
      <c r="BD128" s="69">
        <v>85.714285714285708</v>
      </c>
      <c r="BE128" s="69">
        <v>55.555555555555557</v>
      </c>
      <c r="BF128" s="69">
        <v>44.444444444444443</v>
      </c>
      <c r="BG128" s="69">
        <v>95.959595959595958</v>
      </c>
      <c r="BH128" s="69">
        <v>61.111111111111107</v>
      </c>
      <c r="BI128" s="69">
        <v>98.148148148148152</v>
      </c>
      <c r="BJ128" s="69">
        <v>93.939393939393938</v>
      </c>
      <c r="BK128" s="69">
        <v>80.555555555555557</v>
      </c>
    </row>
    <row r="129" spans="2:63" x14ac:dyDescent="0.35">
      <c r="B129" t="s">
        <v>321</v>
      </c>
      <c r="C129" s="172" t="s">
        <v>434</v>
      </c>
      <c r="D129" s="69">
        <v>100</v>
      </c>
      <c r="E129" s="69">
        <v>85.714285714285708</v>
      </c>
      <c r="F129" s="69">
        <v>42.857142857142854</v>
      </c>
      <c r="G129" s="69">
        <v>50</v>
      </c>
      <c r="H129" s="69">
        <v>42.063492063492063</v>
      </c>
      <c r="I129" s="173">
        <v>32.539682539682538</v>
      </c>
      <c r="J129" s="69">
        <v>35.714285714285715</v>
      </c>
      <c r="K129" s="69">
        <v>42.857142857142854</v>
      </c>
      <c r="L129" s="69">
        <v>28.571428571428569</v>
      </c>
      <c r="M129" s="69">
        <v>74.285714285714292</v>
      </c>
      <c r="N129" s="69">
        <v>41.269841269841272</v>
      </c>
      <c r="O129" s="69">
        <v>38.888888888888886</v>
      </c>
      <c r="P129" s="173">
        <v>26.984126984126981</v>
      </c>
      <c r="Q129" s="69">
        <v>100</v>
      </c>
      <c r="R129" s="69">
        <v>78.571428571428569</v>
      </c>
      <c r="S129" s="69">
        <v>50</v>
      </c>
      <c r="T129" s="69">
        <v>28.571428571428569</v>
      </c>
      <c r="U129" s="69">
        <v>69.230769230769226</v>
      </c>
      <c r="V129" s="69">
        <v>42.857142857142854</v>
      </c>
      <c r="W129" s="69">
        <v>59.523809523809518</v>
      </c>
      <c r="X129" s="69">
        <v>31.746031746031747</v>
      </c>
      <c r="Y129" s="69">
        <v>53.17460317460317</v>
      </c>
      <c r="Z129" s="69">
        <v>85.714285714285708</v>
      </c>
      <c r="AA129" s="69">
        <v>96.031746031746025</v>
      </c>
      <c r="AB129" s="173">
        <v>30.952380952380949</v>
      </c>
      <c r="AC129" s="69">
        <v>80</v>
      </c>
      <c r="AD129" s="69">
        <v>82.69841269841271</v>
      </c>
      <c r="AE129" s="69">
        <v>34.920634920634924</v>
      </c>
      <c r="AF129" s="69">
        <v>55.753968253968253</v>
      </c>
      <c r="AG129" s="173">
        <v>73.280423280423278</v>
      </c>
      <c r="AH129" s="69">
        <v>57.142857142857139</v>
      </c>
      <c r="AI129" s="69">
        <v>50</v>
      </c>
      <c r="AJ129" s="69">
        <v>61.53846153846154</v>
      </c>
      <c r="AK129" s="69">
        <v>50</v>
      </c>
      <c r="AL129" s="173">
        <v>64.285714285714292</v>
      </c>
      <c r="AO129" s="174">
        <f t="shared" si="3"/>
        <v>74.285714285714292</v>
      </c>
      <c r="AP129" s="69">
        <v>100</v>
      </c>
      <c r="AQ129" s="69">
        <v>92.857142857142861</v>
      </c>
      <c r="AR129" s="69">
        <v>71.428571428571431</v>
      </c>
      <c r="AS129" s="69">
        <v>100</v>
      </c>
      <c r="AT129" s="69">
        <v>7.1428571428571423</v>
      </c>
      <c r="AU129" s="191">
        <v>71.428571428571431</v>
      </c>
      <c r="AV129" s="191">
        <v>81.746031746031747</v>
      </c>
      <c r="AW129" s="191">
        <v>77.777777777777771</v>
      </c>
      <c r="AX129" s="191">
        <v>89.682539682539684</v>
      </c>
      <c r="AY129" s="191">
        <v>92.857142857142861</v>
      </c>
      <c r="AZ129" s="69">
        <v>100</v>
      </c>
      <c r="BA129" s="69">
        <v>100</v>
      </c>
      <c r="BB129" s="69">
        <v>78.571428571428569</v>
      </c>
      <c r="BC129" s="69">
        <v>100</v>
      </c>
      <c r="BD129" s="69">
        <v>21.428571428571427</v>
      </c>
      <c r="BE129" s="69">
        <v>53.17460317460317</v>
      </c>
      <c r="BF129" s="69">
        <v>42.063492063492063</v>
      </c>
      <c r="BG129" s="69">
        <v>96.825396825396808</v>
      </c>
      <c r="BH129" s="69">
        <v>30.952380952380949</v>
      </c>
      <c r="BI129" s="69">
        <v>98.412698412698418</v>
      </c>
      <c r="BJ129" s="69">
        <v>88.095238095238102</v>
      </c>
      <c r="BK129" s="69">
        <v>33.333333333333329</v>
      </c>
    </row>
    <row r="130" spans="2:63" x14ac:dyDescent="0.35">
      <c r="B130" t="s">
        <v>291</v>
      </c>
      <c r="C130" s="172" t="s">
        <v>433</v>
      </c>
      <c r="D130" s="69">
        <v>92.307692307692307</v>
      </c>
      <c r="E130" s="69">
        <v>61.53846153846154</v>
      </c>
      <c r="F130" s="69">
        <v>69.230769230769226</v>
      </c>
      <c r="G130" s="69">
        <v>69.230769230769226</v>
      </c>
      <c r="H130" s="69">
        <v>73.504273504273499</v>
      </c>
      <c r="I130" s="173">
        <v>62.962962962962962</v>
      </c>
      <c r="J130" s="69">
        <v>84.615384615384613</v>
      </c>
      <c r="K130" s="69">
        <v>69.230769230769226</v>
      </c>
      <c r="L130" s="69">
        <v>66.666666666666657</v>
      </c>
      <c r="M130" s="69">
        <v>76.556776556776555</v>
      </c>
      <c r="N130" s="69">
        <v>43.589743589743591</v>
      </c>
      <c r="O130" s="69">
        <v>49.572649572649574</v>
      </c>
      <c r="P130" s="173">
        <v>44.444444444444443</v>
      </c>
      <c r="Q130" s="69">
        <v>76.923076923076934</v>
      </c>
      <c r="R130" s="69">
        <v>92.307692307692307</v>
      </c>
      <c r="S130" s="69">
        <v>100</v>
      </c>
      <c r="T130" s="69">
        <v>84.615384615384613</v>
      </c>
      <c r="U130" s="69">
        <v>69.230769230769226</v>
      </c>
      <c r="V130" s="69">
        <v>53.846153846153847</v>
      </c>
      <c r="W130" s="69">
        <v>47.863247863247857</v>
      </c>
      <c r="X130" s="69">
        <v>46.153846153846153</v>
      </c>
      <c r="Y130" s="69">
        <v>41.880341880341881</v>
      </c>
      <c r="Z130" s="69">
        <v>69.230769230769226</v>
      </c>
      <c r="AA130" s="69">
        <v>47.008547008547005</v>
      </c>
      <c r="AB130" s="173">
        <v>48.717948717948723</v>
      </c>
      <c r="AC130" s="69">
        <v>63.974358974358985</v>
      </c>
      <c r="AD130" s="69">
        <v>75.327635327635335</v>
      </c>
      <c r="AE130" s="69">
        <v>47.863247863247857</v>
      </c>
      <c r="AF130" s="69">
        <v>36.752136752136757</v>
      </c>
      <c r="AG130" s="173">
        <v>69.800569800569789</v>
      </c>
      <c r="AH130" s="69">
        <v>53.846153846153847</v>
      </c>
      <c r="AI130" s="69">
        <v>46.153846153846153</v>
      </c>
      <c r="AJ130" s="69">
        <v>38.461538461538467</v>
      </c>
      <c r="AK130" s="69">
        <v>36.363636363636367</v>
      </c>
      <c r="AL130" s="173">
        <v>66.666666666666657</v>
      </c>
      <c r="AO130" s="174">
        <f t="shared" si="3"/>
        <v>76.410256410256395</v>
      </c>
      <c r="AP130" s="69">
        <v>92.307692307692307</v>
      </c>
      <c r="AQ130" s="69">
        <v>76.923076923076934</v>
      </c>
      <c r="AR130" s="69">
        <v>66.666666666666657</v>
      </c>
      <c r="AS130" s="69">
        <v>69.230769230769226</v>
      </c>
      <c r="AT130" s="69">
        <v>76.923076923076934</v>
      </c>
      <c r="AU130" s="192">
        <v>64.102564102564102</v>
      </c>
      <c r="AV130" s="192">
        <v>84.259259259259267</v>
      </c>
      <c r="AW130" s="192">
        <v>85.470085470085479</v>
      </c>
      <c r="AX130" s="192">
        <v>67.592592592592595</v>
      </c>
      <c r="AY130" s="192">
        <v>75.213675213675216</v>
      </c>
      <c r="AZ130" s="69">
        <v>76.923076923076934</v>
      </c>
      <c r="BA130" s="69">
        <v>61.53846153846154</v>
      </c>
      <c r="BB130" s="69">
        <v>46.153846153846153</v>
      </c>
      <c r="BC130" s="69">
        <v>58.333333333333336</v>
      </c>
      <c r="BD130" s="69">
        <v>76.923076923076934</v>
      </c>
      <c r="BE130" s="69">
        <v>35.042735042735046</v>
      </c>
      <c r="BF130" s="69">
        <v>27.350427350427353</v>
      </c>
      <c r="BG130" s="69">
        <v>35.042735042735046</v>
      </c>
      <c r="BH130" s="69">
        <v>49.572649572649574</v>
      </c>
      <c r="BI130" s="69">
        <v>71.794871794871796</v>
      </c>
      <c r="BJ130" s="69">
        <v>70.940170940170944</v>
      </c>
      <c r="BK130" s="69">
        <v>66.666666666666657</v>
      </c>
    </row>
    <row r="131" spans="2:63" x14ac:dyDescent="0.35">
      <c r="B131" t="s">
        <v>291</v>
      </c>
      <c r="C131" s="172" t="s">
        <v>434</v>
      </c>
      <c r="D131" s="69">
        <v>100</v>
      </c>
      <c r="E131" s="69">
        <v>100</v>
      </c>
      <c r="F131" s="69">
        <v>100</v>
      </c>
      <c r="G131" s="69">
        <v>100</v>
      </c>
      <c r="H131" s="69">
        <v>67.521367521367509</v>
      </c>
      <c r="I131" s="173">
        <v>73.148148148148138</v>
      </c>
      <c r="J131" s="69">
        <v>92.307692307692307</v>
      </c>
      <c r="K131" s="69">
        <v>92.307692307692307</v>
      </c>
      <c r="L131" s="69">
        <v>91.666666666666657</v>
      </c>
      <c r="M131" s="69">
        <v>85.090909090909093</v>
      </c>
      <c r="N131" s="69">
        <v>64.102564102564102</v>
      </c>
      <c r="O131" s="69">
        <v>64.102564102564102</v>
      </c>
      <c r="P131" s="173">
        <v>61.538461538461533</v>
      </c>
      <c r="Q131" s="69">
        <v>91.666666666666657</v>
      </c>
      <c r="R131" s="69">
        <v>83.333333333333343</v>
      </c>
      <c r="S131" s="69">
        <v>81.818181818181827</v>
      </c>
      <c r="T131" s="69">
        <v>75</v>
      </c>
      <c r="U131" s="69">
        <v>90.909090909090907</v>
      </c>
      <c r="V131" s="69">
        <v>40</v>
      </c>
      <c r="W131" s="69">
        <v>71.794871794871796</v>
      </c>
      <c r="X131" s="69">
        <v>49.572649572649574</v>
      </c>
      <c r="Y131" s="69">
        <v>47.008547008547005</v>
      </c>
      <c r="Z131" s="69">
        <v>75.925925925925924</v>
      </c>
      <c r="AA131" s="69">
        <v>44.444444444444443</v>
      </c>
      <c r="AB131" s="173">
        <v>36.36363636363636</v>
      </c>
      <c r="AC131" s="69">
        <v>85.060606060606062</v>
      </c>
      <c r="AD131" s="69">
        <v>73.333333333333343</v>
      </c>
      <c r="AE131" s="69">
        <v>43.518518518518519</v>
      </c>
      <c r="AF131" s="69">
        <v>40.046296296296298</v>
      </c>
      <c r="AG131" s="173">
        <v>68.993352326685653</v>
      </c>
      <c r="AH131" s="69">
        <v>88.888888888888886</v>
      </c>
      <c r="AI131" s="69">
        <v>70</v>
      </c>
      <c r="AJ131" s="69">
        <v>30</v>
      </c>
      <c r="AK131" s="69">
        <v>90.909090909090907</v>
      </c>
      <c r="AL131" s="173">
        <v>100</v>
      </c>
      <c r="AO131" s="174">
        <f t="shared" si="3"/>
        <v>85.090909090909093</v>
      </c>
      <c r="AP131" s="69">
        <v>90.909090909090907</v>
      </c>
      <c r="AQ131" s="69">
        <v>81.818181818181827</v>
      </c>
      <c r="AR131" s="69">
        <v>80</v>
      </c>
      <c r="AS131" s="69">
        <v>81.818181818181827</v>
      </c>
      <c r="AT131" s="69">
        <v>90.909090909090907</v>
      </c>
      <c r="AU131" s="191">
        <v>56.481481481481481</v>
      </c>
      <c r="AV131" s="191">
        <v>80.555555555555557</v>
      </c>
      <c r="AW131" s="191">
        <v>74.074074074074076</v>
      </c>
      <c r="AX131" s="191">
        <v>74.074074074074076</v>
      </c>
      <c r="AY131" s="191">
        <v>81.481481481481481</v>
      </c>
      <c r="AZ131" s="69">
        <v>91.666666666666657</v>
      </c>
      <c r="BA131" s="69">
        <v>70</v>
      </c>
      <c r="BB131" s="69">
        <v>81.818181818181827</v>
      </c>
      <c r="BC131" s="69">
        <v>81.818181818181827</v>
      </c>
      <c r="BD131" s="69">
        <v>100</v>
      </c>
      <c r="BE131" s="69">
        <v>35.18518518518519</v>
      </c>
      <c r="BF131" s="69">
        <v>28.703703703703706</v>
      </c>
      <c r="BG131" s="69">
        <v>45.370370370370367</v>
      </c>
      <c r="BH131" s="69">
        <v>50.925925925925924</v>
      </c>
      <c r="BI131" s="69">
        <v>80.341880341880326</v>
      </c>
      <c r="BJ131" s="69">
        <v>57.407407407407412</v>
      </c>
      <c r="BK131" s="69">
        <v>69.230769230769226</v>
      </c>
    </row>
    <row r="132" spans="2:63" x14ac:dyDescent="0.35">
      <c r="B132" t="s">
        <v>322</v>
      </c>
      <c r="C132" s="172" t="s">
        <v>433</v>
      </c>
      <c r="D132" s="69">
        <v>85.714285714285708</v>
      </c>
      <c r="E132" s="69">
        <v>28.571428571428569</v>
      </c>
      <c r="F132" s="69">
        <v>46.153846153846153</v>
      </c>
      <c r="G132" s="69">
        <v>14.285714285714285</v>
      </c>
      <c r="H132" s="69">
        <v>44.444444444444443</v>
      </c>
      <c r="I132" s="173">
        <v>64.285714285714278</v>
      </c>
      <c r="J132" s="69">
        <v>50</v>
      </c>
      <c r="K132" s="69">
        <v>7.6923076923076925</v>
      </c>
      <c r="L132" s="69">
        <v>28.571428571428569</v>
      </c>
      <c r="M132" s="69">
        <v>20.408163265306118</v>
      </c>
      <c r="N132" s="69">
        <v>49.206349206349209</v>
      </c>
      <c r="O132" s="69">
        <v>49.206349206349209</v>
      </c>
      <c r="P132" s="173">
        <v>40.476190476190482</v>
      </c>
      <c r="Q132" s="69">
        <v>46.153846153846153</v>
      </c>
      <c r="R132" s="69">
        <v>92.307692307692307</v>
      </c>
      <c r="S132" s="69">
        <v>35.714285714285715</v>
      </c>
      <c r="T132" s="69">
        <v>21.428571428571427</v>
      </c>
      <c r="U132" s="69">
        <v>35.714285714285715</v>
      </c>
      <c r="V132" s="69">
        <v>21.428571428571427</v>
      </c>
      <c r="W132" s="69">
        <v>52.38095238095238</v>
      </c>
      <c r="X132" s="69">
        <v>30.158730158730158</v>
      </c>
      <c r="Y132" s="69">
        <v>26.984126984126981</v>
      </c>
      <c r="Z132" s="69">
        <v>64.285714285714278</v>
      </c>
      <c r="AA132" s="69">
        <v>61.111111111111107</v>
      </c>
      <c r="AB132" s="173">
        <v>36.507936507936506</v>
      </c>
      <c r="AC132" s="69">
        <v>81.428571428571416</v>
      </c>
      <c r="AD132" s="69">
        <v>78.253968253968267</v>
      </c>
      <c r="AE132" s="69">
        <v>22.222222222222221</v>
      </c>
      <c r="AF132" s="69">
        <v>31.150793650793648</v>
      </c>
      <c r="AG132" s="173">
        <v>58.994708994708994</v>
      </c>
      <c r="AH132" s="69">
        <v>42.857142857142854</v>
      </c>
      <c r="AI132" s="69">
        <v>28.571428571428569</v>
      </c>
      <c r="AJ132" s="69">
        <v>35.714285714285715</v>
      </c>
      <c r="AK132" s="69">
        <v>7.1428571428571423</v>
      </c>
      <c r="AL132" s="173">
        <v>21.428571428571427</v>
      </c>
      <c r="AO132" s="174">
        <f t="shared" si="3"/>
        <v>22.857142857142854</v>
      </c>
      <c r="AP132" s="69">
        <v>21.428571428571427</v>
      </c>
      <c r="AQ132" s="69">
        <v>7.1428571428571423</v>
      </c>
      <c r="AR132" s="69">
        <v>14.285714285714285</v>
      </c>
      <c r="AS132" s="69">
        <v>28.571428571428569</v>
      </c>
      <c r="AT132" s="69">
        <v>42.857142857142854</v>
      </c>
      <c r="AU132" s="192">
        <v>67.460317460317469</v>
      </c>
      <c r="AV132" s="192">
        <v>90.476190476190482</v>
      </c>
      <c r="AW132" s="192">
        <v>76.984126984126988</v>
      </c>
      <c r="AX132" s="192">
        <v>84.920634920634924</v>
      </c>
      <c r="AY132" s="192">
        <v>71.428571428571416</v>
      </c>
      <c r="AZ132" s="69">
        <v>85.714285714285708</v>
      </c>
      <c r="BA132" s="69">
        <v>78.571428571428569</v>
      </c>
      <c r="BB132" s="69">
        <v>71.428571428571431</v>
      </c>
      <c r="BC132" s="69">
        <v>78.571428571428569</v>
      </c>
      <c r="BD132" s="69">
        <v>92.857142857142861</v>
      </c>
      <c r="BE132" s="69">
        <v>25.396825396825395</v>
      </c>
      <c r="BF132" s="69">
        <v>19.047619047619047</v>
      </c>
      <c r="BG132" s="69">
        <v>53.968253968253961</v>
      </c>
      <c r="BH132" s="69">
        <v>26.19047619047619</v>
      </c>
      <c r="BI132" s="69">
        <v>76.984126984126988</v>
      </c>
      <c r="BJ132" s="69">
        <v>59.523809523809518</v>
      </c>
      <c r="BK132" s="69">
        <v>40.476190476190482</v>
      </c>
    </row>
    <row r="133" spans="2:63" x14ac:dyDescent="0.35">
      <c r="B133" t="s">
        <v>322</v>
      </c>
      <c r="C133" s="172" t="s">
        <v>434</v>
      </c>
      <c r="D133" s="69">
        <v>87.5</v>
      </c>
      <c r="E133" s="69">
        <v>75</v>
      </c>
      <c r="F133" s="69">
        <v>75</v>
      </c>
      <c r="G133" s="69">
        <v>62.5</v>
      </c>
      <c r="H133" s="69">
        <v>48.611111111111107</v>
      </c>
      <c r="I133" s="173">
        <v>60</v>
      </c>
      <c r="J133" s="69">
        <v>33.333333333333329</v>
      </c>
      <c r="K133" s="69">
        <v>68.75</v>
      </c>
      <c r="L133" s="69">
        <v>68.75</v>
      </c>
      <c r="M133" s="69">
        <v>79</v>
      </c>
      <c r="N133" s="69">
        <v>48.611111111111107</v>
      </c>
      <c r="O133" s="69">
        <v>53.472222222222221</v>
      </c>
      <c r="P133" s="173">
        <v>57.777777777777779</v>
      </c>
      <c r="Q133" s="69">
        <v>93.75</v>
      </c>
      <c r="R133" s="69">
        <v>93.75</v>
      </c>
      <c r="S133" s="69">
        <v>87.5</v>
      </c>
      <c r="T133" s="69">
        <v>60</v>
      </c>
      <c r="U133" s="69">
        <v>81.25</v>
      </c>
      <c r="V133" s="69">
        <v>33.333333333333329</v>
      </c>
      <c r="W133" s="69">
        <v>72.916666666666657</v>
      </c>
      <c r="X133" s="69">
        <v>44.444444444444443</v>
      </c>
      <c r="Y133" s="69">
        <v>45.138888888888886</v>
      </c>
      <c r="Z133" s="69">
        <v>67.407407407407405</v>
      </c>
      <c r="AA133" s="69">
        <v>85.185185185185176</v>
      </c>
      <c r="AB133" s="173">
        <v>65.079365079365076</v>
      </c>
      <c r="AC133" s="69">
        <v>77.464285714285708</v>
      </c>
      <c r="AD133" s="69">
        <v>60.481481481481488</v>
      </c>
      <c r="AE133" s="69">
        <v>28.819444444444443</v>
      </c>
      <c r="AF133" s="69">
        <v>56.018518518518519</v>
      </c>
      <c r="AG133" s="173">
        <v>79.382716049382722</v>
      </c>
      <c r="AH133" s="69">
        <v>78.571428571428569</v>
      </c>
      <c r="AI133" s="69">
        <v>40</v>
      </c>
      <c r="AJ133" s="69">
        <v>33.333333333333329</v>
      </c>
      <c r="AK133" s="69">
        <v>50</v>
      </c>
      <c r="AL133" s="173">
        <v>43.75</v>
      </c>
      <c r="AO133" s="174">
        <f t="shared" si="3"/>
        <v>79</v>
      </c>
      <c r="AP133" s="69">
        <v>93.75</v>
      </c>
      <c r="AQ133" s="69">
        <v>46.666666666666664</v>
      </c>
      <c r="AR133" s="69">
        <v>81.25</v>
      </c>
      <c r="AS133" s="69">
        <v>73.333333333333329</v>
      </c>
      <c r="AT133" s="69">
        <v>100</v>
      </c>
      <c r="AU133" s="191">
        <v>63.888888888888893</v>
      </c>
      <c r="AV133" s="191">
        <v>52.592592592592595</v>
      </c>
      <c r="AW133" s="191">
        <v>64.444444444444443</v>
      </c>
      <c r="AX133" s="191">
        <v>65.925925925925924</v>
      </c>
      <c r="AY133" s="191">
        <v>55.555555555555557</v>
      </c>
      <c r="AZ133" s="69">
        <v>87.5</v>
      </c>
      <c r="BA133" s="69">
        <v>78.571428571428569</v>
      </c>
      <c r="BB133" s="69">
        <v>80</v>
      </c>
      <c r="BC133" s="69">
        <v>60</v>
      </c>
      <c r="BD133" s="69">
        <v>81.25</v>
      </c>
      <c r="BE133" s="69">
        <v>50</v>
      </c>
      <c r="BF133" s="69">
        <v>46.296296296296298</v>
      </c>
      <c r="BG133" s="69">
        <v>72.962962962962962</v>
      </c>
      <c r="BH133" s="69">
        <v>54.814814814814817</v>
      </c>
      <c r="BI133" s="69">
        <v>87.407407407407405</v>
      </c>
      <c r="BJ133" s="69">
        <v>85.185185185185176</v>
      </c>
      <c r="BK133" s="69">
        <v>65.555555555555557</v>
      </c>
    </row>
    <row r="134" spans="2:63" x14ac:dyDescent="0.35">
      <c r="B134" t="s">
        <v>292</v>
      </c>
      <c r="C134" s="172" t="s">
        <v>433</v>
      </c>
      <c r="D134" s="69">
        <v>100</v>
      </c>
      <c r="E134" s="69">
        <v>66.666666666666657</v>
      </c>
      <c r="F134" s="69">
        <v>71.428571428571431</v>
      </c>
      <c r="G134" s="69">
        <v>20</v>
      </c>
      <c r="H134" s="69">
        <v>78.703703703703709</v>
      </c>
      <c r="I134" s="173">
        <v>84.92063492063491</v>
      </c>
      <c r="J134" s="69">
        <v>8.3333333333333321</v>
      </c>
      <c r="K134" s="69">
        <v>66.666666666666657</v>
      </c>
      <c r="L134" s="69">
        <v>63.636363636363633</v>
      </c>
      <c r="M134" s="69">
        <v>53.106575963718832</v>
      </c>
      <c r="N134" s="69">
        <v>59.523809523809518</v>
      </c>
      <c r="O134" s="69">
        <v>57.936507936507937</v>
      </c>
      <c r="P134" s="173">
        <v>58.730158730158728</v>
      </c>
      <c r="Q134" s="69">
        <v>64.285714285714292</v>
      </c>
      <c r="R134" s="69">
        <v>100</v>
      </c>
      <c r="S134" s="69">
        <v>100</v>
      </c>
      <c r="T134" s="69">
        <v>0</v>
      </c>
      <c r="U134" s="69">
        <v>72.727272727272734</v>
      </c>
      <c r="V134" s="69">
        <v>25</v>
      </c>
      <c r="W134" s="69">
        <v>69.047619047619051</v>
      </c>
      <c r="X134" s="69">
        <v>75.396825396825392</v>
      </c>
      <c r="Y134" s="69">
        <v>61.904761904761898</v>
      </c>
      <c r="Z134" s="69">
        <v>73.015873015873012</v>
      </c>
      <c r="AA134" s="69">
        <v>80.158730158730151</v>
      </c>
      <c r="AB134" s="173">
        <v>4.2735042735042725</v>
      </c>
      <c r="AC134" s="69">
        <v>49.666666666666671</v>
      </c>
      <c r="AD134" s="69">
        <v>65.277777777777771</v>
      </c>
      <c r="AE134" s="69">
        <v>86.50793650793652</v>
      </c>
      <c r="AF134" s="69">
        <v>46.441290191290186</v>
      </c>
      <c r="AG134" s="173">
        <v>77.248677248677254</v>
      </c>
      <c r="AH134" s="69">
        <v>66.666666666666657</v>
      </c>
      <c r="AI134" s="69">
        <v>12.5</v>
      </c>
      <c r="AJ134" s="69">
        <v>12.5</v>
      </c>
      <c r="AK134" s="69">
        <v>22.222222222222221</v>
      </c>
      <c r="AL134" s="173">
        <v>60</v>
      </c>
      <c r="AO134" s="174">
        <f t="shared" si="3"/>
        <v>50.349206349206348</v>
      </c>
      <c r="AP134" s="69">
        <v>50</v>
      </c>
      <c r="AQ134" s="69">
        <v>20</v>
      </c>
      <c r="AR134" s="69">
        <v>22.222222222222221</v>
      </c>
      <c r="AS134" s="69">
        <v>66.666666666666657</v>
      </c>
      <c r="AT134" s="69">
        <v>92.857142857142861</v>
      </c>
      <c r="AU134" s="192">
        <v>59.595959595959592</v>
      </c>
      <c r="AV134" s="192">
        <v>55.555555555555557</v>
      </c>
      <c r="AW134" s="192">
        <v>70.833333333333329</v>
      </c>
      <c r="AX134" s="192">
        <v>70.707070707070699</v>
      </c>
      <c r="AY134" s="192">
        <v>69.696969696969703</v>
      </c>
      <c r="AZ134" s="69">
        <v>40</v>
      </c>
      <c r="BA134" s="69">
        <v>33.333333333333329</v>
      </c>
      <c r="BB134" s="69">
        <v>33.333333333333329</v>
      </c>
      <c r="BC134" s="69">
        <v>58.333333333333336</v>
      </c>
      <c r="BD134" s="69">
        <v>83.333333333333343</v>
      </c>
      <c r="BE134" s="69">
        <v>82.539682539682545</v>
      </c>
      <c r="BF134" s="69">
        <v>4.6296296296296306</v>
      </c>
      <c r="BG134" s="69">
        <v>96.031746031746025</v>
      </c>
      <c r="BH134" s="69">
        <v>2.5641025641025648</v>
      </c>
      <c r="BI134" s="69">
        <v>69.841269841269835</v>
      </c>
      <c r="BJ134" s="69">
        <v>80.952380952380963</v>
      </c>
      <c r="BK134" s="69">
        <v>80.952380952380963</v>
      </c>
    </row>
    <row r="135" spans="2:63" x14ac:dyDescent="0.35">
      <c r="B135" t="s">
        <v>292</v>
      </c>
      <c r="C135" s="172" t="s">
        <v>434</v>
      </c>
      <c r="D135" s="69">
        <v>73.333333333333329</v>
      </c>
      <c r="E135" s="69">
        <v>86.666666666666671</v>
      </c>
      <c r="F135" s="69">
        <v>80</v>
      </c>
      <c r="G135" s="69">
        <v>86.666666666666671</v>
      </c>
      <c r="H135" s="69">
        <v>60</v>
      </c>
      <c r="I135" s="173">
        <v>64.444444444444443</v>
      </c>
      <c r="J135" s="69">
        <v>73.333333333333329</v>
      </c>
      <c r="K135" s="69">
        <v>86.666666666666671</v>
      </c>
      <c r="L135" s="69">
        <v>86.666666666666671</v>
      </c>
      <c r="M135" s="69">
        <v>77.333333333333343</v>
      </c>
      <c r="N135" s="69">
        <v>52.592592592592588</v>
      </c>
      <c r="O135" s="69">
        <v>52.592592592592588</v>
      </c>
      <c r="P135" s="173">
        <v>51.851851851851855</v>
      </c>
      <c r="Q135" s="69">
        <v>93.333333333333329</v>
      </c>
      <c r="R135" s="69">
        <v>92.307692307692307</v>
      </c>
      <c r="S135" s="69">
        <v>73.333333333333329</v>
      </c>
      <c r="T135" s="69">
        <v>40</v>
      </c>
      <c r="U135" s="69">
        <v>73.333333333333329</v>
      </c>
      <c r="V135" s="69">
        <v>53.333333333333336</v>
      </c>
      <c r="W135" s="69">
        <v>62.962962962962962</v>
      </c>
      <c r="X135" s="69">
        <v>60</v>
      </c>
      <c r="Y135" s="69">
        <v>56.296296296296291</v>
      </c>
      <c r="Z135" s="69">
        <v>87.407407407407405</v>
      </c>
      <c r="AA135" s="69">
        <v>86.666666666666671</v>
      </c>
      <c r="AB135" s="173">
        <v>42.857142857142854</v>
      </c>
      <c r="AC135" s="69">
        <v>72.095238095238102</v>
      </c>
      <c r="AD135" s="69">
        <v>50.222222222222221</v>
      </c>
      <c r="AE135" s="69">
        <v>77.037037037037038</v>
      </c>
      <c r="AF135" s="69">
        <v>55.56878306878307</v>
      </c>
      <c r="AG135" s="173">
        <v>87.407407407407405</v>
      </c>
      <c r="AH135" s="69">
        <v>100</v>
      </c>
      <c r="AI135" s="69">
        <v>73.333333333333329</v>
      </c>
      <c r="AJ135" s="69">
        <v>60</v>
      </c>
      <c r="AK135" s="69">
        <v>80</v>
      </c>
      <c r="AL135" s="173">
        <v>73.333333333333329</v>
      </c>
      <c r="AO135" s="174">
        <f t="shared" si="3"/>
        <v>77.333333333333343</v>
      </c>
      <c r="AP135" s="69">
        <v>100</v>
      </c>
      <c r="AQ135" s="69">
        <v>60</v>
      </c>
      <c r="AR135" s="69">
        <v>53.333333333333336</v>
      </c>
      <c r="AS135" s="69">
        <v>73.333333333333329</v>
      </c>
      <c r="AT135" s="69">
        <v>100</v>
      </c>
      <c r="AU135" s="191">
        <v>42.222222222222221</v>
      </c>
      <c r="AV135" s="191">
        <v>35.555555555555557</v>
      </c>
      <c r="AW135" s="191">
        <v>54.814814814814817</v>
      </c>
      <c r="AX135" s="191">
        <v>55.555555555555557</v>
      </c>
      <c r="AY135" s="191">
        <v>62.962962962962969</v>
      </c>
      <c r="AZ135" s="69">
        <v>57.142857142857139</v>
      </c>
      <c r="BA135" s="69">
        <v>50</v>
      </c>
      <c r="BB135" s="69">
        <v>73.333333333333329</v>
      </c>
      <c r="BC135" s="69">
        <v>86.666666666666671</v>
      </c>
      <c r="BD135" s="69">
        <v>93.333333333333329</v>
      </c>
      <c r="BE135" s="69">
        <v>85.185185185185176</v>
      </c>
      <c r="BF135" s="69">
        <v>28.571428571428573</v>
      </c>
      <c r="BG135" s="69">
        <v>91.851851851851862</v>
      </c>
      <c r="BH135" s="69">
        <v>16.666666666666664</v>
      </c>
      <c r="BI135" s="69">
        <v>85.185185185185176</v>
      </c>
      <c r="BJ135" s="69">
        <v>86.666666666666671</v>
      </c>
      <c r="BK135" s="69">
        <v>90.370370370370367</v>
      </c>
    </row>
    <row r="136" spans="2:63" x14ac:dyDescent="0.35">
      <c r="B136" t="s">
        <v>294</v>
      </c>
      <c r="C136" s="172" t="s">
        <v>433</v>
      </c>
      <c r="D136" s="69">
        <v>100</v>
      </c>
      <c r="E136" s="69">
        <v>76.923076923076934</v>
      </c>
      <c r="F136" s="69">
        <v>63.636363636363633</v>
      </c>
      <c r="G136" s="69">
        <v>45.454545454545453</v>
      </c>
      <c r="H136" s="69">
        <v>51.851851851851855</v>
      </c>
      <c r="I136" s="173">
        <v>62.962962962962962</v>
      </c>
      <c r="J136" s="69">
        <v>45.454545454545453</v>
      </c>
      <c r="K136" s="69">
        <v>58.333333333333336</v>
      </c>
      <c r="L136" s="69">
        <v>58.333333333333336</v>
      </c>
      <c r="M136" s="69">
        <v>65.5988455988456</v>
      </c>
      <c r="N136" s="69">
        <v>44.444444444444443</v>
      </c>
      <c r="O136" s="69">
        <v>42.857142857142854</v>
      </c>
      <c r="P136" s="173">
        <v>38.095238095238095</v>
      </c>
      <c r="Q136" s="69">
        <v>75</v>
      </c>
      <c r="R136" s="69">
        <v>45.454545454545453</v>
      </c>
      <c r="S136" s="69">
        <v>60</v>
      </c>
      <c r="T136" s="69">
        <v>30</v>
      </c>
      <c r="U136" s="69">
        <v>60</v>
      </c>
      <c r="V136" s="69">
        <v>18.181818181818183</v>
      </c>
      <c r="W136" s="69">
        <v>53.17460317460317</v>
      </c>
      <c r="X136" s="69">
        <v>54.761904761904766</v>
      </c>
      <c r="Y136" s="69">
        <v>52.991452991452988</v>
      </c>
      <c r="Z136" s="69">
        <v>76.068376068376068</v>
      </c>
      <c r="AA136" s="69">
        <v>34.920634920634924</v>
      </c>
      <c r="AB136" s="173">
        <v>38.888888888888886</v>
      </c>
      <c r="AC136" s="69">
        <v>64.242424242424235</v>
      </c>
      <c r="AD136" s="69">
        <v>67.037037037037038</v>
      </c>
      <c r="AE136" s="69">
        <v>40.476190476190482</v>
      </c>
      <c r="AF136" s="69">
        <v>28.571428571428569</v>
      </c>
      <c r="AG136" s="173">
        <v>70.105820105820115</v>
      </c>
      <c r="AH136" s="69">
        <v>41.666666666666671</v>
      </c>
      <c r="AI136" s="69">
        <v>11.111111111111111</v>
      </c>
      <c r="AJ136" s="69">
        <v>22.222222222222221</v>
      </c>
      <c r="AK136" s="69">
        <v>30</v>
      </c>
      <c r="AL136" s="173">
        <v>63.636363636363633</v>
      </c>
      <c r="AO136" s="174">
        <f t="shared" si="3"/>
        <v>65.111111111111114</v>
      </c>
      <c r="AP136" s="69">
        <v>81.818181818181827</v>
      </c>
      <c r="AQ136" s="69">
        <v>72.727272727272734</v>
      </c>
      <c r="AR136" s="69">
        <v>55.555555555555557</v>
      </c>
      <c r="AS136" s="69">
        <v>45.454545454545453</v>
      </c>
      <c r="AT136" s="69">
        <v>70</v>
      </c>
      <c r="AU136" s="192">
        <v>38.888888888888886</v>
      </c>
      <c r="AV136" s="192">
        <v>51.851851851851855</v>
      </c>
      <c r="AW136" s="192">
        <v>87.037037037037038</v>
      </c>
      <c r="AX136" s="192">
        <v>76.851851851851848</v>
      </c>
      <c r="AY136" s="192">
        <v>80.555555555555557</v>
      </c>
      <c r="AZ136" s="69">
        <v>75</v>
      </c>
      <c r="BA136" s="69">
        <v>66.666666666666657</v>
      </c>
      <c r="BB136" s="69">
        <v>54.54545454545454</v>
      </c>
      <c r="BC136" s="69">
        <v>50</v>
      </c>
      <c r="BD136" s="69">
        <v>75</v>
      </c>
      <c r="BE136" s="69">
        <v>26.984126984126981</v>
      </c>
      <c r="BF136" s="69">
        <v>18.253968253968253</v>
      </c>
      <c r="BG136" s="69">
        <v>30.158730158730158</v>
      </c>
      <c r="BH136" s="69">
        <v>38.888888888888886</v>
      </c>
      <c r="BI136" s="69">
        <v>80.952380952380963</v>
      </c>
      <c r="BJ136" s="69">
        <v>73.80952380952381</v>
      </c>
      <c r="BK136" s="69">
        <v>55.555555555555557</v>
      </c>
    </row>
    <row r="137" spans="2:63" x14ac:dyDescent="0.35">
      <c r="B137" t="s">
        <v>294</v>
      </c>
      <c r="C137" s="172" t="s">
        <v>434</v>
      </c>
      <c r="D137" s="69">
        <v>90.909090909090907</v>
      </c>
      <c r="E137" s="69">
        <v>100</v>
      </c>
      <c r="F137" s="69">
        <v>72.727272727272734</v>
      </c>
      <c r="G137" s="69">
        <v>72.727272727272734</v>
      </c>
      <c r="H137" s="69">
        <v>65.656565656565661</v>
      </c>
      <c r="I137" s="173">
        <v>67.777777777777771</v>
      </c>
      <c r="J137" s="69">
        <v>83.333333333333343</v>
      </c>
      <c r="K137" s="69">
        <v>91.666666666666657</v>
      </c>
      <c r="L137" s="69">
        <v>76.923076923076934</v>
      </c>
      <c r="M137" s="69">
        <v>66.363636363636346</v>
      </c>
      <c r="N137" s="69">
        <v>58.119658119658119</v>
      </c>
      <c r="O137" s="69">
        <v>57.264957264957268</v>
      </c>
      <c r="P137" s="173">
        <v>50.427350427350426</v>
      </c>
      <c r="Q137" s="69">
        <v>92.307692307692307</v>
      </c>
      <c r="R137" s="69">
        <v>84.615384615384613</v>
      </c>
      <c r="S137" s="69">
        <v>92.307692307692307</v>
      </c>
      <c r="T137" s="69">
        <v>66.666666666666657</v>
      </c>
      <c r="U137" s="69">
        <v>90.909090909090907</v>
      </c>
      <c r="V137" s="69">
        <v>69.230769230769226</v>
      </c>
      <c r="W137" s="69">
        <v>63.247863247863251</v>
      </c>
      <c r="X137" s="69">
        <v>47.008547008547005</v>
      </c>
      <c r="Y137" s="69">
        <v>50.427350427350426</v>
      </c>
      <c r="Z137" s="69">
        <v>74.358974358974365</v>
      </c>
      <c r="AA137" s="69">
        <v>52.136752136752136</v>
      </c>
      <c r="AB137" s="173">
        <v>59.82905982905983</v>
      </c>
      <c r="AC137" s="69">
        <v>84.060606060606048</v>
      </c>
      <c r="AD137" s="69">
        <v>62.208754208754208</v>
      </c>
      <c r="AE137" s="69">
        <v>38.383838383838381</v>
      </c>
      <c r="AF137" s="69">
        <v>37.980769230769226</v>
      </c>
      <c r="AG137" s="173">
        <v>76.851851851851848</v>
      </c>
      <c r="AH137" s="69">
        <v>90.909090909090907</v>
      </c>
      <c r="AI137" s="69">
        <v>72.727272727272734</v>
      </c>
      <c r="AJ137" s="69">
        <v>20</v>
      </c>
      <c r="AK137" s="69">
        <v>84.615384615384613</v>
      </c>
      <c r="AL137" s="173">
        <v>84.615384615384613</v>
      </c>
      <c r="AO137" s="174">
        <f t="shared" si="3"/>
        <v>66.363636363636346</v>
      </c>
      <c r="AP137" s="69">
        <v>66.666666666666657</v>
      </c>
      <c r="AQ137" s="69">
        <v>50</v>
      </c>
      <c r="AR137" s="69">
        <v>41.666666666666671</v>
      </c>
      <c r="AS137" s="69">
        <v>81.818181818181827</v>
      </c>
      <c r="AT137" s="69">
        <v>91.666666666666657</v>
      </c>
      <c r="AU137" s="191">
        <v>46.296296296296305</v>
      </c>
      <c r="AV137" s="191">
        <v>62.62626262626263</v>
      </c>
      <c r="AW137" s="191">
        <v>65.555555555555571</v>
      </c>
      <c r="AX137" s="191">
        <v>57.777777777777779</v>
      </c>
      <c r="AY137" s="191">
        <v>78.787878787878782</v>
      </c>
      <c r="AZ137" s="69">
        <v>100</v>
      </c>
      <c r="BA137" s="69">
        <v>75</v>
      </c>
      <c r="BB137" s="69">
        <v>63.636363636363633</v>
      </c>
      <c r="BC137" s="69">
        <v>90</v>
      </c>
      <c r="BD137" s="69">
        <v>91.666666666666657</v>
      </c>
      <c r="BE137" s="69">
        <v>30.555555555555554</v>
      </c>
      <c r="BF137" s="69">
        <v>23.076923076923077</v>
      </c>
      <c r="BG137" s="69">
        <v>45.299145299145295</v>
      </c>
      <c r="BH137" s="69">
        <v>52.991452991452988</v>
      </c>
      <c r="BI137" s="69">
        <v>82.407407407407405</v>
      </c>
      <c r="BJ137" s="69">
        <v>78.703703703703709</v>
      </c>
      <c r="BK137" s="69">
        <v>69.444444444444443</v>
      </c>
    </row>
    <row r="138" spans="2:63" x14ac:dyDescent="0.35">
      <c r="B138" t="s">
        <v>295</v>
      </c>
      <c r="C138" s="172" t="s">
        <v>433</v>
      </c>
      <c r="D138" s="69">
        <v>91.666666666666657</v>
      </c>
      <c r="E138" s="69">
        <v>100</v>
      </c>
      <c r="F138" s="69">
        <v>70</v>
      </c>
      <c r="G138" s="69">
        <v>63.636363636363633</v>
      </c>
      <c r="H138" s="69">
        <v>83.333333333333329</v>
      </c>
      <c r="I138" s="173">
        <v>76.851851851851848</v>
      </c>
      <c r="J138" s="69">
        <v>50</v>
      </c>
      <c r="K138" s="69">
        <v>63.636363636363633</v>
      </c>
      <c r="L138" s="69">
        <v>90.909090909090907</v>
      </c>
      <c r="M138" s="69">
        <v>75.873015873015873</v>
      </c>
      <c r="N138" s="69">
        <v>62.962962962962962</v>
      </c>
      <c r="O138" s="69">
        <v>62.037037037037031</v>
      </c>
      <c r="P138" s="173">
        <v>57.407407407407412</v>
      </c>
      <c r="Q138" s="69">
        <v>80</v>
      </c>
      <c r="R138" s="69">
        <v>63.636363636363633</v>
      </c>
      <c r="S138" s="69">
        <v>66.666666666666657</v>
      </c>
      <c r="T138" s="69">
        <v>44.444444444444443</v>
      </c>
      <c r="U138" s="69">
        <v>33.333333333333329</v>
      </c>
      <c r="V138" s="69">
        <v>50</v>
      </c>
      <c r="W138" s="69">
        <v>65.740740740740748</v>
      </c>
      <c r="X138" s="69">
        <v>78.703703703703709</v>
      </c>
      <c r="Y138" s="69">
        <v>64.646464646464651</v>
      </c>
      <c r="Z138" s="69">
        <v>73.148148148148138</v>
      </c>
      <c r="AA138" s="69">
        <v>48.148148148148145</v>
      </c>
      <c r="AB138" s="173">
        <v>53.703703703703695</v>
      </c>
      <c r="AC138" s="69">
        <v>76.555555555555557</v>
      </c>
      <c r="AD138" s="69">
        <v>73.896745230078551</v>
      </c>
      <c r="AE138" s="69">
        <v>65.740740740740748</v>
      </c>
      <c r="AF138" s="69">
        <v>36.805555555555557</v>
      </c>
      <c r="AG138" s="173">
        <v>83.64197530864196</v>
      </c>
      <c r="AH138" s="69">
        <v>58.333333333333336</v>
      </c>
      <c r="AI138" s="69">
        <v>54.54545454545454</v>
      </c>
      <c r="AJ138" s="69">
        <v>40</v>
      </c>
      <c r="AK138" s="69">
        <v>72.727272727272734</v>
      </c>
      <c r="AL138" s="173">
        <v>70</v>
      </c>
      <c r="AO138" s="174">
        <f t="shared" si="3"/>
        <v>70.222222222222214</v>
      </c>
      <c r="AP138" s="69">
        <v>100</v>
      </c>
      <c r="AQ138" s="69">
        <v>80</v>
      </c>
      <c r="AR138" s="69">
        <v>55.555555555555557</v>
      </c>
      <c r="AS138" s="69">
        <v>55.555555555555557</v>
      </c>
      <c r="AT138" s="69">
        <v>60</v>
      </c>
      <c r="AU138" s="192">
        <v>60.606060606060602</v>
      </c>
      <c r="AV138" s="192">
        <v>73.73737373737373</v>
      </c>
      <c r="AW138" s="192">
        <v>75.757575757575765</v>
      </c>
      <c r="AX138" s="192">
        <v>71.604938271604937</v>
      </c>
      <c r="AY138" s="192">
        <v>87.777777777777771</v>
      </c>
      <c r="AZ138" s="69">
        <v>90</v>
      </c>
      <c r="BA138" s="69">
        <v>77.777777777777786</v>
      </c>
      <c r="BB138" s="69">
        <v>75</v>
      </c>
      <c r="BC138" s="69">
        <v>70</v>
      </c>
      <c r="BD138" s="69">
        <v>70</v>
      </c>
      <c r="BE138" s="69">
        <v>33.333333333333329</v>
      </c>
      <c r="BF138" s="69">
        <v>19.444444444444443</v>
      </c>
      <c r="BG138" s="69">
        <v>41.666666666666664</v>
      </c>
      <c r="BH138" s="69">
        <v>52.777777777777779</v>
      </c>
      <c r="BI138" s="69">
        <v>90.740740740740733</v>
      </c>
      <c r="BJ138" s="69">
        <v>87.962962962962948</v>
      </c>
      <c r="BK138" s="69">
        <v>72.222222222222214</v>
      </c>
    </row>
    <row r="139" spans="2:63" x14ac:dyDescent="0.35">
      <c r="B139" t="s">
        <v>295</v>
      </c>
      <c r="C139" s="172" t="s">
        <v>434</v>
      </c>
      <c r="D139" s="69">
        <v>100</v>
      </c>
      <c r="E139" s="69">
        <v>100</v>
      </c>
      <c r="F139" s="69">
        <v>100</v>
      </c>
      <c r="G139" s="69">
        <v>100</v>
      </c>
      <c r="H139" s="69">
        <v>94.444444444444443</v>
      </c>
      <c r="I139" s="173">
        <v>92.063492063492063</v>
      </c>
      <c r="J139" s="69">
        <v>80</v>
      </c>
      <c r="K139" s="69">
        <v>100</v>
      </c>
      <c r="L139" s="69">
        <v>81.818181818181827</v>
      </c>
      <c r="M139" s="69">
        <v>68.666666666666657</v>
      </c>
      <c r="N139" s="69">
        <v>57.777777777777779</v>
      </c>
      <c r="O139" s="69">
        <v>64.444444444444443</v>
      </c>
      <c r="P139" s="173">
        <v>63.63636363636364</v>
      </c>
      <c r="Q139" s="69">
        <v>100</v>
      </c>
      <c r="R139" s="69">
        <v>75</v>
      </c>
      <c r="S139" s="69">
        <v>90</v>
      </c>
      <c r="T139" s="69">
        <v>50</v>
      </c>
      <c r="U139" s="69">
        <v>100</v>
      </c>
      <c r="V139" s="69">
        <v>57.142857142857139</v>
      </c>
      <c r="W139" s="69">
        <v>71.111111111111114</v>
      </c>
      <c r="X139" s="69">
        <v>61.111111111111107</v>
      </c>
      <c r="Y139" s="69">
        <v>61.111111111111107</v>
      </c>
      <c r="Z139" s="69">
        <v>76.19047619047619</v>
      </c>
      <c r="AA139" s="69">
        <v>35.555555555555557</v>
      </c>
      <c r="AB139" s="173">
        <v>44.444444444444443</v>
      </c>
      <c r="AC139" s="69">
        <v>85.142857142857139</v>
      </c>
      <c r="AD139" s="69">
        <v>65.456790123456798</v>
      </c>
      <c r="AE139" s="69">
        <v>57.777777777777779</v>
      </c>
      <c r="AF139" s="69">
        <v>36.792929292929287</v>
      </c>
      <c r="AG139" s="173">
        <v>85.858585858585869</v>
      </c>
      <c r="AH139" s="69">
        <v>75</v>
      </c>
      <c r="AI139" s="69">
        <v>66.666666666666657</v>
      </c>
      <c r="AJ139" s="69">
        <v>33.333333333333329</v>
      </c>
      <c r="AK139" s="69">
        <v>100</v>
      </c>
      <c r="AL139" s="173">
        <v>100</v>
      </c>
      <c r="AO139" s="174">
        <f t="shared" si="3"/>
        <v>68.666666666666657</v>
      </c>
      <c r="AP139" s="69">
        <v>90</v>
      </c>
      <c r="AQ139" s="69">
        <v>70</v>
      </c>
      <c r="AR139" s="69">
        <v>50</v>
      </c>
      <c r="AS139" s="69">
        <v>55.555555555555557</v>
      </c>
      <c r="AT139" s="69">
        <v>77.777777777777786</v>
      </c>
      <c r="AU139" s="191">
        <v>35.555555555555557</v>
      </c>
      <c r="AV139" s="191">
        <v>55.555555555555557</v>
      </c>
      <c r="AW139" s="191">
        <v>83.950617283950621</v>
      </c>
      <c r="AX139" s="191">
        <v>66.666666666666671</v>
      </c>
      <c r="AY139" s="191">
        <v>85.555555555555557</v>
      </c>
      <c r="AZ139" s="69">
        <v>90</v>
      </c>
      <c r="BA139" s="69">
        <v>85.714285714285708</v>
      </c>
      <c r="BB139" s="69">
        <v>62.5</v>
      </c>
      <c r="BC139" s="69">
        <v>87.5</v>
      </c>
      <c r="BD139" s="69">
        <v>100</v>
      </c>
      <c r="BE139" s="69">
        <v>27.777777777777779</v>
      </c>
      <c r="BF139" s="69">
        <v>17.777777777777779</v>
      </c>
      <c r="BG139" s="69">
        <v>39.999999999999993</v>
      </c>
      <c r="BH139" s="69">
        <v>61.616161616161619</v>
      </c>
      <c r="BI139" s="69">
        <v>89.89898989898991</v>
      </c>
      <c r="BJ139" s="69">
        <v>88.888888888888886</v>
      </c>
      <c r="BK139" s="69">
        <v>78.787878787878796</v>
      </c>
    </row>
    <row r="140" spans="2:63" x14ac:dyDescent="0.35">
      <c r="B140" t="s">
        <v>392</v>
      </c>
      <c r="C140" s="172" t="s">
        <v>433</v>
      </c>
      <c r="D140" s="69">
        <v>88.888888888888886</v>
      </c>
      <c r="E140" s="69">
        <v>100</v>
      </c>
      <c r="F140" s="69">
        <v>75</v>
      </c>
      <c r="G140" s="69">
        <v>50</v>
      </c>
      <c r="H140" s="69">
        <v>60.606060606060602</v>
      </c>
      <c r="I140" s="173">
        <v>33.333333333333329</v>
      </c>
      <c r="J140" s="69">
        <v>40</v>
      </c>
      <c r="K140" s="69">
        <v>44.444444444444443</v>
      </c>
      <c r="L140" s="69">
        <v>75</v>
      </c>
      <c r="M140" s="69">
        <v>66.26984126984128</v>
      </c>
      <c r="N140" s="69">
        <v>49.494949494949488</v>
      </c>
      <c r="O140" s="69">
        <v>55.555555555555557</v>
      </c>
      <c r="P140" s="173">
        <v>49.494949494949488</v>
      </c>
      <c r="Q140" s="69">
        <v>71.428571428571431</v>
      </c>
      <c r="R140" s="69">
        <v>71.428571428571431</v>
      </c>
      <c r="S140" s="69">
        <v>70</v>
      </c>
      <c r="T140" s="69">
        <v>33.333333333333329</v>
      </c>
      <c r="U140" s="69">
        <v>75</v>
      </c>
      <c r="V140" s="69">
        <v>14.285714285714285</v>
      </c>
      <c r="W140" s="69">
        <v>51.111111111111107</v>
      </c>
      <c r="X140" s="69">
        <v>15.151515151515152</v>
      </c>
      <c r="Y140" s="69">
        <v>23.232323232323232</v>
      </c>
      <c r="Z140" s="69">
        <v>58.888888888888886</v>
      </c>
      <c r="AA140" s="69">
        <v>46.666666666666664</v>
      </c>
      <c r="AB140" s="173">
        <v>52.222222222222221</v>
      </c>
      <c r="AC140" s="69">
        <v>66.666666666666657</v>
      </c>
      <c r="AD140" s="69">
        <v>66.968253968253961</v>
      </c>
      <c r="AE140" s="69">
        <v>36.36363636363636</v>
      </c>
      <c r="AF140" s="69">
        <v>25.505050505050505</v>
      </c>
      <c r="AG140" s="173">
        <v>50.505050505050498</v>
      </c>
      <c r="AH140" s="69">
        <v>22.222222222222221</v>
      </c>
      <c r="AI140" s="69">
        <v>0</v>
      </c>
      <c r="AJ140" s="69">
        <v>12.5</v>
      </c>
      <c r="AK140" s="69">
        <v>11.111111111111111</v>
      </c>
      <c r="AL140" s="173">
        <v>66.666666666666657</v>
      </c>
      <c r="AO140" s="174">
        <f t="shared" si="3"/>
        <v>70.277777777777786</v>
      </c>
      <c r="AP140" s="69">
        <v>88.888888888888886</v>
      </c>
      <c r="AQ140" s="69">
        <v>87.5</v>
      </c>
      <c r="AR140" s="69">
        <v>75</v>
      </c>
      <c r="AS140" s="69">
        <v>33.333333333333329</v>
      </c>
      <c r="AT140" s="69">
        <v>66.666666666666657</v>
      </c>
      <c r="AU140" s="192">
        <v>58.333333333333329</v>
      </c>
      <c r="AV140" s="192">
        <v>58.730158730158728</v>
      </c>
      <c r="AW140" s="192">
        <v>68.888888888888886</v>
      </c>
      <c r="AX140" s="192">
        <v>66.666666666666671</v>
      </c>
      <c r="AY140" s="192">
        <v>82.222222222222229</v>
      </c>
      <c r="AZ140" s="69">
        <v>60</v>
      </c>
      <c r="BA140" s="69">
        <v>66.666666666666657</v>
      </c>
      <c r="BB140" s="69">
        <v>50</v>
      </c>
      <c r="BC140" s="69">
        <v>66.666666666666657</v>
      </c>
      <c r="BD140" s="69">
        <v>90</v>
      </c>
      <c r="BE140" s="69">
        <v>22.222222222222221</v>
      </c>
      <c r="BF140" s="69">
        <v>7.0707070707070718</v>
      </c>
      <c r="BG140" s="69">
        <v>33.333333333333329</v>
      </c>
      <c r="BH140" s="69">
        <v>39.393939393939398</v>
      </c>
      <c r="BI140" s="69">
        <v>68.686868686868678</v>
      </c>
      <c r="BJ140" s="69">
        <v>44.444444444444443</v>
      </c>
      <c r="BK140" s="69">
        <v>38.383838383838381</v>
      </c>
    </row>
    <row r="141" spans="2:63" x14ac:dyDescent="0.35">
      <c r="B141" t="s">
        <v>392</v>
      </c>
      <c r="C141" s="172" t="s">
        <v>434</v>
      </c>
      <c r="D141" s="69">
        <v>100</v>
      </c>
      <c r="E141" s="69">
        <v>80</v>
      </c>
      <c r="F141" s="69">
        <v>90</v>
      </c>
      <c r="G141" s="69">
        <v>90</v>
      </c>
      <c r="H141" s="69">
        <v>51.851851851851855</v>
      </c>
      <c r="I141" s="173">
        <v>36.111111111111107</v>
      </c>
      <c r="J141" s="69">
        <v>60</v>
      </c>
      <c r="K141" s="69">
        <v>80</v>
      </c>
      <c r="L141" s="69">
        <v>50</v>
      </c>
      <c r="M141" s="69">
        <v>55.333333333333329</v>
      </c>
      <c r="N141" s="69">
        <v>28.888888888888889</v>
      </c>
      <c r="O141" s="69">
        <v>62.222222222222214</v>
      </c>
      <c r="P141" s="173">
        <v>54.44444444444445</v>
      </c>
      <c r="Q141" s="69">
        <v>100</v>
      </c>
      <c r="R141" s="69">
        <v>90</v>
      </c>
      <c r="S141" s="69">
        <v>90</v>
      </c>
      <c r="T141" s="69">
        <v>88.888888888888886</v>
      </c>
      <c r="U141" s="69">
        <v>50</v>
      </c>
      <c r="V141" s="69">
        <v>10</v>
      </c>
      <c r="W141" s="69">
        <v>76.666666666666671</v>
      </c>
      <c r="X141" s="69">
        <v>34.444444444444436</v>
      </c>
      <c r="Y141" s="69">
        <v>44.444444444444443</v>
      </c>
      <c r="Z141" s="69">
        <v>62.962962962962962</v>
      </c>
      <c r="AA141" s="69">
        <v>47.777777777777771</v>
      </c>
      <c r="AB141" s="173">
        <v>64.444444444444443</v>
      </c>
      <c r="AC141" s="69">
        <v>59.555555555555557</v>
      </c>
      <c r="AD141" s="69">
        <v>67.061728395061721</v>
      </c>
      <c r="AE141" s="69">
        <v>35.802469135802468</v>
      </c>
      <c r="AF141" s="69">
        <v>41.388888888888886</v>
      </c>
      <c r="AG141" s="173">
        <v>75.925925925925924</v>
      </c>
      <c r="AH141" s="69">
        <v>60</v>
      </c>
      <c r="AI141" s="69">
        <v>20</v>
      </c>
      <c r="AJ141" s="69">
        <v>22.222222222222221</v>
      </c>
      <c r="AK141" s="69">
        <v>60</v>
      </c>
      <c r="AL141" s="173">
        <v>60</v>
      </c>
      <c r="AO141" s="174">
        <f t="shared" si="3"/>
        <v>55.333333333333329</v>
      </c>
      <c r="AP141" s="69">
        <v>80</v>
      </c>
      <c r="AQ141" s="69">
        <v>66.666666666666657</v>
      </c>
      <c r="AR141" s="69">
        <v>20</v>
      </c>
      <c r="AS141" s="69">
        <v>40</v>
      </c>
      <c r="AT141" s="69">
        <v>70</v>
      </c>
      <c r="AU141" s="191">
        <v>40</v>
      </c>
      <c r="AV141" s="191">
        <v>71.111111111111114</v>
      </c>
      <c r="AW141" s="191">
        <v>75.555555555555557</v>
      </c>
      <c r="AX141" s="191">
        <v>62.222222222222221</v>
      </c>
      <c r="AY141" s="191">
        <v>86.419753086419746</v>
      </c>
      <c r="AZ141" s="69">
        <v>90</v>
      </c>
      <c r="BA141" s="69">
        <v>44.444444444444443</v>
      </c>
      <c r="BB141" s="69">
        <v>60</v>
      </c>
      <c r="BC141" s="69">
        <v>33.333333333333329</v>
      </c>
      <c r="BD141" s="69">
        <v>70</v>
      </c>
      <c r="BE141" s="69">
        <v>28.888888888888889</v>
      </c>
      <c r="BF141" s="69">
        <v>19.999999999999996</v>
      </c>
      <c r="BG141" s="69">
        <v>51.111111111111107</v>
      </c>
      <c r="BH141" s="69">
        <v>65.555555555555557</v>
      </c>
      <c r="BI141" s="69">
        <v>88.888888888888886</v>
      </c>
      <c r="BJ141" s="69">
        <v>66.666666666666657</v>
      </c>
      <c r="BK141" s="69">
        <v>72.222222222222214</v>
      </c>
    </row>
    <row r="142" spans="2:63" x14ac:dyDescent="0.35">
      <c r="B142" t="s">
        <v>250</v>
      </c>
      <c r="C142" s="172" t="s">
        <v>433</v>
      </c>
      <c r="D142" s="69">
        <v>50</v>
      </c>
      <c r="E142" s="69">
        <v>45.454545454545453</v>
      </c>
      <c r="F142" s="69">
        <v>54.54545454545454</v>
      </c>
      <c r="G142" s="69">
        <v>45.454545454545453</v>
      </c>
      <c r="H142" s="69">
        <v>45.454545454545453</v>
      </c>
      <c r="I142" s="173">
        <v>62.62626262626263</v>
      </c>
      <c r="J142" s="69">
        <v>90</v>
      </c>
      <c r="K142" s="69">
        <v>63.636363636363633</v>
      </c>
      <c r="L142" s="69">
        <v>80</v>
      </c>
      <c r="M142" s="69">
        <v>28.571428571428573</v>
      </c>
      <c r="N142" s="69">
        <v>51.851851851851855</v>
      </c>
      <c r="O142" s="69">
        <v>50</v>
      </c>
      <c r="P142" s="173">
        <v>38.888888888888886</v>
      </c>
      <c r="Q142" s="69">
        <v>62.5</v>
      </c>
      <c r="R142" s="69">
        <v>30</v>
      </c>
      <c r="S142" s="69">
        <v>60</v>
      </c>
      <c r="T142" s="69">
        <v>20</v>
      </c>
      <c r="U142" s="69">
        <v>55.555555555555557</v>
      </c>
      <c r="V142" s="69">
        <v>11.111111111111111</v>
      </c>
      <c r="W142" s="69">
        <v>64.646464646464651</v>
      </c>
      <c r="X142" s="69">
        <v>53.703703703703695</v>
      </c>
      <c r="Y142" s="69">
        <v>48.148148148148145</v>
      </c>
      <c r="Z142" s="69">
        <v>71.296296296296291</v>
      </c>
      <c r="AA142" s="69">
        <v>60.185185185185183</v>
      </c>
      <c r="AB142" s="173">
        <v>55.555555555555557</v>
      </c>
      <c r="AC142" s="69">
        <v>45.833333333333336</v>
      </c>
      <c r="AD142" s="69">
        <v>72.020202020202021</v>
      </c>
      <c r="AE142" s="69">
        <v>58.333333333333329</v>
      </c>
      <c r="AF142" s="69">
        <v>39.583333333333329</v>
      </c>
      <c r="AG142" s="173">
        <v>82.098765432098759</v>
      </c>
      <c r="AH142" s="69">
        <v>0</v>
      </c>
      <c r="AI142" s="69">
        <v>22.222222222222221</v>
      </c>
      <c r="AJ142" s="69">
        <v>11.111111111111111</v>
      </c>
      <c r="AK142" s="69">
        <v>22.222222222222221</v>
      </c>
      <c r="AL142" s="173">
        <v>66.666666666666657</v>
      </c>
      <c r="AO142" s="174">
        <f t="shared" si="3"/>
        <v>27.272727272727273</v>
      </c>
      <c r="AP142" s="69">
        <v>54.54545454545454</v>
      </c>
      <c r="AQ142" s="69">
        <v>27.27272727272727</v>
      </c>
      <c r="AR142" s="69">
        <v>0</v>
      </c>
      <c r="AS142" s="69">
        <v>18.181818181818183</v>
      </c>
      <c r="AT142" s="69">
        <v>36.363636363636367</v>
      </c>
      <c r="AU142" s="192">
        <v>57.575757575757578</v>
      </c>
      <c r="AV142" s="192">
        <v>56.56565656565656</v>
      </c>
      <c r="AW142" s="192">
        <v>91.111111111111114</v>
      </c>
      <c r="AX142" s="192">
        <v>81.111111111111114</v>
      </c>
      <c r="AY142" s="192">
        <v>73.73737373737373</v>
      </c>
      <c r="AZ142" s="69">
        <v>62.5</v>
      </c>
      <c r="BA142" s="69">
        <v>44.444444444444443</v>
      </c>
      <c r="BB142" s="69">
        <v>11.111111111111111</v>
      </c>
      <c r="BC142" s="69">
        <v>33.333333333333329</v>
      </c>
      <c r="BD142" s="69">
        <v>77.777777777777786</v>
      </c>
      <c r="BE142" s="69">
        <v>39.81481481481481</v>
      </c>
      <c r="BF142" s="69">
        <v>13.888888888888889</v>
      </c>
      <c r="BG142" s="69">
        <v>54.629629629629633</v>
      </c>
      <c r="BH142" s="69">
        <v>50</v>
      </c>
      <c r="BI142" s="69">
        <v>90.740740740740733</v>
      </c>
      <c r="BJ142" s="69">
        <v>83.333333333333329</v>
      </c>
      <c r="BK142" s="69">
        <v>72.222222222222214</v>
      </c>
    </row>
    <row r="143" spans="2:63" x14ac:dyDescent="0.35">
      <c r="B143" t="s">
        <v>250</v>
      </c>
      <c r="C143" s="172" t="s">
        <v>434</v>
      </c>
      <c r="D143" s="69">
        <v>83.333333333333343</v>
      </c>
      <c r="E143" s="69">
        <v>91.666666666666657</v>
      </c>
      <c r="F143" s="69">
        <v>91.666666666666657</v>
      </c>
      <c r="G143" s="69">
        <v>81.818181818181827</v>
      </c>
      <c r="H143" s="69">
        <v>51.111111111111107</v>
      </c>
      <c r="I143" s="173">
        <v>34.444444444444436</v>
      </c>
      <c r="J143" s="69">
        <v>92.857142857142861</v>
      </c>
      <c r="K143" s="69">
        <v>84.615384615384613</v>
      </c>
      <c r="L143" s="69">
        <v>85.714285714285708</v>
      </c>
      <c r="M143" s="69">
        <v>72.637362637362628</v>
      </c>
      <c r="N143" s="69">
        <v>65.079365079365076</v>
      </c>
      <c r="O143" s="69">
        <v>53.17460317460317</v>
      </c>
      <c r="P143" s="173">
        <v>57.264957264957268</v>
      </c>
      <c r="Q143" s="69">
        <v>100</v>
      </c>
      <c r="R143" s="69">
        <v>100</v>
      </c>
      <c r="S143" s="69">
        <v>92.307692307692307</v>
      </c>
      <c r="T143" s="69">
        <v>75</v>
      </c>
      <c r="U143" s="69">
        <v>85.714285714285708</v>
      </c>
      <c r="V143" s="69">
        <v>46.153846153846153</v>
      </c>
      <c r="W143" s="69">
        <v>53.17460317460317</v>
      </c>
      <c r="X143" s="69">
        <v>53.17460317460317</v>
      </c>
      <c r="Y143" s="69">
        <v>51.587301587301589</v>
      </c>
      <c r="Z143" s="69">
        <v>75.213675213675216</v>
      </c>
      <c r="AA143" s="69">
        <v>49.206349206349209</v>
      </c>
      <c r="AB143" s="173">
        <v>69.841269841269835</v>
      </c>
      <c r="AC143" s="69">
        <v>91.515151515151501</v>
      </c>
      <c r="AD143" s="69">
        <v>82.454212454212453</v>
      </c>
      <c r="AE143" s="69">
        <v>48.148148148148145</v>
      </c>
      <c r="AF143" s="69">
        <v>45.039682539682538</v>
      </c>
      <c r="AG143" s="173">
        <v>85.449735449735456</v>
      </c>
      <c r="AH143" s="69">
        <v>76.923076923076934</v>
      </c>
      <c r="AI143" s="69">
        <v>30.76923076923077</v>
      </c>
      <c r="AJ143" s="69">
        <v>23.076923076923077</v>
      </c>
      <c r="AK143" s="69">
        <v>71.428571428571431</v>
      </c>
      <c r="AL143" s="173">
        <v>100</v>
      </c>
      <c r="AO143" s="174">
        <f t="shared" si="3"/>
        <v>72.637362637362628</v>
      </c>
      <c r="AP143" s="69">
        <v>100</v>
      </c>
      <c r="AQ143" s="69">
        <v>78.571428571428569</v>
      </c>
      <c r="AR143" s="69">
        <v>46.153846153846153</v>
      </c>
      <c r="AS143" s="69">
        <v>69.230769230769226</v>
      </c>
      <c r="AT143" s="69">
        <v>69.230769230769226</v>
      </c>
      <c r="AU143" s="191">
        <v>76.984126984126988</v>
      </c>
      <c r="AV143" s="191">
        <v>82.539682539682531</v>
      </c>
      <c r="AW143" s="191">
        <v>87.179487179487182</v>
      </c>
      <c r="AX143" s="191">
        <v>84.615384615384613</v>
      </c>
      <c r="AY143" s="191">
        <v>80.952380952380949</v>
      </c>
      <c r="AZ143" s="69">
        <v>100</v>
      </c>
      <c r="BA143" s="69">
        <v>100</v>
      </c>
      <c r="BB143" s="69">
        <v>66.666666666666657</v>
      </c>
      <c r="BC143" s="69">
        <v>90.909090909090907</v>
      </c>
      <c r="BD143" s="69">
        <v>100</v>
      </c>
      <c r="BE143" s="69">
        <v>38.888888888888886</v>
      </c>
      <c r="BF143" s="69">
        <v>27.777777777777779</v>
      </c>
      <c r="BG143" s="69">
        <v>52.38095238095238</v>
      </c>
      <c r="BH143" s="69">
        <v>61.111111111111107</v>
      </c>
      <c r="BI143" s="69">
        <v>88.095238095238102</v>
      </c>
      <c r="BJ143" s="69">
        <v>87.301587301587304</v>
      </c>
      <c r="BK143" s="69">
        <v>80.952380952380963</v>
      </c>
    </row>
    <row r="144" spans="2:63" x14ac:dyDescent="0.35">
      <c r="B144" t="s">
        <v>253</v>
      </c>
      <c r="C144" s="172" t="s">
        <v>433</v>
      </c>
      <c r="D144" s="69">
        <v>100</v>
      </c>
      <c r="E144" s="69">
        <v>77.777777777777786</v>
      </c>
      <c r="F144" s="69">
        <v>100</v>
      </c>
      <c r="G144" s="69">
        <v>80</v>
      </c>
      <c r="H144" s="69">
        <v>41.269841269841272</v>
      </c>
      <c r="I144" s="173">
        <v>38.095238095238095</v>
      </c>
      <c r="J144" s="69">
        <v>37.5</v>
      </c>
      <c r="K144" s="69">
        <v>44.444444444444443</v>
      </c>
      <c r="L144" s="69">
        <v>70</v>
      </c>
      <c r="M144" s="69">
        <v>71.298701298701289</v>
      </c>
      <c r="N144" s="69">
        <v>49.629629629629626</v>
      </c>
      <c r="O144" s="69">
        <v>44.444444444444443</v>
      </c>
      <c r="P144" s="173">
        <v>39.316239316239312</v>
      </c>
      <c r="Q144" s="69">
        <v>75</v>
      </c>
      <c r="R144" s="69">
        <v>100</v>
      </c>
      <c r="S144" s="69">
        <v>100</v>
      </c>
      <c r="T144" s="69">
        <v>50</v>
      </c>
      <c r="U144" s="69">
        <v>80</v>
      </c>
      <c r="V144" s="69">
        <v>62.5</v>
      </c>
      <c r="W144" s="69">
        <v>64.285714285714278</v>
      </c>
      <c r="X144" s="69">
        <v>45.185185185185183</v>
      </c>
      <c r="Y144" s="69">
        <v>51.587301587301589</v>
      </c>
      <c r="Z144" s="69">
        <v>22.222222222222221</v>
      </c>
      <c r="AA144" s="69">
        <v>60.317460317460316</v>
      </c>
      <c r="AB144" s="173">
        <v>53.333333333333329</v>
      </c>
      <c r="AC144" s="69">
        <v>67.857142857142861</v>
      </c>
      <c r="AD144" s="69">
        <v>81.117845117845121</v>
      </c>
      <c r="AE144" s="69">
        <v>40.74074074074074</v>
      </c>
      <c r="AF144" s="69">
        <v>39.629629629629626</v>
      </c>
      <c r="AG144" s="173">
        <v>68.641975308641975</v>
      </c>
      <c r="AH144" s="69">
        <v>37.5</v>
      </c>
      <c r="AI144" s="69">
        <v>37.5</v>
      </c>
      <c r="AJ144" s="69">
        <v>28.571428571428569</v>
      </c>
      <c r="AK144" s="69">
        <v>37.5</v>
      </c>
      <c r="AL144" s="173">
        <v>55.555555555555557</v>
      </c>
      <c r="AO144" s="174">
        <f t="shared" si="3"/>
        <v>71.090909090909079</v>
      </c>
      <c r="AP144" s="69">
        <v>90.909090909090907</v>
      </c>
      <c r="AQ144" s="69">
        <v>63.636363636363633</v>
      </c>
      <c r="AR144" s="69">
        <v>50</v>
      </c>
      <c r="AS144" s="69">
        <v>60</v>
      </c>
      <c r="AT144" s="69">
        <v>90.909090909090907</v>
      </c>
      <c r="AU144" s="192">
        <v>83.838383838383834</v>
      </c>
      <c r="AV144" s="192">
        <v>87.878787878787875</v>
      </c>
      <c r="AW144" s="192">
        <v>85.18518518518519</v>
      </c>
      <c r="AX144" s="192">
        <v>80</v>
      </c>
      <c r="AY144" s="192">
        <v>68.686868686868678</v>
      </c>
      <c r="AZ144" s="69">
        <v>62.5</v>
      </c>
      <c r="BA144" s="69">
        <v>62.5</v>
      </c>
      <c r="BB144" s="69">
        <v>42.857142857142854</v>
      </c>
      <c r="BC144" s="69">
        <v>71.428571428571431</v>
      </c>
      <c r="BD144" s="69">
        <v>100</v>
      </c>
      <c r="BE144" s="69">
        <v>17.037037037037035</v>
      </c>
      <c r="BF144" s="69">
        <v>12.592592592592592</v>
      </c>
      <c r="BG144" s="69">
        <v>66.666666666666657</v>
      </c>
      <c r="BH144" s="69">
        <v>62.222222222222214</v>
      </c>
      <c r="BI144" s="69">
        <v>79.259259259259252</v>
      </c>
      <c r="BJ144" s="69">
        <v>64.444444444444443</v>
      </c>
      <c r="BK144" s="69">
        <v>62.222222222222214</v>
      </c>
    </row>
    <row r="145" spans="2:63" x14ac:dyDescent="0.35">
      <c r="B145" t="s">
        <v>253</v>
      </c>
      <c r="C145" s="172" t="s">
        <v>434</v>
      </c>
      <c r="D145" s="69">
        <v>78.571428571428569</v>
      </c>
      <c r="E145" s="69">
        <v>92.857142857142861</v>
      </c>
      <c r="F145" s="69">
        <v>92.857142857142861</v>
      </c>
      <c r="G145" s="69">
        <v>85.714285714285708</v>
      </c>
      <c r="H145" s="69">
        <v>80.952380952380963</v>
      </c>
      <c r="I145" s="173">
        <v>41.269841269841272</v>
      </c>
      <c r="J145" s="69">
        <v>50</v>
      </c>
      <c r="K145" s="69">
        <v>100</v>
      </c>
      <c r="L145" s="69">
        <v>92.857142857142861</v>
      </c>
      <c r="M145" s="69">
        <v>77.142857142857139</v>
      </c>
      <c r="N145" s="69">
        <v>73.015873015873012</v>
      </c>
      <c r="O145" s="69">
        <v>65.873015873015873</v>
      </c>
      <c r="P145" s="173">
        <v>72.222222222222214</v>
      </c>
      <c r="Q145" s="69">
        <v>85.714285714285708</v>
      </c>
      <c r="R145" s="69">
        <v>92.857142857142861</v>
      </c>
      <c r="S145" s="69">
        <v>92.857142857142861</v>
      </c>
      <c r="T145" s="69">
        <v>42.857142857142854</v>
      </c>
      <c r="U145" s="69">
        <v>92.857142857142861</v>
      </c>
      <c r="V145" s="69">
        <v>85.714285714285708</v>
      </c>
      <c r="W145" s="69">
        <v>86.50793650793652</v>
      </c>
      <c r="X145" s="69">
        <v>61.904761904761898</v>
      </c>
      <c r="Y145" s="69">
        <v>53.17460317460317</v>
      </c>
      <c r="Z145" s="69">
        <v>45.238095238095234</v>
      </c>
      <c r="AA145" s="69">
        <v>82.539682539682545</v>
      </c>
      <c r="AB145" s="173">
        <v>84.92063492063491</v>
      </c>
      <c r="AC145" s="69">
        <v>75.714285714285708</v>
      </c>
      <c r="AD145" s="69">
        <v>96.825396825396822</v>
      </c>
      <c r="AE145" s="69">
        <v>42.857142857142854</v>
      </c>
      <c r="AF145" s="69">
        <v>65.476190476190482</v>
      </c>
      <c r="AG145" s="173">
        <v>92.328042328042329</v>
      </c>
      <c r="AH145" s="69">
        <v>57.142857142857139</v>
      </c>
      <c r="AI145" s="69">
        <v>28.571428571428569</v>
      </c>
      <c r="AJ145" s="69">
        <v>35.714285714285715</v>
      </c>
      <c r="AK145" s="69">
        <v>78.571428571428569</v>
      </c>
      <c r="AL145" s="173">
        <v>92.857142857142861</v>
      </c>
      <c r="AO145" s="174">
        <f t="shared" si="3"/>
        <v>77.142857142857139</v>
      </c>
      <c r="AP145" s="69">
        <v>92.857142857142861</v>
      </c>
      <c r="AQ145" s="69">
        <v>85.714285714285708</v>
      </c>
      <c r="AR145" s="69">
        <v>50</v>
      </c>
      <c r="AS145" s="69">
        <v>71.428571428571431</v>
      </c>
      <c r="AT145" s="69">
        <v>85.714285714285708</v>
      </c>
      <c r="AU145" s="191">
        <v>96.031746031746025</v>
      </c>
      <c r="AV145" s="191">
        <v>96.825396825396822</v>
      </c>
      <c r="AW145" s="191">
        <v>94.444444444444443</v>
      </c>
      <c r="AX145" s="191">
        <v>98.412698412698418</v>
      </c>
      <c r="AY145" s="191">
        <v>98.412698412698418</v>
      </c>
      <c r="AZ145" s="69">
        <v>85.714285714285708</v>
      </c>
      <c r="BA145" s="69">
        <v>71.428571428571431</v>
      </c>
      <c r="BB145" s="69">
        <v>57.142857142857139</v>
      </c>
      <c r="BC145" s="69">
        <v>71.428571428571431</v>
      </c>
      <c r="BD145" s="69">
        <v>92.857142857142861</v>
      </c>
      <c r="BE145" s="69">
        <v>49.206349206349209</v>
      </c>
      <c r="BF145" s="69">
        <v>24.603174603174605</v>
      </c>
      <c r="BG145" s="69">
        <v>93.650793650793645</v>
      </c>
      <c r="BH145" s="69">
        <v>94.444444444444443</v>
      </c>
      <c r="BI145" s="69">
        <v>94.444444444444443</v>
      </c>
      <c r="BJ145" s="69">
        <v>90.476190476190467</v>
      </c>
      <c r="BK145" s="69">
        <v>92.063492063492063</v>
      </c>
    </row>
    <row r="146" spans="2:63" x14ac:dyDescent="0.35">
      <c r="B146" t="s">
        <v>396</v>
      </c>
      <c r="C146" s="172" t="s">
        <v>433</v>
      </c>
      <c r="D146" s="69">
        <v>100</v>
      </c>
      <c r="E146" s="69">
        <v>86.666666666666671</v>
      </c>
      <c r="F146" s="69">
        <v>86.666666666666671</v>
      </c>
      <c r="G146" s="69">
        <v>60</v>
      </c>
      <c r="H146" s="69">
        <v>79.999999999999986</v>
      </c>
      <c r="I146" s="173">
        <v>69.629629629629633</v>
      </c>
      <c r="J146" s="69">
        <v>14.285714285714285</v>
      </c>
      <c r="K146" s="69">
        <v>76.923076923076934</v>
      </c>
      <c r="L146" s="69">
        <v>66.666666666666657</v>
      </c>
      <c r="M146" s="69">
        <v>52.04081632653061</v>
      </c>
      <c r="N146" s="69">
        <v>57.037037037037038</v>
      </c>
      <c r="O146" s="69">
        <v>67.407407407407405</v>
      </c>
      <c r="P146" s="173">
        <v>61.481481481481481</v>
      </c>
      <c r="Q146" s="69">
        <v>86.666666666666671</v>
      </c>
      <c r="R146" s="69">
        <v>86.666666666666671</v>
      </c>
      <c r="S146" s="69">
        <v>86.666666666666671</v>
      </c>
      <c r="T146" s="69">
        <v>33.333333333333329</v>
      </c>
      <c r="U146" s="69">
        <v>60</v>
      </c>
      <c r="V146" s="69">
        <v>26.666666666666668</v>
      </c>
      <c r="W146" s="69">
        <v>65.185185185185176</v>
      </c>
      <c r="X146" s="69">
        <v>74.81481481481481</v>
      </c>
      <c r="Y146" s="69">
        <v>58.518518518518519</v>
      </c>
      <c r="Z146" s="69">
        <v>71.111111111111114</v>
      </c>
      <c r="AA146" s="69">
        <v>80.740740740740748</v>
      </c>
      <c r="AB146" s="173">
        <v>48.888888888888893</v>
      </c>
      <c r="AC146" s="69">
        <v>69.999999999999986</v>
      </c>
      <c r="AD146" s="69">
        <v>79.111111111111114</v>
      </c>
      <c r="AE146" s="69">
        <v>62.222222222222214</v>
      </c>
      <c r="AF146" s="69">
        <v>67.037037037037038</v>
      </c>
      <c r="AG146" s="173">
        <v>69.135802469135797</v>
      </c>
      <c r="AH146" s="69">
        <v>66.666666666666657</v>
      </c>
      <c r="AI146" s="69">
        <v>33.333333333333329</v>
      </c>
      <c r="AJ146" s="69">
        <v>53.333333333333336</v>
      </c>
      <c r="AK146" s="69">
        <v>66.666666666666657</v>
      </c>
      <c r="AL146" s="173">
        <v>60</v>
      </c>
      <c r="AO146" s="174">
        <f t="shared" si="3"/>
        <v>51.428571428571431</v>
      </c>
      <c r="AP146" s="69">
        <v>50</v>
      </c>
      <c r="AQ146" s="69">
        <v>57.142857142857139</v>
      </c>
      <c r="AR146" s="69">
        <v>42.857142857142854</v>
      </c>
      <c r="AS146" s="69">
        <v>35.714285714285715</v>
      </c>
      <c r="AT146" s="69">
        <v>71.428571428571431</v>
      </c>
      <c r="AU146" s="192">
        <v>78.518518518518519</v>
      </c>
      <c r="AV146" s="192">
        <v>78.518518518518519</v>
      </c>
      <c r="AW146" s="192">
        <v>82.222222222222229</v>
      </c>
      <c r="AX146" s="192">
        <v>85.18518518518519</v>
      </c>
      <c r="AY146" s="192">
        <v>71.111111111111114</v>
      </c>
      <c r="AZ146" s="69">
        <v>71.428571428571431</v>
      </c>
      <c r="BA146" s="69">
        <v>57.142857142857139</v>
      </c>
      <c r="BB146" s="69">
        <v>78.571428571428569</v>
      </c>
      <c r="BC146" s="69">
        <v>57.142857142857139</v>
      </c>
      <c r="BD146" s="69">
        <v>85.714285714285708</v>
      </c>
      <c r="BE146" s="69">
        <v>71.111111111111114</v>
      </c>
      <c r="BF146" s="69">
        <v>69.629629629629633</v>
      </c>
      <c r="BG146" s="69">
        <v>86.666666666666671</v>
      </c>
      <c r="BH146" s="69">
        <v>40.74074074074074</v>
      </c>
      <c r="BI146" s="69">
        <v>79.999999999999986</v>
      </c>
      <c r="BJ146" s="69">
        <v>75.555555555555557</v>
      </c>
      <c r="BK146" s="69">
        <v>51.851851851851855</v>
      </c>
    </row>
    <row r="147" spans="2:63" x14ac:dyDescent="0.35">
      <c r="B147" t="s">
        <v>435</v>
      </c>
      <c r="C147" s="172" t="s">
        <v>434</v>
      </c>
      <c r="D147" s="69">
        <v>100</v>
      </c>
      <c r="E147" s="69">
        <v>100</v>
      </c>
      <c r="F147" s="69">
        <v>100</v>
      </c>
      <c r="G147" s="69">
        <v>100</v>
      </c>
      <c r="H147" s="69">
        <v>84.126984126984127</v>
      </c>
      <c r="I147" s="173">
        <v>69.629629629629633</v>
      </c>
      <c r="J147" s="69">
        <v>80</v>
      </c>
      <c r="K147" s="69">
        <v>93.333333333333329</v>
      </c>
      <c r="L147" s="69">
        <v>73.333333333333329</v>
      </c>
      <c r="M147" s="69">
        <v>85.333333333333329</v>
      </c>
      <c r="N147" s="69">
        <v>61.111111111111107</v>
      </c>
      <c r="O147" s="69">
        <v>63.703703703703702</v>
      </c>
      <c r="P147" s="173">
        <v>62.962962962962962</v>
      </c>
      <c r="Q147" s="69">
        <v>100</v>
      </c>
      <c r="R147" s="69">
        <v>100</v>
      </c>
      <c r="S147" s="69">
        <v>100</v>
      </c>
      <c r="T147" s="69">
        <v>73.333333333333329</v>
      </c>
      <c r="U147" s="69">
        <v>93.333333333333329</v>
      </c>
      <c r="V147" s="69">
        <v>80</v>
      </c>
      <c r="W147" s="69">
        <v>68.888888888888886</v>
      </c>
      <c r="X147" s="69">
        <v>72.222222222222214</v>
      </c>
      <c r="Y147" s="69">
        <v>62.962962962962962</v>
      </c>
      <c r="Z147" s="69">
        <v>77.777777777777771</v>
      </c>
      <c r="AA147" s="69">
        <v>74.81481481481481</v>
      </c>
      <c r="AB147" s="173">
        <v>64.444444444444443</v>
      </c>
      <c r="AC147" s="69">
        <v>96</v>
      </c>
      <c r="AD147" s="69">
        <v>66.518518518518519</v>
      </c>
      <c r="AE147" s="69">
        <v>59.523809523809518</v>
      </c>
      <c r="AF147" s="69">
        <v>71.481481481481481</v>
      </c>
      <c r="AG147" s="173">
        <v>75.308641975308646</v>
      </c>
      <c r="AH147" s="69">
        <v>86.666666666666671</v>
      </c>
      <c r="AI147" s="69">
        <v>80</v>
      </c>
      <c r="AJ147" s="69">
        <v>86.666666666666671</v>
      </c>
      <c r="AK147" s="69">
        <v>93.333333333333329</v>
      </c>
      <c r="AL147" s="173">
        <v>93.333333333333329</v>
      </c>
      <c r="AO147" s="174">
        <f t="shared" si="3"/>
        <v>85.333333333333329</v>
      </c>
      <c r="AP147" s="69">
        <v>93.333333333333329</v>
      </c>
      <c r="AQ147" s="69">
        <v>80</v>
      </c>
      <c r="AR147" s="69">
        <v>86.666666666666671</v>
      </c>
      <c r="AS147" s="69">
        <v>73.333333333333329</v>
      </c>
      <c r="AT147" s="69">
        <v>93.333333333333329</v>
      </c>
      <c r="AU147" s="191">
        <v>56.296296296296298</v>
      </c>
      <c r="AV147" s="191">
        <v>61.481481481481481</v>
      </c>
      <c r="AW147" s="191">
        <v>77.037037037037038</v>
      </c>
      <c r="AX147" s="191">
        <v>72.592592592592595</v>
      </c>
      <c r="AY147" s="191">
        <v>65.18518518518519</v>
      </c>
      <c r="AZ147" s="69">
        <v>93.333333333333329</v>
      </c>
      <c r="BA147" s="69">
        <v>93.333333333333329</v>
      </c>
      <c r="BB147" s="69">
        <v>93.333333333333329</v>
      </c>
      <c r="BC147" s="69">
        <v>100</v>
      </c>
      <c r="BD147" s="69">
        <v>100</v>
      </c>
      <c r="BE147" s="69">
        <v>73.333333333333329</v>
      </c>
      <c r="BF147" s="69">
        <v>70.370370370370367</v>
      </c>
      <c r="BG147" s="69">
        <v>79.999999999999986</v>
      </c>
      <c r="BH147" s="69">
        <v>62.222222222222214</v>
      </c>
      <c r="BI147" s="69">
        <v>82.222222222222229</v>
      </c>
      <c r="BJ147" s="69">
        <v>78.518518518518519</v>
      </c>
      <c r="BK147" s="69">
        <v>65.185185185185176</v>
      </c>
    </row>
    <row r="148" spans="2:63" x14ac:dyDescent="0.35">
      <c r="AU148" s="153"/>
      <c r="AV148" s="153"/>
      <c r="AW148" s="153"/>
      <c r="AX148" s="153"/>
      <c r="AY148" s="153"/>
    </row>
    <row r="149" spans="2:63" x14ac:dyDescent="0.35">
      <c r="B149" t="s">
        <v>436</v>
      </c>
      <c r="C149" s="172" t="s">
        <v>433</v>
      </c>
      <c r="D149">
        <f t="shared" ref="D149:AL149" si="4">AVERAGEIF($C$6:$C$147,$C$149,D6:D147)</f>
        <v>81.775165206556196</v>
      </c>
      <c r="E149">
        <f t="shared" si="4"/>
        <v>72.503970989886469</v>
      </c>
      <c r="F149">
        <f t="shared" si="4"/>
        <v>60.535720148396216</v>
      </c>
      <c r="G149">
        <f t="shared" si="4"/>
        <v>44.306771180340974</v>
      </c>
      <c r="H149">
        <f t="shared" si="4"/>
        <v>55.668776903024501</v>
      </c>
      <c r="I149" s="151">
        <f t="shared" si="4"/>
        <v>57.673345824754264</v>
      </c>
      <c r="J149">
        <f t="shared" si="4"/>
        <v>44.893203431935838</v>
      </c>
      <c r="K149">
        <f t="shared" si="4"/>
        <v>57.026033547772677</v>
      </c>
      <c r="L149">
        <f t="shared" si="4"/>
        <v>61.58674262245691</v>
      </c>
      <c r="M149">
        <f t="shared" si="4"/>
        <v>53.719653947309368</v>
      </c>
      <c r="N149">
        <f t="shared" si="4"/>
        <v>53.425022444357758</v>
      </c>
      <c r="O149">
        <f t="shared" si="4"/>
        <v>52.708725658750367</v>
      </c>
      <c r="P149" s="151">
        <f t="shared" si="4"/>
        <v>49.367233152135533</v>
      </c>
      <c r="Q149">
        <f t="shared" si="4"/>
        <v>66.842683110540278</v>
      </c>
      <c r="R149">
        <f t="shared" si="4"/>
        <v>64.196444894974306</v>
      </c>
      <c r="S149">
        <f t="shared" si="4"/>
        <v>70.447721846975597</v>
      </c>
      <c r="T149">
        <f t="shared" si="4"/>
        <v>38.156216799073952</v>
      </c>
      <c r="U149">
        <f t="shared" si="4"/>
        <v>49.157142982330953</v>
      </c>
      <c r="V149">
        <f t="shared" si="4"/>
        <v>32.095080193671734</v>
      </c>
      <c r="W149">
        <f t="shared" si="4"/>
        <v>56.858183674034947</v>
      </c>
      <c r="X149">
        <f t="shared" si="4"/>
        <v>48.877676663999885</v>
      </c>
      <c r="Y149">
        <f t="shared" si="4"/>
        <v>44.202715623521158</v>
      </c>
      <c r="Z149">
        <f t="shared" si="4"/>
        <v>62.183074923685268</v>
      </c>
      <c r="AA149">
        <f t="shared" si="4"/>
        <v>60.033056623432216</v>
      </c>
      <c r="AB149" s="151">
        <f t="shared" si="4"/>
        <v>42.456103711972276</v>
      </c>
      <c r="AC149">
        <f t="shared" si="4"/>
        <v>64.36323350481986</v>
      </c>
      <c r="AD149">
        <f t="shared" si="4"/>
        <v>69.436276106394843</v>
      </c>
      <c r="AE149">
        <f t="shared" si="4"/>
        <v>47.360091084454815</v>
      </c>
      <c r="AF149">
        <f t="shared" si="4"/>
        <v>37.399563147234808</v>
      </c>
      <c r="AG149" s="151">
        <f t="shared" si="4"/>
        <v>71.360945609771903</v>
      </c>
      <c r="AH149">
        <f t="shared" si="4"/>
        <v>47.281924424781543</v>
      </c>
      <c r="AI149">
        <f t="shared" si="4"/>
        <v>27.964340800161686</v>
      </c>
      <c r="AJ149">
        <f t="shared" si="4"/>
        <v>25.976418911201517</v>
      </c>
      <c r="AK149">
        <f t="shared" si="4"/>
        <v>40.883259252824473</v>
      </c>
      <c r="AL149" s="151">
        <f t="shared" si="4"/>
        <v>51.327104859713543</v>
      </c>
      <c r="AO149">
        <f t="shared" ref="AO149:BK149" si="5">AVERAGEIF($C$6:$C$147,$C$149,AO6:AO147)</f>
        <v>53.771941645922375</v>
      </c>
      <c r="AP149">
        <f t="shared" si="5"/>
        <v>64.026780758923607</v>
      </c>
      <c r="AQ149">
        <f t="shared" si="5"/>
        <v>46.52942699285579</v>
      </c>
      <c r="AR149">
        <f t="shared" si="5"/>
        <v>45.647445808160086</v>
      </c>
      <c r="AS149">
        <f t="shared" si="5"/>
        <v>51.618389435290837</v>
      </c>
      <c r="AT149">
        <f t="shared" si="5"/>
        <v>60.601575654392562</v>
      </c>
      <c r="AU149" s="153">
        <f t="shared" si="5"/>
        <v>61.612143507683406</v>
      </c>
      <c r="AV149" s="153">
        <f t="shared" si="5"/>
        <v>65.80153640737737</v>
      </c>
      <c r="AW149" s="153">
        <f t="shared" si="5"/>
        <v>78.134346143183507</v>
      </c>
      <c r="AX149" s="153">
        <f t="shared" si="5"/>
        <v>73.947216804359655</v>
      </c>
      <c r="AY149" s="153">
        <f t="shared" si="5"/>
        <v>67.804709399947498</v>
      </c>
      <c r="AZ149">
        <f t="shared" si="5"/>
        <v>68.852663377311274</v>
      </c>
      <c r="BA149">
        <f t="shared" si="5"/>
        <v>57.429510965225248</v>
      </c>
      <c r="BB149">
        <f t="shared" si="5"/>
        <v>56.725799993657134</v>
      </c>
      <c r="BC149">
        <f t="shared" si="5"/>
        <v>63.544568231373283</v>
      </c>
      <c r="BD149">
        <f t="shared" si="5"/>
        <v>74.376476418729922</v>
      </c>
      <c r="BE149">
        <f t="shared" si="5"/>
        <v>37.505335896319046</v>
      </c>
      <c r="BF149">
        <f t="shared" si="5"/>
        <v>21.43021341378148</v>
      </c>
      <c r="BG149">
        <f t="shared" si="5"/>
        <v>52.78915963188264</v>
      </c>
      <c r="BH149">
        <f t="shared" si="5"/>
        <v>37.873543646956058</v>
      </c>
      <c r="BI149">
        <f t="shared" si="5"/>
        <v>79.441395815561833</v>
      </c>
      <c r="BJ149">
        <f t="shared" si="5"/>
        <v>73.004544463032232</v>
      </c>
      <c r="BK149">
        <f t="shared" si="5"/>
        <v>61.636896550721602</v>
      </c>
    </row>
    <row r="150" spans="2:63" x14ac:dyDescent="0.35">
      <c r="B150" t="s">
        <v>436</v>
      </c>
      <c r="C150" s="172" t="s">
        <v>434</v>
      </c>
      <c r="D150">
        <f t="shared" ref="D150:AL150" si="6">AVERAGEIF($C$6:$C$147,$C$150,D6:D147)</f>
        <v>85.6440273402184</v>
      </c>
      <c r="E150">
        <f t="shared" si="6"/>
        <v>88.227618257651429</v>
      </c>
      <c r="F150">
        <f t="shared" si="6"/>
        <v>79.723848599159325</v>
      </c>
      <c r="G150">
        <f t="shared" si="6"/>
        <v>74.579934817093061</v>
      </c>
      <c r="H150">
        <f t="shared" si="6"/>
        <v>58.51716208847126</v>
      </c>
      <c r="I150" s="151">
        <f t="shared" si="6"/>
        <v>57.357262006071522</v>
      </c>
      <c r="J150">
        <f t="shared" si="6"/>
        <v>61.875170535071113</v>
      </c>
      <c r="K150">
        <f t="shared" si="6"/>
        <v>80.174853338689317</v>
      </c>
      <c r="L150">
        <f t="shared" si="6"/>
        <v>74.307751084557424</v>
      </c>
      <c r="M150">
        <f t="shared" si="6"/>
        <v>68.962591276295313</v>
      </c>
      <c r="N150">
        <f t="shared" si="6"/>
        <v>53.667269276017244</v>
      </c>
      <c r="O150">
        <f t="shared" si="6"/>
        <v>56.259703243931696</v>
      </c>
      <c r="P150" s="151">
        <f t="shared" si="6"/>
        <v>53.331269435179877</v>
      </c>
      <c r="Q150">
        <f t="shared" si="6"/>
        <v>92.937032570911697</v>
      </c>
      <c r="R150">
        <f t="shared" si="6"/>
        <v>78.839347387400409</v>
      </c>
      <c r="S150">
        <f t="shared" si="6"/>
        <v>79.747756997190152</v>
      </c>
      <c r="T150">
        <f t="shared" si="6"/>
        <v>53.962523254155393</v>
      </c>
      <c r="U150">
        <f t="shared" si="6"/>
        <v>74.208666230207257</v>
      </c>
      <c r="V150">
        <f t="shared" si="6"/>
        <v>51.344534693202547</v>
      </c>
      <c r="W150">
        <f t="shared" si="6"/>
        <v>61.273041182269516</v>
      </c>
      <c r="X150">
        <f t="shared" si="6"/>
        <v>51.76196358112157</v>
      </c>
      <c r="Y150">
        <f t="shared" si="6"/>
        <v>47.855146263371672</v>
      </c>
      <c r="Z150">
        <f t="shared" si="6"/>
        <v>64.615961130590705</v>
      </c>
      <c r="AA150">
        <f t="shared" si="6"/>
        <v>58.746773648025851</v>
      </c>
      <c r="AB150" s="151">
        <f t="shared" si="6"/>
        <v>49.514725458507357</v>
      </c>
      <c r="AC150">
        <f t="shared" si="6"/>
        <v>74.290786635509804</v>
      </c>
      <c r="AD150">
        <f t="shared" si="6"/>
        <v>69.476811234939092</v>
      </c>
      <c r="AE150">
        <f t="shared" si="6"/>
        <v>41.977309361001346</v>
      </c>
      <c r="AF150">
        <f t="shared" si="6"/>
        <v>43.93382882343839</v>
      </c>
      <c r="AG150" s="151">
        <f t="shared" si="6"/>
        <v>74.309143350620445</v>
      </c>
      <c r="AH150">
        <f t="shared" si="6"/>
        <v>71.784508678722247</v>
      </c>
      <c r="AI150">
        <f t="shared" si="6"/>
        <v>45.04284057100957</v>
      </c>
      <c r="AJ150">
        <f t="shared" si="6"/>
        <v>40.936030737190634</v>
      </c>
      <c r="AK150">
        <f t="shared" si="6"/>
        <v>66.462238263681584</v>
      </c>
      <c r="AL150" s="151">
        <f t="shared" si="6"/>
        <v>71.590493167205778</v>
      </c>
      <c r="AO150">
        <f t="shared" ref="AO150:BK150" si="7">AVERAGEIF($C$6:$C$147,$C$150,AO6:AO147)</f>
        <v>68.962591276295313</v>
      </c>
      <c r="AP150">
        <f t="shared" si="7"/>
        <v>80.592200981615392</v>
      </c>
      <c r="AQ150">
        <f t="shared" si="7"/>
        <v>59.060080509230488</v>
      </c>
      <c r="AR150">
        <f t="shared" si="7"/>
        <v>58.998235710241708</v>
      </c>
      <c r="AS150">
        <f t="shared" si="7"/>
        <v>65.899441533092045</v>
      </c>
      <c r="AT150">
        <f t="shared" si="7"/>
        <v>80.262997647296928</v>
      </c>
      <c r="AU150" s="153">
        <f t="shared" si="7"/>
        <v>62.041793112837013</v>
      </c>
      <c r="AV150" s="153">
        <f t="shared" si="7"/>
        <v>67.77651027024929</v>
      </c>
      <c r="AW150" s="153">
        <f t="shared" si="7"/>
        <v>75.461409250072634</v>
      </c>
      <c r="AX150" s="153">
        <f t="shared" si="7"/>
        <v>73.153951897257855</v>
      </c>
      <c r="AY150" s="153">
        <f t="shared" si="7"/>
        <v>68.950391644278753</v>
      </c>
      <c r="AZ150">
        <f t="shared" si="7"/>
        <v>80.409152895607988</v>
      </c>
      <c r="BA150">
        <f t="shared" si="7"/>
        <v>67.833666856727291</v>
      </c>
      <c r="BB150">
        <f t="shared" si="7"/>
        <v>69.014594834231517</v>
      </c>
      <c r="BC150">
        <f t="shared" si="7"/>
        <v>70.129117067345533</v>
      </c>
      <c r="BD150">
        <f t="shared" si="7"/>
        <v>84.067401523636732</v>
      </c>
      <c r="BE150">
        <f t="shared" si="7"/>
        <v>40.705286168810346</v>
      </c>
      <c r="BF150">
        <f t="shared" si="7"/>
        <v>28.208432581661118</v>
      </c>
      <c r="BG150">
        <f t="shared" si="7"/>
        <v>58.265929271267296</v>
      </c>
      <c r="BH150">
        <f t="shared" si="7"/>
        <v>48.555667272014908</v>
      </c>
      <c r="BI150">
        <f t="shared" si="7"/>
        <v>78.630354215300969</v>
      </c>
      <c r="BJ150">
        <f t="shared" si="7"/>
        <v>75.984705605085296</v>
      </c>
      <c r="BK150">
        <f t="shared" si="7"/>
        <v>68.312370231475171</v>
      </c>
    </row>
    <row r="151" spans="2:63" x14ac:dyDescent="0.35">
      <c r="AU151" s="153"/>
      <c r="AV151" s="153"/>
      <c r="AW151" s="153"/>
      <c r="AX151" s="153"/>
      <c r="AY151" s="153"/>
    </row>
    <row r="152" spans="2:63" ht="18.5" x14ac:dyDescent="0.45">
      <c r="B152" s="182" t="s">
        <v>437</v>
      </c>
      <c r="AU152" s="153"/>
      <c r="AV152" s="153"/>
      <c r="AW152" s="153"/>
      <c r="AX152" s="153"/>
      <c r="AY152" s="153"/>
    </row>
    <row r="153" spans="2:63" x14ac:dyDescent="0.35">
      <c r="AU153" s="153"/>
      <c r="AV153" s="153"/>
      <c r="AW153" s="153"/>
      <c r="AX153" s="153"/>
      <c r="AY153" s="153"/>
    </row>
    <row r="154" spans="2:63" x14ac:dyDescent="0.35">
      <c r="B154" t="s">
        <v>229</v>
      </c>
      <c r="D154">
        <f t="shared" ref="D154:D185" si="8">IFERROR(AVERAGEIFS($D$6:$D$147,$B$6:$B$147,B154,$C$6:$C$147,2017)-AVERAGEIFS($D$6:$D$147,$B$6:$B$147,B154,$C$6:$C$147,2014),"")</f>
        <v>57.142857142857146</v>
      </c>
      <c r="E154">
        <f t="shared" ref="E154:E185" si="9">IFERROR(AVERAGEIFS($E$6:$E$147,$B$6:$B$147,B154,$C$6:$C$147,2017)-AVERAGEIFS($E$6:$E$147,$B$6:$B$147,B154,$C$6:$C$147,2014),"")</f>
        <v>50</v>
      </c>
      <c r="F154">
        <f t="shared" ref="F154:F185" si="10">IFERROR(AVERAGEIFS($F$6:$F$147,$B$6:$B$147,B154,$C$6:$C$147,2017)-AVERAGEIFS($F$6:$F$147,$B$6:$B$147,B154,$C$6:$C$147,2014),"")</f>
        <v>43.75</v>
      </c>
      <c r="G154">
        <f t="shared" ref="G154:G185" si="11">IFERROR(AVERAGEIFS($G$6:$G$147,$B$6:$B$147,B154,$C$6:$C$147,2017)-AVERAGEIFS($G$6:$G$147,$B$6:$B$147,B154,$C$6:$C$147,2014),"")</f>
        <v>90.909090909090907</v>
      </c>
      <c r="H154">
        <f t="shared" ref="H154:H185" si="12">IFERROR(AVERAGEIFS($H$6:$H$147,$B$6:$B$147,B154,$C$6:$C$147,2017)-AVERAGEIFS($H$6:$H$147,$B$6:$B$147,B154,$C$6:$C$147,2014),"")</f>
        <v>24.488017429193896</v>
      </c>
      <c r="I154" s="151">
        <f t="shared" ref="I154:I185" si="13">IFERROR(AVERAGEIFS($I$6:$I$147,$B$6:$B$147,B154,$C$6:$C$147,2017)-AVERAGEIFS($I$6:$I$147,$B$6:$B$147,B154,$C$6:$C$147,2014),"")</f>
        <v>29.212962962962962</v>
      </c>
      <c r="J154">
        <f t="shared" ref="J154:J185" si="14">IFERROR(AVERAGEIFS($J$6:$J$147,$B$6:$B$147,B154,$C$6:$C$147,2017)-AVERAGEIFS($J$6:$J$147,$B$6:$B$147,B154,$C$6:$C$147,2014),"")</f>
        <v>57.254901960784316</v>
      </c>
      <c r="K154">
        <f t="shared" ref="K154:K185" si="15">IFERROR(AVERAGEIFS($K$6:$K$147,$B$6:$B$147,B154,$C$6:$C$147,2017)-AVERAGEIFS($K$6:$K$147,$B$6:$B$147,B154,$C$6:$C$147,2014),"")</f>
        <v>12.019230769230774</v>
      </c>
      <c r="L154">
        <f t="shared" ref="L154:L185" si="16">IFERROR(AVERAGEIFS($L$6:$L$147,$B$6:$B$147,B154,$C$6:$C$147,2017)-AVERAGEIFS($L$6:$L$147,$B$6:$B$147,B154,$C$6:$C$147,2014),"")</f>
        <v>58.82352941176471</v>
      </c>
      <c r="M154">
        <f t="shared" ref="M154:M185" si="17">IFERROR(AVERAGEIFS($M$6:$M$147,$B$6:$B$147,B154,$C$6:$C$147,2017)-AVERAGEIFS($M$6:$M$147,$B$6:$B$147,B154,$C$6:$C$147,2014),"")</f>
        <v>23.71127681841967</v>
      </c>
      <c r="N154">
        <f t="shared" ref="N154:N185" si="18">IFERROR(AVERAGEIFS($N$6:$N$147,$B$6:$B$147,B154,$C$6:$C$147,2017)-AVERAGEIFS($N$6:$N$147,$B$6:$B$147,B154,$C$6:$C$147,2014),"")</f>
        <v>-6.6666666666666643</v>
      </c>
      <c r="O154">
        <f t="shared" ref="O154:O185" si="19">IFERROR(AVERAGEIFS($O$6:$O$147,$B$6:$B$147,B154,$C$6:$C$147,2017)-AVERAGEIFS($O$6:$O$147,$B$6:$B$147,B154,$C$6:$C$147,2014),"")</f>
        <v>17.298474945533762</v>
      </c>
      <c r="P154" s="151">
        <f t="shared" ref="P154:P185" si="20">IFERROR(AVERAGEIFS($P$6:$P$147,$B$6:$B$147,B154,$C$6:$C$147,2017)-AVERAGEIFS($P$6:$P$147,$B$6:$B$147,B154,$C$6:$C$147,2014),"")</f>
        <v>22.782446311858074</v>
      </c>
      <c r="Q154">
        <f t="shared" ref="Q154:Q185" si="21">IFERROR(AVERAGEIFS($Q$6:$Q$147,$B$6:$B$147,B154,$C$6:$C$147,2017)-AVERAGEIFS($Q$6:$Q$147,$B$6:$B$147,B154,$C$6:$C$147,2014),"")</f>
        <v>50</v>
      </c>
      <c r="R154">
        <f t="shared" ref="R154:R185" si="22">IFERROR(AVERAGEIFS($R$6:$R$147,$B$6:$B$147,B154,$C$6:$C$147,2017)-AVERAGEIFS($R$6:$R$147,$B$6:$B$147,B154,$C$6:$C$147,2014),"")</f>
        <v>28.20512820512819</v>
      </c>
      <c r="S154">
        <f t="shared" ref="S154:S185" si="23">IFERROR(AVERAGEIFS($S$6:$S$147,$B$6:$B$147,B154,$C$6:$C$147,2017)-AVERAGEIFS($S$6:$S$147,$B$6:$B$147,B154,$C$6:$C$147,2014),"")</f>
        <v>-3.5714285714285694</v>
      </c>
      <c r="T154">
        <f t="shared" ref="T154:T185" si="24">IFERROR(AVERAGEIFS($T$6:$T$147,$B$6:$B$147,B154,$C$6:$C$147,2017)-AVERAGEIFS($T$6:$T$147,$B$6:$B$147,B154,$C$6:$C$147,2014),"")</f>
        <v>23.333333333333336</v>
      </c>
      <c r="U154">
        <f t="shared" ref="U154:U185" si="25">IFERROR(AVERAGEIFS($U$6:$U$147,$B$6:$B$147,B154,$C$6:$C$147,2017)-AVERAGEIFS($U$6:$U$147,$B$6:$B$147,B154,$C$6:$C$147,2014),"")</f>
        <v>38.235294117647058</v>
      </c>
      <c r="V154">
        <f t="shared" ref="V154:V185" si="26">IFERROR(AVERAGEIFS($V$6:$V$147,$B$6:$B$147,B154,$C$6:$C$147,2017)-AVERAGEIFS($V$6:$V$147,$B$6:$B$147,B154,$C$6:$C$147,2014),"")</f>
        <v>21.818181818181817</v>
      </c>
      <c r="W154">
        <f t="shared" ref="W154:W185" si="27">IFERROR(AVERAGEIFS($W$6:$W$147,$B$6:$B$147,B154,$C$6:$C$147,2017)-AVERAGEIFS($W$6:$W$147,$B$6:$B$147,B154,$C$6:$C$147,2014),"")</f>
        <v>21.195144724556492</v>
      </c>
      <c r="X154">
        <f t="shared" ref="X154:X185" si="28">IFERROR(AVERAGEIFS($X$6:$X$147,$B$6:$B$147,B154,$C$6:$C$147,2017)-AVERAGEIFS($X$6:$X$147,$B$6:$B$147,B154,$C$6:$C$147,2014),"")</f>
        <v>10.690943043884218</v>
      </c>
      <c r="Y154">
        <f t="shared" ref="Y154:Y185" si="29">IFERROR(AVERAGEIFS($Y$6:$Y$147,$B$6:$B$147,B154,$C$6:$C$147,2017)-AVERAGEIFS($Y$6:$Y$147,$B$6:$B$147,B154,$C$6:$C$147,2014),"")</f>
        <v>17.037037037037035</v>
      </c>
      <c r="Z154">
        <f t="shared" ref="Z154:Z185" si="30">IFERROR(AVERAGEIFS($Z$6:$Z$147,$B$6:$B$147,B154,$C$6:$C$147,2017)-AVERAGEIFS($Z$6:$Z$147,$B$6:$B$147,B154,$C$6:$C$147,2014),"")</f>
        <v>20.451770451770443</v>
      </c>
      <c r="AA154">
        <f t="shared" ref="AA154:AA185" si="31">IFERROR(AVERAGEIFS($AA$6:$AA$147,$B$6:$B$147,B154,$C$6:$C$147,2017)-AVERAGEIFS($AA$6:$AA$147,$B$6:$B$147,B154,$C$6:$C$147,2014),"")</f>
        <v>16.851851851851851</v>
      </c>
      <c r="AB154" s="151">
        <f t="shared" ref="AB154:AB185" si="32">IFERROR(AVERAGEIFS($AB$6:$AB$147,$B$6:$B$147,B154,$C$6:$C$147,2017)-AVERAGEIFS($AB$6:$AB$147,$B$6:$B$147,B154,$C$6:$C$147,2014),"")</f>
        <v>17.830687830687829</v>
      </c>
      <c r="AC154">
        <f t="shared" ref="AC154:AC185" si="33">IFERROR(AVERAGEIFS($AC$6:$AC$147,$B$6:$B$147,B154,$C$6:$C$147,2017)-AVERAGEIFS($AC$6:$AC$147,$B$6:$B$147,B154,$C$6:$C$147,2014),"")</f>
        <v>18.741758241758241</v>
      </c>
      <c r="AD154">
        <f t="shared" ref="AD154:AD185" si="34">IFERROR(AVERAGEIFS($AD$6:$AD$147,$B$6:$B$147,B154,$C$6:$C$147,2017)-AVERAGEIFS($AD$6:$AD$147,$B$6:$B$147,B154,$C$6:$C$147,2014),"")</f>
        <v>11.372701372701371</v>
      </c>
      <c r="AE154">
        <f t="shared" ref="AE154:AE185" si="35">IFERROR(AVERAGEIFS($AE$6:$AE$147,$B$6:$B$147,B154,$C$6:$C$147,2017)-AVERAGEIFS($AE$6:$AE$147,$B$6:$B$147,B154,$C$6:$C$147,2014),"")</f>
        <v>-0.2976190476190439</v>
      </c>
      <c r="AF154">
        <f t="shared" ref="AF154:AF185" si="36">IFERROR(AVERAGEIFS($AF$6:$AF$147,$B$6:$B$147,B154,$C$6:$C$147,2017)-AVERAGEIFS($AF$6:$AF$147,$B$6:$B$147,B154,$C$6:$C$147,2014),"")</f>
        <v>23.083985731044553</v>
      </c>
      <c r="AG154" s="151">
        <f t="shared" ref="AG154:AG185" si="37">IFERROR(AVERAGEIFS($AG$6:$AG$147,$B$6:$B$147,B154,$C$6:$C$147,2017)-AVERAGEIFS($AG$6:$AG$147,$B$6:$B$147,B154,$C$6:$C$147,2014),"")</f>
        <v>13.652868554829347</v>
      </c>
      <c r="AH154">
        <f t="shared" ref="AH154:AH185" si="38">IFERROR(AVERAGEIFS($AH$6:$AH$147,$B$6:$B$147,B154,$C$6:$C$147,2017)-AVERAGEIFS($AH$6:$AH$147,$B$6:$B$147,B154,$C$6:$C$147,2014),"")</f>
        <v>66.968325791855193</v>
      </c>
      <c r="AI154">
        <f t="shared" ref="AI154:AI185" si="39">IFERROR(AVERAGEIFS($AI$6:$AI$147,$B$6:$B$147,B154,$C$6:$C$147,2017)-AVERAGEIFS($AI$6:$AI$147,$B$6:$B$147,B154,$C$6:$C$147,2014),"")</f>
        <v>40</v>
      </c>
      <c r="AJ154">
        <f t="shared" ref="AJ154:AJ185" si="40">IFERROR(AVERAGEIFS($AJ$6:$AJ$147,$B$6:$B$147,B154,$C$6:$C$147,2017)-AVERAGEIFS($AJ$6:$AJ$147,$B$6:$B$147,B154,$C$6:$C$147,2014),"")</f>
        <v>45.641025641025642</v>
      </c>
      <c r="AK154">
        <f t="shared" ref="AK154:AK185" si="41">IFERROR(AVERAGEIFS($AK$6:$AK$147,$B$6:$B$147,B154,$C$6:$C$147,2017)-AVERAGEIFS($AK$6:$AK$147,$B$6:$B$147,B154,$C$6:$C$147,2014),"")</f>
        <v>62.5</v>
      </c>
      <c r="AL154" s="151">
        <f t="shared" ref="AL154:AL185" si="42">IFERROR(AVERAGEIFS($AL$6:$AL$147,$B$6:$B$147,B154,$C$6:$C$147,2017)-AVERAGEIFS($AL$6:$AL$147,$B$6:$B$147,B154,$C$6:$C$147,2014),"")</f>
        <v>42.081447963800905</v>
      </c>
      <c r="AO154">
        <f t="shared" ref="AO154:AO185" si="43">IFERROR(AVERAGEIFS($AO$6:$AO$147,$B$6:$B$147,B154,$C$6:$C$147,2017)-AVERAGEIFS($AO$6:$AO$147,$B$6:$B$147,B154,$C$6:$C$147,2014),"")</f>
        <v>23.083333333333329</v>
      </c>
      <c r="AP154">
        <f t="shared" ref="AP154:AP185" si="44">IFERROR(AVERAGEIFS($AP$6:$AP$147,$B$6:$B$147,B154,$C$6:$C$147,2017)-AVERAGEIFS($AP$6:$AP$147,$B$6:$B$147,B154,$C$6:$C$147,2014),"")</f>
        <v>36.607142857142861</v>
      </c>
      <c r="AQ154">
        <f t="shared" ref="AQ154:AQ185" si="45">IFERROR(AVERAGEIFS($AQ$6:$AQ$147,$B$6:$B$147,B154,$C$6:$C$147,2017)-AVERAGEIFS($AQ$6:$AQ$147,$B$6:$B$147,B154,$C$6:$C$147,2014),"")</f>
        <v>7.1428571428571423</v>
      </c>
      <c r="AR154">
        <f t="shared" ref="AR154:AR185" si="46">IFERROR(AVERAGEIFS($AR$6:$AR$147,$B$6:$B$147,B154,$C$6:$C$147,2017)-AVERAGEIFS($AR$6:$AR$147,$B$6:$B$147,B154,$C$6:$C$147,2014),"")</f>
        <v>8.2051282051281973</v>
      </c>
      <c r="AS154">
        <f t="shared" ref="AS154:AS185" si="47">IFERROR(AVERAGEIFS($AS$6:$AS$147,$B$6:$B$147,B154,$C$6:$C$147,2017)-AVERAGEIFS($AS$6:$AS$147,$B$6:$B$147,B154,$C$6:$C$147,2014),"")</f>
        <v>17.788461538461533</v>
      </c>
      <c r="AT154">
        <f t="shared" ref="AT154:AT185" si="48">IFERROR(AVERAGEIFS($AT$6:$AT$147,$B$6:$B$147,B154,$C$6:$C$147,2017)-AVERAGEIFS($AT$6:$AT$147,$B$6:$B$147,B154,$C$6:$C$147,2014),"")</f>
        <v>45.67307692307692</v>
      </c>
      <c r="AU154" s="153">
        <f t="shared" ref="AU154:AU185" si="49">IFERROR((100-AVERAGEIFS($AU$6:$AU$147,$B$6:$B$147,B154,$C$6:$C$147,2017))-AVERAGEIFS($AU$6:$AU$147,$B$6:$B$147,B154,$C$6:$C$147,2014),"")</f>
        <v>12.464387464387464</v>
      </c>
      <c r="AV154" s="153">
        <f t="shared" ref="AV154:AV185" si="50">IFERROR((100-AVERAGEIFS($AV$6:$AV$147,$B$6:$B$147,B154,$C$6:$C$147,2017))-AVERAGEIFS($AV$6:$AV$147,$B$6:$B$147,B154,$C$6:$C$147,2014),"")</f>
        <v>39.316239316239319</v>
      </c>
      <c r="AW154" s="153">
        <f t="shared" ref="AW154:AW185" si="51">IFERROR((100-AVERAGEIFS($AW$6:$AW$147,$B$6:$B$147,B154,$C$6:$C$147,2017))-AVERAGEIFS($AW$6:$AW$147,$B$6:$B$147,B154,$C$6:$C$147,2014),"")</f>
        <v>-53.069153069153074</v>
      </c>
      <c r="AX154" s="153">
        <f t="shared" ref="AX154:AX185" si="52">IFERROR((100-AVERAGEIFS($AX$6:$AX$147,$B$6:$B$147,B154,$C$6:$C$147,2017))-AVERAGEIFS($AX$6:$AX$147,$B$6:$B$147,B154,$C$6:$C$147,2014),"")</f>
        <v>-51.638176638176645</v>
      </c>
      <c r="AY154" s="153">
        <f t="shared" ref="AY154:AY185" si="53">IFERROR((100-AVERAGEIFS($AY$6:$AY$147,$B$6:$B$147,B154,$C$6:$C$147,2017))-AVERAGEIFS($AY$6:$AY$147,$B$6:$B$147,B154,$C$6:$C$147,2014),"")</f>
        <v>18.337218337218339</v>
      </c>
      <c r="AZ154">
        <f t="shared" ref="AZ154:AZ185" si="54">IFERROR(AVERAGEIFS($AZ$6:$AZ$147,$B$6:$B$147,B154,$C$6:$C$147,2017)-AVERAGEIFS($AZ$6:$AZ$147,$B$6:$B$147,B154,$C$6:$C$147,2014),"")</f>
        <v>39.42307692307692</v>
      </c>
      <c r="BA154">
        <f t="shared" ref="BA154:BA185" si="55">IFERROR(AVERAGEIFS($BA$6:$BA$147,$B$6:$B$147,B154,$C$6:$C$147,2017)-AVERAGEIFS($BA$6:$BA$147,$B$6:$B$147,B154,$C$6:$C$147,2014),"")</f>
        <v>5.9523809523809526</v>
      </c>
      <c r="BB154">
        <f t="shared" ref="BB154:BB185" si="56">IFERROR(AVERAGEIFS($BB$6:$BB$147,$B$6:$B$147,B154,$C$6:$C$147,2017)-AVERAGEIFS($BB$6:$BB$147,$B$6:$B$147,B154,$C$6:$C$147,2014),"")</f>
        <v>23.333333333333336</v>
      </c>
      <c r="BC154">
        <f t="shared" ref="BC154:BC185" si="57">IFERROR(AVERAGEIFS($BC$6:$BC$147,$B$6:$B$147,B154,$C$6:$C$147,2017)-AVERAGEIFS($BC$6:$BC$147,$B$6:$B$147,B154,$C$6:$C$147,2014),"")</f>
        <v>14.20454545454546</v>
      </c>
      <c r="BD154">
        <f t="shared" ref="BD154:BD185" si="58">IFERROR(AVERAGEIFS($BD$6:$BD$147,$B$6:$B$147,B154,$C$6:$C$147,2017)-AVERAGEIFS($BD$6:$BD$147,$B$6:$B$147,B154,$C$6:$C$147,2014),"")</f>
        <v>10.795454545454547</v>
      </c>
      <c r="BE154">
        <f t="shared" ref="BE154:BE185" si="59">IFERROR(AVERAGEIFS($BE$6:$BE$147,$B$6:$B$147,B154,$C$6:$C$147,2017)-AVERAGEIFS($BE$6:$BE$147,$B$6:$B$147,B154,$C$6:$C$147,2014),"")</f>
        <v>22.698412698412699</v>
      </c>
      <c r="BF154">
        <f t="shared" ref="BF154:BF185" si="60">IFERROR(AVERAGEIFS($BF$6:$BF$147,$B$6:$B$147,B154,$C$6:$C$147,2017)-AVERAGEIFS($BF$6:$BF$147,$B$6:$B$147,B154,$C$6:$C$147,2014),"")</f>
        <v>23.988603988603991</v>
      </c>
      <c r="BG154">
        <f t="shared" ref="BG154:BG185" si="61">IFERROR(AVERAGEIFS($BG$6:$BG$147,$B$6:$B$147,B154,$C$6:$C$147,2017)-AVERAGEIFS($BG$6:$BG$147,$B$6:$B$147,B154,$C$6:$C$147,2014),"")</f>
        <v>30.849673202614383</v>
      </c>
      <c r="BH154">
        <f t="shared" ref="BH154:BH185" si="62">IFERROR(AVERAGEIFS($BH$6:$BH$147,$B$6:$B$147,B154,$C$6:$C$147,2017)-AVERAGEIFS($BH$6:$BH$147,$B$6:$B$147,B154,$C$6:$C$147,2014),"")</f>
        <v>14.799253034547149</v>
      </c>
      <c r="BI154">
        <f t="shared" ref="BI154:BI185" si="63">IFERROR(AVERAGEIFS($BI$6:$BI$147,$B$6:$B$147,B154,$C$6:$C$147,2017)-AVERAGEIFS($BI$6:$BI$147,$B$6:$B$147,B154,$C$6:$C$147,2014),"")</f>
        <v>11.111111111111114</v>
      </c>
      <c r="BJ154">
        <f t="shared" ref="BJ154:BJ185" si="64">IFERROR(AVERAGEIFS($BJ$6:$BJ$147,$B$6:$B$147,B154,$C$6:$C$147,2017)-AVERAGEIFS($BJ$6:$BJ$147,$B$6:$B$147,B154,$C$6:$C$147,2014),"")</f>
        <v>12.026143790849673</v>
      </c>
      <c r="BK154">
        <f t="shared" ref="BK154:BK185" si="65">IFERROR(AVERAGEIFS($BK$6:$BK$147,$B$6:$B$147,B154,$C$6:$C$147,2017)-AVERAGEIFS($BK$6:$BK$147,$B$6:$B$147,B154,$C$6:$C$147,2014),"")</f>
        <v>17.821350762527238</v>
      </c>
    </row>
    <row r="155" spans="2:63" x14ac:dyDescent="0.35">
      <c r="B155" t="s">
        <v>302</v>
      </c>
      <c r="D155">
        <f t="shared" si="8"/>
        <v>14.285714285714292</v>
      </c>
      <c r="E155">
        <f t="shared" si="9"/>
        <v>14.285714285714292</v>
      </c>
      <c r="F155">
        <f t="shared" si="10"/>
        <v>71.428571428571431</v>
      </c>
      <c r="G155">
        <f t="shared" si="11"/>
        <v>42.857142857142861</v>
      </c>
      <c r="H155">
        <f t="shared" si="12"/>
        <v>19.629629629629633</v>
      </c>
      <c r="I155" s="151">
        <f t="shared" si="13"/>
        <v>31.018518518518519</v>
      </c>
      <c r="J155">
        <f t="shared" si="14"/>
        <v>100</v>
      </c>
      <c r="K155">
        <f t="shared" si="15"/>
        <v>75</v>
      </c>
      <c r="L155">
        <f t="shared" si="16"/>
        <v>37.5</v>
      </c>
      <c r="M155">
        <f t="shared" si="17"/>
        <v>49.77210884353741</v>
      </c>
      <c r="N155">
        <f t="shared" si="18"/>
        <v>35.308641975308646</v>
      </c>
      <c r="O155">
        <f t="shared" si="19"/>
        <v>32.592592592592602</v>
      </c>
      <c r="P155" s="151">
        <f t="shared" si="20"/>
        <v>26.388888888888886</v>
      </c>
      <c r="Q155">
        <f t="shared" si="21"/>
        <v>83.333333333333343</v>
      </c>
      <c r="R155">
        <f t="shared" si="22"/>
        <v>42.857142857142861</v>
      </c>
      <c r="S155">
        <f t="shared" si="23"/>
        <v>100</v>
      </c>
      <c r="T155">
        <f t="shared" si="24"/>
        <v>48.333333333333329</v>
      </c>
      <c r="U155">
        <f t="shared" si="25"/>
        <v>75</v>
      </c>
      <c r="V155">
        <f t="shared" si="26"/>
        <v>0</v>
      </c>
      <c r="W155">
        <f t="shared" si="27"/>
        <v>30</v>
      </c>
      <c r="X155">
        <f t="shared" si="28"/>
        <v>37.037037037037038</v>
      </c>
      <c r="Y155">
        <f t="shared" si="29"/>
        <v>54.074074074074076</v>
      </c>
      <c r="Z155">
        <f t="shared" si="30"/>
        <v>29.999999999999993</v>
      </c>
      <c r="AA155">
        <f t="shared" si="31"/>
        <v>5.4320987654321016</v>
      </c>
      <c r="AB155" s="151">
        <f t="shared" si="32"/>
        <v>-1.9753086419753085</v>
      </c>
      <c r="AC155">
        <f t="shared" si="33"/>
        <v>47.261904761904773</v>
      </c>
      <c r="AD155">
        <f t="shared" si="34"/>
        <v>9.9470899470899639</v>
      </c>
      <c r="AE155">
        <f t="shared" si="35"/>
        <v>25.925925925925924</v>
      </c>
      <c r="AF155">
        <f t="shared" si="36"/>
        <v>-0.18518518518518334</v>
      </c>
      <c r="AG155" s="151">
        <f t="shared" si="37"/>
        <v>10.370370370370367</v>
      </c>
      <c r="AH155">
        <f t="shared" si="38"/>
        <v>66.666666666666671</v>
      </c>
      <c r="AI155">
        <f t="shared" si="39"/>
        <v>-35</v>
      </c>
      <c r="AJ155">
        <f t="shared" si="40"/>
        <v>-39.999999999999986</v>
      </c>
      <c r="AK155">
        <f t="shared" si="41"/>
        <v>40</v>
      </c>
      <c r="AL155" s="151">
        <f t="shared" si="42"/>
        <v>50</v>
      </c>
      <c r="AO155">
        <f t="shared" si="43"/>
        <v>48.904761904761898</v>
      </c>
      <c r="AP155">
        <f t="shared" si="44"/>
        <v>87.5</v>
      </c>
      <c r="AQ155">
        <f t="shared" si="45"/>
        <v>19.047619047619044</v>
      </c>
      <c r="AR155">
        <f t="shared" si="46"/>
        <v>60.833333333333329</v>
      </c>
      <c r="AS155">
        <f t="shared" si="47"/>
        <v>25.714285714285715</v>
      </c>
      <c r="AT155">
        <f t="shared" si="48"/>
        <v>51.428571428571431</v>
      </c>
      <c r="AU155" s="153">
        <f t="shared" si="49"/>
        <v>-28.395061728395063</v>
      </c>
      <c r="AV155" s="153">
        <f t="shared" si="50"/>
        <v>-46.666666666666657</v>
      </c>
      <c r="AW155" s="153">
        <f t="shared" si="51"/>
        <v>-29.382716049382715</v>
      </c>
      <c r="AX155" s="153">
        <f t="shared" si="52"/>
        <v>-69.629629629629619</v>
      </c>
      <c r="AY155" s="153">
        <f t="shared" si="53"/>
        <v>12.69841269841271</v>
      </c>
      <c r="AZ155">
        <f t="shared" si="54"/>
        <v>42.857142857142861</v>
      </c>
      <c r="BA155">
        <f t="shared" si="55"/>
        <v>35.833333333333329</v>
      </c>
      <c r="BB155">
        <f t="shared" si="56"/>
        <v>43.333333333333329</v>
      </c>
      <c r="BC155">
        <f t="shared" si="57"/>
        <v>64.285714285714292</v>
      </c>
      <c r="BD155">
        <f t="shared" si="58"/>
        <v>50</v>
      </c>
      <c r="BE155">
        <f t="shared" si="59"/>
        <v>-5.432098765432098</v>
      </c>
      <c r="BF155">
        <f t="shared" si="60"/>
        <v>-7.4074074074074083</v>
      </c>
      <c r="BG155">
        <f t="shared" si="61"/>
        <v>14.81481481481481</v>
      </c>
      <c r="BH155">
        <f t="shared" si="62"/>
        <v>-2.7160493827160481</v>
      </c>
      <c r="BI155">
        <f t="shared" si="63"/>
        <v>14.07407407407409</v>
      </c>
      <c r="BJ155">
        <f t="shared" si="64"/>
        <v>17.777777777777771</v>
      </c>
      <c r="BK155">
        <f t="shared" si="65"/>
        <v>-0.74074074074074048</v>
      </c>
    </row>
    <row r="156" spans="2:63" x14ac:dyDescent="0.35">
      <c r="B156" t="s">
        <v>230</v>
      </c>
      <c r="D156">
        <f t="shared" si="8"/>
        <v>1.5873015873015817</v>
      </c>
      <c r="E156">
        <f t="shared" si="9"/>
        <v>17.521367521367509</v>
      </c>
      <c r="F156">
        <f t="shared" si="10"/>
        <v>10.317460317460316</v>
      </c>
      <c r="G156">
        <f t="shared" si="11"/>
        <v>8.3333333333333215</v>
      </c>
      <c r="H156">
        <f t="shared" si="12"/>
        <v>-10.609857978279038</v>
      </c>
      <c r="I156" s="151">
        <f t="shared" si="13"/>
        <v>-31.481481481481474</v>
      </c>
      <c r="J156">
        <f t="shared" si="14"/>
        <v>-5.982905982905983</v>
      </c>
      <c r="K156">
        <f t="shared" si="15"/>
        <v>20.588235294117652</v>
      </c>
      <c r="L156">
        <f t="shared" si="16"/>
        <v>23.039215686274503</v>
      </c>
      <c r="M156">
        <f t="shared" si="17"/>
        <v>20.613553113553113</v>
      </c>
      <c r="N156">
        <f t="shared" si="18"/>
        <v>-19.381787802840442</v>
      </c>
      <c r="O156">
        <f t="shared" si="19"/>
        <v>-27.689594356261026</v>
      </c>
      <c r="P156" s="151">
        <f t="shared" si="20"/>
        <v>-19.757727652464496</v>
      </c>
      <c r="Q156">
        <f t="shared" si="21"/>
        <v>30.769230769230774</v>
      </c>
      <c r="R156">
        <f t="shared" si="22"/>
        <v>45.726495726495727</v>
      </c>
      <c r="S156">
        <f t="shared" si="23"/>
        <v>63.675213675213669</v>
      </c>
      <c r="T156">
        <f t="shared" si="24"/>
        <v>34.659090909090907</v>
      </c>
      <c r="U156">
        <f t="shared" si="25"/>
        <v>63.131313131313121</v>
      </c>
      <c r="V156">
        <f t="shared" si="26"/>
        <v>41.666666666666671</v>
      </c>
      <c r="W156">
        <f t="shared" si="27"/>
        <v>-6.3492063492063409</v>
      </c>
      <c r="X156">
        <f t="shared" si="28"/>
        <v>-13.700918964076877</v>
      </c>
      <c r="Y156">
        <f t="shared" si="29"/>
        <v>0.26455026455025887</v>
      </c>
      <c r="Z156">
        <f t="shared" si="30"/>
        <v>-5.1146384479717852</v>
      </c>
      <c r="AA156">
        <f t="shared" si="31"/>
        <v>-6.5580618212197237</v>
      </c>
      <c r="AB156" s="151">
        <f t="shared" si="32"/>
        <v>-15.831244778613197</v>
      </c>
      <c r="AC156">
        <f t="shared" si="33"/>
        <v>12.396847734309034</v>
      </c>
      <c r="AD156">
        <f t="shared" si="34"/>
        <v>14.158328007657225</v>
      </c>
      <c r="AE156">
        <f t="shared" si="35"/>
        <v>-34.628237259816203</v>
      </c>
      <c r="AF156">
        <f t="shared" si="36"/>
        <v>-15.210301394511923</v>
      </c>
      <c r="AG156" s="151">
        <f t="shared" si="37"/>
        <v>-9.7048175995544312</v>
      </c>
      <c r="AH156">
        <f t="shared" si="38"/>
        <v>48.29059829059829</v>
      </c>
      <c r="AI156">
        <f t="shared" si="39"/>
        <v>37.967914438502667</v>
      </c>
      <c r="AJ156">
        <f t="shared" si="40"/>
        <v>24.509803921568626</v>
      </c>
      <c r="AK156">
        <f t="shared" si="41"/>
        <v>44.976076555023923</v>
      </c>
      <c r="AL156" s="151">
        <f t="shared" si="42"/>
        <v>33.492822966507177</v>
      </c>
      <c r="AO156">
        <f t="shared" si="43"/>
        <v>20.833333333333329</v>
      </c>
      <c r="AP156">
        <f t="shared" si="44"/>
        <v>30.555555555555543</v>
      </c>
      <c r="AQ156">
        <f t="shared" si="45"/>
        <v>22.222222222222221</v>
      </c>
      <c r="AR156">
        <f t="shared" si="46"/>
        <v>-6.25</v>
      </c>
      <c r="AS156">
        <f t="shared" si="47"/>
        <v>30.555555555555543</v>
      </c>
      <c r="AT156">
        <f t="shared" si="48"/>
        <v>27.083333333333336</v>
      </c>
      <c r="AU156" s="153">
        <f t="shared" si="49"/>
        <v>5.5555555555555429</v>
      </c>
      <c r="AV156" s="153">
        <f t="shared" si="50"/>
        <v>42.00779727095518</v>
      </c>
      <c r="AW156" s="153">
        <f t="shared" si="51"/>
        <v>-38.698955365622041</v>
      </c>
      <c r="AX156" s="153">
        <f t="shared" si="52"/>
        <v>-46.676163342830009</v>
      </c>
      <c r="AY156" s="153">
        <f t="shared" si="53"/>
        <v>0.53475935828877397</v>
      </c>
      <c r="AZ156">
        <f t="shared" si="54"/>
        <v>44.976076555023923</v>
      </c>
      <c r="BA156">
        <f t="shared" si="55"/>
        <v>13.13131313131313</v>
      </c>
      <c r="BB156">
        <f t="shared" si="56"/>
        <v>2.7777777777777715</v>
      </c>
      <c r="BC156">
        <f t="shared" si="57"/>
        <v>-11.842105263157897</v>
      </c>
      <c r="BD156">
        <f t="shared" si="58"/>
        <v>12.941176470588239</v>
      </c>
      <c r="BE156">
        <f t="shared" si="59"/>
        <v>-17.273954116059393</v>
      </c>
      <c r="BF156">
        <f t="shared" si="60"/>
        <v>-20.92731829573934</v>
      </c>
      <c r="BG156">
        <f t="shared" si="61"/>
        <v>-8.8972431077694338</v>
      </c>
      <c r="BH156">
        <f t="shared" si="62"/>
        <v>-13.742690058479525</v>
      </c>
      <c r="BI156">
        <f t="shared" si="63"/>
        <v>-12.071846282372604</v>
      </c>
      <c r="BJ156">
        <f t="shared" si="64"/>
        <v>-4.1353383458646391</v>
      </c>
      <c r="BK156">
        <f t="shared" si="65"/>
        <v>-12.907268170426065</v>
      </c>
    </row>
    <row r="157" spans="2:63" x14ac:dyDescent="0.35">
      <c r="B157" t="s">
        <v>233</v>
      </c>
      <c r="D157">
        <f t="shared" si="8"/>
        <v>0</v>
      </c>
      <c r="E157">
        <f t="shared" si="9"/>
        <v>6.25</v>
      </c>
      <c r="F157">
        <f t="shared" si="10"/>
        <v>47.115384615384613</v>
      </c>
      <c r="G157">
        <f t="shared" si="11"/>
        <v>-36.92307692307692</v>
      </c>
      <c r="H157">
        <f t="shared" si="12"/>
        <v>-21.367521367521377</v>
      </c>
      <c r="I157" s="151">
        <f t="shared" si="13"/>
        <v>-2.4038461538461604</v>
      </c>
      <c r="J157">
        <f t="shared" si="14"/>
        <v>-62.5</v>
      </c>
      <c r="K157">
        <f t="shared" si="15"/>
        <v>-5.7692307692307736</v>
      </c>
      <c r="L157">
        <f t="shared" si="16"/>
        <v>-12.98076923076923</v>
      </c>
      <c r="M157">
        <f t="shared" si="17"/>
        <v>-6.6529304029304086</v>
      </c>
      <c r="N157">
        <f t="shared" si="18"/>
        <v>-29.861111111111114</v>
      </c>
      <c r="O157">
        <f t="shared" si="19"/>
        <v>-26.068376068376061</v>
      </c>
      <c r="P157" s="151">
        <f t="shared" si="20"/>
        <v>-38.621794871794862</v>
      </c>
      <c r="Q157">
        <f t="shared" si="21"/>
        <v>62.5</v>
      </c>
      <c r="R157">
        <f t="shared" si="22"/>
        <v>16.346153846153847</v>
      </c>
      <c r="S157">
        <f t="shared" si="23"/>
        <v>-64.42307692307692</v>
      </c>
      <c r="T157">
        <f t="shared" si="24"/>
        <v>-51.92307692307692</v>
      </c>
      <c r="U157">
        <f t="shared" si="25"/>
        <v>21.153846153846153</v>
      </c>
      <c r="V157">
        <f t="shared" si="26"/>
        <v>0</v>
      </c>
      <c r="W157">
        <f t="shared" si="27"/>
        <v>0.90811965811965933</v>
      </c>
      <c r="X157">
        <f t="shared" si="28"/>
        <v>-18.856837606837605</v>
      </c>
      <c r="Y157">
        <f t="shared" si="29"/>
        <v>-29.754273504273506</v>
      </c>
      <c r="Z157">
        <f t="shared" si="30"/>
        <v>-1.082621082621074</v>
      </c>
      <c r="AA157">
        <f t="shared" si="31"/>
        <v>-10.940170940170944</v>
      </c>
      <c r="AB157" s="151">
        <f t="shared" si="32"/>
        <v>23.988603988603991</v>
      </c>
      <c r="AC157">
        <f t="shared" si="33"/>
        <v>-24.333333333333329</v>
      </c>
      <c r="AD157">
        <f t="shared" si="34"/>
        <v>-30.226495726495735</v>
      </c>
      <c r="AE157">
        <f t="shared" si="35"/>
        <v>-45.032051282051285</v>
      </c>
      <c r="AF157">
        <f t="shared" si="36"/>
        <v>11.092287342287349</v>
      </c>
      <c r="AG157" s="151">
        <f t="shared" si="37"/>
        <v>-16.465078131744797</v>
      </c>
      <c r="AH157">
        <f t="shared" si="38"/>
        <v>6.1538461538461533</v>
      </c>
      <c r="AI157" t="str">
        <f t="shared" si="39"/>
        <v/>
      </c>
      <c r="AJ157">
        <f t="shared" si="40"/>
        <v>-17.582417582417584</v>
      </c>
      <c r="AK157" t="str">
        <f t="shared" si="41"/>
        <v/>
      </c>
      <c r="AL157" s="151" t="str">
        <f t="shared" si="42"/>
        <v/>
      </c>
      <c r="AO157">
        <f t="shared" si="43"/>
        <v>-10.224358974358978</v>
      </c>
      <c r="AP157">
        <f t="shared" si="44"/>
        <v>6.7307692307692264</v>
      </c>
      <c r="AQ157">
        <f t="shared" si="45"/>
        <v>-29.166666666666671</v>
      </c>
      <c r="AR157">
        <f t="shared" si="46"/>
        <v>-18.75</v>
      </c>
      <c r="AS157">
        <f t="shared" si="47"/>
        <v>-4.1666666666666643</v>
      </c>
      <c r="AT157">
        <f t="shared" si="48"/>
        <v>-5.7692307692307736</v>
      </c>
      <c r="AU157" s="153">
        <f t="shared" si="49"/>
        <v>-3.1908831908831985</v>
      </c>
      <c r="AV157" s="153">
        <f t="shared" si="50"/>
        <v>-8.241758241758248</v>
      </c>
      <c r="AW157" s="153">
        <f t="shared" si="51"/>
        <v>-20.390720390720396</v>
      </c>
      <c r="AX157" s="153">
        <f t="shared" si="52"/>
        <v>2.1652421652421623</v>
      </c>
      <c r="AY157" s="153">
        <f t="shared" si="53"/>
        <v>-19.764957264957275</v>
      </c>
      <c r="AZ157">
        <f t="shared" si="54"/>
        <v>6.25</v>
      </c>
      <c r="BA157">
        <f t="shared" si="55"/>
        <v>-30.288461538461533</v>
      </c>
      <c r="BB157">
        <f t="shared" si="56"/>
        <v>-39.42307692307692</v>
      </c>
      <c r="BC157">
        <f t="shared" si="57"/>
        <v>-41.538461538461533</v>
      </c>
      <c r="BD157">
        <f t="shared" si="58"/>
        <v>-16.666666666666657</v>
      </c>
      <c r="BE157">
        <f t="shared" si="59"/>
        <v>19.601139601139597</v>
      </c>
      <c r="BF157">
        <f t="shared" si="60"/>
        <v>27.179487179487182</v>
      </c>
      <c r="BG157">
        <f t="shared" si="61"/>
        <v>-22.008547008547012</v>
      </c>
      <c r="BH157">
        <f t="shared" si="62"/>
        <v>19.597069597069599</v>
      </c>
      <c r="BI157">
        <f t="shared" si="63"/>
        <v>-28.262108262108256</v>
      </c>
      <c r="BJ157">
        <f t="shared" si="64"/>
        <v>-10.897435897435898</v>
      </c>
      <c r="BK157">
        <f t="shared" si="65"/>
        <v>-10.235690235690228</v>
      </c>
    </row>
    <row r="158" spans="2:63" x14ac:dyDescent="0.35">
      <c r="B158" t="s">
        <v>236</v>
      </c>
      <c r="D158">
        <f t="shared" si="8"/>
        <v>21.428571428571431</v>
      </c>
      <c r="E158">
        <f t="shared" si="9"/>
        <v>55.494505494505489</v>
      </c>
      <c r="F158">
        <f t="shared" si="10"/>
        <v>7.1428571428571388</v>
      </c>
      <c r="G158">
        <f t="shared" si="11"/>
        <v>28.571428571428569</v>
      </c>
      <c r="H158">
        <f t="shared" si="12"/>
        <v>6.7155067155067059</v>
      </c>
      <c r="I158" s="151">
        <f t="shared" si="13"/>
        <v>-15.343915343915342</v>
      </c>
      <c r="J158">
        <f t="shared" si="14"/>
        <v>17.582417582417584</v>
      </c>
      <c r="K158">
        <f t="shared" si="15"/>
        <v>21.428571428571431</v>
      </c>
      <c r="L158">
        <f t="shared" si="16"/>
        <v>35.714285714285715</v>
      </c>
      <c r="M158">
        <f t="shared" si="17"/>
        <v>9.215070643642072</v>
      </c>
      <c r="N158">
        <f t="shared" si="18"/>
        <v>-8.7301587301587276</v>
      </c>
      <c r="O158">
        <f t="shared" si="19"/>
        <v>1.5873015873015888</v>
      </c>
      <c r="P158" s="151">
        <f t="shared" si="20"/>
        <v>-0.79365079365079083</v>
      </c>
      <c r="Q158">
        <f t="shared" si="21"/>
        <v>15.384615384615387</v>
      </c>
      <c r="R158">
        <f t="shared" si="22"/>
        <v>25</v>
      </c>
      <c r="S158">
        <f t="shared" si="23"/>
        <v>7.1428571428571388</v>
      </c>
      <c r="T158">
        <f t="shared" si="24"/>
        <v>50.000000000000007</v>
      </c>
      <c r="U158">
        <f t="shared" si="25"/>
        <v>23.076923076923066</v>
      </c>
      <c r="V158">
        <f t="shared" si="26"/>
        <v>36.904761904761898</v>
      </c>
      <c r="W158">
        <f t="shared" si="27"/>
        <v>-15.079365079365068</v>
      </c>
      <c r="X158">
        <f t="shared" si="28"/>
        <v>-10.317460317460323</v>
      </c>
      <c r="Y158">
        <f t="shared" si="29"/>
        <v>-2.2588522588522508</v>
      </c>
      <c r="Z158">
        <f t="shared" si="30"/>
        <v>29.761904761904766</v>
      </c>
      <c r="AA158">
        <f t="shared" si="31"/>
        <v>-3.3238366571699771</v>
      </c>
      <c r="AB158" s="151">
        <f t="shared" si="32"/>
        <v>8.2972582972583027</v>
      </c>
      <c r="AC158">
        <f t="shared" si="33"/>
        <v>33.846153846153847</v>
      </c>
      <c r="AD158">
        <f t="shared" si="34"/>
        <v>9.7258297258297262</v>
      </c>
      <c r="AE158">
        <f t="shared" si="35"/>
        <v>3.1746031746031775</v>
      </c>
      <c r="AF158">
        <f t="shared" si="36"/>
        <v>12.683150183150175</v>
      </c>
      <c r="AG158" s="151">
        <f t="shared" si="37"/>
        <v>2.6251526251526087</v>
      </c>
      <c r="AH158">
        <f t="shared" si="38"/>
        <v>24.02597402597403</v>
      </c>
      <c r="AI158">
        <f t="shared" si="39"/>
        <v>32.142857142857139</v>
      </c>
      <c r="AJ158">
        <f t="shared" si="40"/>
        <v>32.857142857142854</v>
      </c>
      <c r="AK158">
        <f t="shared" si="41"/>
        <v>24.285714285714292</v>
      </c>
      <c r="AL158" s="151">
        <f t="shared" si="42"/>
        <v>12.857142857142861</v>
      </c>
      <c r="AO158">
        <f t="shared" si="43"/>
        <v>14.065934065934059</v>
      </c>
      <c r="AP158">
        <f t="shared" si="44"/>
        <v>7.142857142857153</v>
      </c>
      <c r="AQ158">
        <f t="shared" si="45"/>
        <v>-3.8461538461538467</v>
      </c>
      <c r="AR158">
        <f t="shared" si="46"/>
        <v>-9.8901098901098976</v>
      </c>
      <c r="AS158">
        <f t="shared" si="47"/>
        <v>5.4945054945054927</v>
      </c>
      <c r="AT158">
        <f t="shared" si="48"/>
        <v>71.428571428571431</v>
      </c>
      <c r="AU158" s="153">
        <f t="shared" si="49"/>
        <v>-21.957671957671948</v>
      </c>
      <c r="AV158" s="153">
        <f t="shared" si="50"/>
        <v>-32.106782106782106</v>
      </c>
      <c r="AW158" s="153">
        <f t="shared" si="51"/>
        <v>-58.73015873015872</v>
      </c>
      <c r="AX158" s="153">
        <f t="shared" si="52"/>
        <v>-47.041847041847035</v>
      </c>
      <c r="AY158" s="153">
        <f t="shared" si="53"/>
        <v>-64.550264550264558</v>
      </c>
      <c r="AZ158">
        <f t="shared" si="54"/>
        <v>40.109890109890102</v>
      </c>
      <c r="BA158">
        <f t="shared" si="55"/>
        <v>19.23076923076923</v>
      </c>
      <c r="BB158">
        <f t="shared" si="56"/>
        <v>27.472527472527467</v>
      </c>
      <c r="BC158">
        <f t="shared" si="57"/>
        <v>27.472527472527467</v>
      </c>
      <c r="BD158">
        <f t="shared" si="58"/>
        <v>54.945054945054935</v>
      </c>
      <c r="BE158">
        <f t="shared" si="59"/>
        <v>17.582417582417584</v>
      </c>
      <c r="BF158">
        <f t="shared" si="60"/>
        <v>24.847374847374848</v>
      </c>
      <c r="BG158">
        <f t="shared" si="61"/>
        <v>-4.2735042735042867</v>
      </c>
      <c r="BH158">
        <f t="shared" si="62"/>
        <v>12.576312576312567</v>
      </c>
      <c r="BI158">
        <f t="shared" si="63"/>
        <v>5.3113553113553138</v>
      </c>
      <c r="BJ158">
        <f t="shared" si="64"/>
        <v>-0.73260073260073</v>
      </c>
      <c r="BK158">
        <f t="shared" si="65"/>
        <v>3.296703296703285</v>
      </c>
    </row>
    <row r="159" spans="2:63" x14ac:dyDescent="0.35">
      <c r="B159" t="s">
        <v>237</v>
      </c>
      <c r="D159">
        <f t="shared" si="8"/>
        <v>30</v>
      </c>
      <c r="E159">
        <f t="shared" si="9"/>
        <v>-10</v>
      </c>
      <c r="F159">
        <f t="shared" si="10"/>
        <v>70</v>
      </c>
      <c r="G159">
        <f t="shared" si="11"/>
        <v>71.111111111111114</v>
      </c>
      <c r="H159">
        <f t="shared" si="12"/>
        <v>6.6666666666666714</v>
      </c>
      <c r="I159" s="151">
        <f t="shared" si="13"/>
        <v>-6.1728395061728349</v>
      </c>
      <c r="J159">
        <f t="shared" si="14"/>
        <v>62.222222222222214</v>
      </c>
      <c r="K159">
        <f t="shared" si="15"/>
        <v>23.333333333333329</v>
      </c>
      <c r="L159">
        <f t="shared" si="16"/>
        <v>17.142857142857139</v>
      </c>
      <c r="M159">
        <f t="shared" si="17"/>
        <v>14.539682539682538</v>
      </c>
      <c r="N159">
        <f t="shared" si="18"/>
        <v>-18.148148148148138</v>
      </c>
      <c r="O159">
        <f t="shared" si="19"/>
        <v>-2.5925925925925952</v>
      </c>
      <c r="P159" s="151">
        <f t="shared" si="20"/>
        <v>-11.111111111111107</v>
      </c>
      <c r="Q159">
        <f t="shared" si="21"/>
        <v>50</v>
      </c>
      <c r="R159">
        <f t="shared" si="22"/>
        <v>23.333333333333343</v>
      </c>
      <c r="S159" t="str">
        <f t="shared" si="23"/>
        <v/>
      </c>
      <c r="T159">
        <f t="shared" si="24"/>
        <v>-16.666666666666671</v>
      </c>
      <c r="U159">
        <f t="shared" si="25"/>
        <v>46.666666666666671</v>
      </c>
      <c r="V159">
        <f t="shared" si="26"/>
        <v>-36.666666666666671</v>
      </c>
      <c r="W159">
        <f t="shared" si="27"/>
        <v>-7.7777777777777786</v>
      </c>
      <c r="X159">
        <f t="shared" si="28"/>
        <v>-17.037037037037031</v>
      </c>
      <c r="Y159">
        <f t="shared" si="29"/>
        <v>-17.407407407407398</v>
      </c>
      <c r="Z159">
        <f t="shared" si="30"/>
        <v>14.814814814814824</v>
      </c>
      <c r="AA159">
        <f t="shared" si="31"/>
        <v>-3.3333333333333357</v>
      </c>
      <c r="AB159" s="151">
        <f t="shared" si="32"/>
        <v>-0.74074074074074048</v>
      </c>
      <c r="AC159">
        <f t="shared" si="33"/>
        <v>-8.7234432234432262</v>
      </c>
      <c r="AD159">
        <f t="shared" si="34"/>
        <v>22.962962962962948</v>
      </c>
      <c r="AE159">
        <f t="shared" si="35"/>
        <v>-18.888888888888893</v>
      </c>
      <c r="AF159">
        <f t="shared" si="36"/>
        <v>-3.4259259259259238</v>
      </c>
      <c r="AG159" s="151">
        <f t="shared" si="37"/>
        <v>-11.728395061728406</v>
      </c>
      <c r="AH159">
        <f t="shared" si="38"/>
        <v>33.333333333333343</v>
      </c>
      <c r="AI159">
        <f t="shared" si="39"/>
        <v>11.111111111111107</v>
      </c>
      <c r="AJ159">
        <f t="shared" si="40"/>
        <v>6.349206349206348</v>
      </c>
      <c r="AK159">
        <f t="shared" si="41"/>
        <v>49.166666666666671</v>
      </c>
      <c r="AL159" s="151">
        <f t="shared" si="42"/>
        <v>26.666666666666671</v>
      </c>
      <c r="AO159">
        <f t="shared" si="43"/>
        <v>8.8888888888888928</v>
      </c>
      <c r="AP159">
        <f t="shared" si="44"/>
        <v>23.333333333333336</v>
      </c>
      <c r="AQ159">
        <f t="shared" si="45"/>
        <v>6.6666666666666679</v>
      </c>
      <c r="AR159">
        <f t="shared" si="46"/>
        <v>-10</v>
      </c>
      <c r="AS159">
        <f t="shared" si="47"/>
        <v>26.666666666666671</v>
      </c>
      <c r="AT159">
        <f t="shared" si="48"/>
        <v>-2.2222222222222143</v>
      </c>
      <c r="AU159" s="153">
        <f t="shared" si="49"/>
        <v>-46.913580246913568</v>
      </c>
      <c r="AV159" s="153">
        <f t="shared" si="50"/>
        <v>-36.543209876543216</v>
      </c>
      <c r="AW159" s="153">
        <f t="shared" si="51"/>
        <v>-66.419753086419746</v>
      </c>
      <c r="AX159" s="153">
        <f t="shared" si="52"/>
        <v>-60.740740740740733</v>
      </c>
      <c r="AY159" s="153">
        <f t="shared" si="53"/>
        <v>-63.456790123456798</v>
      </c>
      <c r="AZ159">
        <f t="shared" si="54"/>
        <v>-38.46153846153846</v>
      </c>
      <c r="BA159">
        <f t="shared" si="55"/>
        <v>-25.96153846153846</v>
      </c>
      <c r="BB159">
        <f t="shared" si="56"/>
        <v>9.6153846153846132</v>
      </c>
      <c r="BC159">
        <f t="shared" si="57"/>
        <v>18.333333333333329</v>
      </c>
      <c r="BD159">
        <f t="shared" si="58"/>
        <v>-7.1428571428571388</v>
      </c>
      <c r="BE159">
        <f t="shared" si="59"/>
        <v>5.1851851851851869</v>
      </c>
      <c r="BF159">
        <f t="shared" si="60"/>
        <v>6.6666666666666679</v>
      </c>
      <c r="BG159">
        <f t="shared" si="61"/>
        <v>-16.296296296296298</v>
      </c>
      <c r="BH159">
        <f t="shared" si="62"/>
        <v>-9.2592592592592666</v>
      </c>
      <c r="BI159">
        <f t="shared" si="63"/>
        <v>-10.370370370370367</v>
      </c>
      <c r="BJ159">
        <f t="shared" si="64"/>
        <v>-13.333333333333343</v>
      </c>
      <c r="BK159">
        <f t="shared" si="65"/>
        <v>-11.481481481481481</v>
      </c>
    </row>
    <row r="160" spans="2:63" x14ac:dyDescent="0.35">
      <c r="B160" t="s">
        <v>239</v>
      </c>
      <c r="D160">
        <f t="shared" si="8"/>
        <v>44.444444444444443</v>
      </c>
      <c r="E160">
        <f t="shared" si="9"/>
        <v>12.5</v>
      </c>
      <c r="F160">
        <f t="shared" si="10"/>
        <v>37.5</v>
      </c>
      <c r="G160">
        <f t="shared" si="11"/>
        <v>7.5</v>
      </c>
      <c r="H160">
        <f t="shared" si="12"/>
        <v>17.548500881834208</v>
      </c>
      <c r="I160" s="151">
        <f t="shared" si="13"/>
        <v>-2.3809523809523867</v>
      </c>
      <c r="J160">
        <f t="shared" si="14"/>
        <v>25</v>
      </c>
      <c r="K160">
        <f t="shared" si="15"/>
        <v>40.909090909090907</v>
      </c>
      <c r="L160">
        <f t="shared" si="16"/>
        <v>-2.7777777777777857</v>
      </c>
      <c r="M160">
        <f t="shared" si="17"/>
        <v>15.086580086580099</v>
      </c>
      <c r="N160">
        <f t="shared" si="18"/>
        <v>27.904040404040405</v>
      </c>
      <c r="O160">
        <f t="shared" si="19"/>
        <v>13.703703703703709</v>
      </c>
      <c r="P160" s="151">
        <f t="shared" si="20"/>
        <v>3.3333333333333286</v>
      </c>
      <c r="Q160">
        <f t="shared" si="21"/>
        <v>76.623376623376629</v>
      </c>
      <c r="R160">
        <f t="shared" si="22"/>
        <v>33.333333333333343</v>
      </c>
      <c r="S160">
        <f t="shared" si="23"/>
        <v>3.4188034188034209</v>
      </c>
      <c r="T160">
        <f t="shared" si="24"/>
        <v>8.5714285714285694</v>
      </c>
      <c r="U160">
        <f t="shared" si="25"/>
        <v>41.53846153846154</v>
      </c>
      <c r="V160">
        <f t="shared" si="26"/>
        <v>4.5454545454545396</v>
      </c>
      <c r="W160">
        <f t="shared" si="27"/>
        <v>17.003367003367003</v>
      </c>
      <c r="X160">
        <f t="shared" si="28"/>
        <v>12.043512043512045</v>
      </c>
      <c r="Y160">
        <f t="shared" si="29"/>
        <v>18.013468013468017</v>
      </c>
      <c r="Z160">
        <f t="shared" si="30"/>
        <v>1.8518518518518547</v>
      </c>
      <c r="AA160">
        <f t="shared" si="31"/>
        <v>13.333333333333336</v>
      </c>
      <c r="AB160" s="151">
        <f t="shared" si="32"/>
        <v>21.717171717171709</v>
      </c>
      <c r="AC160">
        <f t="shared" si="33"/>
        <v>31.363636363636374</v>
      </c>
      <c r="AD160">
        <f t="shared" si="34"/>
        <v>12.649572649572647</v>
      </c>
      <c r="AE160">
        <f t="shared" si="35"/>
        <v>8.0808080808080831</v>
      </c>
      <c r="AF160">
        <f t="shared" si="36"/>
        <v>13.193473193473199</v>
      </c>
      <c r="AG160" s="151">
        <f t="shared" si="37"/>
        <v>4.1958041958042003</v>
      </c>
      <c r="AH160" t="str">
        <f t="shared" si="38"/>
        <v/>
      </c>
      <c r="AI160" t="str">
        <f t="shared" si="39"/>
        <v/>
      </c>
      <c r="AJ160">
        <f t="shared" si="40"/>
        <v>-16.666666666666671</v>
      </c>
      <c r="AK160" t="str">
        <f t="shared" si="41"/>
        <v/>
      </c>
      <c r="AL160" s="151" t="str">
        <f t="shared" si="42"/>
        <v/>
      </c>
      <c r="AO160">
        <f t="shared" si="43"/>
        <v>16.292929292929301</v>
      </c>
      <c r="AP160">
        <f t="shared" si="44"/>
        <v>0</v>
      </c>
      <c r="AQ160">
        <f t="shared" si="45"/>
        <v>-6.6666666666666572</v>
      </c>
      <c r="AR160">
        <f t="shared" si="46"/>
        <v>36.1111111111111</v>
      </c>
      <c r="AS160">
        <f t="shared" si="47"/>
        <v>50.000000000000014</v>
      </c>
      <c r="AT160">
        <f t="shared" si="48"/>
        <v>2.0202020202020208</v>
      </c>
      <c r="AU160" s="153">
        <f t="shared" si="49"/>
        <v>-55.897435897435898</v>
      </c>
      <c r="AV160" s="153">
        <f t="shared" si="50"/>
        <v>-53.504273504273499</v>
      </c>
      <c r="AW160" s="153">
        <f t="shared" si="51"/>
        <v>-34.188034188034194</v>
      </c>
      <c r="AX160" s="153" t="str">
        <f t="shared" si="52"/>
        <v/>
      </c>
      <c r="AY160" s="153" t="str">
        <f t="shared" si="53"/>
        <v/>
      </c>
      <c r="AZ160">
        <f t="shared" si="54"/>
        <v>41.666666666666657</v>
      </c>
      <c r="BA160">
        <f t="shared" si="55"/>
        <v>15.909090909090907</v>
      </c>
      <c r="BB160">
        <f t="shared" si="56"/>
        <v>33.333333333333343</v>
      </c>
      <c r="BC160">
        <f t="shared" si="57"/>
        <v>40.909090909090907</v>
      </c>
      <c r="BD160">
        <f t="shared" si="58"/>
        <v>25</v>
      </c>
      <c r="BE160">
        <f t="shared" si="59"/>
        <v>17.264957264957268</v>
      </c>
      <c r="BF160">
        <f t="shared" si="60"/>
        <v>2.6418026418026415</v>
      </c>
      <c r="BG160">
        <f t="shared" si="61"/>
        <v>8.1196581196581192</v>
      </c>
      <c r="BH160">
        <f t="shared" si="62"/>
        <v>24.747474747474747</v>
      </c>
      <c r="BI160">
        <f t="shared" si="63"/>
        <v>-18.881118881118866</v>
      </c>
      <c r="BJ160">
        <f t="shared" si="64"/>
        <v>1.7871017871017898</v>
      </c>
      <c r="BK160">
        <f t="shared" si="65"/>
        <v>29.68142968142967</v>
      </c>
    </row>
    <row r="161" spans="2:63" x14ac:dyDescent="0.35">
      <c r="B161" t="s">
        <v>241</v>
      </c>
      <c r="D161">
        <f t="shared" si="8"/>
        <v>-6.6666666666666572</v>
      </c>
      <c r="E161">
        <f t="shared" si="9"/>
        <v>-10.000000000000014</v>
      </c>
      <c r="F161">
        <f t="shared" si="10"/>
        <v>-13.333333333333321</v>
      </c>
      <c r="G161">
        <f t="shared" si="11"/>
        <v>20</v>
      </c>
      <c r="H161">
        <f t="shared" si="12"/>
        <v>-32.364672364672359</v>
      </c>
      <c r="I161" s="151">
        <f t="shared" si="13"/>
        <v>-19.169719169719173</v>
      </c>
      <c r="J161">
        <f t="shared" si="14"/>
        <v>-21.212121212121211</v>
      </c>
      <c r="K161">
        <f t="shared" si="15"/>
        <v>-36.904761904761912</v>
      </c>
      <c r="L161">
        <f t="shared" si="16"/>
        <v>-12.727272727272734</v>
      </c>
      <c r="M161">
        <f t="shared" si="17"/>
        <v>-3.0952380952381091</v>
      </c>
      <c r="N161">
        <f t="shared" si="18"/>
        <v>-34.074074074074069</v>
      </c>
      <c r="O161">
        <f t="shared" si="19"/>
        <v>-22.43386243386243</v>
      </c>
      <c r="P161" s="151">
        <f t="shared" si="20"/>
        <v>-8.3333333333333357</v>
      </c>
      <c r="Q161">
        <f t="shared" si="21"/>
        <v>30.769230769230774</v>
      </c>
      <c r="R161">
        <f t="shared" si="22"/>
        <v>20.000000000000014</v>
      </c>
      <c r="S161">
        <f t="shared" si="23"/>
        <v>13.333333333333329</v>
      </c>
      <c r="T161">
        <f t="shared" si="24"/>
        <v>23.333333333333329</v>
      </c>
      <c r="U161">
        <f t="shared" si="25"/>
        <v>28.571428571428569</v>
      </c>
      <c r="V161">
        <f t="shared" si="26"/>
        <v>-23.636363636363633</v>
      </c>
      <c r="W161">
        <f t="shared" si="27"/>
        <v>-25.925925925925924</v>
      </c>
      <c r="X161">
        <f t="shared" si="28"/>
        <v>0</v>
      </c>
      <c r="Y161">
        <f t="shared" si="29"/>
        <v>-11.111111111111107</v>
      </c>
      <c r="Z161">
        <f t="shared" si="30"/>
        <v>0.34188034188034422</v>
      </c>
      <c r="AA161">
        <f t="shared" si="31"/>
        <v>-36.296296296296291</v>
      </c>
      <c r="AB161" s="151">
        <f t="shared" si="32"/>
        <v>-17.777777777777775</v>
      </c>
      <c r="AC161">
        <f t="shared" si="33"/>
        <v>9.6666666666666572</v>
      </c>
      <c r="AD161">
        <f t="shared" si="34"/>
        <v>6.6671846671846708</v>
      </c>
      <c r="AE161">
        <f t="shared" si="35"/>
        <v>-23.888888888888886</v>
      </c>
      <c r="AF161">
        <f t="shared" si="36"/>
        <v>-18.055555555555557</v>
      </c>
      <c r="AG161" s="151">
        <f t="shared" si="37"/>
        <v>-7.9012345679012341</v>
      </c>
      <c r="AH161">
        <f t="shared" si="38"/>
        <v>13.333333333333336</v>
      </c>
      <c r="AI161">
        <f t="shared" si="39"/>
        <v>10.000000000000004</v>
      </c>
      <c r="AJ161">
        <f t="shared" si="40"/>
        <v>1.8181818181818166</v>
      </c>
      <c r="AK161">
        <f t="shared" si="41"/>
        <v>34.545454545454547</v>
      </c>
      <c r="AL161" s="151">
        <f t="shared" si="42"/>
        <v>16.666666666666657</v>
      </c>
      <c r="AO161">
        <f t="shared" si="43"/>
        <v>-3.8644688644688827</v>
      </c>
      <c r="AP161">
        <f t="shared" si="44"/>
        <v>-2.5641025641025692</v>
      </c>
      <c r="AQ161">
        <f t="shared" si="45"/>
        <v>-3.2967032967032992</v>
      </c>
      <c r="AR161">
        <f t="shared" si="46"/>
        <v>-15.000000000000004</v>
      </c>
      <c r="AS161">
        <f t="shared" si="47"/>
        <v>11.794871794871788</v>
      </c>
      <c r="AT161">
        <f t="shared" si="48"/>
        <v>-10.256410256410277</v>
      </c>
      <c r="AU161" s="153">
        <f t="shared" si="49"/>
        <v>-60.854700854700866</v>
      </c>
      <c r="AV161" s="153">
        <f t="shared" si="50"/>
        <v>-51.566951566951559</v>
      </c>
      <c r="AW161" s="153">
        <f t="shared" si="51"/>
        <v>-62.020202020202021</v>
      </c>
      <c r="AX161" s="153">
        <f t="shared" si="52"/>
        <v>-47.407407407407405</v>
      </c>
      <c r="AY161" s="153">
        <f t="shared" si="53"/>
        <v>-46.296296296296305</v>
      </c>
      <c r="AZ161">
        <f t="shared" si="54"/>
        <v>13.333333333333343</v>
      </c>
      <c r="BA161">
        <f t="shared" si="55"/>
        <v>24.999999999999986</v>
      </c>
      <c r="BB161">
        <f t="shared" si="56"/>
        <v>14.999999999999993</v>
      </c>
      <c r="BC161">
        <f t="shared" si="57"/>
        <v>13.333333333333343</v>
      </c>
      <c r="BD161">
        <f t="shared" si="58"/>
        <v>-18.333333333333329</v>
      </c>
      <c r="BE161">
        <f t="shared" si="59"/>
        <v>-12.592592592592592</v>
      </c>
      <c r="BF161">
        <f t="shared" si="60"/>
        <v>7.9894179894179906</v>
      </c>
      <c r="BG161">
        <f t="shared" si="61"/>
        <v>-33.333333333333329</v>
      </c>
      <c r="BH161">
        <f t="shared" si="62"/>
        <v>-34.285714285714278</v>
      </c>
      <c r="BI161">
        <f t="shared" si="63"/>
        <v>-8.8888888888888857</v>
      </c>
      <c r="BJ161">
        <f t="shared" si="64"/>
        <v>-3.7037037037037024</v>
      </c>
      <c r="BK161">
        <f t="shared" si="65"/>
        <v>-11.111111111111114</v>
      </c>
    </row>
    <row r="162" spans="2:63" x14ac:dyDescent="0.35">
      <c r="B162" t="s">
        <v>391</v>
      </c>
      <c r="D162">
        <f t="shared" si="8"/>
        <v>12.987012987012974</v>
      </c>
      <c r="E162">
        <f t="shared" si="9"/>
        <v>17.307692307692307</v>
      </c>
      <c r="F162">
        <f t="shared" si="10"/>
        <v>-13.492063492063494</v>
      </c>
      <c r="G162">
        <f t="shared" si="11"/>
        <v>19.230769230769226</v>
      </c>
      <c r="H162">
        <f t="shared" si="12"/>
        <v>19.536019536019538</v>
      </c>
      <c r="I162" s="151">
        <f t="shared" si="13"/>
        <v>-10.989010989010985</v>
      </c>
      <c r="J162">
        <f t="shared" si="14"/>
        <v>20.833333333333336</v>
      </c>
      <c r="K162">
        <f t="shared" si="15"/>
        <v>31.428571428571431</v>
      </c>
      <c r="L162">
        <f t="shared" si="16"/>
        <v>28.571428571428569</v>
      </c>
      <c r="M162">
        <f t="shared" si="17"/>
        <v>14.827616827616851</v>
      </c>
      <c r="N162">
        <f t="shared" si="18"/>
        <v>16.056166056166056</v>
      </c>
      <c r="O162">
        <f t="shared" si="19"/>
        <v>18.98656898656899</v>
      </c>
      <c r="P162" s="151">
        <f t="shared" si="20"/>
        <v>28.388278388278387</v>
      </c>
      <c r="Q162">
        <f t="shared" si="21"/>
        <v>16.666666666666657</v>
      </c>
      <c r="R162">
        <f t="shared" si="22"/>
        <v>25</v>
      </c>
      <c r="S162">
        <f t="shared" si="23"/>
        <v>-7.6923076923076934</v>
      </c>
      <c r="T162">
        <f t="shared" si="24"/>
        <v>-7.6923076923076934</v>
      </c>
      <c r="U162">
        <f t="shared" si="25"/>
        <v>32.142857142857146</v>
      </c>
      <c r="V162">
        <f t="shared" si="26"/>
        <v>-3.0303030303030241</v>
      </c>
      <c r="W162">
        <f t="shared" si="27"/>
        <v>-1.5873015873015959</v>
      </c>
      <c r="X162">
        <f t="shared" si="28"/>
        <v>0</v>
      </c>
      <c r="Y162">
        <f t="shared" si="29"/>
        <v>3.0525030525030523</v>
      </c>
      <c r="Z162">
        <f t="shared" si="30"/>
        <v>23.809523809523803</v>
      </c>
      <c r="AA162">
        <f t="shared" si="31"/>
        <v>-12.515262515262513</v>
      </c>
      <c r="AB162" s="151">
        <f t="shared" si="32"/>
        <v>15.873015873015881</v>
      </c>
      <c r="AC162">
        <f t="shared" si="33"/>
        <v>3.2539682539682531</v>
      </c>
      <c r="AD162">
        <f t="shared" si="34"/>
        <v>7.8010878010877889</v>
      </c>
      <c r="AE162">
        <f t="shared" si="35"/>
        <v>-4.6296296296296227</v>
      </c>
      <c r="AF162">
        <f t="shared" si="36"/>
        <v>5.5555555555555571</v>
      </c>
      <c r="AG162" s="151">
        <f t="shared" si="37"/>
        <v>2.6048026048025861</v>
      </c>
      <c r="AH162">
        <f t="shared" si="38"/>
        <v>44.871794871794876</v>
      </c>
      <c r="AI162">
        <f t="shared" si="39"/>
        <v>9.0909090909090917</v>
      </c>
      <c r="AJ162">
        <f t="shared" si="40"/>
        <v>10</v>
      </c>
      <c r="AK162">
        <f t="shared" si="41"/>
        <v>-6.1538461538461533</v>
      </c>
      <c r="AL162" s="151">
        <f t="shared" si="42"/>
        <v>30.952380952380963</v>
      </c>
      <c r="AO162">
        <f t="shared" si="43"/>
        <v>17.026029526029532</v>
      </c>
      <c r="AP162">
        <f t="shared" si="44"/>
        <v>11.111111111111114</v>
      </c>
      <c r="AQ162" t="str">
        <f t="shared" si="45"/>
        <v/>
      </c>
      <c r="AR162">
        <f t="shared" si="46"/>
        <v>21.818181818181827</v>
      </c>
      <c r="AS162">
        <f t="shared" si="47"/>
        <v>26.923076923076934</v>
      </c>
      <c r="AT162">
        <f t="shared" si="48"/>
        <v>0</v>
      </c>
      <c r="AU162" s="153">
        <f t="shared" si="49"/>
        <v>-1.7094017094017175</v>
      </c>
      <c r="AV162" s="153">
        <f t="shared" si="50"/>
        <v>-38.461538461538467</v>
      </c>
      <c r="AW162" s="153">
        <f t="shared" si="51"/>
        <v>-72.338772338772344</v>
      </c>
      <c r="AX162" s="153">
        <f t="shared" si="52"/>
        <v>-27.350427350427353</v>
      </c>
      <c r="AY162" s="153">
        <f t="shared" si="53"/>
        <v>-21.36752136752137</v>
      </c>
      <c r="AZ162">
        <f t="shared" si="54"/>
        <v>-14.285714285714292</v>
      </c>
      <c r="BA162">
        <f t="shared" si="55"/>
        <v>10.714285714285708</v>
      </c>
      <c r="BB162">
        <f t="shared" si="56"/>
        <v>26.190476190476204</v>
      </c>
      <c r="BC162">
        <f t="shared" si="57"/>
        <v>-6.3492063492063551</v>
      </c>
      <c r="BD162">
        <f t="shared" si="58"/>
        <v>0</v>
      </c>
      <c r="BE162">
        <f t="shared" si="59"/>
        <v>11.904761904761905</v>
      </c>
      <c r="BF162">
        <f t="shared" si="60"/>
        <v>6.3492063492063489</v>
      </c>
      <c r="BG162">
        <f t="shared" si="61"/>
        <v>-3.9682539682539684</v>
      </c>
      <c r="BH162">
        <f t="shared" si="62"/>
        <v>7.9365079365079367</v>
      </c>
      <c r="BI162">
        <f t="shared" si="63"/>
        <v>-1.4652014652014884</v>
      </c>
      <c r="BJ162">
        <f t="shared" si="64"/>
        <v>11.904761904761891</v>
      </c>
      <c r="BK162">
        <f t="shared" si="65"/>
        <v>-2.62515262515263</v>
      </c>
    </row>
    <row r="163" spans="2:63" x14ac:dyDescent="0.35">
      <c r="B163" t="s">
        <v>243</v>
      </c>
      <c r="D163">
        <f t="shared" si="8"/>
        <v>0</v>
      </c>
      <c r="E163">
        <f t="shared" si="9"/>
        <v>-8.3333333333333428</v>
      </c>
      <c r="F163">
        <f t="shared" si="10"/>
        <v>0</v>
      </c>
      <c r="G163">
        <f t="shared" si="11"/>
        <v>4.4444444444444429</v>
      </c>
      <c r="H163">
        <f t="shared" si="12"/>
        <v>0.94017094017095104</v>
      </c>
      <c r="I163" s="151">
        <f t="shared" si="13"/>
        <v>-28.395061728395049</v>
      </c>
      <c r="J163">
        <f t="shared" si="14"/>
        <v>22.222222222222214</v>
      </c>
      <c r="K163">
        <f t="shared" si="15"/>
        <v>28.571428571428569</v>
      </c>
      <c r="L163">
        <f t="shared" si="16"/>
        <v>0</v>
      </c>
      <c r="M163">
        <f t="shared" si="17"/>
        <v>19.570707070707059</v>
      </c>
      <c r="N163">
        <f t="shared" si="18"/>
        <v>1.1111111111111072</v>
      </c>
      <c r="O163">
        <f t="shared" si="19"/>
        <v>10.123456790123456</v>
      </c>
      <c r="P163" s="151">
        <f t="shared" si="20"/>
        <v>4.6015712682379402</v>
      </c>
      <c r="Q163">
        <f t="shared" si="21"/>
        <v>20</v>
      </c>
      <c r="R163">
        <f t="shared" si="22"/>
        <v>33.333333333333343</v>
      </c>
      <c r="S163">
        <f t="shared" si="23"/>
        <v>33.333333333333343</v>
      </c>
      <c r="T163">
        <f t="shared" si="24"/>
        <v>38.888888888888886</v>
      </c>
      <c r="U163">
        <f t="shared" si="25"/>
        <v>40</v>
      </c>
      <c r="V163">
        <f t="shared" si="26"/>
        <v>40.476190476190474</v>
      </c>
      <c r="W163">
        <f t="shared" si="27"/>
        <v>-2.2222222222222214</v>
      </c>
      <c r="X163">
        <f t="shared" si="28"/>
        <v>0</v>
      </c>
      <c r="Y163">
        <f t="shared" si="29"/>
        <v>6.0606060606060694</v>
      </c>
      <c r="Z163">
        <f t="shared" si="30"/>
        <v>0</v>
      </c>
      <c r="AA163">
        <f t="shared" si="31"/>
        <v>-18.630751964085302</v>
      </c>
      <c r="AB163" s="151">
        <f t="shared" si="32"/>
        <v>7.7441077441077368</v>
      </c>
      <c r="AC163">
        <f t="shared" si="33"/>
        <v>-1.5</v>
      </c>
      <c r="AD163">
        <f t="shared" si="34"/>
        <v>1.2918069584736429</v>
      </c>
      <c r="AE163">
        <f t="shared" si="35"/>
        <v>0.11223344556677972</v>
      </c>
      <c r="AF163">
        <f t="shared" si="36"/>
        <v>6.9598765432098766</v>
      </c>
      <c r="AG163" s="151">
        <f t="shared" si="37"/>
        <v>7.2222222222222285</v>
      </c>
      <c r="AH163">
        <f t="shared" si="38"/>
        <v>75</v>
      </c>
      <c r="AI163">
        <f t="shared" si="39"/>
        <v>22.222222222222221</v>
      </c>
      <c r="AJ163">
        <f t="shared" si="40"/>
        <v>16.666666666666664</v>
      </c>
      <c r="AK163">
        <f t="shared" si="41"/>
        <v>43.333333333333336</v>
      </c>
      <c r="AL163" s="151">
        <f t="shared" si="42"/>
        <v>52.777777777777786</v>
      </c>
      <c r="AO163">
        <f t="shared" si="43"/>
        <v>20.959595959595951</v>
      </c>
      <c r="AP163">
        <f t="shared" si="44"/>
        <v>22.222222222222214</v>
      </c>
      <c r="AQ163">
        <f t="shared" si="45"/>
        <v>11.111111111111128</v>
      </c>
      <c r="AR163">
        <f t="shared" si="46"/>
        <v>41.666666666666657</v>
      </c>
      <c r="AS163">
        <f t="shared" si="47"/>
        <v>13.888888888888886</v>
      </c>
      <c r="AT163">
        <f t="shared" si="48"/>
        <v>15.909090909090907</v>
      </c>
      <c r="AU163" s="153">
        <f t="shared" si="49"/>
        <v>-29.012345679012348</v>
      </c>
      <c r="AV163" s="153">
        <f t="shared" si="50"/>
        <v>-55</v>
      </c>
      <c r="AW163" s="153">
        <f t="shared" si="51"/>
        <v>-50.505050505050505</v>
      </c>
      <c r="AX163" s="153">
        <f t="shared" si="52"/>
        <v>-61.742424242424235</v>
      </c>
      <c r="AY163" s="153">
        <f t="shared" si="53"/>
        <v>-58.964646464646449</v>
      </c>
      <c r="AZ163">
        <f t="shared" si="54"/>
        <v>-10</v>
      </c>
      <c r="BA163">
        <f t="shared" si="55"/>
        <v>-25</v>
      </c>
      <c r="BB163">
        <f t="shared" si="56"/>
        <v>40</v>
      </c>
      <c r="BC163">
        <f t="shared" si="57"/>
        <v>-12.5</v>
      </c>
      <c r="BD163">
        <f t="shared" si="58"/>
        <v>0</v>
      </c>
      <c r="BE163">
        <f t="shared" si="59"/>
        <v>-1.1111111111111089</v>
      </c>
      <c r="BF163">
        <f t="shared" si="60"/>
        <v>2.8395061728395055</v>
      </c>
      <c r="BG163">
        <f t="shared" si="61"/>
        <v>6.2962962962963012</v>
      </c>
      <c r="BH163">
        <f t="shared" si="62"/>
        <v>19.814814814814817</v>
      </c>
      <c r="BI163">
        <f t="shared" si="63"/>
        <v>-2.9629629629629619</v>
      </c>
      <c r="BJ163">
        <f t="shared" si="64"/>
        <v>10.925925925925924</v>
      </c>
      <c r="BK163">
        <f t="shared" si="65"/>
        <v>13.703703703703709</v>
      </c>
    </row>
    <row r="164" spans="2:63" x14ac:dyDescent="0.35">
      <c r="B164" t="s">
        <v>304</v>
      </c>
      <c r="D164">
        <f t="shared" si="8"/>
        <v>16.083916083916044</v>
      </c>
      <c r="E164">
        <f t="shared" si="9"/>
        <v>5</v>
      </c>
      <c r="F164">
        <f t="shared" si="10"/>
        <v>16.666666666666657</v>
      </c>
      <c r="G164">
        <f t="shared" si="11"/>
        <v>3.7878787878787961</v>
      </c>
      <c r="H164">
        <f t="shared" si="12"/>
        <v>-8.7301587301587418</v>
      </c>
      <c r="I164" s="151">
        <f t="shared" si="13"/>
        <v>0.79365079365079794</v>
      </c>
      <c r="J164">
        <f t="shared" si="14"/>
        <v>-2.7472527472527517</v>
      </c>
      <c r="K164">
        <f t="shared" si="15"/>
        <v>25.274725274725277</v>
      </c>
      <c r="L164">
        <f t="shared" si="16"/>
        <v>31.868131868131861</v>
      </c>
      <c r="M164">
        <f t="shared" si="17"/>
        <v>3.7296037296037383</v>
      </c>
      <c r="N164">
        <f t="shared" si="18"/>
        <v>-3.5409035409035425</v>
      </c>
      <c r="O164">
        <f t="shared" si="19"/>
        <v>13.492063492063494</v>
      </c>
      <c r="P164" s="151">
        <f t="shared" si="20"/>
        <v>12.271062271062277</v>
      </c>
      <c r="Q164">
        <f t="shared" si="21"/>
        <v>28.571428571428569</v>
      </c>
      <c r="R164">
        <f t="shared" si="22"/>
        <v>9.5238095238095184</v>
      </c>
      <c r="S164">
        <f t="shared" si="23"/>
        <v>9.340659340659343</v>
      </c>
      <c r="T164">
        <f t="shared" si="24"/>
        <v>20.512820512820518</v>
      </c>
      <c r="U164">
        <f t="shared" si="25"/>
        <v>47.802197802197796</v>
      </c>
      <c r="V164">
        <f t="shared" si="26"/>
        <v>41.666666666666671</v>
      </c>
      <c r="W164">
        <f t="shared" si="27"/>
        <v>12.698412698412696</v>
      </c>
      <c r="X164">
        <f t="shared" si="28"/>
        <v>5.5555555555555571</v>
      </c>
      <c r="Y164">
        <f t="shared" si="29"/>
        <v>-14.041514041514041</v>
      </c>
      <c r="Z164">
        <f t="shared" si="30"/>
        <v>-1.6594516594516477</v>
      </c>
      <c r="AA164">
        <f t="shared" si="31"/>
        <v>-4.7619047619047663</v>
      </c>
      <c r="AB164" s="151">
        <f t="shared" si="32"/>
        <v>4.2735042735042796</v>
      </c>
      <c r="AC164">
        <f t="shared" si="33"/>
        <v>24.743589743589745</v>
      </c>
      <c r="AD164">
        <f t="shared" si="34"/>
        <v>11.8925518925519</v>
      </c>
      <c r="AE164">
        <f t="shared" si="35"/>
        <v>-2.5641025641025621</v>
      </c>
      <c r="AF164">
        <f t="shared" si="36"/>
        <v>5.0061050061050025</v>
      </c>
      <c r="AG164" s="151">
        <f t="shared" si="37"/>
        <v>6.3492063492063551</v>
      </c>
      <c r="AH164">
        <f t="shared" si="38"/>
        <v>21.428571428571431</v>
      </c>
      <c r="AI164">
        <f t="shared" si="39"/>
        <v>19.780219780219777</v>
      </c>
      <c r="AJ164">
        <f t="shared" si="40"/>
        <v>-12.087912087912084</v>
      </c>
      <c r="AK164">
        <f t="shared" si="41"/>
        <v>0</v>
      </c>
      <c r="AL164" s="151">
        <f t="shared" si="42"/>
        <v>26.923076923076923</v>
      </c>
      <c r="AO164">
        <f t="shared" si="43"/>
        <v>6.4119214119214121</v>
      </c>
      <c r="AP164">
        <f t="shared" si="44"/>
        <v>0</v>
      </c>
      <c r="AQ164">
        <f t="shared" si="45"/>
        <v>8.3333333333333286</v>
      </c>
      <c r="AR164">
        <f t="shared" si="46"/>
        <v>19.23076923076923</v>
      </c>
      <c r="AS164">
        <f t="shared" si="47"/>
        <v>10.989010989010985</v>
      </c>
      <c r="AT164">
        <f t="shared" si="48"/>
        <v>-6.4935064935064943</v>
      </c>
      <c r="AU164" s="153">
        <f t="shared" si="49"/>
        <v>-1.5873015873015817</v>
      </c>
      <c r="AV164" s="153">
        <f t="shared" si="50"/>
        <v>-25.641025641025649</v>
      </c>
      <c r="AW164" s="153">
        <f t="shared" si="51"/>
        <v>-29.181929181929185</v>
      </c>
      <c r="AX164" s="153">
        <f t="shared" si="52"/>
        <v>-24.786324786324798</v>
      </c>
      <c r="AY164" s="153">
        <f t="shared" si="53"/>
        <v>15.873015873015873</v>
      </c>
      <c r="AZ164">
        <f t="shared" si="54"/>
        <v>30.769230769230766</v>
      </c>
      <c r="BA164">
        <f t="shared" si="55"/>
        <v>20.512820512820504</v>
      </c>
      <c r="BB164">
        <f t="shared" si="56"/>
        <v>12.82051282051281</v>
      </c>
      <c r="BC164">
        <f t="shared" si="57"/>
        <v>36.538461538461533</v>
      </c>
      <c r="BD164">
        <f t="shared" si="58"/>
        <v>23.076923076923066</v>
      </c>
      <c r="BE164">
        <f t="shared" si="59"/>
        <v>-3.1746031746031704</v>
      </c>
      <c r="BF164">
        <f t="shared" si="60"/>
        <v>8.7301587301587276</v>
      </c>
      <c r="BG164">
        <f t="shared" si="61"/>
        <v>3.1746031746031775</v>
      </c>
      <c r="BH164">
        <f t="shared" si="62"/>
        <v>11.29426129426129</v>
      </c>
      <c r="BI164">
        <f t="shared" si="63"/>
        <v>1.5873015873015817</v>
      </c>
      <c r="BJ164">
        <f t="shared" si="64"/>
        <v>1.5873015873015817</v>
      </c>
      <c r="BK164">
        <f t="shared" si="65"/>
        <v>15.873015873015866</v>
      </c>
    </row>
    <row r="165" spans="2:63" x14ac:dyDescent="0.35">
      <c r="B165" t="s">
        <v>392</v>
      </c>
      <c r="D165">
        <f t="shared" si="8"/>
        <v>11.111111111111114</v>
      </c>
      <c r="E165">
        <f t="shared" si="9"/>
        <v>-20</v>
      </c>
      <c r="F165">
        <f t="shared" si="10"/>
        <v>15</v>
      </c>
      <c r="G165">
        <f t="shared" si="11"/>
        <v>40</v>
      </c>
      <c r="H165">
        <f t="shared" si="12"/>
        <v>-8.7542087542087472</v>
      </c>
      <c r="I165" s="151">
        <f t="shared" si="13"/>
        <v>2.7777777777777786</v>
      </c>
      <c r="J165">
        <f t="shared" si="14"/>
        <v>20</v>
      </c>
      <c r="K165">
        <f t="shared" si="15"/>
        <v>35.555555555555557</v>
      </c>
      <c r="L165">
        <f t="shared" si="16"/>
        <v>-25</v>
      </c>
      <c r="M165">
        <f t="shared" si="17"/>
        <v>-10.936507936507951</v>
      </c>
      <c r="N165">
        <f t="shared" si="18"/>
        <v>-20.606060606060598</v>
      </c>
      <c r="O165">
        <f t="shared" si="19"/>
        <v>6.6666666666666572</v>
      </c>
      <c r="P165" s="151">
        <f t="shared" si="20"/>
        <v>4.9494949494949623</v>
      </c>
      <c r="Q165">
        <f t="shared" si="21"/>
        <v>28.571428571428569</v>
      </c>
      <c r="R165">
        <f t="shared" si="22"/>
        <v>18.571428571428569</v>
      </c>
      <c r="S165">
        <f t="shared" si="23"/>
        <v>20</v>
      </c>
      <c r="T165">
        <f t="shared" si="24"/>
        <v>55.555555555555557</v>
      </c>
      <c r="U165">
        <f t="shared" si="25"/>
        <v>-25</v>
      </c>
      <c r="V165">
        <f t="shared" si="26"/>
        <v>-4.2857142857142847</v>
      </c>
      <c r="W165">
        <f t="shared" si="27"/>
        <v>25.555555555555564</v>
      </c>
      <c r="X165">
        <f t="shared" si="28"/>
        <v>19.292929292929283</v>
      </c>
      <c r="Y165">
        <f t="shared" si="29"/>
        <v>21.212121212121211</v>
      </c>
      <c r="Z165">
        <f t="shared" si="30"/>
        <v>4.0740740740740762</v>
      </c>
      <c r="AA165">
        <f t="shared" si="31"/>
        <v>1.1111111111111072</v>
      </c>
      <c r="AB165" s="151">
        <f t="shared" si="32"/>
        <v>12.222222222222221</v>
      </c>
      <c r="AC165">
        <f t="shared" si="33"/>
        <v>-7.1111111111111001</v>
      </c>
      <c r="AD165">
        <f t="shared" si="34"/>
        <v>9.3474426807759414E-2</v>
      </c>
      <c r="AE165">
        <f t="shared" si="35"/>
        <v>-0.5611672278338915</v>
      </c>
      <c r="AF165">
        <f t="shared" si="36"/>
        <v>15.883838383838381</v>
      </c>
      <c r="AG165" s="151">
        <f t="shared" si="37"/>
        <v>25.420875420875426</v>
      </c>
      <c r="AH165">
        <f t="shared" si="38"/>
        <v>37.777777777777779</v>
      </c>
      <c r="AI165">
        <f t="shared" si="39"/>
        <v>20</v>
      </c>
      <c r="AJ165">
        <f t="shared" si="40"/>
        <v>9.7222222222222214</v>
      </c>
      <c r="AK165">
        <f t="shared" si="41"/>
        <v>48.888888888888886</v>
      </c>
      <c r="AL165" s="151">
        <f t="shared" si="42"/>
        <v>-6.6666666666666572</v>
      </c>
      <c r="AO165">
        <f t="shared" si="43"/>
        <v>-14.944444444444457</v>
      </c>
      <c r="AP165">
        <f t="shared" si="44"/>
        <v>-8.8888888888888857</v>
      </c>
      <c r="AQ165">
        <f t="shared" si="45"/>
        <v>-20.833333333333343</v>
      </c>
      <c r="AR165">
        <f t="shared" si="46"/>
        <v>-55</v>
      </c>
      <c r="AS165">
        <f t="shared" si="47"/>
        <v>6.6666666666666714</v>
      </c>
      <c r="AT165">
        <f t="shared" si="48"/>
        <v>3.3333333333333428</v>
      </c>
      <c r="AU165" s="153">
        <f t="shared" si="49"/>
        <v>1.6666666666666714</v>
      </c>
      <c r="AV165" s="153">
        <f t="shared" si="50"/>
        <v>-29.841269841269842</v>
      </c>
      <c r="AW165" s="153">
        <f t="shared" si="51"/>
        <v>-44.444444444444443</v>
      </c>
      <c r="AX165" s="153">
        <f t="shared" si="52"/>
        <v>-28.888888888888893</v>
      </c>
      <c r="AY165" s="153">
        <f t="shared" si="53"/>
        <v>-68.641975308641975</v>
      </c>
      <c r="AZ165">
        <f t="shared" si="54"/>
        <v>30</v>
      </c>
      <c r="BA165">
        <f t="shared" si="55"/>
        <v>-22.222222222222214</v>
      </c>
      <c r="BB165">
        <f t="shared" si="56"/>
        <v>10</v>
      </c>
      <c r="BC165">
        <f t="shared" si="57"/>
        <v>-33.333333333333329</v>
      </c>
      <c r="BD165">
        <f t="shared" si="58"/>
        <v>-20</v>
      </c>
      <c r="BE165">
        <f t="shared" si="59"/>
        <v>6.6666666666666679</v>
      </c>
      <c r="BF165">
        <f t="shared" si="60"/>
        <v>12.929292929292924</v>
      </c>
      <c r="BG165">
        <f t="shared" si="61"/>
        <v>17.777777777777779</v>
      </c>
      <c r="BH165">
        <f t="shared" si="62"/>
        <v>26.161616161616159</v>
      </c>
      <c r="BI165">
        <f t="shared" si="63"/>
        <v>20.202020202020208</v>
      </c>
      <c r="BJ165">
        <f t="shared" si="64"/>
        <v>22.222222222222214</v>
      </c>
      <c r="BK165">
        <f t="shared" si="65"/>
        <v>33.838383838383834</v>
      </c>
    </row>
    <row r="166" spans="2:63" x14ac:dyDescent="0.35">
      <c r="B166" t="s">
        <v>247</v>
      </c>
      <c r="D166">
        <f t="shared" si="8"/>
        <v>46.153846153846153</v>
      </c>
      <c r="E166">
        <f t="shared" si="9"/>
        <v>24.675324675324688</v>
      </c>
      <c r="F166">
        <f t="shared" si="10"/>
        <v>36.363636363636367</v>
      </c>
      <c r="G166">
        <f t="shared" si="11"/>
        <v>10.606060606060606</v>
      </c>
      <c r="H166">
        <f t="shared" si="12"/>
        <v>11.609686609686605</v>
      </c>
      <c r="I166" s="151">
        <f t="shared" si="13"/>
        <v>3.3068783068783105</v>
      </c>
      <c r="J166">
        <f t="shared" si="14"/>
        <v>53.571428571428569</v>
      </c>
      <c r="K166">
        <f t="shared" si="15"/>
        <v>42.857142857142861</v>
      </c>
      <c r="L166">
        <f t="shared" si="16"/>
        <v>0.69930069930069294</v>
      </c>
      <c r="M166">
        <f t="shared" si="17"/>
        <v>24.345178630892914</v>
      </c>
      <c r="N166">
        <f t="shared" si="18"/>
        <v>1.7094017094017033</v>
      </c>
      <c r="O166">
        <f t="shared" si="19"/>
        <v>11.375661375661373</v>
      </c>
      <c r="P166" s="151">
        <f t="shared" si="20"/>
        <v>0</v>
      </c>
      <c r="Q166">
        <f t="shared" si="21"/>
        <v>21.428571428571431</v>
      </c>
      <c r="R166">
        <f t="shared" si="22"/>
        <v>-3.2051282051282044</v>
      </c>
      <c r="S166">
        <f t="shared" si="23"/>
        <v>-1.190476190476204</v>
      </c>
      <c r="T166">
        <f t="shared" si="24"/>
        <v>-17.857142857142854</v>
      </c>
      <c r="U166">
        <f t="shared" si="25"/>
        <v>-45.454545454545467</v>
      </c>
      <c r="V166">
        <f t="shared" si="26"/>
        <v>12.878787878787882</v>
      </c>
      <c r="W166">
        <f t="shared" si="27"/>
        <v>7.5396825396825449</v>
      </c>
      <c r="X166">
        <f t="shared" si="28"/>
        <v>8.9225589225589275</v>
      </c>
      <c r="Y166">
        <f t="shared" si="29"/>
        <v>3.7037037037036953</v>
      </c>
      <c r="Z166">
        <f t="shared" si="30"/>
        <v>16.969696969696969</v>
      </c>
      <c r="AA166">
        <f t="shared" si="31"/>
        <v>6.3492063492063409</v>
      </c>
      <c r="AB166" s="151">
        <f t="shared" si="32"/>
        <v>8.3333333333333286</v>
      </c>
      <c r="AC166">
        <f t="shared" si="33"/>
        <v>-13.359307359307358</v>
      </c>
      <c r="AD166">
        <f t="shared" si="34"/>
        <v>4.5102305102304996</v>
      </c>
      <c r="AE166">
        <f t="shared" si="35"/>
        <v>-11.324786324786327</v>
      </c>
      <c r="AF166">
        <f t="shared" si="36"/>
        <v>8.0262330262330295</v>
      </c>
      <c r="AG166" s="151">
        <f t="shared" si="37"/>
        <v>-6.0846560846560891</v>
      </c>
      <c r="AH166">
        <f t="shared" si="38"/>
        <v>59.615384615384613</v>
      </c>
      <c r="AI166">
        <f t="shared" si="39"/>
        <v>65.03496503496504</v>
      </c>
      <c r="AJ166">
        <f t="shared" si="40"/>
        <v>33.974358974358978</v>
      </c>
      <c r="AK166">
        <f t="shared" si="41"/>
        <v>0</v>
      </c>
      <c r="AL166" s="151">
        <f t="shared" si="42"/>
        <v>46.428571428571431</v>
      </c>
      <c r="AO166">
        <f t="shared" si="43"/>
        <v>28.568098568098563</v>
      </c>
      <c r="AP166">
        <f t="shared" si="44"/>
        <v>17.948717948717942</v>
      </c>
      <c r="AQ166">
        <f t="shared" si="45"/>
        <v>26.190476190476186</v>
      </c>
      <c r="AR166">
        <f t="shared" si="46"/>
        <v>52.380952380952372</v>
      </c>
      <c r="AS166">
        <f t="shared" si="47"/>
        <v>19.047619047619044</v>
      </c>
      <c r="AT166">
        <f t="shared" si="48"/>
        <v>27.27272727272727</v>
      </c>
      <c r="AU166" s="153">
        <f t="shared" si="49"/>
        <v>-26.346801346801357</v>
      </c>
      <c r="AV166" s="153">
        <f t="shared" si="50"/>
        <v>15.185185185185183</v>
      </c>
      <c r="AW166" s="153">
        <f t="shared" si="51"/>
        <v>-54.85625485625485</v>
      </c>
      <c r="AX166" s="153">
        <f t="shared" si="52"/>
        <v>-51.851851851851848</v>
      </c>
      <c r="AY166" s="153">
        <f t="shared" si="53"/>
        <v>2.4410774410774323</v>
      </c>
      <c r="AZ166">
        <f t="shared" si="54"/>
        <v>-9.5238095238095255</v>
      </c>
      <c r="BA166">
        <f t="shared" si="55"/>
        <v>-15.714285714285715</v>
      </c>
      <c r="BB166">
        <f t="shared" si="56"/>
        <v>-29.870129870129869</v>
      </c>
      <c r="BC166">
        <f t="shared" si="57"/>
        <v>-15.584415584415584</v>
      </c>
      <c r="BD166">
        <f t="shared" si="58"/>
        <v>3.8961038961038987</v>
      </c>
      <c r="BE166">
        <f t="shared" si="59"/>
        <v>10.028860028860027</v>
      </c>
      <c r="BF166">
        <f t="shared" si="60"/>
        <v>6.0606060606060597</v>
      </c>
      <c r="BG166">
        <f t="shared" si="61"/>
        <v>1.9841269841269877</v>
      </c>
      <c r="BH166">
        <f t="shared" si="62"/>
        <v>14.03133903133903</v>
      </c>
      <c r="BI166">
        <f t="shared" si="63"/>
        <v>-8.8624338624338606</v>
      </c>
      <c r="BJ166">
        <f t="shared" si="64"/>
        <v>-1.0582010582010639</v>
      </c>
      <c r="BK166">
        <f t="shared" si="65"/>
        <v>-8.3333333333333286</v>
      </c>
    </row>
    <row r="167" spans="2:63" x14ac:dyDescent="0.35">
      <c r="B167" t="s">
        <v>305</v>
      </c>
      <c r="D167">
        <f t="shared" si="8"/>
        <v>-23.076923076923066</v>
      </c>
      <c r="E167">
        <f t="shared" si="9"/>
        <v>5.7692307692307736</v>
      </c>
      <c r="F167">
        <f t="shared" si="10"/>
        <v>4.487179487179489</v>
      </c>
      <c r="G167">
        <f t="shared" si="11"/>
        <v>0</v>
      </c>
      <c r="H167">
        <f t="shared" si="12"/>
        <v>0.31746031746031633</v>
      </c>
      <c r="I167" s="151">
        <f t="shared" si="13"/>
        <v>11.700336700336706</v>
      </c>
      <c r="J167">
        <f t="shared" si="14"/>
        <v>-8.4848484848484844</v>
      </c>
      <c r="K167">
        <f t="shared" si="15"/>
        <v>24.615384615384613</v>
      </c>
      <c r="L167">
        <f t="shared" si="16"/>
        <v>21.153846153846153</v>
      </c>
      <c r="M167">
        <f t="shared" si="17"/>
        <v>-2.9449122306265139</v>
      </c>
      <c r="N167">
        <f t="shared" si="18"/>
        <v>2.3504273504273527</v>
      </c>
      <c r="O167">
        <f t="shared" si="19"/>
        <v>3.5256410256410291</v>
      </c>
      <c r="P167" s="151">
        <f t="shared" si="20"/>
        <v>12.072649572649574</v>
      </c>
      <c r="Q167">
        <f t="shared" si="21"/>
        <v>33.333333333333343</v>
      </c>
      <c r="R167">
        <f t="shared" si="22"/>
        <v>16.239316239316246</v>
      </c>
      <c r="S167">
        <f t="shared" si="23"/>
        <v>14.285714285714292</v>
      </c>
      <c r="T167">
        <f t="shared" si="24"/>
        <v>17.857142857142858</v>
      </c>
      <c r="U167">
        <f t="shared" si="25"/>
        <v>33.333333333333343</v>
      </c>
      <c r="V167">
        <f t="shared" si="26"/>
        <v>80.909090909090907</v>
      </c>
      <c r="W167">
        <f t="shared" si="27"/>
        <v>3.6324786324786231</v>
      </c>
      <c r="X167">
        <f t="shared" si="28"/>
        <v>2.1367521367521363</v>
      </c>
      <c r="Y167">
        <f t="shared" si="29"/>
        <v>7.6923076923076934</v>
      </c>
      <c r="Z167">
        <f t="shared" si="30"/>
        <v>-8.4935897435897374</v>
      </c>
      <c r="AA167">
        <f t="shared" si="31"/>
        <v>-5.5555555555555571</v>
      </c>
      <c r="AB167" s="151">
        <f t="shared" si="32"/>
        <v>32.196969696969688</v>
      </c>
      <c r="AC167">
        <f t="shared" si="33"/>
        <v>11.112304362304343</v>
      </c>
      <c r="AD167">
        <f t="shared" si="34"/>
        <v>14.644586894586894</v>
      </c>
      <c r="AE167">
        <f t="shared" si="35"/>
        <v>-17.777777777777779</v>
      </c>
      <c r="AF167">
        <f t="shared" si="36"/>
        <v>14.049145299145295</v>
      </c>
      <c r="AG167" s="151">
        <f t="shared" si="37"/>
        <v>0.44515669515668321</v>
      </c>
      <c r="AH167">
        <f t="shared" si="38"/>
        <v>28.846153846153847</v>
      </c>
      <c r="AI167">
        <f t="shared" si="39"/>
        <v>39.393939393939391</v>
      </c>
      <c r="AJ167">
        <f t="shared" si="40"/>
        <v>53.333333333333336</v>
      </c>
      <c r="AK167">
        <f t="shared" si="41"/>
        <v>53.246753246753258</v>
      </c>
      <c r="AL167" s="151">
        <f t="shared" si="42"/>
        <v>60.389610389610397</v>
      </c>
      <c r="AO167">
        <f t="shared" si="43"/>
        <v>0.30469530469531492</v>
      </c>
      <c r="AP167">
        <f t="shared" si="44"/>
        <v>14.285714285714292</v>
      </c>
      <c r="AQ167">
        <f t="shared" si="45"/>
        <v>-3.5714285714285694</v>
      </c>
      <c r="AR167">
        <f t="shared" si="46"/>
        <v>0.69930069930069294</v>
      </c>
      <c r="AS167">
        <f t="shared" si="47"/>
        <v>-16.483516483516482</v>
      </c>
      <c r="AT167">
        <f t="shared" si="48"/>
        <v>6.5934065934065984</v>
      </c>
      <c r="AU167" s="153">
        <f t="shared" si="49"/>
        <v>-22.596153846153847</v>
      </c>
      <c r="AV167" s="153">
        <f t="shared" si="50"/>
        <v>-22.453703703703702</v>
      </c>
      <c r="AW167" s="153">
        <f t="shared" si="51"/>
        <v>-28.148148148148145</v>
      </c>
      <c r="AX167" s="153">
        <f t="shared" si="52"/>
        <v>-13.568376068376068</v>
      </c>
      <c r="AY167" s="153">
        <f t="shared" si="53"/>
        <v>-18.215811965811966</v>
      </c>
      <c r="AZ167">
        <f t="shared" si="54"/>
        <v>15.865384615384613</v>
      </c>
      <c r="BA167">
        <f t="shared" si="55"/>
        <v>12.727272727272734</v>
      </c>
      <c r="BB167">
        <f t="shared" si="56"/>
        <v>4.1666666666666572</v>
      </c>
      <c r="BC167">
        <f t="shared" si="57"/>
        <v>-2.1978021978022042</v>
      </c>
      <c r="BD167">
        <f t="shared" si="58"/>
        <v>25</v>
      </c>
      <c r="BE167">
        <f t="shared" si="59"/>
        <v>-2.0299145299145209</v>
      </c>
      <c r="BF167">
        <f t="shared" si="60"/>
        <v>18.536324786324784</v>
      </c>
      <c r="BG167">
        <f t="shared" si="61"/>
        <v>10.844017094017097</v>
      </c>
      <c r="BH167">
        <f t="shared" si="62"/>
        <v>28.846153846153843</v>
      </c>
      <c r="BI167">
        <f t="shared" si="63"/>
        <v>-10.309829059829056</v>
      </c>
      <c r="BJ167">
        <f t="shared" si="64"/>
        <v>3.0448717948717956</v>
      </c>
      <c r="BK167">
        <f t="shared" si="65"/>
        <v>8.6004273504273527</v>
      </c>
    </row>
    <row r="168" spans="2:63" x14ac:dyDescent="0.35">
      <c r="B168" t="s">
        <v>248</v>
      </c>
      <c r="D168">
        <f t="shared" si="8"/>
        <v>21.212121212121204</v>
      </c>
      <c r="E168">
        <f t="shared" si="9"/>
        <v>15.555555555555557</v>
      </c>
      <c r="F168">
        <f t="shared" si="10"/>
        <v>6.6666666666666572</v>
      </c>
      <c r="G168">
        <f t="shared" si="11"/>
        <v>64.285714285714278</v>
      </c>
      <c r="H168">
        <f t="shared" si="12"/>
        <v>-30.952380952380953</v>
      </c>
      <c r="I168" s="151">
        <f t="shared" si="13"/>
        <v>-33.100233100233098</v>
      </c>
      <c r="J168">
        <f t="shared" si="14"/>
        <v>-1.538461538461533</v>
      </c>
      <c r="K168">
        <f t="shared" si="15"/>
        <v>-20</v>
      </c>
      <c r="L168">
        <f t="shared" si="16"/>
        <v>28.571428571428569</v>
      </c>
      <c r="M168">
        <f t="shared" si="17"/>
        <v>-11.053391053391053</v>
      </c>
      <c r="N168">
        <f t="shared" si="18"/>
        <v>-20.808080808080803</v>
      </c>
      <c r="O168">
        <f t="shared" si="19"/>
        <v>-16.089466089466086</v>
      </c>
      <c r="P168" s="151">
        <f t="shared" si="20"/>
        <v>-17.327117327117332</v>
      </c>
      <c r="Q168">
        <f t="shared" si="21"/>
        <v>16.666666666666664</v>
      </c>
      <c r="R168">
        <f t="shared" si="22"/>
        <v>14.166666666666668</v>
      </c>
      <c r="S168">
        <f t="shared" si="23"/>
        <v>-23.636363636363633</v>
      </c>
      <c r="T168">
        <f t="shared" si="24"/>
        <v>-30.357142857142858</v>
      </c>
      <c r="U168">
        <f t="shared" si="25"/>
        <v>-6.6666666666666607</v>
      </c>
      <c r="V168">
        <f t="shared" si="26"/>
        <v>24.603174603174605</v>
      </c>
      <c r="W168">
        <f t="shared" si="27"/>
        <v>-25.993265993265993</v>
      </c>
      <c r="X168">
        <f t="shared" si="28"/>
        <v>-18.855218855218851</v>
      </c>
      <c r="Y168">
        <f t="shared" si="29"/>
        <v>-5.2525252525252526</v>
      </c>
      <c r="Z168">
        <f t="shared" si="30"/>
        <v>-25.858585858585862</v>
      </c>
      <c r="AA168">
        <f t="shared" si="31"/>
        <v>-40.067340067340069</v>
      </c>
      <c r="AB168" s="151">
        <f t="shared" si="32"/>
        <v>-12.525252525252522</v>
      </c>
      <c r="AC168">
        <f t="shared" si="33"/>
        <v>61.868131868131883</v>
      </c>
      <c r="AD168">
        <f t="shared" si="34"/>
        <v>-11.606837606837601</v>
      </c>
      <c r="AE168">
        <f t="shared" si="35"/>
        <v>-1.2432012432012414</v>
      </c>
      <c r="AF168">
        <f t="shared" si="36"/>
        <v>-8.1890331890331893</v>
      </c>
      <c r="AG168" s="151">
        <f t="shared" si="37"/>
        <v>-7.5517075517075654</v>
      </c>
      <c r="AH168">
        <f t="shared" si="38"/>
        <v>16.969696969696969</v>
      </c>
      <c r="AI168" t="str">
        <f t="shared" si="39"/>
        <v/>
      </c>
      <c r="AJ168">
        <f t="shared" si="40"/>
        <v>-2.2222222222222214</v>
      </c>
      <c r="AK168">
        <f t="shared" si="41"/>
        <v>17.777777777777779</v>
      </c>
      <c r="AL168" s="151">
        <f t="shared" si="42"/>
        <v>22.5</v>
      </c>
      <c r="AO168">
        <f t="shared" si="43"/>
        <v>-16.903318903318912</v>
      </c>
      <c r="AP168">
        <f t="shared" si="44"/>
        <v>-4.2857142857142847</v>
      </c>
      <c r="AQ168">
        <f t="shared" si="45"/>
        <v>-8.571428571428573</v>
      </c>
      <c r="AR168">
        <f t="shared" si="46"/>
        <v>-34.126984126984127</v>
      </c>
      <c r="AS168">
        <f t="shared" si="47"/>
        <v>-38.961038961038973</v>
      </c>
      <c r="AT168">
        <f t="shared" si="48"/>
        <v>1.4285714285714306</v>
      </c>
      <c r="AU168" s="153">
        <f t="shared" si="49"/>
        <v>-56.068376068376068</v>
      </c>
      <c r="AV168" s="153">
        <f t="shared" si="50"/>
        <v>-57.179487179487182</v>
      </c>
      <c r="AW168" s="153">
        <f t="shared" si="51"/>
        <v>-76.752136752136749</v>
      </c>
      <c r="AX168" s="153">
        <f t="shared" si="52"/>
        <v>-76.752136752136749</v>
      </c>
      <c r="AY168" s="153">
        <f t="shared" si="53"/>
        <v>-70.769230769230774</v>
      </c>
      <c r="AZ168">
        <f t="shared" si="54"/>
        <v>52.38095238095238</v>
      </c>
      <c r="BA168">
        <f t="shared" si="55"/>
        <v>73.504273504273499</v>
      </c>
      <c r="BB168">
        <f t="shared" si="56"/>
        <v>58.119658119658112</v>
      </c>
      <c r="BC168">
        <f t="shared" si="57"/>
        <v>54.700854700854713</v>
      </c>
      <c r="BD168">
        <f t="shared" si="58"/>
        <v>70.634920634920633</v>
      </c>
      <c r="BE168">
        <f t="shared" si="59"/>
        <v>-18.470418470418469</v>
      </c>
      <c r="BF168">
        <f t="shared" si="60"/>
        <v>-1.2265512265512228</v>
      </c>
      <c r="BG168">
        <f t="shared" si="61"/>
        <v>-14.86291486291486</v>
      </c>
      <c r="BH168">
        <f t="shared" si="62"/>
        <v>1.8037518037518048</v>
      </c>
      <c r="BI168">
        <f t="shared" si="63"/>
        <v>-20.851370851370859</v>
      </c>
      <c r="BJ168">
        <f t="shared" si="64"/>
        <v>-13.492063492063494</v>
      </c>
      <c r="BK168">
        <f t="shared" si="65"/>
        <v>11.688311688311686</v>
      </c>
    </row>
    <row r="169" spans="2:63" x14ac:dyDescent="0.35">
      <c r="B169" t="s">
        <v>249</v>
      </c>
      <c r="D169">
        <f t="shared" si="8"/>
        <v>-7.6923076923076934</v>
      </c>
      <c r="E169">
        <f t="shared" si="9"/>
        <v>7.6923076923076934</v>
      </c>
      <c r="F169">
        <f t="shared" si="10"/>
        <v>7.6923076923076792</v>
      </c>
      <c r="G169">
        <f t="shared" si="11"/>
        <v>31.666666666666657</v>
      </c>
      <c r="H169">
        <f t="shared" si="12"/>
        <v>-6.1050061050061117</v>
      </c>
      <c r="I169" s="151">
        <f t="shared" si="13"/>
        <v>-21.367521367521363</v>
      </c>
      <c r="J169">
        <f t="shared" si="14"/>
        <v>35.256410256410263</v>
      </c>
      <c r="K169">
        <f t="shared" si="15"/>
        <v>32.417582417582416</v>
      </c>
      <c r="L169">
        <f t="shared" si="16"/>
        <v>-5.4945054945055034</v>
      </c>
      <c r="M169">
        <f t="shared" si="17"/>
        <v>10.291613148756028</v>
      </c>
      <c r="N169">
        <f t="shared" si="18"/>
        <v>9.0476190476190439</v>
      </c>
      <c r="O169">
        <f t="shared" si="19"/>
        <v>13.068783068783077</v>
      </c>
      <c r="P169" s="151">
        <f t="shared" si="20"/>
        <v>-1.6931216931216895</v>
      </c>
      <c r="Q169">
        <f t="shared" si="21"/>
        <v>9.0909090909090935</v>
      </c>
      <c r="R169">
        <f t="shared" si="22"/>
        <v>0</v>
      </c>
      <c r="S169">
        <f t="shared" si="23"/>
        <v>2.797202797202786</v>
      </c>
      <c r="T169">
        <f t="shared" si="24"/>
        <v>21.969696969696962</v>
      </c>
      <c r="U169">
        <f t="shared" si="25"/>
        <v>38.571428571428569</v>
      </c>
      <c r="V169">
        <f t="shared" si="26"/>
        <v>38.961038961038952</v>
      </c>
      <c r="W169">
        <f t="shared" si="27"/>
        <v>1.5873015873015959</v>
      </c>
      <c r="X169">
        <f t="shared" si="28"/>
        <v>2.1082621082621174</v>
      </c>
      <c r="Y169">
        <f t="shared" si="29"/>
        <v>6.5079365079365061</v>
      </c>
      <c r="Z169">
        <f t="shared" si="30"/>
        <v>-3.1986531986531901</v>
      </c>
      <c r="AA169">
        <f t="shared" si="31"/>
        <v>-2.3809523809523796</v>
      </c>
      <c r="AB169" s="151">
        <f t="shared" si="32"/>
        <v>-7.142857142857153</v>
      </c>
      <c r="AC169">
        <f t="shared" si="33"/>
        <v>-11.025641025641022</v>
      </c>
      <c r="AD169">
        <f t="shared" si="34"/>
        <v>2.7004477004477252</v>
      </c>
      <c r="AE169">
        <f t="shared" si="35"/>
        <v>-12.891737891737876</v>
      </c>
      <c r="AF169">
        <f t="shared" si="36"/>
        <v>1.4550264550264558</v>
      </c>
      <c r="AG169" s="151">
        <f t="shared" si="37"/>
        <v>-9.1534391534391517</v>
      </c>
      <c r="AH169">
        <f t="shared" si="38"/>
        <v>-3.2051282051282044</v>
      </c>
      <c r="AI169">
        <f t="shared" si="39"/>
        <v>67.948717948717956</v>
      </c>
      <c r="AJ169">
        <f t="shared" si="40"/>
        <v>69.230769230769226</v>
      </c>
      <c r="AK169">
        <f t="shared" si="41"/>
        <v>36.363636363636367</v>
      </c>
      <c r="AL169" s="151">
        <f t="shared" si="42"/>
        <v>28.205128205128212</v>
      </c>
      <c r="AO169">
        <f t="shared" si="43"/>
        <v>9.2237762237762269</v>
      </c>
      <c r="AP169">
        <f t="shared" si="44"/>
        <v>5.7142857142857082</v>
      </c>
      <c r="AQ169">
        <f t="shared" si="45"/>
        <v>-26.153846153846153</v>
      </c>
      <c r="AR169">
        <f t="shared" si="46"/>
        <v>14.285714285714292</v>
      </c>
      <c r="AS169">
        <f t="shared" si="47"/>
        <v>45.454545454545453</v>
      </c>
      <c r="AT169">
        <f t="shared" si="48"/>
        <v>6.8181818181818272</v>
      </c>
      <c r="AU169" s="153">
        <f t="shared" si="49"/>
        <v>-36.996336996336993</v>
      </c>
      <c r="AV169" s="153">
        <f t="shared" si="50"/>
        <v>-38.095238095238102</v>
      </c>
      <c r="AW169" s="153">
        <f t="shared" si="51"/>
        <v>-76.251526251526244</v>
      </c>
      <c r="AX169" s="153">
        <f t="shared" si="52"/>
        <v>-66.168091168091166</v>
      </c>
      <c r="AY169" s="153">
        <f t="shared" si="53"/>
        <v>-76.19047619047619</v>
      </c>
      <c r="AZ169">
        <f t="shared" si="54"/>
        <v>-15.384615384615387</v>
      </c>
      <c r="BA169">
        <f t="shared" si="55"/>
        <v>-7.6923076923076934</v>
      </c>
      <c r="BB169">
        <f t="shared" si="56"/>
        <v>-7.6923076923076792</v>
      </c>
      <c r="BC169">
        <f t="shared" si="57"/>
        <v>-16.666666666666657</v>
      </c>
      <c r="BD169">
        <f t="shared" si="58"/>
        <v>-7.6923076923076934</v>
      </c>
      <c r="BE169">
        <f t="shared" si="59"/>
        <v>4.5502645502645471</v>
      </c>
      <c r="BF169">
        <f t="shared" si="60"/>
        <v>6.5079365079365026</v>
      </c>
      <c r="BG169">
        <f t="shared" si="61"/>
        <v>0.42328042328041704</v>
      </c>
      <c r="BH169">
        <f t="shared" si="62"/>
        <v>-5.6613756613756578</v>
      </c>
      <c r="BI169">
        <f t="shared" si="63"/>
        <v>-14.285714285714278</v>
      </c>
      <c r="BJ169">
        <f t="shared" si="64"/>
        <v>-5.1322751322751259</v>
      </c>
      <c r="BK169">
        <f t="shared" si="65"/>
        <v>-8.0423280423280517</v>
      </c>
    </row>
    <row r="170" spans="2:63" x14ac:dyDescent="0.35">
      <c r="B170" t="s">
        <v>250</v>
      </c>
      <c r="D170">
        <f t="shared" si="8"/>
        <v>33.333333333333343</v>
      </c>
      <c r="E170">
        <f t="shared" si="9"/>
        <v>46.212121212121204</v>
      </c>
      <c r="F170">
        <f t="shared" si="10"/>
        <v>37.121212121212118</v>
      </c>
      <c r="G170">
        <f t="shared" si="11"/>
        <v>36.363636363636374</v>
      </c>
      <c r="H170">
        <f t="shared" si="12"/>
        <v>5.6565656565656539</v>
      </c>
      <c r="I170" s="151">
        <f t="shared" si="13"/>
        <v>-28.181818181818194</v>
      </c>
      <c r="J170">
        <f t="shared" si="14"/>
        <v>2.8571428571428612</v>
      </c>
      <c r="K170">
        <f t="shared" si="15"/>
        <v>20.97902097902098</v>
      </c>
      <c r="L170">
        <f t="shared" si="16"/>
        <v>5.7142857142857082</v>
      </c>
      <c r="M170">
        <f t="shared" si="17"/>
        <v>44.065934065934059</v>
      </c>
      <c r="N170">
        <f t="shared" si="18"/>
        <v>13.227513227513221</v>
      </c>
      <c r="O170">
        <f t="shared" si="19"/>
        <v>3.1746031746031704</v>
      </c>
      <c r="P170" s="151">
        <f t="shared" si="20"/>
        <v>18.376068376068382</v>
      </c>
      <c r="Q170">
        <f t="shared" si="21"/>
        <v>37.5</v>
      </c>
      <c r="R170">
        <f t="shared" si="22"/>
        <v>70</v>
      </c>
      <c r="S170">
        <f t="shared" si="23"/>
        <v>32.307692307692307</v>
      </c>
      <c r="T170">
        <f t="shared" si="24"/>
        <v>55</v>
      </c>
      <c r="U170">
        <f t="shared" si="25"/>
        <v>30.158730158730151</v>
      </c>
      <c r="V170">
        <f t="shared" si="26"/>
        <v>35.042735042735046</v>
      </c>
      <c r="W170">
        <f t="shared" si="27"/>
        <v>-11.47186147186148</v>
      </c>
      <c r="X170">
        <f t="shared" si="28"/>
        <v>-0.52910052910052485</v>
      </c>
      <c r="Y170">
        <f t="shared" si="29"/>
        <v>3.4391534391534435</v>
      </c>
      <c r="Z170">
        <f t="shared" si="30"/>
        <v>3.917378917378926</v>
      </c>
      <c r="AA170">
        <f t="shared" si="31"/>
        <v>-10.978835978835974</v>
      </c>
      <c r="AB170" s="151">
        <f t="shared" si="32"/>
        <v>14.285714285714278</v>
      </c>
      <c r="AC170">
        <f t="shared" si="33"/>
        <v>45.681818181818166</v>
      </c>
      <c r="AD170">
        <f t="shared" si="34"/>
        <v>10.434010434010432</v>
      </c>
      <c r="AE170">
        <f t="shared" si="35"/>
        <v>-10.185185185185183</v>
      </c>
      <c r="AF170">
        <f t="shared" si="36"/>
        <v>5.4563492063492092</v>
      </c>
      <c r="AG170" s="151">
        <f t="shared" si="37"/>
        <v>3.3509700176366977</v>
      </c>
      <c r="AH170">
        <f t="shared" si="38"/>
        <v>76.923076923076934</v>
      </c>
      <c r="AI170">
        <f t="shared" si="39"/>
        <v>8.5470085470085486</v>
      </c>
      <c r="AJ170">
        <f t="shared" si="40"/>
        <v>11.965811965811966</v>
      </c>
      <c r="AK170">
        <f t="shared" si="41"/>
        <v>49.206349206349209</v>
      </c>
      <c r="AL170" s="151">
        <f t="shared" si="42"/>
        <v>33.333333333333343</v>
      </c>
      <c r="AO170">
        <f t="shared" si="43"/>
        <v>45.364635364635355</v>
      </c>
      <c r="AP170">
        <f t="shared" si="44"/>
        <v>45.45454545454546</v>
      </c>
      <c r="AQ170">
        <f t="shared" si="45"/>
        <v>51.298701298701303</v>
      </c>
      <c r="AR170">
        <f t="shared" si="46"/>
        <v>46.153846153846153</v>
      </c>
      <c r="AS170">
        <f t="shared" si="47"/>
        <v>51.048951048951039</v>
      </c>
      <c r="AT170">
        <f t="shared" si="48"/>
        <v>32.86713286713286</v>
      </c>
      <c r="AU170" s="153">
        <f t="shared" si="49"/>
        <v>-34.559884559884566</v>
      </c>
      <c r="AV170" s="153">
        <f t="shared" si="50"/>
        <v>-39.105339105339091</v>
      </c>
      <c r="AW170" s="153">
        <f t="shared" si="51"/>
        <v>-78.290598290598297</v>
      </c>
      <c r="AX170" s="153">
        <f t="shared" si="52"/>
        <v>-65.726495726495727</v>
      </c>
      <c r="AY170" s="153">
        <f t="shared" si="53"/>
        <v>-54.689754689754679</v>
      </c>
      <c r="AZ170">
        <f t="shared" si="54"/>
        <v>37.5</v>
      </c>
      <c r="BA170">
        <f t="shared" si="55"/>
        <v>55.555555555555557</v>
      </c>
      <c r="BB170">
        <f t="shared" si="56"/>
        <v>55.555555555555543</v>
      </c>
      <c r="BC170">
        <f t="shared" si="57"/>
        <v>57.575757575757578</v>
      </c>
      <c r="BD170">
        <f t="shared" si="58"/>
        <v>22.222222222222214</v>
      </c>
      <c r="BE170">
        <f t="shared" si="59"/>
        <v>-0.92592592592592382</v>
      </c>
      <c r="BF170">
        <f t="shared" si="60"/>
        <v>13.888888888888889</v>
      </c>
      <c r="BG170">
        <f t="shared" si="61"/>
        <v>-2.2486772486772537</v>
      </c>
      <c r="BH170">
        <f t="shared" si="62"/>
        <v>11.111111111111107</v>
      </c>
      <c r="BI170">
        <f t="shared" si="63"/>
        <v>-2.6455026455026314</v>
      </c>
      <c r="BJ170">
        <f t="shared" si="64"/>
        <v>3.9682539682539755</v>
      </c>
      <c r="BK170">
        <f t="shared" si="65"/>
        <v>8.7301587301587489</v>
      </c>
    </row>
    <row r="171" spans="2:63" x14ac:dyDescent="0.35">
      <c r="B171" t="s">
        <v>306</v>
      </c>
      <c r="D171">
        <f t="shared" si="8"/>
        <v>51.136363636363633</v>
      </c>
      <c r="E171">
        <f t="shared" si="9"/>
        <v>51.136363636363633</v>
      </c>
      <c r="F171">
        <f t="shared" si="10"/>
        <v>25</v>
      </c>
      <c r="G171">
        <f t="shared" si="11"/>
        <v>43.75</v>
      </c>
      <c r="H171">
        <f t="shared" si="12"/>
        <v>-18.451178451178453</v>
      </c>
      <c r="I171" s="151">
        <f t="shared" si="13"/>
        <v>-44.444444444444436</v>
      </c>
      <c r="J171">
        <f t="shared" si="14"/>
        <v>-13.068181818181827</v>
      </c>
      <c r="K171">
        <f t="shared" si="15"/>
        <v>19.886363636363633</v>
      </c>
      <c r="L171">
        <f t="shared" si="16"/>
        <v>-2.2727272727272698</v>
      </c>
      <c r="M171">
        <f t="shared" si="17"/>
        <v>-2.0595238095238102</v>
      </c>
      <c r="N171">
        <f t="shared" si="18"/>
        <v>-15.90909090909091</v>
      </c>
      <c r="O171">
        <f t="shared" si="19"/>
        <v>-32.18855218855218</v>
      </c>
      <c r="P171" s="151">
        <f t="shared" si="20"/>
        <v>-21.481481481481477</v>
      </c>
      <c r="Q171">
        <f t="shared" si="21"/>
        <v>7.2727272727272663</v>
      </c>
      <c r="R171">
        <f t="shared" si="22"/>
        <v>-15.909090909090907</v>
      </c>
      <c r="S171">
        <f t="shared" si="23"/>
        <v>13.068181818181817</v>
      </c>
      <c r="T171">
        <f t="shared" si="24"/>
        <v>-41.818181818181827</v>
      </c>
      <c r="U171">
        <f t="shared" si="25"/>
        <v>-12.121212121212125</v>
      </c>
      <c r="V171">
        <f t="shared" si="26"/>
        <v>9.6590909090909083</v>
      </c>
      <c r="W171">
        <f t="shared" si="27"/>
        <v>-2.2095959595959656</v>
      </c>
      <c r="X171">
        <f t="shared" si="28"/>
        <v>-5.0505050505050519</v>
      </c>
      <c r="Y171">
        <f t="shared" si="29"/>
        <v>-12.255892255892256</v>
      </c>
      <c r="Z171">
        <f t="shared" si="30"/>
        <v>-37.508417508417502</v>
      </c>
      <c r="AA171">
        <f t="shared" si="31"/>
        <v>-42.803030303030297</v>
      </c>
      <c r="AB171" s="151">
        <f t="shared" si="32"/>
        <v>-35.795454545454547</v>
      </c>
      <c r="AC171">
        <f t="shared" si="33"/>
        <v>44.166666666666657</v>
      </c>
      <c r="AD171">
        <f t="shared" si="34"/>
        <v>-15.223665223665208</v>
      </c>
      <c r="AE171">
        <f t="shared" si="35"/>
        <v>-18.244949494949488</v>
      </c>
      <c r="AF171">
        <f t="shared" si="36"/>
        <v>-11.647727272727273</v>
      </c>
      <c r="AG171" s="151">
        <f t="shared" si="37"/>
        <v>-20.054713804713799</v>
      </c>
      <c r="AH171">
        <f t="shared" si="38"/>
        <v>-14.204545454545453</v>
      </c>
      <c r="AI171">
        <f t="shared" si="39"/>
        <v>-5.6818181818181834</v>
      </c>
      <c r="AJ171">
        <f t="shared" si="40"/>
        <v>-43.636363636363633</v>
      </c>
      <c r="AK171">
        <f t="shared" si="41"/>
        <v>-5.4545454545454533</v>
      </c>
      <c r="AL171" s="151">
        <f t="shared" si="42"/>
        <v>-44.886363636363633</v>
      </c>
      <c r="AO171">
        <f t="shared" si="43"/>
        <v>-2.9166666666666643</v>
      </c>
      <c r="AP171">
        <f t="shared" si="44"/>
        <v>8.75</v>
      </c>
      <c r="AQ171">
        <f t="shared" si="45"/>
        <v>-26.666666666666664</v>
      </c>
      <c r="AR171">
        <f t="shared" si="46"/>
        <v>-3.3333333333333357</v>
      </c>
      <c r="AS171">
        <f t="shared" si="47"/>
        <v>-16.666666666666664</v>
      </c>
      <c r="AT171">
        <f t="shared" si="48"/>
        <v>23.333333333333329</v>
      </c>
      <c r="AU171" s="153">
        <f t="shared" si="49"/>
        <v>-47.76334776334776</v>
      </c>
      <c r="AV171" s="153">
        <f t="shared" si="50"/>
        <v>-55.411255411255411</v>
      </c>
      <c r="AW171" s="153">
        <f t="shared" si="51"/>
        <v>-56.854256854256846</v>
      </c>
      <c r="AX171" s="153">
        <f t="shared" si="52"/>
        <v>-63.997113997113999</v>
      </c>
      <c r="AY171" s="153">
        <f t="shared" si="53"/>
        <v>-36.21933621933622</v>
      </c>
      <c r="AZ171">
        <f t="shared" si="54"/>
        <v>56.818181818181813</v>
      </c>
      <c r="BA171">
        <f t="shared" si="55"/>
        <v>25.568181818181817</v>
      </c>
      <c r="BB171">
        <f t="shared" si="56"/>
        <v>50.568181818181813</v>
      </c>
      <c r="BC171">
        <f t="shared" si="57"/>
        <v>12.72727272727273</v>
      </c>
      <c r="BD171">
        <f t="shared" si="58"/>
        <v>75.151515151515142</v>
      </c>
      <c r="BE171">
        <f t="shared" si="59"/>
        <v>-21.843434343434339</v>
      </c>
      <c r="BF171">
        <f t="shared" si="60"/>
        <v>-6.3762626262626245</v>
      </c>
      <c r="BG171">
        <f t="shared" si="61"/>
        <v>-13.194444444444436</v>
      </c>
      <c r="BH171">
        <f t="shared" si="62"/>
        <v>-5.1767676767676747</v>
      </c>
      <c r="BI171">
        <f t="shared" si="63"/>
        <v>-20.707070707070706</v>
      </c>
      <c r="BJ171">
        <f t="shared" si="64"/>
        <v>-17.3611111111111</v>
      </c>
      <c r="BK171">
        <f t="shared" si="65"/>
        <v>-22.095959595959588</v>
      </c>
    </row>
    <row r="172" spans="2:63" x14ac:dyDescent="0.35">
      <c r="B172" t="s">
        <v>251</v>
      </c>
      <c r="D172">
        <f t="shared" si="8"/>
        <v>0</v>
      </c>
      <c r="E172">
        <f t="shared" si="9"/>
        <v>15.384615384615387</v>
      </c>
      <c r="F172">
        <f t="shared" si="10"/>
        <v>25</v>
      </c>
      <c r="G172">
        <f t="shared" si="11"/>
        <v>10.714285714285708</v>
      </c>
      <c r="H172">
        <f t="shared" si="12"/>
        <v>16.239316239316253</v>
      </c>
      <c r="I172" s="151">
        <f t="shared" si="13"/>
        <v>19.047619047619044</v>
      </c>
      <c r="J172">
        <f t="shared" si="14"/>
        <v>0.5494505494505546</v>
      </c>
      <c r="K172">
        <f t="shared" si="15"/>
        <v>0</v>
      </c>
      <c r="L172">
        <f t="shared" si="16"/>
        <v>8.3333333333333428</v>
      </c>
      <c r="M172">
        <f t="shared" si="17"/>
        <v>6.2454212454212268</v>
      </c>
      <c r="N172">
        <f t="shared" si="18"/>
        <v>13.919413919413927</v>
      </c>
      <c r="O172">
        <f t="shared" si="19"/>
        <v>5.5555555555555571</v>
      </c>
      <c r="P172" s="151">
        <f t="shared" si="20"/>
        <v>-1.5873015873015817</v>
      </c>
      <c r="Q172">
        <f t="shared" si="21"/>
        <v>0</v>
      </c>
      <c r="R172">
        <f t="shared" si="22"/>
        <v>7.6923076923076934</v>
      </c>
      <c r="S172">
        <f t="shared" si="23"/>
        <v>8.3333333333333428</v>
      </c>
      <c r="T172">
        <f t="shared" si="24"/>
        <v>4.6153846153846132</v>
      </c>
      <c r="U172">
        <f t="shared" si="25"/>
        <v>18.181818181818173</v>
      </c>
      <c r="V172">
        <f t="shared" si="26"/>
        <v>-8.3333333333333428</v>
      </c>
      <c r="W172">
        <f t="shared" si="27"/>
        <v>16.483516483516489</v>
      </c>
      <c r="X172">
        <f t="shared" si="28"/>
        <v>17.460317460317455</v>
      </c>
      <c r="Y172">
        <f t="shared" si="29"/>
        <v>16.54456654456655</v>
      </c>
      <c r="Z172">
        <f t="shared" si="30"/>
        <v>3.0158730158730123</v>
      </c>
      <c r="AA172">
        <f t="shared" si="31"/>
        <v>28.306878306878311</v>
      </c>
      <c r="AB172" s="151">
        <f t="shared" si="32"/>
        <v>27.849927849927838</v>
      </c>
      <c r="AC172">
        <f t="shared" si="33"/>
        <v>23.717948717948715</v>
      </c>
      <c r="AD172">
        <f t="shared" si="34"/>
        <v>4.5177045177045159</v>
      </c>
      <c r="AE172">
        <f t="shared" si="35"/>
        <v>-3.9682539682539613</v>
      </c>
      <c r="AF172">
        <f t="shared" si="36"/>
        <v>19.642857142857146</v>
      </c>
      <c r="AG172" s="151">
        <f t="shared" si="37"/>
        <v>15.079365079365076</v>
      </c>
      <c r="AH172">
        <f t="shared" si="38"/>
        <v>11.111111111111114</v>
      </c>
      <c r="AI172">
        <f t="shared" si="39"/>
        <v>6.8181818181818272</v>
      </c>
      <c r="AJ172">
        <f t="shared" si="40"/>
        <v>10</v>
      </c>
      <c r="AK172">
        <f t="shared" si="41"/>
        <v>11.111111111111114</v>
      </c>
      <c r="AL172" s="151">
        <f t="shared" si="42"/>
        <v>10</v>
      </c>
      <c r="AO172">
        <f t="shared" si="43"/>
        <v>7.0329670329670222</v>
      </c>
      <c r="AP172">
        <f t="shared" si="44"/>
        <v>0</v>
      </c>
      <c r="AQ172">
        <f t="shared" si="45"/>
        <v>-7.6923076923076934</v>
      </c>
      <c r="AR172">
        <f t="shared" si="46"/>
        <v>1.2820512820512704</v>
      </c>
      <c r="AS172">
        <f t="shared" si="47"/>
        <v>33.333333333333343</v>
      </c>
      <c r="AT172">
        <f t="shared" si="48"/>
        <v>8.241758241758248</v>
      </c>
      <c r="AU172" s="153">
        <f t="shared" si="49"/>
        <v>-6.3492063492063338</v>
      </c>
      <c r="AV172" s="153">
        <f t="shared" si="50"/>
        <v>-49.206349206349202</v>
      </c>
      <c r="AW172" s="153">
        <f t="shared" si="51"/>
        <v>-68.376068376068389</v>
      </c>
      <c r="AX172" s="153">
        <f t="shared" si="52"/>
        <v>-58.974358974358964</v>
      </c>
      <c r="AY172" s="153">
        <f t="shared" si="53"/>
        <v>-46.031746031746039</v>
      </c>
      <c r="AZ172">
        <f t="shared" si="54"/>
        <v>23.076923076923066</v>
      </c>
      <c r="BA172">
        <f t="shared" si="55"/>
        <v>22.435897435897431</v>
      </c>
      <c r="BB172">
        <f t="shared" si="56"/>
        <v>25</v>
      </c>
      <c r="BC172">
        <f t="shared" si="57"/>
        <v>30.769230769230774</v>
      </c>
      <c r="BD172">
        <f t="shared" si="58"/>
        <v>17.307692307692307</v>
      </c>
      <c r="BE172">
        <f t="shared" si="59"/>
        <v>11.904761904761912</v>
      </c>
      <c r="BF172">
        <f t="shared" si="60"/>
        <v>16.666666666666668</v>
      </c>
      <c r="BG172">
        <f t="shared" si="61"/>
        <v>26.190476190476197</v>
      </c>
      <c r="BH172">
        <f t="shared" si="62"/>
        <v>23.809523809523803</v>
      </c>
      <c r="BI172">
        <f t="shared" si="63"/>
        <v>11.1111111111111</v>
      </c>
      <c r="BJ172">
        <f t="shared" si="64"/>
        <v>12.698412698412696</v>
      </c>
      <c r="BK172">
        <f t="shared" si="65"/>
        <v>21.428571428571445</v>
      </c>
    </row>
    <row r="173" spans="2:63" x14ac:dyDescent="0.35">
      <c r="B173" t="s">
        <v>307</v>
      </c>
      <c r="D173">
        <f t="shared" si="8"/>
        <v>0</v>
      </c>
      <c r="E173">
        <f t="shared" si="9"/>
        <v>0</v>
      </c>
      <c r="F173">
        <f t="shared" si="10"/>
        <v>16.666666666666664</v>
      </c>
      <c r="G173">
        <f t="shared" si="11"/>
        <v>33.333333333333329</v>
      </c>
      <c r="H173">
        <f t="shared" si="12"/>
        <v>19.444444444444443</v>
      </c>
      <c r="I173" s="151">
        <f t="shared" si="13"/>
        <v>22.222222222222221</v>
      </c>
      <c r="J173">
        <f t="shared" si="14"/>
        <v>-11.363636363636367</v>
      </c>
      <c r="K173">
        <f t="shared" si="15"/>
        <v>-10.606060606060606</v>
      </c>
      <c r="L173">
        <f t="shared" si="16"/>
        <v>25</v>
      </c>
      <c r="M173">
        <f t="shared" si="17"/>
        <v>23.80952380952381</v>
      </c>
      <c r="N173">
        <f t="shared" si="18"/>
        <v>15.740740740740737</v>
      </c>
      <c r="O173">
        <f t="shared" si="19"/>
        <v>12.962962962962969</v>
      </c>
      <c r="P173" s="151">
        <f t="shared" si="20"/>
        <v>12.962962962962962</v>
      </c>
      <c r="Q173">
        <f t="shared" si="21"/>
        <v>46.666666666666671</v>
      </c>
      <c r="R173">
        <f t="shared" si="22"/>
        <v>27.272727272727266</v>
      </c>
      <c r="S173">
        <f t="shared" si="23"/>
        <v>16.666666666666664</v>
      </c>
      <c r="T173">
        <f t="shared" si="24"/>
        <v>25</v>
      </c>
      <c r="U173">
        <f t="shared" si="25"/>
        <v>33.333333333333336</v>
      </c>
      <c r="V173">
        <f t="shared" si="26"/>
        <v>66.666666666666657</v>
      </c>
      <c r="W173">
        <f t="shared" si="27"/>
        <v>12.037037037037038</v>
      </c>
      <c r="X173">
        <f t="shared" si="28"/>
        <v>10.942760942760945</v>
      </c>
      <c r="Y173">
        <f t="shared" si="29"/>
        <v>17.592592592592595</v>
      </c>
      <c r="Z173">
        <f t="shared" si="30"/>
        <v>-12.037037037037024</v>
      </c>
      <c r="AA173">
        <f t="shared" si="31"/>
        <v>-0.92592592592592382</v>
      </c>
      <c r="AB173" s="151">
        <f t="shared" si="32"/>
        <v>-0.92592592592592382</v>
      </c>
      <c r="AC173">
        <f t="shared" si="33"/>
        <v>31.515151515151516</v>
      </c>
      <c r="AD173">
        <f t="shared" si="34"/>
        <v>9.9494949494949481</v>
      </c>
      <c r="AE173">
        <f t="shared" si="35"/>
        <v>10.185185185185187</v>
      </c>
      <c r="AF173">
        <f t="shared" si="36"/>
        <v>7.2180134680134671</v>
      </c>
      <c r="AG173" s="151">
        <f t="shared" si="37"/>
        <v>5.5555555555555571</v>
      </c>
      <c r="AH173">
        <f t="shared" si="38"/>
        <v>50</v>
      </c>
      <c r="AI173">
        <f t="shared" si="39"/>
        <v>-8.3333333333333321</v>
      </c>
      <c r="AJ173">
        <f t="shared" si="40"/>
        <v>16.666666666666664</v>
      </c>
      <c r="AK173">
        <f t="shared" si="41"/>
        <v>25</v>
      </c>
      <c r="AL173" s="151">
        <f t="shared" si="42"/>
        <v>25</v>
      </c>
      <c r="AO173">
        <f t="shared" si="43"/>
        <v>23.333333333333329</v>
      </c>
      <c r="AP173">
        <f t="shared" si="44"/>
        <v>-8.3333333333333428</v>
      </c>
      <c r="AQ173">
        <f t="shared" si="45"/>
        <v>33.333333333333329</v>
      </c>
      <c r="AR173">
        <f t="shared" si="46"/>
        <v>8.3333333333333286</v>
      </c>
      <c r="AS173">
        <f t="shared" si="47"/>
        <v>33.333333333333329</v>
      </c>
      <c r="AT173">
        <f t="shared" si="48"/>
        <v>50.000000000000014</v>
      </c>
      <c r="AU173" s="153">
        <f t="shared" si="49"/>
        <v>24.915824915824913</v>
      </c>
      <c r="AV173" s="153">
        <f t="shared" si="50"/>
        <v>-7.4074074074074119</v>
      </c>
      <c r="AW173" s="153">
        <f t="shared" si="51"/>
        <v>-19.612794612794616</v>
      </c>
      <c r="AX173" s="153">
        <f t="shared" si="52"/>
        <v>-12.037037037037052</v>
      </c>
      <c r="AY173" s="153">
        <f t="shared" si="53"/>
        <v>8.3333333333333286</v>
      </c>
      <c r="AZ173">
        <f t="shared" si="54"/>
        <v>19.69696969696971</v>
      </c>
      <c r="BA173">
        <f t="shared" si="55"/>
        <v>50.000000000000014</v>
      </c>
      <c r="BB173">
        <f t="shared" si="56"/>
        <v>37.87878787878789</v>
      </c>
      <c r="BC173">
        <f t="shared" si="57"/>
        <v>24.999999999999986</v>
      </c>
      <c r="BD173">
        <f t="shared" si="58"/>
        <v>25</v>
      </c>
      <c r="BE173">
        <f t="shared" si="59"/>
        <v>0.92592592592592382</v>
      </c>
      <c r="BF173">
        <f t="shared" si="60"/>
        <v>18.518518518518515</v>
      </c>
      <c r="BG173">
        <f t="shared" si="61"/>
        <v>6.481481481481481</v>
      </c>
      <c r="BH173">
        <f t="shared" si="62"/>
        <v>2.9461279461279446</v>
      </c>
      <c r="BI173">
        <f t="shared" si="63"/>
        <v>-0.92592592592592382</v>
      </c>
      <c r="BJ173">
        <f t="shared" si="64"/>
        <v>9.2592592592592595</v>
      </c>
      <c r="BK173">
        <f t="shared" si="65"/>
        <v>8.3333333333333357</v>
      </c>
    </row>
    <row r="174" spans="2:63" x14ac:dyDescent="0.35">
      <c r="B174" t="s">
        <v>253</v>
      </c>
      <c r="D174">
        <f t="shared" si="8"/>
        <v>-21.428571428571431</v>
      </c>
      <c r="E174">
        <f t="shared" si="9"/>
        <v>15.079365079365076</v>
      </c>
      <c r="F174">
        <f t="shared" si="10"/>
        <v>-7.1428571428571388</v>
      </c>
      <c r="G174">
        <f t="shared" si="11"/>
        <v>5.7142857142857082</v>
      </c>
      <c r="H174">
        <f t="shared" si="12"/>
        <v>39.682539682539691</v>
      </c>
      <c r="I174" s="151">
        <f t="shared" si="13"/>
        <v>3.1746031746031775</v>
      </c>
      <c r="J174">
        <f t="shared" si="14"/>
        <v>12.5</v>
      </c>
      <c r="K174">
        <f t="shared" si="15"/>
        <v>55.555555555555557</v>
      </c>
      <c r="L174">
        <f t="shared" si="16"/>
        <v>22.857142857142861</v>
      </c>
      <c r="M174">
        <f t="shared" si="17"/>
        <v>5.8441558441558499</v>
      </c>
      <c r="N174">
        <f t="shared" si="18"/>
        <v>23.386243386243386</v>
      </c>
      <c r="O174">
        <f t="shared" si="19"/>
        <v>21.428571428571431</v>
      </c>
      <c r="P174" s="151">
        <f t="shared" si="20"/>
        <v>32.905982905982903</v>
      </c>
      <c r="Q174">
        <f t="shared" si="21"/>
        <v>10.714285714285708</v>
      </c>
      <c r="R174">
        <f t="shared" si="22"/>
        <v>-7.1428571428571388</v>
      </c>
      <c r="S174">
        <f t="shared" si="23"/>
        <v>-7.1428571428571388</v>
      </c>
      <c r="T174">
        <f t="shared" si="24"/>
        <v>-7.1428571428571459</v>
      </c>
      <c r="U174">
        <f t="shared" si="25"/>
        <v>12.857142857142861</v>
      </c>
      <c r="V174">
        <f t="shared" si="26"/>
        <v>23.214285714285708</v>
      </c>
      <c r="W174">
        <f t="shared" si="27"/>
        <v>22.222222222222243</v>
      </c>
      <c r="X174">
        <f t="shared" si="28"/>
        <v>16.719576719576715</v>
      </c>
      <c r="Y174">
        <f t="shared" si="29"/>
        <v>1.5873015873015817</v>
      </c>
      <c r="Z174">
        <f t="shared" si="30"/>
        <v>23.015873015873012</v>
      </c>
      <c r="AA174">
        <f t="shared" si="31"/>
        <v>22.222222222222229</v>
      </c>
      <c r="AB174" s="151">
        <f t="shared" si="32"/>
        <v>31.587301587301582</v>
      </c>
      <c r="AC174">
        <f t="shared" si="33"/>
        <v>7.857142857142847</v>
      </c>
      <c r="AD174">
        <f t="shared" si="34"/>
        <v>15.707551707551701</v>
      </c>
      <c r="AE174">
        <f t="shared" si="35"/>
        <v>2.1164021164021136</v>
      </c>
      <c r="AF174">
        <f t="shared" si="36"/>
        <v>25.846560846560855</v>
      </c>
      <c r="AG174" s="151">
        <f t="shared" si="37"/>
        <v>23.686067019400355</v>
      </c>
      <c r="AH174">
        <f t="shared" si="38"/>
        <v>19.642857142857139</v>
      </c>
      <c r="AI174">
        <f t="shared" si="39"/>
        <v>-8.9285714285714306</v>
      </c>
      <c r="AJ174">
        <f t="shared" si="40"/>
        <v>7.1428571428571459</v>
      </c>
      <c r="AK174">
        <f t="shared" si="41"/>
        <v>41.071428571428569</v>
      </c>
      <c r="AL174" s="151">
        <f t="shared" si="42"/>
        <v>37.301587301587304</v>
      </c>
      <c r="AO174">
        <f t="shared" si="43"/>
        <v>6.0519480519480595</v>
      </c>
      <c r="AP174">
        <f t="shared" si="44"/>
        <v>1.9480519480519547</v>
      </c>
      <c r="AQ174">
        <f t="shared" si="45"/>
        <v>22.077922077922075</v>
      </c>
      <c r="AR174">
        <f t="shared" si="46"/>
        <v>0</v>
      </c>
      <c r="AS174">
        <f t="shared" si="47"/>
        <v>11.428571428571431</v>
      </c>
      <c r="AT174">
        <f t="shared" si="48"/>
        <v>-5.1948051948051983</v>
      </c>
      <c r="AU174" s="153">
        <f t="shared" si="49"/>
        <v>-79.870129870129858</v>
      </c>
      <c r="AV174" s="153">
        <f t="shared" si="50"/>
        <v>-84.704184704184698</v>
      </c>
      <c r="AW174" s="153">
        <f t="shared" si="51"/>
        <v>-79.629629629629633</v>
      </c>
      <c r="AX174" s="153">
        <f t="shared" si="52"/>
        <v>-78.412698412698418</v>
      </c>
      <c r="AY174" s="153">
        <f t="shared" si="53"/>
        <v>-67.099567099567096</v>
      </c>
      <c r="AZ174">
        <f t="shared" si="54"/>
        <v>23.214285714285708</v>
      </c>
      <c r="BA174">
        <f t="shared" si="55"/>
        <v>8.9285714285714306</v>
      </c>
      <c r="BB174">
        <f t="shared" si="56"/>
        <v>14.285714285714285</v>
      </c>
      <c r="BC174">
        <f t="shared" si="57"/>
        <v>0</v>
      </c>
      <c r="BD174">
        <f t="shared" si="58"/>
        <v>-7.1428571428571388</v>
      </c>
      <c r="BE174">
        <f t="shared" si="59"/>
        <v>32.169312169312178</v>
      </c>
      <c r="BF174">
        <f t="shared" si="60"/>
        <v>12.010582010582013</v>
      </c>
      <c r="BG174">
        <f t="shared" si="61"/>
        <v>26.984126984126988</v>
      </c>
      <c r="BH174">
        <f t="shared" si="62"/>
        <v>32.222222222222229</v>
      </c>
      <c r="BI174">
        <f t="shared" si="63"/>
        <v>15.18518518518519</v>
      </c>
      <c r="BJ174">
        <f t="shared" si="64"/>
        <v>26.031746031746025</v>
      </c>
      <c r="BK174">
        <f t="shared" si="65"/>
        <v>29.841269841269849</v>
      </c>
    </row>
    <row r="175" spans="2:63" x14ac:dyDescent="0.35">
      <c r="B175" t="s">
        <v>254</v>
      </c>
      <c r="D175">
        <f t="shared" si="8"/>
        <v>-25</v>
      </c>
      <c r="E175">
        <f t="shared" si="9"/>
        <v>44.444444444444443</v>
      </c>
      <c r="F175">
        <f t="shared" si="10"/>
        <v>0</v>
      </c>
      <c r="G175">
        <f t="shared" si="11"/>
        <v>21.212121212121211</v>
      </c>
      <c r="H175">
        <f t="shared" si="12"/>
        <v>-8.080808080808076</v>
      </c>
      <c r="I175" s="151">
        <f t="shared" si="13"/>
        <v>-33.333333333333329</v>
      </c>
      <c r="J175">
        <f t="shared" si="14"/>
        <v>-17.045454545454547</v>
      </c>
      <c r="K175">
        <f t="shared" si="15"/>
        <v>28.571428571428569</v>
      </c>
      <c r="L175">
        <f t="shared" si="16"/>
        <v>5.1948051948051983</v>
      </c>
      <c r="M175">
        <f t="shared" si="17"/>
        <v>-4.791280148423013</v>
      </c>
      <c r="N175">
        <f t="shared" si="18"/>
        <v>-6.2962962962963047</v>
      </c>
      <c r="O175">
        <f t="shared" si="19"/>
        <v>0.18518518518518334</v>
      </c>
      <c r="P175" s="151">
        <f t="shared" si="20"/>
        <v>-10.925925925925931</v>
      </c>
      <c r="Q175">
        <f t="shared" si="21"/>
        <v>5.952380952380949</v>
      </c>
      <c r="R175">
        <f t="shared" si="22"/>
        <v>-16.666666666666657</v>
      </c>
      <c r="S175">
        <f t="shared" si="23"/>
        <v>-8.3333333333333428</v>
      </c>
      <c r="T175">
        <f t="shared" si="24"/>
        <v>-4.7619047619047734</v>
      </c>
      <c r="U175">
        <f t="shared" si="25"/>
        <v>-4.7619047619047734</v>
      </c>
      <c r="V175">
        <f t="shared" si="26"/>
        <v>-35</v>
      </c>
      <c r="W175">
        <f t="shared" si="27"/>
        <v>-5.1851851851851904</v>
      </c>
      <c r="X175">
        <f t="shared" si="28"/>
        <v>-0.74074074074074758</v>
      </c>
      <c r="Y175">
        <f t="shared" si="29"/>
        <v>5.7407407407407405</v>
      </c>
      <c r="Z175">
        <f t="shared" si="30"/>
        <v>-8.8888888888888999</v>
      </c>
      <c r="AA175">
        <f t="shared" si="31"/>
        <v>-13.055555555555554</v>
      </c>
      <c r="AB175" s="151">
        <f t="shared" si="32"/>
        <v>-7.5925925925925881</v>
      </c>
      <c r="AC175">
        <f t="shared" si="33"/>
        <v>-21.142857142857139</v>
      </c>
      <c r="AD175">
        <f t="shared" si="34"/>
        <v>3.1464646464646364</v>
      </c>
      <c r="AE175">
        <f t="shared" si="35"/>
        <v>-24.81481481481481</v>
      </c>
      <c r="AF175">
        <f t="shared" si="36"/>
        <v>-6.9865319865319897</v>
      </c>
      <c r="AG175" s="151">
        <f t="shared" si="37"/>
        <v>-9.8765432098765302</v>
      </c>
      <c r="AH175">
        <f t="shared" si="38"/>
        <v>-4.5454545454545467</v>
      </c>
      <c r="AI175">
        <f t="shared" si="39"/>
        <v>0</v>
      </c>
      <c r="AJ175">
        <f t="shared" si="40"/>
        <v>15.714285714285715</v>
      </c>
      <c r="AK175">
        <f t="shared" si="41"/>
        <v>6.6666666666666714</v>
      </c>
      <c r="AL175" s="151">
        <f t="shared" si="42"/>
        <v>-33.333333333333343</v>
      </c>
      <c r="AO175">
        <f t="shared" si="43"/>
        <v>-3.8593073593073584</v>
      </c>
      <c r="AP175">
        <f t="shared" si="44"/>
        <v>4.1666666666666572</v>
      </c>
      <c r="AQ175">
        <f t="shared" si="45"/>
        <v>2.5974025974025992</v>
      </c>
      <c r="AR175">
        <f t="shared" si="46"/>
        <v>38.333333333333336</v>
      </c>
      <c r="AS175">
        <f t="shared" si="47"/>
        <v>-39.393939393939391</v>
      </c>
      <c r="AT175">
        <f t="shared" si="48"/>
        <v>-25</v>
      </c>
      <c r="AU175" s="153">
        <f t="shared" si="49"/>
        <v>-30</v>
      </c>
      <c r="AV175" s="153">
        <f t="shared" si="50"/>
        <v>-75.353535353535349</v>
      </c>
      <c r="AW175" s="153">
        <f t="shared" si="51"/>
        <v>-71.717171717171709</v>
      </c>
      <c r="AX175" s="153">
        <f t="shared" si="52"/>
        <v>-70.707070707070699</v>
      </c>
      <c r="AY175" s="153">
        <f t="shared" si="53"/>
        <v>-60.732323232323225</v>
      </c>
      <c r="AZ175">
        <f t="shared" si="54"/>
        <v>-33.333333333333343</v>
      </c>
      <c r="BA175">
        <f t="shared" si="55"/>
        <v>-26.666666666666671</v>
      </c>
      <c r="BB175">
        <f t="shared" si="56"/>
        <v>-18.333333333333329</v>
      </c>
      <c r="BC175">
        <f t="shared" si="57"/>
        <v>-16.666666666666657</v>
      </c>
      <c r="BD175">
        <f t="shared" si="58"/>
        <v>-10.714285714285708</v>
      </c>
      <c r="BE175">
        <f t="shared" si="59"/>
        <v>-7.9629629629629584</v>
      </c>
      <c r="BF175">
        <f t="shared" si="60"/>
        <v>-4.8148148148148184</v>
      </c>
      <c r="BG175">
        <f t="shared" si="61"/>
        <v>-2.0202020202020172</v>
      </c>
      <c r="BH175">
        <f t="shared" si="62"/>
        <v>-13.148148148148145</v>
      </c>
      <c r="BI175">
        <f t="shared" si="63"/>
        <v>-4.9999999999999858</v>
      </c>
      <c r="BJ175">
        <f t="shared" si="64"/>
        <v>-5.1851851851851904</v>
      </c>
      <c r="BK175">
        <f t="shared" si="65"/>
        <v>-19.444444444444443</v>
      </c>
    </row>
    <row r="176" spans="2:63" x14ac:dyDescent="0.35">
      <c r="B176" t="s">
        <v>255</v>
      </c>
      <c r="D176">
        <f t="shared" si="8"/>
        <v>-46.666666666666671</v>
      </c>
      <c r="E176">
        <f t="shared" si="9"/>
        <v>-9.0909090909090935</v>
      </c>
      <c r="F176">
        <f t="shared" si="10"/>
        <v>0</v>
      </c>
      <c r="G176">
        <f t="shared" si="11"/>
        <v>-8.3916083916083934</v>
      </c>
      <c r="H176">
        <f t="shared" si="12"/>
        <v>-47.81144781144782</v>
      </c>
      <c r="I176" s="151">
        <f t="shared" si="13"/>
        <v>-10.185185185185183</v>
      </c>
      <c r="J176">
        <f t="shared" si="14"/>
        <v>-1.2987012987012996</v>
      </c>
      <c r="K176">
        <f t="shared" si="15"/>
        <v>-5.5555555555555571</v>
      </c>
      <c r="L176">
        <f t="shared" si="16"/>
        <v>-33.333333333333343</v>
      </c>
      <c r="M176">
        <f t="shared" si="17"/>
        <v>-12.077922077922082</v>
      </c>
      <c r="N176">
        <f t="shared" si="18"/>
        <v>-2.5252525252525331</v>
      </c>
      <c r="O176">
        <f t="shared" si="19"/>
        <v>-8.6700336700336678</v>
      </c>
      <c r="P176" s="151">
        <f t="shared" si="20"/>
        <v>-1.3468013468013496</v>
      </c>
      <c r="Q176">
        <f t="shared" si="21"/>
        <v>44.444444444444443</v>
      </c>
      <c r="R176">
        <f t="shared" si="22"/>
        <v>3.5714285714285694</v>
      </c>
      <c r="S176">
        <f t="shared" si="23"/>
        <v>-7.5757575757575637</v>
      </c>
      <c r="T176">
        <f t="shared" si="24"/>
        <v>-5.5555555555555571</v>
      </c>
      <c r="U176">
        <f t="shared" si="25"/>
        <v>16.666666666666657</v>
      </c>
      <c r="V176">
        <f t="shared" si="26"/>
        <v>18.333333333333336</v>
      </c>
      <c r="W176">
        <f t="shared" si="27"/>
        <v>-6.3390313390313437</v>
      </c>
      <c r="X176">
        <f t="shared" si="28"/>
        <v>5.55555555555555</v>
      </c>
      <c r="Y176">
        <f t="shared" si="29"/>
        <v>-11.111111111111114</v>
      </c>
      <c r="Z176">
        <f t="shared" si="30"/>
        <v>-6.0541310541310622</v>
      </c>
      <c r="AA176">
        <f t="shared" si="31"/>
        <v>0.64102564102564941</v>
      </c>
      <c r="AB176" s="151">
        <f t="shared" si="32"/>
        <v>37.794612794612789</v>
      </c>
      <c r="AC176">
        <f t="shared" si="33"/>
        <v>18.730158730158735</v>
      </c>
      <c r="AD176">
        <f t="shared" si="34"/>
        <v>18.868686868686865</v>
      </c>
      <c r="AE176">
        <f t="shared" si="35"/>
        <v>-25.353535353535349</v>
      </c>
      <c r="AF176">
        <f t="shared" si="36"/>
        <v>13.479344729344731</v>
      </c>
      <c r="AG176" s="151">
        <f t="shared" si="37"/>
        <v>12.34567901234567</v>
      </c>
      <c r="AH176">
        <f t="shared" si="38"/>
        <v>8.3333333333333428</v>
      </c>
      <c r="AI176">
        <f t="shared" si="39"/>
        <v>16.666666666666664</v>
      </c>
      <c r="AJ176">
        <f t="shared" si="40"/>
        <v>-4.5454545454545467</v>
      </c>
      <c r="AK176">
        <f t="shared" si="41"/>
        <v>16.666666666666671</v>
      </c>
      <c r="AL176" s="151">
        <f t="shared" si="42"/>
        <v>30.555555555555557</v>
      </c>
      <c r="AO176">
        <f t="shared" si="43"/>
        <v>-8.9090909090909065</v>
      </c>
      <c r="AP176">
        <f t="shared" si="44"/>
        <v>-6.8181818181818272</v>
      </c>
      <c r="AQ176">
        <f t="shared" si="45"/>
        <v>-14.393939393939398</v>
      </c>
      <c r="AR176">
        <f t="shared" si="46"/>
        <v>-41.666666666666657</v>
      </c>
      <c r="AS176">
        <f t="shared" si="47"/>
        <v>-6.6666666666666572</v>
      </c>
      <c r="AT176">
        <f t="shared" si="48"/>
        <v>25.000000000000007</v>
      </c>
      <c r="AU176" s="153">
        <f t="shared" si="49"/>
        <v>-44.444444444444436</v>
      </c>
      <c r="AV176" s="153">
        <f t="shared" si="50"/>
        <v>-53.535353535353536</v>
      </c>
      <c r="AW176" s="153">
        <f t="shared" si="51"/>
        <v>-41.010101010100996</v>
      </c>
      <c r="AX176" s="153">
        <f t="shared" si="52"/>
        <v>-38.383838383838373</v>
      </c>
      <c r="AY176" s="153">
        <f t="shared" si="53"/>
        <v>-32.323232323232325</v>
      </c>
      <c r="AZ176">
        <f t="shared" si="54"/>
        <v>28.571428571428569</v>
      </c>
      <c r="BA176">
        <f t="shared" si="55"/>
        <v>42.857142857142861</v>
      </c>
      <c r="BB176">
        <f t="shared" si="56"/>
        <v>-25</v>
      </c>
      <c r="BC176">
        <f t="shared" si="57"/>
        <v>25</v>
      </c>
      <c r="BD176">
        <f t="shared" si="58"/>
        <v>22.222222222222214</v>
      </c>
      <c r="BE176">
        <f t="shared" si="59"/>
        <v>4.2735042735042725</v>
      </c>
      <c r="BF176">
        <f t="shared" si="60"/>
        <v>0.92592592592592382</v>
      </c>
      <c r="BG176">
        <f t="shared" si="61"/>
        <v>11.680911680911692</v>
      </c>
      <c r="BH176">
        <f t="shared" si="62"/>
        <v>37.037037037037031</v>
      </c>
      <c r="BI176">
        <f t="shared" si="63"/>
        <v>15.17094017094017</v>
      </c>
      <c r="BJ176">
        <f t="shared" si="64"/>
        <v>16.168091168091152</v>
      </c>
      <c r="BK176">
        <f t="shared" si="65"/>
        <v>5.6980056980057014</v>
      </c>
    </row>
    <row r="177" spans="2:63" x14ac:dyDescent="0.35">
      <c r="B177" t="s">
        <v>256</v>
      </c>
      <c r="D177">
        <f t="shared" si="8"/>
        <v>-8.3333333333333428</v>
      </c>
      <c r="E177">
        <f t="shared" si="9"/>
        <v>5</v>
      </c>
      <c r="F177">
        <f t="shared" si="10"/>
        <v>2.7272727272727337</v>
      </c>
      <c r="G177">
        <f t="shared" si="11"/>
        <v>41.818181818181827</v>
      </c>
      <c r="H177">
        <f t="shared" si="12"/>
        <v>5.5555555555555571</v>
      </c>
      <c r="I177" s="151">
        <f t="shared" si="13"/>
        <v>26.363636363636367</v>
      </c>
      <c r="J177">
        <f t="shared" si="14"/>
        <v>16.666666666666671</v>
      </c>
      <c r="K177">
        <f t="shared" si="15"/>
        <v>41.666666666666657</v>
      </c>
      <c r="L177">
        <f t="shared" si="16"/>
        <v>-1.6666666666666643</v>
      </c>
      <c r="M177">
        <f t="shared" si="17"/>
        <v>-13.486909915481341</v>
      </c>
      <c r="N177">
        <f t="shared" si="18"/>
        <v>-0.30864197530863891</v>
      </c>
      <c r="O177">
        <f t="shared" si="19"/>
        <v>3.3333333333333286</v>
      </c>
      <c r="P177" s="151">
        <f t="shared" si="20"/>
        <v>1.8518518518518547</v>
      </c>
      <c r="Q177">
        <f t="shared" si="21"/>
        <v>44.444444444444443</v>
      </c>
      <c r="R177">
        <f t="shared" si="22"/>
        <v>37.373737373737384</v>
      </c>
      <c r="S177" t="str">
        <f t="shared" si="23"/>
        <v/>
      </c>
      <c r="T177">
        <f t="shared" si="24"/>
        <v>11.363636363636367</v>
      </c>
      <c r="U177">
        <f t="shared" si="25"/>
        <v>46.464646464646464</v>
      </c>
      <c r="V177">
        <f t="shared" si="26"/>
        <v>20.454545454545453</v>
      </c>
      <c r="W177">
        <f t="shared" si="27"/>
        <v>5.1851851851851904</v>
      </c>
      <c r="X177">
        <f t="shared" si="28"/>
        <v>11.851851851851855</v>
      </c>
      <c r="Y177">
        <f t="shared" si="29"/>
        <v>0</v>
      </c>
      <c r="Z177">
        <f t="shared" si="30"/>
        <v>-6.3492063492063551</v>
      </c>
      <c r="AA177">
        <f t="shared" si="31"/>
        <v>-1.2345679012345698</v>
      </c>
      <c r="AB177" s="151">
        <f t="shared" si="32"/>
        <v>6.018518518518519</v>
      </c>
      <c r="AC177">
        <f t="shared" si="33"/>
        <v>-32.38095238095238</v>
      </c>
      <c r="AD177">
        <f t="shared" si="34"/>
        <v>7.1111111111111072</v>
      </c>
      <c r="AE177">
        <f t="shared" si="35"/>
        <v>2.0202020202020137</v>
      </c>
      <c r="AF177">
        <f t="shared" si="36"/>
        <v>8.8138327721661156</v>
      </c>
      <c r="AG177" s="151">
        <f t="shared" si="37"/>
        <v>18.047138047138041</v>
      </c>
      <c r="AH177">
        <f t="shared" si="38"/>
        <v>50.909090909090907</v>
      </c>
      <c r="AI177" t="str">
        <f t="shared" si="39"/>
        <v/>
      </c>
      <c r="AJ177">
        <f t="shared" si="40"/>
        <v>-15.555555555555557</v>
      </c>
      <c r="AK177">
        <f t="shared" si="41"/>
        <v>21.428571428571431</v>
      </c>
      <c r="AL177" s="151">
        <f t="shared" si="42"/>
        <v>-2.5</v>
      </c>
      <c r="AO177">
        <f t="shared" si="43"/>
        <v>-10.901875901875904</v>
      </c>
      <c r="AP177">
        <f t="shared" si="44"/>
        <v>-5.5555555555555571</v>
      </c>
      <c r="AQ177">
        <f t="shared" si="45"/>
        <v>1.0101010101010104</v>
      </c>
      <c r="AR177">
        <f t="shared" si="46"/>
        <v>-25.974025974025977</v>
      </c>
      <c r="AS177">
        <f t="shared" si="47"/>
        <v>-21.212121212121204</v>
      </c>
      <c r="AT177">
        <f t="shared" si="48"/>
        <v>-2.7777777777777857</v>
      </c>
      <c r="AU177" s="153">
        <f t="shared" si="49"/>
        <v>-32.222222222222214</v>
      </c>
      <c r="AV177" s="153">
        <f t="shared" si="50"/>
        <v>-6.6666666666666572</v>
      </c>
      <c r="AW177" s="153">
        <f t="shared" si="51"/>
        <v>-39.999999999999986</v>
      </c>
      <c r="AX177" s="153">
        <f t="shared" si="52"/>
        <v>-56.666666666666671</v>
      </c>
      <c r="AY177" s="153">
        <f t="shared" si="53"/>
        <v>-26.666666666666664</v>
      </c>
      <c r="AZ177">
        <f t="shared" si="54"/>
        <v>-35.714285714285708</v>
      </c>
      <c r="BA177">
        <f t="shared" si="55"/>
        <v>-43.333333333333343</v>
      </c>
      <c r="BB177">
        <f t="shared" si="56"/>
        <v>-11.428571428571431</v>
      </c>
      <c r="BC177">
        <f t="shared" si="57"/>
        <v>-65.714285714285708</v>
      </c>
      <c r="BD177">
        <f t="shared" si="58"/>
        <v>-5.7142857142857082</v>
      </c>
      <c r="BE177">
        <f t="shared" si="59"/>
        <v>1.5151515151515156</v>
      </c>
      <c r="BF177">
        <f t="shared" si="60"/>
        <v>3.5353535353535435</v>
      </c>
      <c r="BG177">
        <f t="shared" si="61"/>
        <v>21.71717171717173</v>
      </c>
      <c r="BH177">
        <f t="shared" si="62"/>
        <v>8.4876543209876534</v>
      </c>
      <c r="BI177">
        <f t="shared" si="63"/>
        <v>5.4545454545454675</v>
      </c>
      <c r="BJ177">
        <f t="shared" si="64"/>
        <v>25.757575757575758</v>
      </c>
      <c r="BK177">
        <f t="shared" si="65"/>
        <v>22.929292929292927</v>
      </c>
    </row>
    <row r="178" spans="2:63" x14ac:dyDescent="0.35">
      <c r="B178" t="s">
        <v>257</v>
      </c>
      <c r="D178">
        <f t="shared" si="8"/>
        <v>11.111111111111114</v>
      </c>
      <c r="E178">
        <f t="shared" si="9"/>
        <v>13.131313131313121</v>
      </c>
      <c r="F178">
        <f t="shared" si="10"/>
        <v>5</v>
      </c>
      <c r="G178">
        <f t="shared" si="11"/>
        <v>67.777777777777771</v>
      </c>
      <c r="H178">
        <f t="shared" si="12"/>
        <v>48.888888888888886</v>
      </c>
      <c r="I178" s="151">
        <f t="shared" si="13"/>
        <v>32.222222222222229</v>
      </c>
      <c r="J178">
        <f t="shared" si="14"/>
        <v>9.0909090909090917</v>
      </c>
      <c r="K178">
        <f t="shared" si="15"/>
        <v>39.393939393939405</v>
      </c>
      <c r="L178">
        <f t="shared" si="16"/>
        <v>14.444444444444443</v>
      </c>
      <c r="M178">
        <f t="shared" si="17"/>
        <v>28.248196248196251</v>
      </c>
      <c r="N178">
        <f t="shared" si="18"/>
        <v>-14.444444444444443</v>
      </c>
      <c r="O178">
        <f t="shared" si="19"/>
        <v>-11.111111111111114</v>
      </c>
      <c r="P178" s="151">
        <f t="shared" si="20"/>
        <v>-2.5925925925925952</v>
      </c>
      <c r="Q178">
        <f t="shared" si="21"/>
        <v>41.428571428571431</v>
      </c>
      <c r="R178">
        <f t="shared" si="22"/>
        <v>8.5714285714285694</v>
      </c>
      <c r="S178">
        <f t="shared" si="23"/>
        <v>-30</v>
      </c>
      <c r="T178">
        <f t="shared" si="24"/>
        <v>58.888888888888886</v>
      </c>
      <c r="U178">
        <f t="shared" si="25"/>
        <v>42.857142857142854</v>
      </c>
      <c r="V178">
        <f t="shared" si="26"/>
        <v>10.714285714285715</v>
      </c>
      <c r="W178">
        <f t="shared" si="27"/>
        <v>-6.6666666666666572</v>
      </c>
      <c r="X178">
        <f t="shared" si="28"/>
        <v>0.37037037037037379</v>
      </c>
      <c r="Y178">
        <f t="shared" si="29"/>
        <v>2.2222222222222214</v>
      </c>
      <c r="Z178">
        <f t="shared" si="30"/>
        <v>-35.802469135802468</v>
      </c>
      <c r="AA178">
        <f t="shared" si="31"/>
        <v>-5.8585858585858688</v>
      </c>
      <c r="AB178" s="151">
        <f t="shared" si="32"/>
        <v>29.135802469135804</v>
      </c>
      <c r="AC178">
        <f t="shared" si="33"/>
        <v>45.858585858585855</v>
      </c>
      <c r="AD178">
        <f t="shared" si="34"/>
        <v>12.257896424563086</v>
      </c>
      <c r="AE178">
        <f t="shared" si="35"/>
        <v>35.74074074074074</v>
      </c>
      <c r="AF178">
        <f t="shared" si="36"/>
        <v>12.80022446689113</v>
      </c>
      <c r="AG178" s="151">
        <f t="shared" si="37"/>
        <v>-6.1728395061728349</v>
      </c>
      <c r="AH178">
        <f t="shared" si="38"/>
        <v>-7.5</v>
      </c>
      <c r="AI178">
        <f t="shared" si="39"/>
        <v>29.87012987012988</v>
      </c>
      <c r="AJ178">
        <f t="shared" si="40"/>
        <v>55.555555555555543</v>
      </c>
      <c r="AK178">
        <f t="shared" si="41"/>
        <v>37.5</v>
      </c>
      <c r="AL178" s="151">
        <f t="shared" si="42"/>
        <v>30.303030303030305</v>
      </c>
      <c r="AO178">
        <f t="shared" si="43"/>
        <v>28.565656565656571</v>
      </c>
      <c r="AP178">
        <f t="shared" si="44"/>
        <v>-6.0606060606060588</v>
      </c>
      <c r="AQ178">
        <f t="shared" si="45"/>
        <v>22.222222222222221</v>
      </c>
      <c r="AR178">
        <f t="shared" si="46"/>
        <v>60</v>
      </c>
      <c r="AS178">
        <f t="shared" si="47"/>
        <v>22.222222222222229</v>
      </c>
      <c r="AT178">
        <f t="shared" si="48"/>
        <v>44.444444444444443</v>
      </c>
      <c r="AU178" s="153">
        <f t="shared" si="49"/>
        <v>-46.717171717171716</v>
      </c>
      <c r="AV178" s="153">
        <f t="shared" si="50"/>
        <v>-32.222222222222221</v>
      </c>
      <c r="AW178" s="153">
        <f t="shared" si="51"/>
        <v>-84.722222222222214</v>
      </c>
      <c r="AX178" s="153">
        <f t="shared" si="52"/>
        <v>-59.259259259259267</v>
      </c>
      <c r="AY178" s="153">
        <f t="shared" si="53"/>
        <v>-23.17460317460317</v>
      </c>
      <c r="AZ178">
        <f t="shared" si="54"/>
        <v>54.54545454545454</v>
      </c>
      <c r="BA178">
        <f t="shared" si="55"/>
        <v>54.54545454545454</v>
      </c>
      <c r="BB178">
        <f t="shared" si="56"/>
        <v>34.343434343434339</v>
      </c>
      <c r="BC178">
        <f t="shared" si="57"/>
        <v>33.333333333333329</v>
      </c>
      <c r="BD178">
        <f t="shared" si="58"/>
        <v>52.525252525252526</v>
      </c>
      <c r="BE178">
        <f t="shared" si="59"/>
        <v>5.5555555555555571</v>
      </c>
      <c r="BF178">
        <f t="shared" si="60"/>
        <v>16.262626262626263</v>
      </c>
      <c r="BG178">
        <f t="shared" si="61"/>
        <v>-11.111111111111114</v>
      </c>
      <c r="BH178">
        <f t="shared" si="62"/>
        <v>40.493827160493822</v>
      </c>
      <c r="BI178">
        <f t="shared" si="63"/>
        <v>-6.8518518518518547</v>
      </c>
      <c r="BJ178">
        <f t="shared" si="64"/>
        <v>-4.6296296296296333</v>
      </c>
      <c r="BK178">
        <f t="shared" si="65"/>
        <v>-7.0370370370370381</v>
      </c>
    </row>
    <row r="179" spans="2:63" x14ac:dyDescent="0.35">
      <c r="B179" t="s">
        <v>308</v>
      </c>
      <c r="D179">
        <f t="shared" si="8"/>
        <v>0</v>
      </c>
      <c r="E179">
        <f t="shared" si="9"/>
        <v>0</v>
      </c>
      <c r="F179">
        <f t="shared" si="10"/>
        <v>32.857142857142861</v>
      </c>
      <c r="G179">
        <f t="shared" si="11"/>
        <v>60</v>
      </c>
      <c r="H179">
        <f t="shared" si="12"/>
        <v>10.622710622710628</v>
      </c>
      <c r="I179" s="151">
        <f t="shared" si="13"/>
        <v>-7.9365079365079367</v>
      </c>
      <c r="J179">
        <f t="shared" si="14"/>
        <v>25.274725274725277</v>
      </c>
      <c r="K179">
        <f t="shared" si="15"/>
        <v>18.333333333333329</v>
      </c>
      <c r="L179">
        <f t="shared" si="16"/>
        <v>22.857142857142861</v>
      </c>
      <c r="M179" t="str">
        <f t="shared" si="17"/>
        <v/>
      </c>
      <c r="N179">
        <f t="shared" si="18"/>
        <v>-8.8215488215488307</v>
      </c>
      <c r="O179">
        <f t="shared" si="19"/>
        <v>-13.888888888888893</v>
      </c>
      <c r="P179" s="151">
        <f t="shared" si="20"/>
        <v>-10.028860028860031</v>
      </c>
      <c r="Q179">
        <f t="shared" si="21"/>
        <v>14.285714285714292</v>
      </c>
      <c r="R179">
        <f t="shared" si="22"/>
        <v>19.318181818181827</v>
      </c>
      <c r="S179">
        <f t="shared" si="23"/>
        <v>-14.285714285714278</v>
      </c>
      <c r="T179">
        <f t="shared" si="24"/>
        <v>25.454545454545453</v>
      </c>
      <c r="U179">
        <f t="shared" si="25"/>
        <v>16.666666666666657</v>
      </c>
      <c r="V179">
        <f t="shared" si="26"/>
        <v>-1.9230769230769234</v>
      </c>
      <c r="W179">
        <f t="shared" si="27"/>
        <v>-1.481481481481481</v>
      </c>
      <c r="X179">
        <f t="shared" si="28"/>
        <v>-6.8686868686868721</v>
      </c>
      <c r="Y179">
        <f t="shared" si="29"/>
        <v>-8.518518518518519</v>
      </c>
      <c r="Z179">
        <f t="shared" si="30"/>
        <v>-14.685314685314694</v>
      </c>
      <c r="AA179">
        <f t="shared" si="31"/>
        <v>-23.465423465423477</v>
      </c>
      <c r="AB179" s="151">
        <f t="shared" si="32"/>
        <v>-12.051282051282055</v>
      </c>
      <c r="AC179" t="str">
        <f t="shared" si="33"/>
        <v/>
      </c>
      <c r="AD179">
        <f t="shared" si="34"/>
        <v>9.1211504544837823</v>
      </c>
      <c r="AE179">
        <f t="shared" si="35"/>
        <v>-27.521367521367512</v>
      </c>
      <c r="AF179">
        <f t="shared" si="36"/>
        <v>2.0153457653457636</v>
      </c>
      <c r="AG179" s="151">
        <f t="shared" si="37"/>
        <v>5.6762990096323591</v>
      </c>
      <c r="AH179">
        <f t="shared" si="38"/>
        <v>18.571428571428569</v>
      </c>
      <c r="AI179">
        <f t="shared" si="39"/>
        <v>-9.5238095238095184</v>
      </c>
      <c r="AJ179">
        <f t="shared" si="40"/>
        <v>-5.5555555555555571</v>
      </c>
      <c r="AK179">
        <f t="shared" si="41"/>
        <v>22.222222222222214</v>
      </c>
      <c r="AL179" s="151">
        <f t="shared" si="42"/>
        <v>57.142857142857139</v>
      </c>
      <c r="AO179" t="str">
        <f t="shared" si="43"/>
        <v/>
      </c>
      <c r="AP179" t="str">
        <f t="shared" si="44"/>
        <v/>
      </c>
      <c r="AQ179" t="str">
        <f t="shared" si="45"/>
        <v/>
      </c>
      <c r="AR179" t="str">
        <f t="shared" si="46"/>
        <v/>
      </c>
      <c r="AS179" t="str">
        <f t="shared" si="47"/>
        <v/>
      </c>
      <c r="AT179" t="str">
        <f t="shared" si="48"/>
        <v/>
      </c>
      <c r="AU179" s="153">
        <f t="shared" si="49"/>
        <v>-10.899470899470906</v>
      </c>
      <c r="AV179" s="153">
        <f t="shared" si="50"/>
        <v>-63.817663817663828</v>
      </c>
      <c r="AW179" s="153">
        <f t="shared" si="51"/>
        <v>-51.908831908831914</v>
      </c>
      <c r="AX179" s="153">
        <f t="shared" si="52"/>
        <v>-36.942070275403609</v>
      </c>
      <c r="AY179" s="153">
        <f t="shared" si="53"/>
        <v>-20.512820512820518</v>
      </c>
      <c r="AZ179" t="str">
        <f t="shared" si="54"/>
        <v/>
      </c>
      <c r="BA179" t="str">
        <f t="shared" si="55"/>
        <v/>
      </c>
      <c r="BB179" t="str">
        <f t="shared" si="56"/>
        <v/>
      </c>
      <c r="BC179" t="str">
        <f t="shared" si="57"/>
        <v/>
      </c>
      <c r="BD179" t="str">
        <f t="shared" si="58"/>
        <v/>
      </c>
      <c r="BE179">
        <f t="shared" si="59"/>
        <v>-7.2222222222222214</v>
      </c>
      <c r="BF179">
        <f t="shared" si="60"/>
        <v>5.7720057720057696</v>
      </c>
      <c r="BG179">
        <f t="shared" si="61"/>
        <v>3.4798534798534888</v>
      </c>
      <c r="BH179">
        <f t="shared" si="62"/>
        <v>6.0317460317460387</v>
      </c>
      <c r="BI179">
        <f t="shared" si="63"/>
        <v>5.2910052910052912</v>
      </c>
      <c r="BJ179">
        <f t="shared" si="64"/>
        <v>2.9629629629629761</v>
      </c>
      <c r="BK179">
        <f t="shared" si="65"/>
        <v>8.7749287749287816</v>
      </c>
    </row>
    <row r="180" spans="2:63" x14ac:dyDescent="0.35">
      <c r="B180" t="s">
        <v>309</v>
      </c>
      <c r="D180">
        <f t="shared" si="8"/>
        <v>-6.25</v>
      </c>
      <c r="E180">
        <f t="shared" si="9"/>
        <v>11.931818181818173</v>
      </c>
      <c r="F180">
        <f t="shared" si="10"/>
        <v>13.939393939393938</v>
      </c>
      <c r="G180">
        <f t="shared" si="11"/>
        <v>14.772727272727266</v>
      </c>
      <c r="H180">
        <f t="shared" si="12"/>
        <v>26.031746031746032</v>
      </c>
      <c r="I180" s="151">
        <f t="shared" si="13"/>
        <v>7.5783475783475751</v>
      </c>
      <c r="J180">
        <f t="shared" si="14"/>
        <v>27.142857142857139</v>
      </c>
      <c r="K180">
        <f t="shared" si="15"/>
        <v>40</v>
      </c>
      <c r="L180">
        <f t="shared" si="16"/>
        <v>4.8484848484848442</v>
      </c>
      <c r="M180">
        <f t="shared" si="17"/>
        <v>15.743506493506494</v>
      </c>
      <c r="N180">
        <f t="shared" si="18"/>
        <v>6.712962962962969</v>
      </c>
      <c r="O180">
        <f t="shared" si="19"/>
        <v>7.1759259259259096</v>
      </c>
      <c r="P180" s="151">
        <f t="shared" si="20"/>
        <v>6.8518518518518547</v>
      </c>
      <c r="Q180">
        <f t="shared" si="21"/>
        <v>10</v>
      </c>
      <c r="R180">
        <f t="shared" si="22"/>
        <v>-15.909090909090907</v>
      </c>
      <c r="S180">
        <f t="shared" si="23"/>
        <v>-6.6666666666666714</v>
      </c>
      <c r="T180">
        <f t="shared" si="24"/>
        <v>22.222222222222214</v>
      </c>
      <c r="U180">
        <f t="shared" si="25"/>
        <v>53.75</v>
      </c>
      <c r="V180">
        <f t="shared" si="26"/>
        <v>-1.2987012987013031</v>
      </c>
      <c r="W180">
        <f t="shared" si="27"/>
        <v>-1.7094017094017175</v>
      </c>
      <c r="X180">
        <f t="shared" si="28"/>
        <v>-5.341880341880767E-2</v>
      </c>
      <c r="Y180">
        <f t="shared" si="29"/>
        <v>5.8226495726495813</v>
      </c>
      <c r="Z180">
        <f t="shared" si="30"/>
        <v>-15.491452991453002</v>
      </c>
      <c r="AA180">
        <f t="shared" si="31"/>
        <v>-8.2341269841269877</v>
      </c>
      <c r="AB180" s="151">
        <f t="shared" si="32"/>
        <v>5.9829059829059759</v>
      </c>
      <c r="AC180">
        <f t="shared" si="33"/>
        <v>30.758547008547005</v>
      </c>
      <c r="AD180">
        <f t="shared" si="34"/>
        <v>9.5622895622895641</v>
      </c>
      <c r="AE180">
        <f t="shared" si="35"/>
        <v>-23.809523809523803</v>
      </c>
      <c r="AF180">
        <f t="shared" si="36"/>
        <v>6.7177960927960925</v>
      </c>
      <c r="AG180" s="151">
        <f t="shared" si="37"/>
        <v>7.7937186270519589</v>
      </c>
      <c r="AH180">
        <f t="shared" si="38"/>
        <v>36.666666666666671</v>
      </c>
      <c r="AI180">
        <f t="shared" si="39"/>
        <v>7.1428571428571459</v>
      </c>
      <c r="AJ180">
        <f t="shared" si="40"/>
        <v>16.346153846153847</v>
      </c>
      <c r="AK180">
        <f t="shared" si="41"/>
        <v>74.166666666666671</v>
      </c>
      <c r="AL180" s="151">
        <f t="shared" si="42"/>
        <v>10</v>
      </c>
      <c r="AO180">
        <f t="shared" si="43"/>
        <v>18.340909090909086</v>
      </c>
      <c r="AP180">
        <f t="shared" si="44"/>
        <v>44.318181818181813</v>
      </c>
      <c r="AQ180">
        <f t="shared" si="45"/>
        <v>28.484848484848481</v>
      </c>
      <c r="AR180">
        <f t="shared" si="46"/>
        <v>-10.227272727272734</v>
      </c>
      <c r="AS180">
        <f t="shared" si="47"/>
        <v>11.515151515151501</v>
      </c>
      <c r="AT180">
        <f t="shared" si="48"/>
        <v>17.613636363636367</v>
      </c>
      <c r="AU180" s="153">
        <f t="shared" si="49"/>
        <v>-19.658119658119652</v>
      </c>
      <c r="AV180" s="153">
        <f t="shared" si="50"/>
        <v>3.3475783475783558</v>
      </c>
      <c r="AW180" s="153">
        <f t="shared" si="51"/>
        <v>-44.31216931216931</v>
      </c>
      <c r="AX180" s="153">
        <f t="shared" si="52"/>
        <v>-50.793650793650812</v>
      </c>
      <c r="AY180" s="153">
        <f t="shared" si="53"/>
        <v>-12.587412587412587</v>
      </c>
      <c r="AZ180">
        <f t="shared" si="54"/>
        <v>34.027777777777779</v>
      </c>
      <c r="BA180">
        <f t="shared" si="55"/>
        <v>23.931623931623932</v>
      </c>
      <c r="BB180">
        <f t="shared" si="56"/>
        <v>20</v>
      </c>
      <c r="BC180">
        <f t="shared" si="57"/>
        <v>40</v>
      </c>
      <c r="BD180">
        <f t="shared" si="58"/>
        <v>35.833333333333329</v>
      </c>
      <c r="BE180">
        <f t="shared" si="59"/>
        <v>2.0634920634920704</v>
      </c>
      <c r="BF180">
        <f t="shared" si="60"/>
        <v>0.85470085470085522</v>
      </c>
      <c r="BG180">
        <f t="shared" si="61"/>
        <v>12.5</v>
      </c>
      <c r="BH180">
        <f t="shared" si="62"/>
        <v>11.452991452991455</v>
      </c>
      <c r="BI180">
        <f t="shared" si="63"/>
        <v>-1.8849206349206469</v>
      </c>
      <c r="BJ180">
        <f t="shared" si="64"/>
        <v>3.6706349206349103</v>
      </c>
      <c r="BK180">
        <f t="shared" si="65"/>
        <v>21.595441595441585</v>
      </c>
    </row>
    <row r="181" spans="2:63" x14ac:dyDescent="0.35">
      <c r="B181" t="s">
        <v>310</v>
      </c>
      <c r="D181">
        <f t="shared" si="8"/>
        <v>-1.025641025641022</v>
      </c>
      <c r="E181">
        <f t="shared" si="9"/>
        <v>31.282051282051277</v>
      </c>
      <c r="F181">
        <f t="shared" si="10"/>
        <v>36.923076923076934</v>
      </c>
      <c r="G181">
        <f t="shared" si="11"/>
        <v>30</v>
      </c>
      <c r="H181">
        <f t="shared" si="12"/>
        <v>-23.703703703703709</v>
      </c>
      <c r="I181" s="151">
        <f t="shared" si="13"/>
        <v>-30.462962962962962</v>
      </c>
      <c r="J181">
        <f t="shared" si="14"/>
        <v>40.512820512820511</v>
      </c>
      <c r="K181">
        <f t="shared" si="15"/>
        <v>55.494505494505503</v>
      </c>
      <c r="L181">
        <f t="shared" si="16"/>
        <v>37.948717948717949</v>
      </c>
      <c r="M181">
        <f t="shared" si="17"/>
        <v>4.2857142857142776</v>
      </c>
      <c r="N181">
        <f t="shared" si="18"/>
        <v>15.092592592592588</v>
      </c>
      <c r="O181">
        <f t="shared" si="19"/>
        <v>21.994301994301988</v>
      </c>
      <c r="P181" s="151">
        <f t="shared" si="20"/>
        <v>15.754985754985757</v>
      </c>
      <c r="Q181">
        <f t="shared" si="21"/>
        <v>13.333333333333329</v>
      </c>
      <c r="R181">
        <f t="shared" si="22"/>
        <v>40</v>
      </c>
      <c r="S181">
        <f t="shared" si="23"/>
        <v>-7.6923076923076934</v>
      </c>
      <c r="T181">
        <f t="shared" si="24"/>
        <v>-12.637362637362639</v>
      </c>
      <c r="U181">
        <f t="shared" si="25"/>
        <v>53.333333333333321</v>
      </c>
      <c r="V181">
        <f t="shared" si="26"/>
        <v>5.8441558441558428</v>
      </c>
      <c r="W181">
        <f t="shared" si="27"/>
        <v>9.458689458689463</v>
      </c>
      <c r="X181">
        <f t="shared" si="28"/>
        <v>10.000000000000007</v>
      </c>
      <c r="Y181">
        <f t="shared" si="29"/>
        <v>-0.37037037037036669</v>
      </c>
      <c r="Z181">
        <f t="shared" si="30"/>
        <v>4.2592592592592666</v>
      </c>
      <c r="AA181">
        <f t="shared" si="31"/>
        <v>-3.5327635327635392</v>
      </c>
      <c r="AB181" s="151">
        <f t="shared" si="32"/>
        <v>-1.481481481481481</v>
      </c>
      <c r="AC181">
        <f t="shared" si="33"/>
        <v>-10.128205128205124</v>
      </c>
      <c r="AD181">
        <f t="shared" si="34"/>
        <v>-4.8215488215488165</v>
      </c>
      <c r="AE181">
        <f t="shared" si="35"/>
        <v>-0.37037037037037024</v>
      </c>
      <c r="AF181">
        <f t="shared" si="36"/>
        <v>7.2044159544159498</v>
      </c>
      <c r="AG181" s="151">
        <f t="shared" si="37"/>
        <v>-8.6942070275403651</v>
      </c>
      <c r="AH181">
        <f t="shared" si="38"/>
        <v>37.948717948717949</v>
      </c>
      <c r="AI181">
        <f t="shared" si="39"/>
        <v>38.787878787878789</v>
      </c>
      <c r="AJ181">
        <f t="shared" si="40"/>
        <v>13.333333333333332</v>
      </c>
      <c r="AK181">
        <f t="shared" si="41"/>
        <v>31.282051282051277</v>
      </c>
      <c r="AL181" s="151">
        <f t="shared" si="42"/>
        <v>41.666666666666671</v>
      </c>
      <c r="AO181">
        <f t="shared" si="43"/>
        <v>-6</v>
      </c>
      <c r="AP181">
        <f t="shared" si="44"/>
        <v>-1.025641025641022</v>
      </c>
      <c r="AQ181">
        <f t="shared" si="45"/>
        <v>-62.564102564102555</v>
      </c>
      <c r="AR181">
        <f t="shared" si="46"/>
        <v>44.615384615384613</v>
      </c>
      <c r="AS181">
        <f t="shared" si="47"/>
        <v>-3.3333333333333286</v>
      </c>
      <c r="AT181">
        <f t="shared" si="48"/>
        <v>-7.6923076923076934</v>
      </c>
      <c r="AU181" s="153">
        <f t="shared" si="49"/>
        <v>-52.72727272727272</v>
      </c>
      <c r="AV181" s="153">
        <f t="shared" si="50"/>
        <v>-57.037037037037038</v>
      </c>
      <c r="AW181" s="153">
        <f t="shared" si="51"/>
        <v>-49.629629629629633</v>
      </c>
      <c r="AX181" s="153">
        <f t="shared" si="52"/>
        <v>-58.249158249158242</v>
      </c>
      <c r="AY181" s="153">
        <f t="shared" si="53"/>
        <v>-43.434343434343432</v>
      </c>
      <c r="AZ181">
        <f t="shared" si="54"/>
        <v>-15.384615384615387</v>
      </c>
      <c r="BA181">
        <f t="shared" si="55"/>
        <v>-25.000000000000007</v>
      </c>
      <c r="BB181">
        <f t="shared" si="56"/>
        <v>23.076923076923073</v>
      </c>
      <c r="BC181">
        <f t="shared" si="57"/>
        <v>-16.666666666666657</v>
      </c>
      <c r="BD181">
        <f t="shared" si="58"/>
        <v>-16.666666666666657</v>
      </c>
      <c r="BE181">
        <f t="shared" si="59"/>
        <v>12.535612535612533</v>
      </c>
      <c r="BF181">
        <f t="shared" si="60"/>
        <v>16.481481481481481</v>
      </c>
      <c r="BG181">
        <f t="shared" si="61"/>
        <v>14.245014245014247</v>
      </c>
      <c r="BH181">
        <f t="shared" si="62"/>
        <v>-14.444444444444445</v>
      </c>
      <c r="BI181">
        <f t="shared" si="63"/>
        <v>-7.2222222222222285</v>
      </c>
      <c r="BJ181">
        <f t="shared" si="64"/>
        <v>-10.427350427350433</v>
      </c>
      <c r="BK181">
        <f t="shared" si="65"/>
        <v>-8.4330484330484392</v>
      </c>
    </row>
    <row r="182" spans="2:63" x14ac:dyDescent="0.35">
      <c r="B182" t="s">
        <v>258</v>
      </c>
      <c r="D182">
        <f t="shared" si="8"/>
        <v>0</v>
      </c>
      <c r="E182">
        <f t="shared" si="9"/>
        <v>-1.4423076923076934</v>
      </c>
      <c r="F182">
        <f t="shared" si="10"/>
        <v>0</v>
      </c>
      <c r="G182">
        <f t="shared" si="11"/>
        <v>25</v>
      </c>
      <c r="H182">
        <f t="shared" si="12"/>
        <v>-1.923076923076934</v>
      </c>
      <c r="I182" s="151">
        <f t="shared" si="13"/>
        <v>0.74074074074073337</v>
      </c>
      <c r="J182">
        <f t="shared" si="14"/>
        <v>15.865384615384613</v>
      </c>
      <c r="K182">
        <f t="shared" si="15"/>
        <v>42.857142857142861</v>
      </c>
      <c r="L182">
        <f t="shared" si="16"/>
        <v>5.6410256410256352</v>
      </c>
      <c r="M182">
        <f t="shared" si="17"/>
        <v>14.748168498168496</v>
      </c>
      <c r="N182">
        <f t="shared" si="18"/>
        <v>21.420940170940163</v>
      </c>
      <c r="O182">
        <f t="shared" si="19"/>
        <v>26.442307692307701</v>
      </c>
      <c r="P182" s="151">
        <f t="shared" si="20"/>
        <v>28.205128205128204</v>
      </c>
      <c r="Q182">
        <f t="shared" si="21"/>
        <v>26.666666666666671</v>
      </c>
      <c r="R182">
        <f t="shared" si="22"/>
        <v>-2.0512820512820582</v>
      </c>
      <c r="S182">
        <f t="shared" si="23"/>
        <v>4.6153846153846132</v>
      </c>
      <c r="T182">
        <f t="shared" si="24"/>
        <v>10.256410256410277</v>
      </c>
      <c r="U182">
        <f t="shared" si="25"/>
        <v>62.5</v>
      </c>
      <c r="V182">
        <f t="shared" si="26"/>
        <v>56.493506493506487</v>
      </c>
      <c r="W182">
        <f t="shared" si="27"/>
        <v>24.999999999999993</v>
      </c>
      <c r="X182">
        <f t="shared" si="28"/>
        <v>26.157407407407405</v>
      </c>
      <c r="Y182">
        <f t="shared" si="29"/>
        <v>27.546296296296298</v>
      </c>
      <c r="Z182">
        <f t="shared" si="30"/>
        <v>11.805555555555557</v>
      </c>
      <c r="AA182">
        <f t="shared" si="31"/>
        <v>7.5854700854700852</v>
      </c>
      <c r="AB182" s="151">
        <f t="shared" si="32"/>
        <v>14.155982905982903</v>
      </c>
      <c r="AC182">
        <f t="shared" si="33"/>
        <v>11.147435897435884</v>
      </c>
      <c r="AD182">
        <f t="shared" si="34"/>
        <v>14.489658489658481</v>
      </c>
      <c r="AE182">
        <f t="shared" si="35"/>
        <v>5.0925925925925881</v>
      </c>
      <c r="AF182">
        <f t="shared" si="36"/>
        <v>19.177350427350433</v>
      </c>
      <c r="AG182" s="151">
        <f t="shared" si="37"/>
        <v>10.701566951566946</v>
      </c>
      <c r="AH182">
        <f t="shared" si="38"/>
        <v>20.879120879120876</v>
      </c>
      <c r="AI182">
        <f t="shared" si="39"/>
        <v>38.095238095238088</v>
      </c>
      <c r="AJ182">
        <f t="shared" si="40"/>
        <v>58.333333333333336</v>
      </c>
      <c r="AK182">
        <f t="shared" si="41"/>
        <v>13.333333333333329</v>
      </c>
      <c r="AL182" s="151">
        <f t="shared" si="42"/>
        <v>25.641025641025649</v>
      </c>
      <c r="AO182">
        <f t="shared" si="43"/>
        <v>5.6410256410256352</v>
      </c>
      <c r="AP182">
        <f t="shared" si="44"/>
        <v>-2.8846153846153868</v>
      </c>
      <c r="AQ182">
        <f t="shared" si="45"/>
        <v>11.057692307692307</v>
      </c>
      <c r="AR182">
        <f t="shared" si="46"/>
        <v>-15.384615384615387</v>
      </c>
      <c r="AS182">
        <f t="shared" si="47"/>
        <v>16.666666666666657</v>
      </c>
      <c r="AT182">
        <f t="shared" si="48"/>
        <v>18.75</v>
      </c>
      <c r="AU182" s="153">
        <f t="shared" si="49"/>
        <v>-4.9158249158249205</v>
      </c>
      <c r="AV182" s="153">
        <f t="shared" si="50"/>
        <v>-40.673400673400664</v>
      </c>
      <c r="AW182" s="153">
        <f t="shared" si="51"/>
        <v>-50.072150072150066</v>
      </c>
      <c r="AX182" s="153">
        <f t="shared" si="52"/>
        <v>-29.725829725829733</v>
      </c>
      <c r="AY182" s="153">
        <f t="shared" si="53"/>
        <v>-41.558441558441551</v>
      </c>
      <c r="AZ182">
        <f t="shared" si="54"/>
        <v>-1.4423076923076934</v>
      </c>
      <c r="BA182">
        <f t="shared" si="55"/>
        <v>11.057692307692307</v>
      </c>
      <c r="BB182">
        <f t="shared" si="56"/>
        <v>3.3653846153846132</v>
      </c>
      <c r="BC182">
        <f t="shared" si="57"/>
        <v>37.948717948717949</v>
      </c>
      <c r="BD182">
        <f t="shared" si="58"/>
        <v>4.8076923076923066</v>
      </c>
      <c r="BE182">
        <f t="shared" si="59"/>
        <v>15.5982905982906</v>
      </c>
      <c r="BF182">
        <f t="shared" si="60"/>
        <v>28.044871794871796</v>
      </c>
      <c r="BG182">
        <f t="shared" si="61"/>
        <v>9.241452991452995</v>
      </c>
      <c r="BH182">
        <f t="shared" si="62"/>
        <v>23.824786324786331</v>
      </c>
      <c r="BI182">
        <f t="shared" si="63"/>
        <v>9.2414529914530021</v>
      </c>
      <c r="BJ182">
        <f t="shared" si="64"/>
        <v>11.164529914529908</v>
      </c>
      <c r="BK182">
        <f t="shared" si="65"/>
        <v>11.698717948717956</v>
      </c>
    </row>
    <row r="183" spans="2:63" x14ac:dyDescent="0.35">
      <c r="B183" t="s">
        <v>260</v>
      </c>
      <c r="D183">
        <f t="shared" si="8"/>
        <v>-33.9366515837104</v>
      </c>
      <c r="E183">
        <f t="shared" si="9"/>
        <v>-38.888888888888886</v>
      </c>
      <c r="F183">
        <f t="shared" si="10"/>
        <v>-9.049773755656112</v>
      </c>
      <c r="G183">
        <f t="shared" si="11"/>
        <v>0.90497737556560764</v>
      </c>
      <c r="H183">
        <f t="shared" si="12"/>
        <v>-11.640211640211632</v>
      </c>
      <c r="I183" s="151">
        <f t="shared" si="13"/>
        <v>5.2910052910052841</v>
      </c>
      <c r="J183">
        <f t="shared" si="14"/>
        <v>28.571428571428573</v>
      </c>
      <c r="K183">
        <f t="shared" si="15"/>
        <v>-4.7008547008547197</v>
      </c>
      <c r="L183">
        <f t="shared" si="16"/>
        <v>-24.436090225563916</v>
      </c>
      <c r="M183">
        <f t="shared" si="17"/>
        <v>17.321398734932565</v>
      </c>
      <c r="N183">
        <f t="shared" si="18"/>
        <v>-37.742504409171083</v>
      </c>
      <c r="O183">
        <f t="shared" si="19"/>
        <v>-27.689594356261026</v>
      </c>
      <c r="P183" s="151">
        <f t="shared" si="20"/>
        <v>-26.10229276895943</v>
      </c>
      <c r="Q183">
        <f t="shared" si="21"/>
        <v>5.6390977443608961</v>
      </c>
      <c r="R183">
        <f t="shared" si="22"/>
        <v>11.904761904761912</v>
      </c>
      <c r="S183">
        <f t="shared" si="23"/>
        <v>2.2556390977443499</v>
      </c>
      <c r="T183">
        <f t="shared" si="24"/>
        <v>42.857142857142861</v>
      </c>
      <c r="U183">
        <f t="shared" si="25"/>
        <v>20.634920634920647</v>
      </c>
      <c r="V183">
        <f t="shared" si="26"/>
        <v>3.571428571428573</v>
      </c>
      <c r="W183">
        <f t="shared" si="27"/>
        <v>-12.740183792815372</v>
      </c>
      <c r="X183">
        <f t="shared" si="28"/>
        <v>4.3859649122806985</v>
      </c>
      <c r="Y183">
        <f t="shared" si="29"/>
        <v>-20.593149540517963</v>
      </c>
      <c r="Z183">
        <f t="shared" si="30"/>
        <v>-7.6023391812865384</v>
      </c>
      <c r="AA183">
        <f t="shared" si="31"/>
        <v>-10.066833751044271</v>
      </c>
      <c r="AB183" s="151">
        <f t="shared" si="32"/>
        <v>31.045751633986924</v>
      </c>
      <c r="AC183">
        <f t="shared" si="33"/>
        <v>2.2610447687847</v>
      </c>
      <c r="AD183">
        <f t="shared" si="34"/>
        <v>-11.858465608465607</v>
      </c>
      <c r="AE183">
        <f t="shared" si="35"/>
        <v>-44.402673350041766</v>
      </c>
      <c r="AF183">
        <f t="shared" si="36"/>
        <v>5.3455397753643439</v>
      </c>
      <c r="AG183" s="151">
        <f t="shared" si="37"/>
        <v>-4.1539032767102952</v>
      </c>
      <c r="AH183">
        <f t="shared" si="38"/>
        <v>12.14574898785424</v>
      </c>
      <c r="AI183">
        <f t="shared" si="39"/>
        <v>19.747899159663863</v>
      </c>
      <c r="AJ183">
        <f t="shared" si="40"/>
        <v>-16.742081447963798</v>
      </c>
      <c r="AK183">
        <f t="shared" si="41"/>
        <v>-28.991596638655466</v>
      </c>
      <c r="AL183" s="151">
        <f t="shared" si="42"/>
        <v>19.924812030075174</v>
      </c>
      <c r="AO183">
        <f t="shared" si="43"/>
        <v>16.096908939014199</v>
      </c>
      <c r="AP183">
        <f t="shared" si="44"/>
        <v>-6.3492063492063551</v>
      </c>
      <c r="AQ183">
        <f t="shared" si="45"/>
        <v>17.61904761904762</v>
      </c>
      <c r="AR183">
        <f t="shared" si="46"/>
        <v>25.563909774436091</v>
      </c>
      <c r="AS183">
        <f t="shared" si="47"/>
        <v>7.1428571428571459</v>
      </c>
      <c r="AT183">
        <f t="shared" si="48"/>
        <v>36.507936507936499</v>
      </c>
      <c r="AU183" s="153">
        <f t="shared" si="49"/>
        <v>-36.243386243386247</v>
      </c>
      <c r="AV183" s="153">
        <f t="shared" si="50"/>
        <v>-46.825396825396822</v>
      </c>
      <c r="AW183" s="153">
        <f t="shared" si="51"/>
        <v>-52.182539682539684</v>
      </c>
      <c r="AX183" s="153">
        <f t="shared" si="52"/>
        <v>-56.349206349206355</v>
      </c>
      <c r="AY183" s="153">
        <f t="shared" si="53"/>
        <v>-49.107142857142861</v>
      </c>
      <c r="AZ183">
        <f t="shared" si="54"/>
        <v>-11.904761904761912</v>
      </c>
      <c r="BA183">
        <f t="shared" si="55"/>
        <v>-20.300751879699249</v>
      </c>
      <c r="BB183">
        <f t="shared" si="56"/>
        <v>14.705882352941174</v>
      </c>
      <c r="BC183">
        <f t="shared" si="57"/>
        <v>-10.084033613445378</v>
      </c>
      <c r="BD183">
        <f t="shared" si="58"/>
        <v>38.888888888888886</v>
      </c>
      <c r="BE183">
        <f t="shared" si="59"/>
        <v>-3.8847117794486294</v>
      </c>
      <c r="BF183">
        <f t="shared" si="60"/>
        <v>5.8201058201058196</v>
      </c>
      <c r="BG183">
        <f t="shared" si="61"/>
        <v>-4.0100250626566378</v>
      </c>
      <c r="BH183">
        <f t="shared" si="62"/>
        <v>23.456790123456791</v>
      </c>
      <c r="BI183">
        <f t="shared" si="63"/>
        <v>-11.319966583124483</v>
      </c>
      <c r="BJ183">
        <f t="shared" si="64"/>
        <v>-8.0200501253132828</v>
      </c>
      <c r="BK183">
        <f t="shared" si="65"/>
        <v>6.8783068783068728</v>
      </c>
    </row>
    <row r="184" spans="2:63" x14ac:dyDescent="0.35">
      <c r="B184" t="s">
        <v>262</v>
      </c>
      <c r="D184">
        <f t="shared" si="8"/>
        <v>28.571428571428569</v>
      </c>
      <c r="E184">
        <f t="shared" si="9"/>
        <v>57.142857142857146</v>
      </c>
      <c r="F184">
        <f t="shared" si="10"/>
        <v>46.428571428571431</v>
      </c>
      <c r="G184">
        <f t="shared" si="11"/>
        <v>85.714285714285722</v>
      </c>
      <c r="H184">
        <f t="shared" si="12"/>
        <v>18.097643097643093</v>
      </c>
      <c r="I184" s="151">
        <f t="shared" si="13"/>
        <v>6.7901234567901128</v>
      </c>
      <c r="J184">
        <f t="shared" si="14"/>
        <v>33.333333333333329</v>
      </c>
      <c r="K184">
        <f t="shared" si="15"/>
        <v>42.857142857142861</v>
      </c>
      <c r="L184">
        <f t="shared" si="16"/>
        <v>36.363636363636367</v>
      </c>
      <c r="M184">
        <f t="shared" si="17"/>
        <v>40.857142857142854</v>
      </c>
      <c r="N184">
        <f t="shared" si="18"/>
        <v>32.45791245791245</v>
      </c>
      <c r="O184">
        <f t="shared" si="19"/>
        <v>31.245791245791253</v>
      </c>
      <c r="P184" s="151">
        <f t="shared" si="20"/>
        <v>20.606060606060602</v>
      </c>
      <c r="Q184">
        <f t="shared" si="21"/>
        <v>30</v>
      </c>
      <c r="R184">
        <f t="shared" si="22"/>
        <v>75</v>
      </c>
      <c r="S184">
        <f t="shared" si="23"/>
        <v>46.666666666666671</v>
      </c>
      <c r="T184">
        <f t="shared" si="24"/>
        <v>35.555555555555557</v>
      </c>
      <c r="U184">
        <f t="shared" si="25"/>
        <v>53.333333333333343</v>
      </c>
      <c r="V184">
        <f t="shared" si="26"/>
        <v>32.478632478632491</v>
      </c>
      <c r="W184">
        <f t="shared" si="27"/>
        <v>25.656565656565661</v>
      </c>
      <c r="X184">
        <f t="shared" si="28"/>
        <v>19.663299663299675</v>
      </c>
      <c r="Y184">
        <f t="shared" si="29"/>
        <v>21.010101010101003</v>
      </c>
      <c r="Z184">
        <f t="shared" si="30"/>
        <v>29.629629629629633</v>
      </c>
      <c r="AA184">
        <f t="shared" si="31"/>
        <v>3.7037037037037095</v>
      </c>
      <c r="AB184" s="151">
        <f t="shared" si="32"/>
        <v>12.861952861952858</v>
      </c>
      <c r="AC184">
        <f t="shared" si="33"/>
        <v>34.623376623376629</v>
      </c>
      <c r="AD184">
        <f t="shared" si="34"/>
        <v>16.543209876543202</v>
      </c>
      <c r="AE184">
        <f t="shared" si="35"/>
        <v>-10.101010101010104</v>
      </c>
      <c r="AF184">
        <f t="shared" si="36"/>
        <v>29.705387205387197</v>
      </c>
      <c r="AG184" s="151">
        <f t="shared" si="37"/>
        <v>16.666666666666671</v>
      </c>
      <c r="AH184">
        <f t="shared" si="38"/>
        <v>56.666666666666671</v>
      </c>
      <c r="AI184">
        <f t="shared" si="39"/>
        <v>21.428571428571427</v>
      </c>
      <c r="AJ184">
        <f t="shared" si="40"/>
        <v>32.857142857142854</v>
      </c>
      <c r="AK184">
        <f t="shared" si="41"/>
        <v>53.333333333333329</v>
      </c>
      <c r="AL184" s="151">
        <f t="shared" si="42"/>
        <v>51.111111111111107</v>
      </c>
      <c r="AO184">
        <f t="shared" si="43"/>
        <v>40</v>
      </c>
      <c r="AP184">
        <f t="shared" si="44"/>
        <v>43.333333333333329</v>
      </c>
      <c r="AQ184">
        <f t="shared" si="45"/>
        <v>63.333333333333329</v>
      </c>
      <c r="AR184">
        <f t="shared" si="46"/>
        <v>23.333333333333336</v>
      </c>
      <c r="AS184">
        <f t="shared" si="47"/>
        <v>27.142857142857139</v>
      </c>
      <c r="AT184">
        <f t="shared" si="48"/>
        <v>42.857142857142861</v>
      </c>
      <c r="AU184" s="153">
        <f t="shared" si="49"/>
        <v>-31.35802469135804</v>
      </c>
      <c r="AV184" s="153">
        <f t="shared" si="50"/>
        <v>-56.296296296296305</v>
      </c>
      <c r="AW184" s="153">
        <f t="shared" si="51"/>
        <v>-63.209876543209873</v>
      </c>
      <c r="AX184" s="153">
        <f t="shared" si="52"/>
        <v>-40.246913580246911</v>
      </c>
      <c r="AY184" s="153">
        <f t="shared" si="53"/>
        <v>-63.209876543209873</v>
      </c>
      <c r="AZ184">
        <f t="shared" si="54"/>
        <v>45.45454545454546</v>
      </c>
      <c r="BA184">
        <f t="shared" si="55"/>
        <v>34.545454545454547</v>
      </c>
      <c r="BB184">
        <f t="shared" si="56"/>
        <v>21.212121212121204</v>
      </c>
      <c r="BC184">
        <f t="shared" si="57"/>
        <v>33.116883116883116</v>
      </c>
      <c r="BD184">
        <f t="shared" si="58"/>
        <v>38.787878787878789</v>
      </c>
      <c r="BE184">
        <f t="shared" si="59"/>
        <v>24.713804713804713</v>
      </c>
      <c r="BF184">
        <f t="shared" si="60"/>
        <v>25.723905723905727</v>
      </c>
      <c r="BG184">
        <f t="shared" si="61"/>
        <v>35.420875420875419</v>
      </c>
      <c r="BH184">
        <f t="shared" si="62"/>
        <v>32.962962962962955</v>
      </c>
      <c r="BI184">
        <f t="shared" si="63"/>
        <v>11.919191919191917</v>
      </c>
      <c r="BJ184">
        <f t="shared" si="64"/>
        <v>16.228956228956221</v>
      </c>
      <c r="BK184">
        <f t="shared" si="65"/>
        <v>21.851851851851848</v>
      </c>
    </row>
    <row r="185" spans="2:63" x14ac:dyDescent="0.35">
      <c r="B185" t="s">
        <v>263</v>
      </c>
      <c r="D185">
        <f t="shared" si="8"/>
        <v>23.232323232323246</v>
      </c>
      <c r="E185">
        <f t="shared" si="9"/>
        <v>6.4171122994652308</v>
      </c>
      <c r="F185">
        <f t="shared" si="10"/>
        <v>31.944444444444443</v>
      </c>
      <c r="G185">
        <f t="shared" si="11"/>
        <v>37.5</v>
      </c>
      <c r="H185">
        <f t="shared" si="12"/>
        <v>-1.7283950617283921</v>
      </c>
      <c r="I185" s="151">
        <f t="shared" si="13"/>
        <v>4.9382716049382651</v>
      </c>
      <c r="J185">
        <f t="shared" si="14"/>
        <v>9.1503267973856168</v>
      </c>
      <c r="K185">
        <f t="shared" si="15"/>
        <v>-5.1470588235294201</v>
      </c>
      <c r="L185">
        <f t="shared" si="16"/>
        <v>5.5555555555555571</v>
      </c>
      <c r="M185">
        <f t="shared" si="17"/>
        <v>6.8755835667600422</v>
      </c>
      <c r="N185">
        <f t="shared" si="18"/>
        <v>1.4814814814814738</v>
      </c>
      <c r="O185">
        <f t="shared" si="19"/>
        <v>14.567901234567898</v>
      </c>
      <c r="P185" s="151">
        <f t="shared" si="20"/>
        <v>5.4320987654320945</v>
      </c>
      <c r="Q185">
        <f t="shared" si="21"/>
        <v>10.457516339869272</v>
      </c>
      <c r="R185">
        <f t="shared" si="22"/>
        <v>-45.138888888888886</v>
      </c>
      <c r="S185">
        <f t="shared" si="23"/>
        <v>2.0833333333333428</v>
      </c>
      <c r="T185">
        <f t="shared" si="24"/>
        <v>46.32352941176471</v>
      </c>
      <c r="U185">
        <f t="shared" si="25"/>
        <v>20.261437908496731</v>
      </c>
      <c r="V185">
        <f t="shared" si="26"/>
        <v>-11.805555555555557</v>
      </c>
      <c r="W185">
        <f t="shared" si="27"/>
        <v>-11.111111111111107</v>
      </c>
      <c r="X185">
        <f t="shared" si="28"/>
        <v>-5.8024691358024683</v>
      </c>
      <c r="Y185">
        <f t="shared" si="29"/>
        <v>-3.2098765432098801</v>
      </c>
      <c r="Z185">
        <f t="shared" si="30"/>
        <v>-18.518518518518519</v>
      </c>
      <c r="AA185">
        <f t="shared" si="31"/>
        <v>-3.8271604938271651</v>
      </c>
      <c r="AB185" s="151">
        <f t="shared" si="32"/>
        <v>-10.493827160493829</v>
      </c>
      <c r="AC185">
        <f t="shared" si="33"/>
        <v>-9.183006535947726</v>
      </c>
      <c r="AD185">
        <f t="shared" si="34"/>
        <v>1.5039281705948468</v>
      </c>
      <c r="AE185">
        <f t="shared" si="35"/>
        <v>8.6419753086419746</v>
      </c>
      <c r="AF185">
        <f t="shared" si="36"/>
        <v>2.345679012345677</v>
      </c>
      <c r="AG185" s="151">
        <f t="shared" si="37"/>
        <v>-3.5390946502057687</v>
      </c>
      <c r="AH185">
        <f t="shared" si="38"/>
        <v>-18.954248366013076</v>
      </c>
      <c r="AI185">
        <f t="shared" si="39"/>
        <v>-9.7222222222222214</v>
      </c>
      <c r="AJ185">
        <f t="shared" si="40"/>
        <v>-2.205882352941174</v>
      </c>
      <c r="AK185">
        <f t="shared" si="41"/>
        <v>1.3888888888888928</v>
      </c>
      <c r="AL185" s="151">
        <f t="shared" si="42"/>
        <v>-20.833333333333343</v>
      </c>
      <c r="AO185">
        <f t="shared" si="43"/>
        <v>7.5898692810457646</v>
      </c>
      <c r="AP185">
        <f t="shared" si="44"/>
        <v>-22.222222222222229</v>
      </c>
      <c r="AQ185">
        <f t="shared" si="45"/>
        <v>8.0882352941176521</v>
      </c>
      <c r="AR185">
        <f t="shared" si="46"/>
        <v>18.055555555555557</v>
      </c>
      <c r="AS185">
        <f t="shared" si="47"/>
        <v>0.69444444444444287</v>
      </c>
      <c r="AT185">
        <f t="shared" si="48"/>
        <v>33.333333333333343</v>
      </c>
      <c r="AU185" s="153">
        <f t="shared" si="49"/>
        <v>-51.234567901234556</v>
      </c>
      <c r="AV185" s="153">
        <f t="shared" si="50"/>
        <v>-59.708193041526386</v>
      </c>
      <c r="AW185" s="153">
        <f t="shared" si="51"/>
        <v>-61.054994388327714</v>
      </c>
      <c r="AX185" s="153">
        <f t="shared" si="52"/>
        <v>-52.525252525252512</v>
      </c>
      <c r="AY185" s="153">
        <f t="shared" si="53"/>
        <v>-50.673400673400664</v>
      </c>
      <c r="AZ185">
        <f t="shared" si="54"/>
        <v>-5.5555555555555713</v>
      </c>
      <c r="BA185">
        <f t="shared" si="55"/>
        <v>-1.9607843137254832</v>
      </c>
      <c r="BB185">
        <f t="shared" si="56"/>
        <v>-7.8431372549019471</v>
      </c>
      <c r="BC185">
        <f t="shared" si="57"/>
        <v>-34.027777777777786</v>
      </c>
      <c r="BD185">
        <f t="shared" si="58"/>
        <v>3.4722222222222143</v>
      </c>
      <c r="BE185">
        <f t="shared" si="59"/>
        <v>0.12345679012345911</v>
      </c>
      <c r="BF185">
        <f t="shared" si="60"/>
        <v>9.6296296296296262</v>
      </c>
      <c r="BG185">
        <f t="shared" si="61"/>
        <v>-2.0987654320987659</v>
      </c>
      <c r="BH185">
        <f t="shared" si="62"/>
        <v>1.7283950617283921</v>
      </c>
      <c r="BI185">
        <f t="shared" si="63"/>
        <v>-5.4320987654321016</v>
      </c>
      <c r="BJ185">
        <f t="shared" si="64"/>
        <v>-8.7654320987654444</v>
      </c>
      <c r="BK185">
        <f t="shared" si="65"/>
        <v>3.5802469135802397</v>
      </c>
    </row>
    <row r="186" spans="2:63" x14ac:dyDescent="0.35">
      <c r="B186" t="s">
        <v>264</v>
      </c>
      <c r="D186">
        <f t="shared" ref="D186:D217" si="66">IFERROR(AVERAGEIFS($D$6:$D$147,$B$6:$B$147,B186,$C$6:$C$147,2017)-AVERAGEIFS($D$6:$D$147,$B$6:$B$147,B186,$C$6:$C$147,2014),"")</f>
        <v>15.384615384615387</v>
      </c>
      <c r="E186">
        <f t="shared" ref="E186:E217" si="67">IFERROR(AVERAGEIFS($E$6:$E$147,$B$6:$B$147,B186,$C$6:$C$147,2017)-AVERAGEIFS($E$6:$E$147,$B$6:$B$147,B186,$C$6:$C$147,2014),"")</f>
        <v>33.333333333333343</v>
      </c>
      <c r="F186">
        <f t="shared" ref="F186:F217" si="68">IFERROR(AVERAGEIFS($F$6:$F$147,$B$6:$B$147,B186,$C$6:$C$147,2017)-AVERAGEIFS($F$6:$F$147,$B$6:$B$147,B186,$C$6:$C$147,2014),"")</f>
        <v>27.272727272727266</v>
      </c>
      <c r="G186">
        <f t="shared" ref="G186:G217" si="69">IFERROR(AVERAGEIFS($G$6:$G$147,$B$6:$B$147,B186,$C$6:$C$147,2017)-AVERAGEIFS($G$6:$G$147,$B$6:$B$147,B186,$C$6:$C$147,2014),"")</f>
        <v>62.857142857142861</v>
      </c>
      <c r="H186">
        <f t="shared" ref="H186:H217" si="70">IFERROR(AVERAGEIFS($H$6:$H$147,$B$6:$B$147,B186,$C$6:$C$147,2017)-AVERAGEIFS($H$6:$H$147,$B$6:$B$147,B186,$C$6:$C$147,2014),"")</f>
        <v>-11.904761904761905</v>
      </c>
      <c r="I186" s="151">
        <f t="shared" ref="I186:I217" si="71">IFERROR(AVERAGEIFS($I$6:$I$147,$B$6:$B$147,B186,$C$6:$C$147,2017)-AVERAGEIFS($I$6:$I$147,$B$6:$B$147,B186,$C$6:$C$147,2014),"")</f>
        <v>-19.425019425019432</v>
      </c>
      <c r="J186">
        <f t="shared" ref="J186:J217" si="72">IFERROR(AVERAGEIFS($J$6:$J$147,$B$6:$B$147,B186,$C$6:$C$147,2017)-AVERAGEIFS($J$6:$J$147,$B$6:$B$147,B186,$C$6:$C$147,2014),"")</f>
        <v>1.9480519480519547</v>
      </c>
      <c r="K186">
        <f t="shared" ref="K186:K217" si="73">IFERROR(AVERAGEIFS($K$6:$K$147,$B$6:$B$147,B186,$C$6:$C$147,2017)-AVERAGEIFS($K$6:$K$147,$B$6:$B$147,B186,$C$6:$C$147,2014),"")</f>
        <v>29.807692307692307</v>
      </c>
      <c r="L186">
        <f t="shared" ref="L186:L217" si="74">IFERROR(AVERAGEIFS($L$6:$L$147,$B$6:$B$147,B186,$C$6:$C$147,2017)-AVERAGEIFS($L$6:$L$147,$B$6:$B$147,B186,$C$6:$C$147,2014),"")</f>
        <v>23.030303030303038</v>
      </c>
      <c r="M186">
        <f t="shared" ref="M186:M217" si="75">IFERROR(AVERAGEIFS($M$6:$M$147,$B$6:$B$147,B186,$C$6:$C$147,2017)-AVERAGEIFS($M$6:$M$147,$B$6:$B$147,B186,$C$6:$C$147,2014),"")</f>
        <v>8.6139971139971152</v>
      </c>
      <c r="N186">
        <f t="shared" ref="N186:N217" si="76">IFERROR(AVERAGEIFS($N$6:$N$147,$B$6:$B$147,B186,$C$6:$C$147,2017)-AVERAGEIFS($N$6:$N$147,$B$6:$B$147,B186,$C$6:$C$147,2014),"")</f>
        <v>6.4957264957265011</v>
      </c>
      <c r="O186">
        <f t="shared" ref="O186:O217" si="77">IFERROR(AVERAGEIFS($O$6:$O$147,$B$6:$B$147,B186,$C$6:$C$147,2017)-AVERAGEIFS($O$6:$O$147,$B$6:$B$147,B186,$C$6:$C$147,2014),"")</f>
        <v>24.729344729344739</v>
      </c>
      <c r="P186" s="151">
        <f t="shared" ref="P186:P217" si="78">IFERROR(AVERAGEIFS($P$6:$P$147,$B$6:$B$147,B186,$C$6:$C$147,2017)-AVERAGEIFS($P$6:$P$147,$B$6:$B$147,B186,$C$6:$C$147,2014),"")</f>
        <v>25.58404558404559</v>
      </c>
      <c r="Q186">
        <f t="shared" ref="Q186:Q217" si="79">IFERROR(AVERAGEIFS($Q$6:$Q$147,$B$6:$B$147,B186,$C$6:$C$147,2017)-AVERAGEIFS($Q$6:$Q$147,$B$6:$B$147,B186,$C$6:$C$147,2014),"")</f>
        <v>30</v>
      </c>
      <c r="R186">
        <f t="shared" ref="R186:R217" si="80">IFERROR(AVERAGEIFS($R$6:$R$147,$B$6:$B$147,B186,$C$6:$C$147,2017)-AVERAGEIFS($R$6:$R$147,$B$6:$B$147,B186,$C$6:$C$147,2014),"")</f>
        <v>15.079365079365076</v>
      </c>
      <c r="S186">
        <f t="shared" ref="S186:S217" si="81">IFERROR(AVERAGEIFS($S$6:$S$147,$B$6:$B$147,B186,$C$6:$C$147,2017)-AVERAGEIFS($S$6:$S$147,$B$6:$B$147,B186,$C$6:$C$147,2014),"")</f>
        <v>25</v>
      </c>
      <c r="T186">
        <f t="shared" ref="T186:T217" si="82">IFERROR(AVERAGEIFS($T$6:$T$147,$B$6:$B$147,B186,$C$6:$C$147,2017)-AVERAGEIFS($T$6:$T$147,$B$6:$B$147,B186,$C$6:$C$147,2014),"")</f>
        <v>26.923076923076934</v>
      </c>
      <c r="U186">
        <f t="shared" ref="U186:U217" si="83">IFERROR(AVERAGEIFS($U$6:$U$147,$B$6:$B$147,B186,$C$6:$C$147,2017)-AVERAGEIFS($U$6:$U$147,$B$6:$B$147,B186,$C$6:$C$147,2014),"")</f>
        <v>29.807692307692307</v>
      </c>
      <c r="V186">
        <f t="shared" ref="V186:V217" si="84">IFERROR(AVERAGEIFS($V$6:$V$147,$B$6:$B$147,B186,$C$6:$C$147,2017)-AVERAGEIFS($V$6:$V$147,$B$6:$B$147,B186,$C$6:$C$147,2014),"")</f>
        <v>-31.73076923076923</v>
      </c>
      <c r="W186">
        <f t="shared" ref="W186:W217" si="85">IFERROR(AVERAGEIFS($W$6:$W$147,$B$6:$B$147,B186,$C$6:$C$147,2017)-AVERAGEIFS($W$6:$W$147,$B$6:$B$147,B186,$C$6:$C$147,2014),"")</f>
        <v>9.2063492063492092</v>
      </c>
      <c r="X186">
        <f t="shared" ref="X186:X217" si="86">IFERROR(AVERAGEIFS($X$6:$X$147,$B$6:$B$147,B186,$C$6:$C$147,2017)-AVERAGEIFS($X$6:$X$147,$B$6:$B$147,B186,$C$6:$C$147,2014),"")</f>
        <v>0.31746031746031633</v>
      </c>
      <c r="Y186">
        <f t="shared" ref="Y186:Y217" si="87">IFERROR(AVERAGEIFS($Y$6:$Y$147,$B$6:$B$147,B186,$C$6:$C$147,2017)-AVERAGEIFS($Y$6:$Y$147,$B$6:$B$147,B186,$C$6:$C$147,2014),"")</f>
        <v>4.8148148148148167</v>
      </c>
      <c r="Z186">
        <f t="shared" ref="Z186:Z217" si="88">IFERROR(AVERAGEIFS($Z$6:$Z$147,$B$6:$B$147,B186,$C$6:$C$147,2017)-AVERAGEIFS($Z$6:$Z$147,$B$6:$B$147,B186,$C$6:$C$147,2014),"")</f>
        <v>-15.028490028490033</v>
      </c>
      <c r="AA186">
        <f t="shared" ref="AA186:AA217" si="89">IFERROR(AVERAGEIFS($AA$6:$AA$147,$B$6:$B$147,B186,$C$6:$C$147,2017)-AVERAGEIFS($AA$6:$AA$147,$B$6:$B$147,B186,$C$6:$C$147,2014),"")</f>
        <v>9.5156695156695221</v>
      </c>
      <c r="AB186" s="151">
        <f t="shared" ref="AB186:AB217" si="90">IFERROR(AVERAGEIFS($AB$6:$AB$147,$B$6:$B$147,B186,$C$6:$C$147,2017)-AVERAGEIFS($AB$6:$AB$147,$B$6:$B$147,B186,$C$6:$C$147,2014),"")</f>
        <v>5.1282051282051313</v>
      </c>
      <c r="AC186">
        <f t="shared" ref="AC186:AC217" si="91">IFERROR(AVERAGEIFS($AC$6:$AC$147,$B$6:$B$147,B186,$C$6:$C$147,2017)-AVERAGEIFS($AC$6:$AC$147,$B$6:$B$147,B186,$C$6:$C$147,2014),"")</f>
        <v>18.650793650793659</v>
      </c>
      <c r="AD186">
        <f t="shared" ref="AD186:AD217" si="92">IFERROR(AVERAGEIFS($AD$6:$AD$147,$B$6:$B$147,B186,$C$6:$C$147,2017)-AVERAGEIFS($AD$6:$AD$147,$B$6:$B$147,B186,$C$6:$C$147,2014),"")</f>
        <v>-17.825261158594486</v>
      </c>
      <c r="AE186">
        <f t="shared" ref="AE186:AE217" si="93">IFERROR(AVERAGEIFS($AE$6:$AE$147,$B$6:$B$147,B186,$C$6:$C$147,2017)-AVERAGEIFS($AE$6:$AE$147,$B$6:$B$147,B186,$C$6:$C$147,2014),"")</f>
        <v>2.3809523809523796</v>
      </c>
      <c r="AF186">
        <f t="shared" ref="AF186:AF217" si="94">IFERROR(AVERAGEIFS($AF$6:$AF$147,$B$6:$B$147,B186,$C$6:$C$147,2017)-AVERAGEIFS($AF$6:$AF$147,$B$6:$B$147,B186,$C$6:$C$147,2014),"")</f>
        <v>8.8288563288563289</v>
      </c>
      <c r="AG186" s="151">
        <f t="shared" ref="AG186:AG217" si="95">IFERROR(AVERAGEIFS($AG$6:$AG$147,$B$6:$B$147,B186,$C$6:$C$147,2017)-AVERAGEIFS($AG$6:$AG$147,$B$6:$B$147,B186,$C$6:$C$147,2014),"")</f>
        <v>-5.9259259259259238</v>
      </c>
      <c r="AH186">
        <f t="shared" ref="AH186:AH217" si="96">IFERROR(AVERAGEIFS($AH$6:$AH$147,$B$6:$B$147,B186,$C$6:$C$147,2017)-AVERAGEIFS($AH$6:$AH$147,$B$6:$B$147,B186,$C$6:$C$147,2014),"")</f>
        <v>46.428571428571431</v>
      </c>
      <c r="AI186">
        <f t="shared" ref="AI186:AI217" si="97">IFERROR(AVERAGEIFS($AI$6:$AI$147,$B$6:$B$147,B186,$C$6:$C$147,2017)-AVERAGEIFS($AI$6:$AI$147,$B$6:$B$147,B186,$C$6:$C$147,2014),"")</f>
        <v>-9.0909090909090917</v>
      </c>
      <c r="AJ186">
        <f t="shared" ref="AJ186:AJ217" si="98">IFERROR(AVERAGEIFS($AJ$6:$AJ$147,$B$6:$B$147,B186,$C$6:$C$147,2017)-AVERAGEIFS($AJ$6:$AJ$147,$B$6:$B$147,B186,$C$6:$C$147,2014),"")</f>
        <v>-2.2222222222222214</v>
      </c>
      <c r="AK186">
        <f t="shared" ref="AK186:AK217" si="99">IFERROR(AVERAGEIFS($AK$6:$AK$147,$B$6:$B$147,B186,$C$6:$C$147,2017)-AVERAGEIFS($AK$6:$AK$147,$B$6:$B$147,B186,$C$6:$C$147,2014),"")</f>
        <v>56.730769230769226</v>
      </c>
      <c r="AL186" s="151">
        <f t="shared" ref="AL186:AL217" si="100">IFERROR(AVERAGEIFS($AL$6:$AL$147,$B$6:$B$147,B186,$C$6:$C$147,2017)-AVERAGEIFS($AL$6:$AL$147,$B$6:$B$147,B186,$C$6:$C$147,2014),"")</f>
        <v>77.777777777777771</v>
      </c>
      <c r="AO186">
        <f t="shared" ref="AO186:AO217" si="101">IFERROR(AVERAGEIFS($AO$6:$AO$147,$B$6:$B$147,B186,$C$6:$C$147,2017)-AVERAGEIFS($AO$6:$AO$147,$B$6:$B$147,B186,$C$6:$C$147,2014),"")</f>
        <v>7.5101010101010033</v>
      </c>
      <c r="AP186">
        <f t="shared" ref="AP186:AP217" si="102">IFERROR(AVERAGEIFS($AP$6:$AP$147,$B$6:$B$147,B186,$C$6:$C$147,2017)-AVERAGEIFS($AP$6:$AP$147,$B$6:$B$147,B186,$C$6:$C$147,2014),"")</f>
        <v>18.181818181818173</v>
      </c>
      <c r="AQ186">
        <f t="shared" ref="AQ186:AQ217" si="103">IFERROR(AVERAGEIFS($AQ$6:$AQ$147,$B$6:$B$147,B186,$C$6:$C$147,2017)-AVERAGEIFS($AQ$6:$AQ$147,$B$6:$B$147,B186,$C$6:$C$147,2014),"")</f>
        <v>23.232323232323232</v>
      </c>
      <c r="AR186">
        <f t="shared" ref="AR186:AR217" si="104">IFERROR(AVERAGEIFS($AR$6:$AR$147,$B$6:$B$147,B186,$C$6:$C$147,2017)-AVERAGEIFS($AR$6:$AR$147,$B$6:$B$147,B186,$C$6:$C$147,2014),"")</f>
        <v>12.5</v>
      </c>
      <c r="AS186">
        <f t="shared" ref="AS186:AS217" si="105">IFERROR(AVERAGEIFS($AS$6:$AS$147,$B$6:$B$147,B186,$C$6:$C$147,2017)-AVERAGEIFS($AS$6:$AS$147,$B$6:$B$147,B186,$C$6:$C$147,2014),"")</f>
        <v>-24.444444444444443</v>
      </c>
      <c r="AT186">
        <f t="shared" ref="AT186:AT217" si="106">IFERROR(AVERAGEIFS($AT$6:$AT$147,$B$6:$B$147,B186,$C$6:$C$147,2017)-AVERAGEIFS($AT$6:$AT$147,$B$6:$B$147,B186,$C$6:$C$147,2014),"")</f>
        <v>8.080808080808076</v>
      </c>
      <c r="AU186" s="153">
        <f t="shared" ref="AU186:AU217" si="107">IFERROR((100-AVERAGEIFS($AU$6:$AU$147,$B$6:$B$147,B186,$C$6:$C$147,2017))-AVERAGEIFS($AU$6:$AU$147,$B$6:$B$147,B186,$C$6:$C$147,2014),"")</f>
        <v>-28.034188034188034</v>
      </c>
      <c r="AV186" s="153">
        <f t="shared" ref="AV186:AV217" si="108">IFERROR((100-AVERAGEIFS($AV$6:$AV$147,$B$6:$B$147,B186,$C$6:$C$147,2017))-AVERAGEIFS($AV$6:$AV$147,$B$6:$B$147,B186,$C$6:$C$147,2014),"")</f>
        <v>-54.444444444444457</v>
      </c>
      <c r="AW186" s="153">
        <f t="shared" ref="AW186:AW217" si="109">IFERROR((100-AVERAGEIFS($AW$6:$AW$147,$B$6:$B$147,B186,$C$6:$C$147,2017))-AVERAGEIFS($AW$6:$AW$147,$B$6:$B$147,B186,$C$6:$C$147,2014),"")</f>
        <v>-64.758698092031437</v>
      </c>
      <c r="AX186" s="153">
        <f t="shared" ref="AX186:AX217" si="110">IFERROR((100-AVERAGEIFS($AX$6:$AX$147,$B$6:$B$147,B186,$C$6:$C$147,2017))-AVERAGEIFS($AX$6:$AX$147,$B$6:$B$147,B186,$C$6:$C$147,2014),"")</f>
        <v>-53.759820426487096</v>
      </c>
      <c r="AY186" s="153">
        <f t="shared" ref="AY186:AY217" si="111">IFERROR((100-AVERAGEIFS($AY$6:$AY$147,$B$6:$B$147,B186,$C$6:$C$147,2017))-AVERAGEIFS($AY$6:$AY$147,$B$6:$B$147,B186,$C$6:$C$147,2014),"")</f>
        <v>-44.444444444444436</v>
      </c>
      <c r="AZ186">
        <f t="shared" ref="AZ186:AZ217" si="112">IFERROR(AVERAGEIFS($AZ$6:$AZ$147,$B$6:$B$147,B186,$C$6:$C$147,2017)-AVERAGEIFS($AZ$6:$AZ$147,$B$6:$B$147,B186,$C$6:$C$147,2014),"")</f>
        <v>25</v>
      </c>
      <c r="BA186">
        <f t="shared" ref="BA186:BA217" si="113">IFERROR(AVERAGEIFS($BA$6:$BA$147,$B$6:$B$147,B186,$C$6:$C$147,2017)-AVERAGEIFS($BA$6:$BA$147,$B$6:$B$147,B186,$C$6:$C$147,2014),"")</f>
        <v>20.779220779220779</v>
      </c>
      <c r="BB186">
        <f t="shared" ref="BB186:BB217" si="114">IFERROR(AVERAGEIFS($BB$6:$BB$147,$B$6:$B$147,B186,$C$6:$C$147,2017)-AVERAGEIFS($BB$6:$BB$147,$B$6:$B$147,B186,$C$6:$C$147,2014),"")</f>
        <v>34.920634920634932</v>
      </c>
      <c r="BC186">
        <f t="shared" ref="BC186:BC217" si="115">IFERROR(AVERAGEIFS($BC$6:$BC$147,$B$6:$B$147,B186,$C$6:$C$147,2017)-AVERAGEIFS($BC$6:$BC$147,$B$6:$B$147,B186,$C$6:$C$147,2014),"")</f>
        <v>-2.5974025974025992</v>
      </c>
      <c r="BD186">
        <f t="shared" ref="BD186:BD217" si="116">IFERROR(AVERAGEIFS($BD$6:$BD$147,$B$6:$B$147,B186,$C$6:$C$147,2017)-AVERAGEIFS($BD$6:$BD$147,$B$6:$B$147,B186,$C$6:$C$147,2014),"")</f>
        <v>15.15151515151517</v>
      </c>
      <c r="BE186">
        <f t="shared" ref="BE186:BE217" si="117">IFERROR(AVERAGEIFS($BE$6:$BE$147,$B$6:$B$147,B186,$C$6:$C$147,2017)-AVERAGEIFS($BE$6:$BE$147,$B$6:$B$147,B186,$C$6:$C$147,2014),"")</f>
        <v>7.8144078144078186</v>
      </c>
      <c r="BF186">
        <f t="shared" ref="BF186:BF217" si="118">IFERROR(AVERAGEIFS($BF$6:$BF$147,$B$6:$B$147,B186,$C$6:$C$147,2017)-AVERAGEIFS($BF$6:$BF$147,$B$6:$B$147,B186,$C$6:$C$147,2014),"")</f>
        <v>1.8925518925518894</v>
      </c>
      <c r="BG186">
        <f t="shared" ref="BG186:BG217" si="119">IFERROR(AVERAGEIFS($BG$6:$BG$147,$B$6:$B$147,B186,$C$6:$C$147,2017)-AVERAGEIFS($BG$6:$BG$147,$B$6:$B$147,B186,$C$6:$C$147,2014),"")</f>
        <v>10.793650793650798</v>
      </c>
      <c r="BH186">
        <f t="shared" ref="BH186:BH217" si="120">IFERROR(AVERAGEIFS($BH$6:$BH$147,$B$6:$B$147,B186,$C$6:$C$147,2017)-AVERAGEIFS($BH$6:$BH$147,$B$6:$B$147,B186,$C$6:$C$147,2014),"")</f>
        <v>14.81481481481481</v>
      </c>
      <c r="BI186">
        <f t="shared" ref="BI186:BI217" si="121">IFERROR(AVERAGEIFS($BI$6:$BI$147,$B$6:$B$147,B186,$C$6:$C$147,2017)-AVERAGEIFS($BI$6:$BI$147,$B$6:$B$147,B186,$C$6:$C$147,2014),"")</f>
        <v>-6.7195767195767218</v>
      </c>
      <c r="BJ186">
        <f t="shared" ref="BJ186:BJ217" si="122">IFERROR(AVERAGEIFS($BJ$6:$BJ$147,$B$6:$B$147,B186,$C$6:$C$147,2017)-AVERAGEIFS($BJ$6:$BJ$147,$B$6:$B$147,B186,$C$6:$C$147,2014),"")</f>
        <v>-11.32275132275133</v>
      </c>
      <c r="BK186">
        <f t="shared" ref="BK186:BK217" si="123">IFERROR(AVERAGEIFS($BK$6:$BK$147,$B$6:$B$147,B186,$C$6:$C$147,2017)-AVERAGEIFS($BK$6:$BK$147,$B$6:$B$147,B186,$C$6:$C$147,2014),"")</f>
        <v>0.26455026455026598</v>
      </c>
    </row>
    <row r="187" spans="2:63" x14ac:dyDescent="0.35">
      <c r="B187" t="s">
        <v>265</v>
      </c>
      <c r="D187">
        <f t="shared" si="66"/>
        <v>0</v>
      </c>
      <c r="E187">
        <f t="shared" si="67"/>
        <v>12.5</v>
      </c>
      <c r="F187">
        <f t="shared" si="68"/>
        <v>4.1666666666666572</v>
      </c>
      <c r="G187">
        <f t="shared" si="69"/>
        <v>28.571428571428569</v>
      </c>
      <c r="H187">
        <f t="shared" si="70"/>
        <v>17.777777777777771</v>
      </c>
      <c r="I187" s="151">
        <f t="shared" si="71"/>
        <v>1.5432098765432087</v>
      </c>
      <c r="J187">
        <f t="shared" si="72"/>
        <v>32.307692307692307</v>
      </c>
      <c r="K187">
        <f t="shared" si="73"/>
        <v>50</v>
      </c>
      <c r="L187">
        <f t="shared" si="74"/>
        <v>30</v>
      </c>
      <c r="M187">
        <f t="shared" si="75"/>
        <v>13.581418581418589</v>
      </c>
      <c r="N187">
        <f t="shared" si="76"/>
        <v>-2.7065527065527064</v>
      </c>
      <c r="O187">
        <f t="shared" si="77"/>
        <v>13.888888888888879</v>
      </c>
      <c r="P187" s="151">
        <f t="shared" si="78"/>
        <v>9.7578347578347575</v>
      </c>
      <c r="Q187">
        <f t="shared" si="79"/>
        <v>20</v>
      </c>
      <c r="R187">
        <f t="shared" si="80"/>
        <v>27.272727272727266</v>
      </c>
      <c r="S187">
        <f t="shared" si="81"/>
        <v>3.4188034188034209</v>
      </c>
      <c r="T187">
        <f t="shared" si="82"/>
        <v>-2.3809523809523654</v>
      </c>
      <c r="U187">
        <f t="shared" si="83"/>
        <v>49.450549450549453</v>
      </c>
      <c r="V187">
        <f t="shared" si="84"/>
        <v>39.393939393939405</v>
      </c>
      <c r="W187">
        <f t="shared" si="85"/>
        <v>12.12121212121211</v>
      </c>
      <c r="X187">
        <f t="shared" si="86"/>
        <v>4.487179487179489</v>
      </c>
      <c r="Y187">
        <f t="shared" si="87"/>
        <v>-6.8376068376068346</v>
      </c>
      <c r="Z187">
        <f t="shared" si="88"/>
        <v>11.282051282051285</v>
      </c>
      <c r="AA187">
        <f t="shared" si="89"/>
        <v>20.979020979020966</v>
      </c>
      <c r="AB187" s="151">
        <f t="shared" si="90"/>
        <v>11.266511266511273</v>
      </c>
      <c r="AC187">
        <f t="shared" si="91"/>
        <v>29.674436674436677</v>
      </c>
      <c r="AD187">
        <f t="shared" si="92"/>
        <v>11.790468790468786</v>
      </c>
      <c r="AE187">
        <f t="shared" si="93"/>
        <v>12.820512820512818</v>
      </c>
      <c r="AF187">
        <f t="shared" si="94"/>
        <v>15.831390831390834</v>
      </c>
      <c r="AG187" s="151">
        <f t="shared" si="95"/>
        <v>2.0720020720020642</v>
      </c>
      <c r="AH187">
        <f t="shared" si="96"/>
        <v>25</v>
      </c>
      <c r="AI187">
        <f t="shared" si="97"/>
        <v>48.484848484848499</v>
      </c>
      <c r="AJ187">
        <f t="shared" si="98"/>
        <v>47.727272727272734</v>
      </c>
      <c r="AK187">
        <f t="shared" si="99"/>
        <v>46.464646464646464</v>
      </c>
      <c r="AL187" s="151">
        <f t="shared" si="100"/>
        <v>47.222222222222214</v>
      </c>
      <c r="AO187">
        <f t="shared" si="101"/>
        <v>9.3216783216783199</v>
      </c>
      <c r="AP187">
        <f t="shared" si="102"/>
        <v>9.0909090909090935</v>
      </c>
      <c r="AQ187">
        <f t="shared" si="103"/>
        <v>2.797202797202786</v>
      </c>
      <c r="AR187">
        <f t="shared" si="104"/>
        <v>-0.7692307692307736</v>
      </c>
      <c r="AS187">
        <f t="shared" si="105"/>
        <v>10.489510489510479</v>
      </c>
      <c r="AT187">
        <f t="shared" si="106"/>
        <v>25</v>
      </c>
      <c r="AU187" s="153">
        <f t="shared" si="107"/>
        <v>-12.665112665112666</v>
      </c>
      <c r="AV187" s="153">
        <f t="shared" si="108"/>
        <v>-32.867132867132867</v>
      </c>
      <c r="AW187" s="153">
        <f t="shared" si="109"/>
        <v>-60.016835016835032</v>
      </c>
      <c r="AX187" s="153">
        <f t="shared" si="110"/>
        <v>-26.068376068376068</v>
      </c>
      <c r="AY187" s="153">
        <f t="shared" si="111"/>
        <v>-35.213675213675216</v>
      </c>
      <c r="AZ187">
        <f t="shared" si="112"/>
        <v>33.333333333333343</v>
      </c>
      <c r="BA187">
        <f t="shared" si="113"/>
        <v>32.307692307692307</v>
      </c>
      <c r="BB187">
        <f t="shared" si="114"/>
        <v>21.367521367521377</v>
      </c>
      <c r="BC187">
        <f t="shared" si="115"/>
        <v>36.363636363636367</v>
      </c>
      <c r="BD187">
        <f t="shared" si="116"/>
        <v>25</v>
      </c>
      <c r="BE187">
        <f t="shared" si="117"/>
        <v>7.7700077700077799</v>
      </c>
      <c r="BF187">
        <f t="shared" si="118"/>
        <v>18.803418803418804</v>
      </c>
      <c r="BG187">
        <f t="shared" si="119"/>
        <v>23.543123543123542</v>
      </c>
      <c r="BH187">
        <f t="shared" si="120"/>
        <v>13.209013209013214</v>
      </c>
      <c r="BI187">
        <f t="shared" si="121"/>
        <v>0.77700077700077941</v>
      </c>
      <c r="BJ187">
        <f t="shared" si="122"/>
        <v>-0.3885003885003897</v>
      </c>
      <c r="BK187">
        <f t="shared" si="123"/>
        <v>5.8275058275058171</v>
      </c>
    </row>
    <row r="188" spans="2:63" x14ac:dyDescent="0.35">
      <c r="B188" t="s">
        <v>311</v>
      </c>
      <c r="D188">
        <f t="shared" si="66"/>
        <v>6.4935064935064943</v>
      </c>
      <c r="E188">
        <f t="shared" si="67"/>
        <v>-3.896103896103881</v>
      </c>
      <c r="F188">
        <f t="shared" si="68"/>
        <v>-10.489510489510479</v>
      </c>
      <c r="G188">
        <f t="shared" si="69"/>
        <v>-32.857142857142861</v>
      </c>
      <c r="H188">
        <f t="shared" si="70"/>
        <v>3.2488628979857026</v>
      </c>
      <c r="I188" s="151">
        <f t="shared" si="71"/>
        <v>-12.962962962962955</v>
      </c>
      <c r="J188">
        <f t="shared" si="72"/>
        <v>1.7857142857142847</v>
      </c>
      <c r="K188">
        <f t="shared" si="73"/>
        <v>5.3846153846153868</v>
      </c>
      <c r="L188">
        <f t="shared" si="74"/>
        <v>-10.256410256410277</v>
      </c>
      <c r="M188">
        <f t="shared" si="75"/>
        <v>-0.41422862851433706</v>
      </c>
      <c r="N188">
        <f t="shared" si="76"/>
        <v>1.7543859649122737</v>
      </c>
      <c r="O188">
        <f t="shared" si="77"/>
        <v>-3.3788174139051392</v>
      </c>
      <c r="P188" s="151">
        <f t="shared" si="78"/>
        <v>-3.2894736842105203</v>
      </c>
      <c r="Q188">
        <f t="shared" si="79"/>
        <v>-30</v>
      </c>
      <c r="R188">
        <f t="shared" si="80"/>
        <v>-37.5</v>
      </c>
      <c r="S188" t="str">
        <f t="shared" si="81"/>
        <v/>
      </c>
      <c r="T188">
        <f t="shared" si="82"/>
        <v>-29.487179487179489</v>
      </c>
      <c r="U188">
        <f t="shared" si="83"/>
        <v>-58.974358974358978</v>
      </c>
      <c r="V188">
        <f t="shared" si="84"/>
        <v>-45.714285714285715</v>
      </c>
      <c r="W188">
        <f t="shared" si="85"/>
        <v>-15.906432748538016</v>
      </c>
      <c r="X188">
        <f t="shared" si="86"/>
        <v>-16.491228070175431</v>
      </c>
      <c r="Y188">
        <f t="shared" si="87"/>
        <v>-2.865497076023388</v>
      </c>
      <c r="Z188">
        <f t="shared" si="88"/>
        <v>-4.7619047619047592</v>
      </c>
      <c r="AA188">
        <f t="shared" si="89"/>
        <v>10.123456790123456</v>
      </c>
      <c r="AB188" s="151">
        <f t="shared" si="90"/>
        <v>-4.4973544973544932</v>
      </c>
      <c r="AC188">
        <f t="shared" si="91"/>
        <v>-29.450549450549456</v>
      </c>
      <c r="AD188">
        <f t="shared" si="92"/>
        <v>3.0224631940318289</v>
      </c>
      <c r="AE188">
        <f t="shared" si="93"/>
        <v>3.9181286549707579</v>
      </c>
      <c r="AF188">
        <f t="shared" si="94"/>
        <v>-22.824695180216331</v>
      </c>
      <c r="AG188" s="151">
        <f t="shared" si="95"/>
        <v>-1.6835016835016887</v>
      </c>
      <c r="AH188">
        <f t="shared" si="96"/>
        <v>-23.015873015873012</v>
      </c>
      <c r="AI188">
        <f t="shared" si="97"/>
        <v>-29.166666666666671</v>
      </c>
      <c r="AJ188">
        <f t="shared" si="98"/>
        <v>-12.121212121212125</v>
      </c>
      <c r="AK188">
        <f t="shared" si="99"/>
        <v>-20.833333333333343</v>
      </c>
      <c r="AL188" s="151">
        <f t="shared" si="100"/>
        <v>-19.69696969696971</v>
      </c>
      <c r="AO188">
        <f t="shared" si="101"/>
        <v>3.1127206127206151</v>
      </c>
      <c r="AP188">
        <f t="shared" si="102"/>
        <v>28.484848484848492</v>
      </c>
      <c r="AQ188">
        <f t="shared" si="103"/>
        <v>-7.1428571428571459</v>
      </c>
      <c r="AR188">
        <f t="shared" si="104"/>
        <v>18.269230769230774</v>
      </c>
      <c r="AS188">
        <f t="shared" si="105"/>
        <v>-32.38095238095238</v>
      </c>
      <c r="AT188">
        <f t="shared" si="106"/>
        <v>8.3333333333333428</v>
      </c>
      <c r="AU188" s="153">
        <f t="shared" si="107"/>
        <v>-7.4074074074074119</v>
      </c>
      <c r="AV188" s="153">
        <f t="shared" si="108"/>
        <v>20.196078431372548</v>
      </c>
      <c r="AW188" s="153">
        <f t="shared" si="109"/>
        <v>-63.755199049316687</v>
      </c>
      <c r="AX188" s="153">
        <f t="shared" si="110"/>
        <v>-66.296296296296291</v>
      </c>
      <c r="AY188" s="153">
        <f t="shared" si="111"/>
        <v>-56.25</v>
      </c>
      <c r="AZ188">
        <f t="shared" si="112"/>
        <v>-38.095238095238088</v>
      </c>
      <c r="BA188">
        <f t="shared" si="113"/>
        <v>-28.571428571428569</v>
      </c>
      <c r="BB188">
        <f t="shared" si="114"/>
        <v>-8.3333333333333357</v>
      </c>
      <c r="BC188">
        <f t="shared" si="115"/>
        <v>-44.047619047619051</v>
      </c>
      <c r="BD188">
        <f t="shared" si="116"/>
        <v>-28.205128205128212</v>
      </c>
      <c r="BE188">
        <f t="shared" si="117"/>
        <v>-30.980392156862742</v>
      </c>
      <c r="BF188">
        <f t="shared" si="118"/>
        <v>-27.160493827160494</v>
      </c>
      <c r="BG188">
        <f t="shared" si="119"/>
        <v>-8.8888888888888786</v>
      </c>
      <c r="BH188">
        <f t="shared" si="120"/>
        <v>-24.269005847953217</v>
      </c>
      <c r="BI188">
        <f t="shared" si="121"/>
        <v>-4.1467304625199404</v>
      </c>
      <c r="BJ188">
        <f t="shared" si="122"/>
        <v>-4.7315257841573555</v>
      </c>
      <c r="BK188">
        <f t="shared" si="123"/>
        <v>3.8277511961722439</v>
      </c>
    </row>
    <row r="189" spans="2:63" x14ac:dyDescent="0.35">
      <c r="B189" t="s">
        <v>266</v>
      </c>
      <c r="D189">
        <f t="shared" si="66"/>
        <v>6.6666666666666714</v>
      </c>
      <c r="E189">
        <f t="shared" si="67"/>
        <v>33.333333333333343</v>
      </c>
      <c r="F189">
        <f t="shared" si="68"/>
        <v>7.1428571428571388</v>
      </c>
      <c r="G189">
        <f t="shared" si="69"/>
        <v>15.384615384615373</v>
      </c>
      <c r="H189">
        <f t="shared" si="70"/>
        <v>0.16025641025640169</v>
      </c>
      <c r="I189" s="151">
        <f t="shared" si="71"/>
        <v>-10.897435897435898</v>
      </c>
      <c r="J189">
        <f t="shared" si="72"/>
        <v>4.7619047619047734</v>
      </c>
      <c r="K189">
        <f t="shared" si="73"/>
        <v>34.615384615384613</v>
      </c>
      <c r="L189">
        <f t="shared" si="74"/>
        <v>18.75</v>
      </c>
      <c r="M189">
        <f t="shared" si="75"/>
        <v>-3.4922815279958144</v>
      </c>
      <c r="N189">
        <f t="shared" si="76"/>
        <v>2.8749028749028653</v>
      </c>
      <c r="O189">
        <f t="shared" si="77"/>
        <v>5.3561253561253466</v>
      </c>
      <c r="P189" s="151">
        <f t="shared" si="78"/>
        <v>18.148148148148152</v>
      </c>
      <c r="Q189">
        <f t="shared" si="79"/>
        <v>23.076923076923066</v>
      </c>
      <c r="R189">
        <f t="shared" si="80"/>
        <v>0</v>
      </c>
      <c r="S189">
        <f t="shared" si="81"/>
        <v>0</v>
      </c>
      <c r="T189">
        <f t="shared" si="82"/>
        <v>13.888888888888872</v>
      </c>
      <c r="U189">
        <f t="shared" si="83"/>
        <v>14.743589743589723</v>
      </c>
      <c r="V189">
        <f t="shared" si="84"/>
        <v>-6.0606060606060765</v>
      </c>
      <c r="W189">
        <f t="shared" si="85"/>
        <v>23.29059829059829</v>
      </c>
      <c r="X189">
        <f t="shared" si="86"/>
        <v>5.021367521367516</v>
      </c>
      <c r="Y189">
        <f t="shared" si="87"/>
        <v>4.6474358974358978</v>
      </c>
      <c r="Z189">
        <f t="shared" si="88"/>
        <v>33.8888888888889</v>
      </c>
      <c r="AA189">
        <f t="shared" si="89"/>
        <v>4.7008547008546984</v>
      </c>
      <c r="AB189" s="151">
        <f t="shared" si="90"/>
        <v>4.1880341880341803</v>
      </c>
      <c r="AC189">
        <f t="shared" si="91"/>
        <v>5.8124098124098253</v>
      </c>
      <c r="AD189">
        <f t="shared" si="92"/>
        <v>-5.2300785634118938</v>
      </c>
      <c r="AE189">
        <f t="shared" si="93"/>
        <v>0.23148148148148096</v>
      </c>
      <c r="AF189">
        <f t="shared" si="94"/>
        <v>8.1860269360269342</v>
      </c>
      <c r="AG189" s="151">
        <f t="shared" si="95"/>
        <v>10.185185185185176</v>
      </c>
      <c r="AH189">
        <f t="shared" si="96"/>
        <v>40.909090909090907</v>
      </c>
      <c r="AI189">
        <f t="shared" si="97"/>
        <v>57.575757575757564</v>
      </c>
      <c r="AJ189">
        <f t="shared" si="98"/>
        <v>55.555555555555543</v>
      </c>
      <c r="AK189">
        <f t="shared" si="99"/>
        <v>45.454545454545453</v>
      </c>
      <c r="AL189" s="151">
        <f t="shared" si="100"/>
        <v>25</v>
      </c>
      <c r="AO189">
        <f t="shared" si="101"/>
        <v>-0.5448717948717956</v>
      </c>
      <c r="AP189">
        <f t="shared" si="102"/>
        <v>-9.1346153846153868</v>
      </c>
      <c r="AQ189">
        <f t="shared" si="103"/>
        <v>4.9450549450549346</v>
      </c>
      <c r="AR189">
        <f t="shared" si="104"/>
        <v>12.179487179487182</v>
      </c>
      <c r="AS189">
        <f t="shared" si="105"/>
        <v>8.3333333333333357</v>
      </c>
      <c r="AT189">
        <f t="shared" si="106"/>
        <v>-19.047619047619051</v>
      </c>
      <c r="AU189" s="153">
        <f t="shared" si="107"/>
        <v>-52.525252525252512</v>
      </c>
      <c r="AV189" s="153">
        <f t="shared" si="108"/>
        <v>-57.575757575757564</v>
      </c>
      <c r="AW189" s="153">
        <f t="shared" si="109"/>
        <v>-66.891133557800217</v>
      </c>
      <c r="AX189" s="153">
        <f t="shared" si="110"/>
        <v>-48.148148148148152</v>
      </c>
      <c r="AY189" s="153">
        <f t="shared" si="111"/>
        <v>-49.494949494949495</v>
      </c>
      <c r="AZ189">
        <f t="shared" si="112"/>
        <v>7.1428571428571388</v>
      </c>
      <c r="BA189">
        <f t="shared" si="113"/>
        <v>-1.6666666666666572</v>
      </c>
      <c r="BB189">
        <f t="shared" si="114"/>
        <v>26.363636363636367</v>
      </c>
      <c r="BC189">
        <f t="shared" si="115"/>
        <v>-2.7777777777777715</v>
      </c>
      <c r="BD189">
        <f t="shared" si="116"/>
        <v>0</v>
      </c>
      <c r="BE189">
        <f t="shared" si="117"/>
        <v>7.9012345679012341</v>
      </c>
      <c r="BF189">
        <f t="shared" si="118"/>
        <v>3.2098765432098766</v>
      </c>
      <c r="BG189">
        <f t="shared" si="119"/>
        <v>10.648148148148145</v>
      </c>
      <c r="BH189">
        <f t="shared" si="120"/>
        <v>10.984848484848477</v>
      </c>
      <c r="BI189">
        <f t="shared" si="121"/>
        <v>4.1666666666666714</v>
      </c>
      <c r="BJ189">
        <f t="shared" si="122"/>
        <v>11.574074074074062</v>
      </c>
      <c r="BK189">
        <f t="shared" si="123"/>
        <v>14.814814814814824</v>
      </c>
    </row>
    <row r="190" spans="2:63" x14ac:dyDescent="0.35">
      <c r="B190" t="s">
        <v>267</v>
      </c>
      <c r="D190">
        <f t="shared" si="66"/>
        <v>15.384615384615387</v>
      </c>
      <c r="E190">
        <f t="shared" si="67"/>
        <v>30.769230769230774</v>
      </c>
      <c r="F190">
        <f t="shared" si="68"/>
        <v>45.45454545454546</v>
      </c>
      <c r="G190">
        <f t="shared" si="69"/>
        <v>29.761904761904759</v>
      </c>
      <c r="H190">
        <f t="shared" si="70"/>
        <v>14.75468975468976</v>
      </c>
      <c r="I190" s="151">
        <f t="shared" si="71"/>
        <v>16.137566137566132</v>
      </c>
      <c r="J190">
        <f t="shared" si="72"/>
        <v>55.194805194805198</v>
      </c>
      <c r="K190">
        <f t="shared" si="73"/>
        <v>30.76923076923077</v>
      </c>
      <c r="L190">
        <f t="shared" si="74"/>
        <v>54.945054945054935</v>
      </c>
      <c r="M190">
        <f t="shared" si="75"/>
        <v>40.146520146520153</v>
      </c>
      <c r="N190">
        <f t="shared" si="76"/>
        <v>3.4188034188034138</v>
      </c>
      <c r="O190">
        <f t="shared" si="77"/>
        <v>29.365079365079367</v>
      </c>
      <c r="P190" s="151">
        <f t="shared" si="78"/>
        <v>17.640692640692642</v>
      </c>
      <c r="Q190">
        <f t="shared" si="79"/>
        <v>72.857142857142861</v>
      </c>
      <c r="R190">
        <f t="shared" si="80"/>
        <v>40.909090909090907</v>
      </c>
      <c r="S190">
        <f t="shared" si="81"/>
        <v>69.230769230769226</v>
      </c>
      <c r="T190">
        <f t="shared" si="82"/>
        <v>76.923076923076934</v>
      </c>
      <c r="U190">
        <f t="shared" si="83"/>
        <v>46.153846153846153</v>
      </c>
      <c r="V190">
        <f t="shared" si="84"/>
        <v>23.076923076923077</v>
      </c>
      <c r="W190">
        <f t="shared" si="85"/>
        <v>19.597069597069591</v>
      </c>
      <c r="X190">
        <f t="shared" si="86"/>
        <v>16.05616605616606</v>
      </c>
      <c r="Y190">
        <f t="shared" si="87"/>
        <v>12.393162393162395</v>
      </c>
      <c r="Z190">
        <f t="shared" si="88"/>
        <v>32.098765432098766</v>
      </c>
      <c r="AA190">
        <f t="shared" si="89"/>
        <v>22.619047619047613</v>
      </c>
      <c r="AB190" s="151">
        <f t="shared" si="90"/>
        <v>24.297924297924297</v>
      </c>
      <c r="AC190">
        <f t="shared" si="91"/>
        <v>38.030303030303031</v>
      </c>
      <c r="AD190">
        <f t="shared" si="92"/>
        <v>0.92592592592592382</v>
      </c>
      <c r="AE190">
        <f t="shared" si="93"/>
        <v>0.18315018315018605</v>
      </c>
      <c r="AF190">
        <f t="shared" si="94"/>
        <v>10.04967254967255</v>
      </c>
      <c r="AG190" s="151">
        <f t="shared" si="95"/>
        <v>2.7167277167277106</v>
      </c>
      <c r="AH190">
        <f t="shared" si="96"/>
        <v>48.80952380952381</v>
      </c>
      <c r="AI190">
        <f t="shared" si="97"/>
        <v>50</v>
      </c>
      <c r="AJ190">
        <f t="shared" si="98"/>
        <v>36.363636363636367</v>
      </c>
      <c r="AK190">
        <f t="shared" si="99"/>
        <v>15.384615384615385</v>
      </c>
      <c r="AL190" s="151">
        <f t="shared" si="100"/>
        <v>64.285714285714292</v>
      </c>
      <c r="AO190">
        <f t="shared" si="101"/>
        <v>43.479853479853489</v>
      </c>
      <c r="AP190">
        <f t="shared" si="102"/>
        <v>45.512820512820511</v>
      </c>
      <c r="AQ190">
        <f t="shared" si="103"/>
        <v>23.076923076923077</v>
      </c>
      <c r="AR190">
        <f t="shared" si="104"/>
        <v>64.285714285714292</v>
      </c>
      <c r="AS190">
        <f t="shared" si="105"/>
        <v>30.952380952380963</v>
      </c>
      <c r="AT190">
        <f t="shared" si="106"/>
        <v>53.571428571428569</v>
      </c>
      <c r="AU190" s="153">
        <f t="shared" si="107"/>
        <v>-5.1282051282051242</v>
      </c>
      <c r="AV190" s="153">
        <f t="shared" si="108"/>
        <v>14.957264957264954</v>
      </c>
      <c r="AW190" s="153">
        <f t="shared" si="109"/>
        <v>-66.595441595441599</v>
      </c>
      <c r="AX190" s="153">
        <f t="shared" si="110"/>
        <v>-58.262108262108256</v>
      </c>
      <c r="AY190" s="153">
        <f t="shared" si="111"/>
        <v>-34.188034188034187</v>
      </c>
      <c r="AZ190">
        <f t="shared" si="112"/>
        <v>33.333333333333336</v>
      </c>
      <c r="BA190">
        <f t="shared" si="113"/>
        <v>34.523809523809518</v>
      </c>
      <c r="BB190">
        <f t="shared" si="114"/>
        <v>50</v>
      </c>
      <c r="BC190">
        <f t="shared" si="115"/>
        <v>26.19047619047619</v>
      </c>
      <c r="BD190">
        <f t="shared" si="116"/>
        <v>46.103896103896105</v>
      </c>
      <c r="BE190">
        <f t="shared" si="117"/>
        <v>11.266511266511266</v>
      </c>
      <c r="BF190">
        <f t="shared" si="118"/>
        <v>9.0909090909090899</v>
      </c>
      <c r="BG190">
        <f t="shared" si="119"/>
        <v>5.8608058608058649</v>
      </c>
      <c r="BH190">
        <f t="shared" si="120"/>
        <v>13.980463980463988</v>
      </c>
      <c r="BI190">
        <f t="shared" si="121"/>
        <v>-1.0378510378510342</v>
      </c>
      <c r="BJ190">
        <f t="shared" si="122"/>
        <v>5.3724053724053817</v>
      </c>
      <c r="BK190">
        <f t="shared" si="123"/>
        <v>3.8156288156288127</v>
      </c>
    </row>
    <row r="191" spans="2:63" x14ac:dyDescent="0.35">
      <c r="B191" t="s">
        <v>312</v>
      </c>
      <c r="D191">
        <f t="shared" si="66"/>
        <v>0</v>
      </c>
      <c r="E191">
        <f t="shared" si="67"/>
        <v>14.285714285714292</v>
      </c>
      <c r="F191">
        <f t="shared" si="68"/>
        <v>25.824175824175825</v>
      </c>
      <c r="G191">
        <f t="shared" si="69"/>
        <v>28.571428571428569</v>
      </c>
      <c r="H191">
        <f t="shared" si="70"/>
        <v>9.5238095238095184</v>
      </c>
      <c r="I191" s="151">
        <f t="shared" si="71"/>
        <v>-1.0989010989011092</v>
      </c>
      <c r="J191">
        <f t="shared" si="72"/>
        <v>91.666666666666671</v>
      </c>
      <c r="K191">
        <f t="shared" si="73"/>
        <v>56.043956043956044</v>
      </c>
      <c r="L191">
        <f t="shared" si="74"/>
        <v>25</v>
      </c>
      <c r="M191">
        <f t="shared" si="75"/>
        <v>22.244897959183675</v>
      </c>
      <c r="N191">
        <f t="shared" si="76"/>
        <v>1.1640211640211575</v>
      </c>
      <c r="O191">
        <f t="shared" si="77"/>
        <v>-2.8571428571428612</v>
      </c>
      <c r="P191" s="151">
        <f t="shared" si="78"/>
        <v>-10.714285714285715</v>
      </c>
      <c r="Q191">
        <f t="shared" si="79"/>
        <v>50</v>
      </c>
      <c r="R191">
        <f t="shared" si="80"/>
        <v>2.7777777777777715</v>
      </c>
      <c r="S191">
        <f t="shared" si="81"/>
        <v>46.153846153846153</v>
      </c>
      <c r="T191">
        <f t="shared" si="82"/>
        <v>29.370629370629374</v>
      </c>
      <c r="U191">
        <f t="shared" si="83"/>
        <v>51.92307692307692</v>
      </c>
      <c r="V191">
        <f t="shared" si="84"/>
        <v>70.833333333333343</v>
      </c>
      <c r="W191">
        <f t="shared" si="85"/>
        <v>5.9523809523809632</v>
      </c>
      <c r="X191">
        <f t="shared" si="86"/>
        <v>2.991452991452995</v>
      </c>
      <c r="Y191">
        <f t="shared" si="87"/>
        <v>2.5641025641025621</v>
      </c>
      <c r="Z191">
        <f t="shared" si="88"/>
        <v>-16.269841269841265</v>
      </c>
      <c r="AA191">
        <f t="shared" si="89"/>
        <v>-13.095238095238102</v>
      </c>
      <c r="AB191" s="151">
        <f t="shared" si="90"/>
        <v>-10.383597883597886</v>
      </c>
      <c r="AC191">
        <f t="shared" si="91"/>
        <v>11.204129204129217</v>
      </c>
      <c r="AD191">
        <f t="shared" si="92"/>
        <v>-7.344322344322336</v>
      </c>
      <c r="AE191">
        <f t="shared" si="93"/>
        <v>4.2124542124542046</v>
      </c>
      <c r="AF191">
        <f t="shared" si="94"/>
        <v>-1.2438949938949975</v>
      </c>
      <c r="AG191" s="151">
        <f t="shared" si="95"/>
        <v>-0.13227513227512588</v>
      </c>
      <c r="AH191">
        <f t="shared" si="96"/>
        <v>51.19047619047619</v>
      </c>
      <c r="AI191">
        <f t="shared" si="97"/>
        <v>7.1428571428571388</v>
      </c>
      <c r="AJ191">
        <f t="shared" si="98"/>
        <v>-0.64935064935065157</v>
      </c>
      <c r="AK191">
        <f t="shared" si="99"/>
        <v>10.897435897435891</v>
      </c>
      <c r="AL191" s="151">
        <f t="shared" si="100"/>
        <v>17.857142857142854</v>
      </c>
      <c r="AO191">
        <f t="shared" si="101"/>
        <v>25.714285714285722</v>
      </c>
      <c r="AP191">
        <f t="shared" si="102"/>
        <v>21.428571428571431</v>
      </c>
      <c r="AQ191">
        <f t="shared" si="103"/>
        <v>28.571428571428569</v>
      </c>
      <c r="AR191">
        <f t="shared" si="104"/>
        <v>32.967032967032964</v>
      </c>
      <c r="AS191">
        <f t="shared" si="105"/>
        <v>9.8901098901098905</v>
      </c>
      <c r="AT191">
        <f t="shared" si="106"/>
        <v>35.714285714285715</v>
      </c>
      <c r="AU191" s="153">
        <f t="shared" si="107"/>
        <v>1.6483516483516354</v>
      </c>
      <c r="AV191" s="153">
        <f t="shared" si="108"/>
        <v>-29.548229548229536</v>
      </c>
      <c r="AW191" s="153">
        <f t="shared" si="109"/>
        <v>-24.572649572649574</v>
      </c>
      <c r="AX191" s="153">
        <f t="shared" si="110"/>
        <v>-2.5641025641025692</v>
      </c>
      <c r="AY191" s="153">
        <f t="shared" si="111"/>
        <v>-2.62515262515263</v>
      </c>
      <c r="AZ191">
        <f t="shared" si="112"/>
        <v>1.025641025641022</v>
      </c>
      <c r="BA191">
        <f t="shared" si="113"/>
        <v>12.587412587412601</v>
      </c>
      <c r="BB191">
        <f t="shared" si="114"/>
        <v>22.077922077922075</v>
      </c>
      <c r="BC191">
        <f t="shared" si="115"/>
        <v>11.53846153846154</v>
      </c>
      <c r="BD191">
        <f t="shared" si="116"/>
        <v>8.7912087912087742</v>
      </c>
      <c r="BE191">
        <f t="shared" si="117"/>
        <v>2.7777777777777715</v>
      </c>
      <c r="BF191">
        <f t="shared" si="118"/>
        <v>-2.1978021978022042</v>
      </c>
      <c r="BG191">
        <f t="shared" si="119"/>
        <v>-9.1269841269841265</v>
      </c>
      <c r="BH191">
        <f t="shared" si="120"/>
        <v>3.5714285714285623</v>
      </c>
      <c r="BI191">
        <f t="shared" si="121"/>
        <v>-0.39682539682539186</v>
      </c>
      <c r="BJ191">
        <f t="shared" si="122"/>
        <v>-3.5714285714285694</v>
      </c>
      <c r="BK191">
        <f t="shared" si="123"/>
        <v>3.5714285714285694</v>
      </c>
    </row>
    <row r="192" spans="2:63" x14ac:dyDescent="0.35">
      <c r="B192" t="s">
        <v>313</v>
      </c>
      <c r="D192">
        <f t="shared" si="66"/>
        <v>6.6666666666666714</v>
      </c>
      <c r="E192">
        <f t="shared" si="67"/>
        <v>6.6666666666666714</v>
      </c>
      <c r="F192">
        <f t="shared" si="68"/>
        <v>93.333333333333329</v>
      </c>
      <c r="G192">
        <f t="shared" si="69"/>
        <v>84.615384615384613</v>
      </c>
      <c r="H192">
        <f t="shared" si="70"/>
        <v>-20.512820512820511</v>
      </c>
      <c r="I192" s="151" t="str">
        <f t="shared" si="71"/>
        <v/>
      </c>
      <c r="J192">
        <f t="shared" si="72"/>
        <v>0</v>
      </c>
      <c r="K192">
        <f t="shared" si="73"/>
        <v>-7.6923076923076925</v>
      </c>
      <c r="L192">
        <f t="shared" si="74"/>
        <v>-71.282051282051285</v>
      </c>
      <c r="M192" t="str">
        <f t="shared" si="75"/>
        <v/>
      </c>
      <c r="N192">
        <f t="shared" si="76"/>
        <v>-2.7920227920227916</v>
      </c>
      <c r="O192">
        <f t="shared" si="77"/>
        <v>-2.6780626780626804</v>
      </c>
      <c r="P192" s="151">
        <f t="shared" si="78"/>
        <v>-19.544159544159541</v>
      </c>
      <c r="Q192">
        <f t="shared" si="79"/>
        <v>85.714285714285722</v>
      </c>
      <c r="R192">
        <f t="shared" si="80"/>
        <v>-4.615384615384615</v>
      </c>
      <c r="S192">
        <f t="shared" si="81"/>
        <v>7.6923076923076925</v>
      </c>
      <c r="T192">
        <f t="shared" si="82"/>
        <v>7.6923076923076925</v>
      </c>
      <c r="U192">
        <f t="shared" si="83"/>
        <v>-11.282051282051283</v>
      </c>
      <c r="V192">
        <f t="shared" si="84"/>
        <v>0</v>
      </c>
      <c r="W192">
        <f t="shared" si="85"/>
        <v>10.883190883190885</v>
      </c>
      <c r="X192">
        <f t="shared" si="86"/>
        <v>3.1908831908831985</v>
      </c>
      <c r="Y192">
        <f t="shared" si="87"/>
        <v>4.2592592592592666</v>
      </c>
      <c r="Z192">
        <f t="shared" si="88"/>
        <v>21.082621082621074</v>
      </c>
      <c r="AA192">
        <f t="shared" si="89"/>
        <v>-11.9088319088319</v>
      </c>
      <c r="AB192" s="151">
        <f t="shared" si="90"/>
        <v>-11.111111111111111</v>
      </c>
      <c r="AC192" t="str">
        <f t="shared" si="91"/>
        <v/>
      </c>
      <c r="AD192">
        <f t="shared" si="92"/>
        <v>4.7977207977207996</v>
      </c>
      <c r="AE192">
        <f t="shared" si="93"/>
        <v>-47.179487179487182</v>
      </c>
      <c r="AF192">
        <f t="shared" si="94"/>
        <v>0.39886039886039981</v>
      </c>
      <c r="AG192" s="151">
        <f t="shared" si="95"/>
        <v>-16.92307692307692</v>
      </c>
      <c r="AH192">
        <f t="shared" si="96"/>
        <v>-5.6410256410256414</v>
      </c>
      <c r="AI192">
        <f t="shared" si="97"/>
        <v>-20</v>
      </c>
      <c r="AJ192">
        <f t="shared" si="98"/>
        <v>-15.384615384615383</v>
      </c>
      <c r="AK192">
        <f t="shared" si="99"/>
        <v>78.571428571428569</v>
      </c>
      <c r="AL192" s="151">
        <f t="shared" si="100"/>
        <v>-45.641025641025642</v>
      </c>
      <c r="AO192" t="str">
        <f t="shared" si="101"/>
        <v/>
      </c>
      <c r="AP192" t="str">
        <f t="shared" si="102"/>
        <v/>
      </c>
      <c r="AQ192" t="str">
        <f t="shared" si="103"/>
        <v/>
      </c>
      <c r="AR192" t="str">
        <f t="shared" si="104"/>
        <v/>
      </c>
      <c r="AS192" t="str">
        <f t="shared" si="105"/>
        <v/>
      </c>
      <c r="AT192" t="str">
        <f t="shared" si="106"/>
        <v/>
      </c>
      <c r="AU192" s="153">
        <f t="shared" si="107"/>
        <v>-52.991452991452988</v>
      </c>
      <c r="AV192" s="153">
        <f t="shared" si="108"/>
        <v>-65.584045584045583</v>
      </c>
      <c r="AW192" s="153">
        <f t="shared" si="109"/>
        <v>-43.07692307692308</v>
      </c>
      <c r="AX192" s="153">
        <f t="shared" si="110"/>
        <v>-39.658119658119659</v>
      </c>
      <c r="AY192" s="153">
        <f t="shared" si="111"/>
        <v>-23.418803418803428</v>
      </c>
      <c r="AZ192" t="str">
        <f t="shared" si="112"/>
        <v/>
      </c>
      <c r="BA192" t="str">
        <f t="shared" si="113"/>
        <v/>
      </c>
      <c r="BB192" t="str">
        <f t="shared" si="114"/>
        <v/>
      </c>
      <c r="BC192" t="str">
        <f t="shared" si="115"/>
        <v/>
      </c>
      <c r="BD192" t="str">
        <f t="shared" si="116"/>
        <v/>
      </c>
      <c r="BE192">
        <f t="shared" si="117"/>
        <v>-9.4017094017093896</v>
      </c>
      <c r="BF192">
        <f t="shared" si="118"/>
        <v>13.732193732193736</v>
      </c>
      <c r="BG192">
        <f t="shared" si="119"/>
        <v>-0.62678062678062929</v>
      </c>
      <c r="BH192">
        <f t="shared" si="120"/>
        <v>-2.1082621082621085</v>
      </c>
      <c r="BI192">
        <f t="shared" si="121"/>
        <v>-17.207977207977208</v>
      </c>
      <c r="BJ192">
        <f t="shared" si="122"/>
        <v>-21.196581196581185</v>
      </c>
      <c r="BK192">
        <f t="shared" si="123"/>
        <v>-12.364672364672364</v>
      </c>
    </row>
    <row r="193" spans="2:63" x14ac:dyDescent="0.35">
      <c r="B193" t="s">
        <v>268</v>
      </c>
      <c r="D193">
        <f t="shared" si="66"/>
        <v>6.25</v>
      </c>
      <c r="E193">
        <f t="shared" si="67"/>
        <v>0</v>
      </c>
      <c r="F193">
        <f t="shared" si="68"/>
        <v>25</v>
      </c>
      <c r="G193">
        <f t="shared" si="69"/>
        <v>18.75</v>
      </c>
      <c r="H193">
        <f t="shared" si="70"/>
        <v>8.1481481481481453</v>
      </c>
      <c r="I193" s="151">
        <f t="shared" si="71"/>
        <v>5.9259259259259238</v>
      </c>
      <c r="J193">
        <f t="shared" si="72"/>
        <v>6.1904761904761898</v>
      </c>
      <c r="K193">
        <f t="shared" si="73"/>
        <v>25</v>
      </c>
      <c r="L193">
        <f t="shared" si="74"/>
        <v>0</v>
      </c>
      <c r="M193">
        <f t="shared" si="75"/>
        <v>17.59678416821275</v>
      </c>
      <c r="N193">
        <f t="shared" si="76"/>
        <v>-5.8796296296296333</v>
      </c>
      <c r="O193">
        <f t="shared" si="77"/>
        <v>-7.2222222222222285</v>
      </c>
      <c r="P193" s="151">
        <f t="shared" si="78"/>
        <v>4.7222222222222214</v>
      </c>
      <c r="Q193">
        <f t="shared" si="79"/>
        <v>6.25</v>
      </c>
      <c r="R193">
        <f t="shared" si="80"/>
        <v>23.076923076923066</v>
      </c>
      <c r="S193">
        <f t="shared" si="81"/>
        <v>6.25</v>
      </c>
      <c r="T193">
        <f t="shared" si="82"/>
        <v>20</v>
      </c>
      <c r="U193">
        <f t="shared" si="83"/>
        <v>26.190476190476204</v>
      </c>
      <c r="V193">
        <f t="shared" si="84"/>
        <v>7.1428571428571388</v>
      </c>
      <c r="W193">
        <f t="shared" si="85"/>
        <v>-11.111111111111107</v>
      </c>
      <c r="X193">
        <f t="shared" si="86"/>
        <v>-2.0833333333333428</v>
      </c>
      <c r="Y193">
        <f t="shared" si="87"/>
        <v>0</v>
      </c>
      <c r="Z193">
        <f t="shared" si="88"/>
        <v>4.8148148148148167</v>
      </c>
      <c r="AA193">
        <f t="shared" si="89"/>
        <v>2.5925925925925952</v>
      </c>
      <c r="AB193" s="151">
        <f t="shared" si="90"/>
        <v>4.5833333333333286</v>
      </c>
      <c r="AC193">
        <f t="shared" si="91"/>
        <v>-10.357142857142847</v>
      </c>
      <c r="AD193">
        <f t="shared" si="92"/>
        <v>-29.251933251933245</v>
      </c>
      <c r="AE193">
        <f t="shared" si="93"/>
        <v>-24.206349206349209</v>
      </c>
      <c r="AF193">
        <f t="shared" si="94"/>
        <v>12.5</v>
      </c>
      <c r="AG193" s="151">
        <f t="shared" si="95"/>
        <v>-1.2566137566137598</v>
      </c>
      <c r="AH193">
        <f t="shared" si="96"/>
        <v>0</v>
      </c>
      <c r="AI193">
        <f t="shared" si="97"/>
        <v>38.571428571428569</v>
      </c>
      <c r="AJ193">
        <f t="shared" si="98"/>
        <v>32.967032967032964</v>
      </c>
      <c r="AK193">
        <f t="shared" si="99"/>
        <v>0</v>
      </c>
      <c r="AL193" s="151">
        <f t="shared" si="100"/>
        <v>43.75</v>
      </c>
      <c r="AO193">
        <f t="shared" si="101"/>
        <v>18.978354978355</v>
      </c>
      <c r="AP193">
        <f t="shared" si="102"/>
        <v>0</v>
      </c>
      <c r="AQ193">
        <f t="shared" si="103"/>
        <v>-0.47619047619046739</v>
      </c>
      <c r="AR193">
        <f t="shared" si="104"/>
        <v>20.129870129870127</v>
      </c>
      <c r="AS193">
        <f t="shared" si="105"/>
        <v>35.714285714285715</v>
      </c>
      <c r="AT193">
        <f t="shared" si="106"/>
        <v>39.523809523809526</v>
      </c>
      <c r="AU193" s="153">
        <f t="shared" si="107"/>
        <v>-48.831908831908841</v>
      </c>
      <c r="AV193" s="153">
        <f t="shared" si="108"/>
        <v>-53.84615384615384</v>
      </c>
      <c r="AW193" s="153">
        <f t="shared" si="109"/>
        <v>-41.595441595441599</v>
      </c>
      <c r="AX193" s="153">
        <f t="shared" si="110"/>
        <v>-48.262108262108256</v>
      </c>
      <c r="AY193" s="153">
        <f t="shared" si="111"/>
        <v>-28.08302808302809</v>
      </c>
      <c r="AZ193">
        <f t="shared" si="112"/>
        <v>-6.6666666666666572</v>
      </c>
      <c r="BA193">
        <f t="shared" si="113"/>
        <v>-13.333333333333329</v>
      </c>
      <c r="BB193">
        <f t="shared" si="114"/>
        <v>-8.5714285714285694</v>
      </c>
      <c r="BC193">
        <f t="shared" si="115"/>
        <v>-21.428571428571431</v>
      </c>
      <c r="BD193">
        <f t="shared" si="116"/>
        <v>-1.7857142857142918</v>
      </c>
      <c r="BE193">
        <f t="shared" si="117"/>
        <v>2.3809523809523796</v>
      </c>
      <c r="BF193">
        <f t="shared" si="118"/>
        <v>8.3333333333333321</v>
      </c>
      <c r="BG193">
        <f t="shared" si="119"/>
        <v>9.5238095238095326</v>
      </c>
      <c r="BH193">
        <f t="shared" si="120"/>
        <v>29.761904761904766</v>
      </c>
      <c r="BI193">
        <f t="shared" si="121"/>
        <v>-5.7539682539682531</v>
      </c>
      <c r="BJ193">
        <f t="shared" si="122"/>
        <v>-1.190476190476204</v>
      </c>
      <c r="BK193">
        <f t="shared" si="123"/>
        <v>3.1746031746031775</v>
      </c>
    </row>
    <row r="194" spans="2:63" x14ac:dyDescent="0.35">
      <c r="B194" t="s">
        <v>314</v>
      </c>
      <c r="D194">
        <f t="shared" si="66"/>
        <v>-21.05263157894737</v>
      </c>
      <c r="E194">
        <f t="shared" si="67"/>
        <v>10.714285714285708</v>
      </c>
      <c r="F194">
        <f t="shared" si="68"/>
        <v>-10.606060606060609</v>
      </c>
      <c r="G194">
        <f t="shared" si="69"/>
        <v>15</v>
      </c>
      <c r="H194">
        <f t="shared" si="70"/>
        <v>-31.890331890331893</v>
      </c>
      <c r="I194" s="151">
        <f t="shared" si="71"/>
        <v>-26.543209876543216</v>
      </c>
      <c r="J194">
        <f t="shared" si="72"/>
        <v>-38.333333333333343</v>
      </c>
      <c r="K194">
        <f t="shared" si="73"/>
        <v>-10.606060606060609</v>
      </c>
      <c r="L194">
        <f t="shared" si="74"/>
        <v>10.902255639097746</v>
      </c>
      <c r="M194">
        <f t="shared" si="75"/>
        <v>-2.7630340673818949</v>
      </c>
      <c r="N194">
        <f t="shared" si="76"/>
        <v>-17.893217893217894</v>
      </c>
      <c r="O194">
        <f t="shared" si="77"/>
        <v>-23.050379572118707</v>
      </c>
      <c r="P194" s="151">
        <f t="shared" si="78"/>
        <v>-26.224982746721871</v>
      </c>
      <c r="Q194">
        <f t="shared" si="79"/>
        <v>-13.909774436090231</v>
      </c>
      <c r="R194">
        <f t="shared" si="80"/>
        <v>-25.714285714285708</v>
      </c>
      <c r="S194">
        <f t="shared" si="81"/>
        <v>-11.111111111111114</v>
      </c>
      <c r="T194">
        <f t="shared" si="82"/>
        <v>22.268907563025213</v>
      </c>
      <c r="U194">
        <f t="shared" si="83"/>
        <v>-5.7142857142857082</v>
      </c>
      <c r="V194">
        <f t="shared" si="84"/>
        <v>13.157894736842103</v>
      </c>
      <c r="W194">
        <f t="shared" si="85"/>
        <v>-23.148148148148138</v>
      </c>
      <c r="X194">
        <f t="shared" si="86"/>
        <v>-19.444444444444443</v>
      </c>
      <c r="Y194">
        <f t="shared" si="87"/>
        <v>-14.219576719576708</v>
      </c>
      <c r="Z194">
        <f t="shared" si="88"/>
        <v>-20.899470899470899</v>
      </c>
      <c r="AA194">
        <f t="shared" si="89"/>
        <v>-16.269841269841265</v>
      </c>
      <c r="AB194" s="151">
        <f t="shared" si="90"/>
        <v>-5.1923076923077005</v>
      </c>
      <c r="AC194">
        <f t="shared" si="91"/>
        <v>-2.9807852965747657</v>
      </c>
      <c r="AD194">
        <f t="shared" si="92"/>
        <v>-8.1883314752880025</v>
      </c>
      <c r="AE194">
        <f t="shared" si="93"/>
        <v>-15.8008658008658</v>
      </c>
      <c r="AF194">
        <f t="shared" si="94"/>
        <v>-3.8790653790653806</v>
      </c>
      <c r="AG194" s="151">
        <f t="shared" si="95"/>
        <v>-2.4013024013024022</v>
      </c>
      <c r="AH194">
        <f t="shared" si="96"/>
        <v>13.492063492063494</v>
      </c>
      <c r="AI194">
        <f t="shared" si="97"/>
        <v>-31.428571428571431</v>
      </c>
      <c r="AJ194">
        <f t="shared" si="98"/>
        <v>4.2857142857142847</v>
      </c>
      <c r="AK194">
        <f t="shared" si="99"/>
        <v>19.285714285714292</v>
      </c>
      <c r="AL194" s="151">
        <f t="shared" si="100"/>
        <v>26.19047619047619</v>
      </c>
      <c r="AO194">
        <f t="shared" si="101"/>
        <v>-3.109354413702242</v>
      </c>
      <c r="AP194">
        <f t="shared" si="102"/>
        <v>-5.7971014492753454</v>
      </c>
      <c r="AQ194">
        <f t="shared" si="103"/>
        <v>47.826086956521742</v>
      </c>
      <c r="AR194">
        <f t="shared" si="104"/>
        <v>-45.45454545454546</v>
      </c>
      <c r="AS194">
        <f t="shared" si="105"/>
        <v>6.0606060606060623</v>
      </c>
      <c r="AT194">
        <f t="shared" si="106"/>
        <v>-18.181818181818194</v>
      </c>
      <c r="AU194" s="153">
        <f t="shared" si="107"/>
        <v>-9.9047619047619051</v>
      </c>
      <c r="AV194" s="153">
        <f t="shared" si="108"/>
        <v>-6.2539682539682602</v>
      </c>
      <c r="AW194" s="153">
        <f t="shared" si="109"/>
        <v>-64.285714285714278</v>
      </c>
      <c r="AX194" s="153">
        <f t="shared" si="110"/>
        <v>-61.352657004830917</v>
      </c>
      <c r="AY194" s="153">
        <f t="shared" si="111"/>
        <v>-30.081753994797474</v>
      </c>
      <c r="AZ194">
        <f t="shared" si="112"/>
        <v>2.1428571428571459</v>
      </c>
      <c r="BA194">
        <f t="shared" si="113"/>
        <v>32.857142857142861</v>
      </c>
      <c r="BB194">
        <f t="shared" si="114"/>
        <v>-10.317460317460316</v>
      </c>
      <c r="BC194">
        <f t="shared" si="115"/>
        <v>2.1428571428571459</v>
      </c>
      <c r="BD194">
        <f t="shared" si="116"/>
        <v>-41.729323308270679</v>
      </c>
      <c r="BE194">
        <f t="shared" si="117"/>
        <v>-21.428571428571438</v>
      </c>
      <c r="BF194">
        <f t="shared" si="118"/>
        <v>12.049062049062046</v>
      </c>
      <c r="BG194">
        <f t="shared" si="119"/>
        <v>-10.073260073260087</v>
      </c>
      <c r="BH194">
        <f t="shared" si="120"/>
        <v>3.9365079365079385</v>
      </c>
      <c r="BI194">
        <f t="shared" si="121"/>
        <v>-11.538461538461533</v>
      </c>
      <c r="BJ194">
        <f t="shared" si="122"/>
        <v>-9.5238095238095326</v>
      </c>
      <c r="BK194">
        <f t="shared" si="123"/>
        <v>13.858363858363859</v>
      </c>
    </row>
    <row r="195" spans="2:63" x14ac:dyDescent="0.35">
      <c r="B195" t="s">
        <v>269</v>
      </c>
      <c r="D195">
        <f t="shared" si="66"/>
        <v>0</v>
      </c>
      <c r="E195">
        <f t="shared" si="67"/>
        <v>55.555555555555557</v>
      </c>
      <c r="F195">
        <f t="shared" si="68"/>
        <v>-23.076923076923066</v>
      </c>
      <c r="G195" t="str">
        <f t="shared" si="69"/>
        <v/>
      </c>
      <c r="H195">
        <f t="shared" si="70"/>
        <v>-8.4175084175086567E-2</v>
      </c>
      <c r="I195" s="151">
        <f t="shared" si="71"/>
        <v>42.31481481481481</v>
      </c>
      <c r="J195">
        <f t="shared" si="72"/>
        <v>47.222222222222229</v>
      </c>
      <c r="K195">
        <f t="shared" si="73"/>
        <v>8.9743589743589638</v>
      </c>
      <c r="L195">
        <f t="shared" si="74"/>
        <v>70.085470085470092</v>
      </c>
      <c r="M195">
        <f t="shared" si="75"/>
        <v>-23.598901098901095</v>
      </c>
      <c r="N195">
        <f t="shared" si="76"/>
        <v>-9.8148148148148167</v>
      </c>
      <c r="O195">
        <f t="shared" si="77"/>
        <v>-13.333333333333336</v>
      </c>
      <c r="P195" s="151">
        <f t="shared" si="78"/>
        <v>-4.7222222222222214</v>
      </c>
      <c r="Q195">
        <f t="shared" si="79"/>
        <v>25</v>
      </c>
      <c r="R195" t="str">
        <f t="shared" si="80"/>
        <v/>
      </c>
      <c r="S195">
        <f t="shared" si="81"/>
        <v>-7.6923076923076934</v>
      </c>
      <c r="T195">
        <f t="shared" si="82"/>
        <v>34.343434343434339</v>
      </c>
      <c r="U195">
        <f t="shared" si="83"/>
        <v>8.3333333333333144</v>
      </c>
      <c r="V195">
        <f t="shared" si="84"/>
        <v>18.888888888888889</v>
      </c>
      <c r="W195">
        <f t="shared" si="85"/>
        <v>-20.707070707070706</v>
      </c>
      <c r="X195">
        <f t="shared" si="86"/>
        <v>4.0404040404040344</v>
      </c>
      <c r="Y195">
        <f t="shared" si="87"/>
        <v>1.1266511266511259</v>
      </c>
      <c r="Z195">
        <f t="shared" si="88"/>
        <v>20</v>
      </c>
      <c r="AA195">
        <f t="shared" si="89"/>
        <v>-9.0598290598290561</v>
      </c>
      <c r="AB195" s="151">
        <f t="shared" si="90"/>
        <v>23.456790123456788</v>
      </c>
      <c r="AC195">
        <f t="shared" si="91"/>
        <v>6.1818181818181728</v>
      </c>
      <c r="AD195">
        <f t="shared" si="92"/>
        <v>-11.941638608305283</v>
      </c>
      <c r="AE195">
        <f t="shared" si="93"/>
        <v>22.571872571872571</v>
      </c>
      <c r="AF195">
        <f t="shared" si="94"/>
        <v>4.9982193732193707</v>
      </c>
      <c r="AG195" s="151">
        <f t="shared" si="95"/>
        <v>4.7863247863247977</v>
      </c>
      <c r="AH195">
        <f t="shared" si="96"/>
        <v>43.636363636363633</v>
      </c>
      <c r="AI195">
        <f t="shared" si="97"/>
        <v>-40</v>
      </c>
      <c r="AJ195">
        <f t="shared" si="98"/>
        <v>36.53846153846154</v>
      </c>
      <c r="AK195">
        <f t="shared" si="99"/>
        <v>4.1666666666666572</v>
      </c>
      <c r="AL195" s="151">
        <f t="shared" si="100"/>
        <v>-15.384615384615387</v>
      </c>
      <c r="AO195">
        <f t="shared" si="101"/>
        <v>-22.884615384615387</v>
      </c>
      <c r="AP195">
        <f t="shared" si="102"/>
        <v>0</v>
      </c>
      <c r="AQ195">
        <f t="shared" si="103"/>
        <v>-33.333333333333343</v>
      </c>
      <c r="AR195">
        <f t="shared" si="104"/>
        <v>-49.038461538461533</v>
      </c>
      <c r="AS195">
        <f t="shared" si="105"/>
        <v>-15.384615384615387</v>
      </c>
      <c r="AT195">
        <f t="shared" si="106"/>
        <v>-16.666666666666657</v>
      </c>
      <c r="AU195" s="153">
        <f t="shared" si="107"/>
        <v>-33.333333333333343</v>
      </c>
      <c r="AV195" s="153">
        <f t="shared" si="108"/>
        <v>-67.037037037037038</v>
      </c>
      <c r="AW195" s="153">
        <f t="shared" si="109"/>
        <v>-73.535353535353536</v>
      </c>
      <c r="AX195" s="153">
        <f t="shared" si="110"/>
        <v>-69.472502805836129</v>
      </c>
      <c r="AY195" s="153">
        <f t="shared" si="111"/>
        <v>-66.666666666666671</v>
      </c>
      <c r="AZ195">
        <f t="shared" si="112"/>
        <v>0</v>
      </c>
      <c r="BA195">
        <f t="shared" si="113"/>
        <v>20</v>
      </c>
      <c r="BB195">
        <f t="shared" si="114"/>
        <v>20.909090909090907</v>
      </c>
      <c r="BC195">
        <f t="shared" si="115"/>
        <v>-10</v>
      </c>
      <c r="BD195">
        <f t="shared" si="116"/>
        <v>0</v>
      </c>
      <c r="BE195">
        <f t="shared" si="117"/>
        <v>-0.8333333333333357</v>
      </c>
      <c r="BF195">
        <f t="shared" si="118"/>
        <v>6.2962962962962923</v>
      </c>
      <c r="BG195">
        <f t="shared" si="119"/>
        <v>3.4188034188034138</v>
      </c>
      <c r="BH195">
        <f t="shared" si="120"/>
        <v>11.111111111111114</v>
      </c>
      <c r="BI195">
        <f t="shared" si="121"/>
        <v>-3.5897435897436054</v>
      </c>
      <c r="BJ195">
        <f t="shared" si="122"/>
        <v>6.0683760683760681</v>
      </c>
      <c r="BK195">
        <f t="shared" si="123"/>
        <v>11.880341880341888</v>
      </c>
    </row>
    <row r="196" spans="2:63" x14ac:dyDescent="0.35">
      <c r="B196" t="s">
        <v>270</v>
      </c>
      <c r="D196">
        <f t="shared" si="66"/>
        <v>9.0909090909090935</v>
      </c>
      <c r="E196">
        <f t="shared" si="67"/>
        <v>80</v>
      </c>
      <c r="F196">
        <f t="shared" si="68"/>
        <v>9.0909090909090935</v>
      </c>
      <c r="G196">
        <f t="shared" si="69"/>
        <v>63.63636363636364</v>
      </c>
      <c r="H196">
        <f t="shared" si="70"/>
        <v>9.5238095238095113</v>
      </c>
      <c r="I196" s="151">
        <f t="shared" si="71"/>
        <v>0.64935064935064446</v>
      </c>
      <c r="J196">
        <f t="shared" si="72"/>
        <v>70</v>
      </c>
      <c r="K196">
        <f t="shared" si="73"/>
        <v>-1.5151515151515156</v>
      </c>
      <c r="L196">
        <f t="shared" si="74"/>
        <v>40</v>
      </c>
      <c r="M196">
        <f t="shared" si="75"/>
        <v>48.549783549783541</v>
      </c>
      <c r="N196">
        <f t="shared" si="76"/>
        <v>3.4188034188034138</v>
      </c>
      <c r="O196">
        <f t="shared" si="77"/>
        <v>13.675213675213676</v>
      </c>
      <c r="P196" s="151">
        <f t="shared" si="78"/>
        <v>14.03133903133903</v>
      </c>
      <c r="Q196">
        <f t="shared" si="79"/>
        <v>9.84848484848483</v>
      </c>
      <c r="R196">
        <f t="shared" si="80"/>
        <v>63.63636363636364</v>
      </c>
      <c r="S196">
        <f t="shared" si="81"/>
        <v>0</v>
      </c>
      <c r="T196">
        <f t="shared" si="82"/>
        <v>18.18181818181818</v>
      </c>
      <c r="U196">
        <f t="shared" si="83"/>
        <v>45.454545454545446</v>
      </c>
      <c r="V196">
        <f t="shared" si="84"/>
        <v>50.909090909090907</v>
      </c>
      <c r="W196">
        <f t="shared" si="85"/>
        <v>7.6719576719576636</v>
      </c>
      <c r="X196">
        <f t="shared" si="86"/>
        <v>8.3333333333333357</v>
      </c>
      <c r="Y196">
        <f t="shared" si="87"/>
        <v>17.328042328042329</v>
      </c>
      <c r="Z196">
        <f t="shared" si="88"/>
        <v>-23.280423280423292</v>
      </c>
      <c r="AA196">
        <f t="shared" si="89"/>
        <v>-5.0505050505050448</v>
      </c>
      <c r="AB196" s="151">
        <f t="shared" si="90"/>
        <v>28.499278499278503</v>
      </c>
      <c r="AC196">
        <f t="shared" si="91"/>
        <v>-11.090909090909093</v>
      </c>
      <c r="AD196">
        <f t="shared" si="92"/>
        <v>-6.0870610870610733</v>
      </c>
      <c r="AE196">
        <f t="shared" si="93"/>
        <v>5.9052059052059036</v>
      </c>
      <c r="AF196">
        <f t="shared" si="94"/>
        <v>12.142255892255889</v>
      </c>
      <c r="AG196" s="151">
        <f t="shared" si="95"/>
        <v>10.670194003527328</v>
      </c>
      <c r="AH196">
        <f t="shared" si="96"/>
        <v>41.666666666666657</v>
      </c>
      <c r="AI196">
        <f t="shared" si="97"/>
        <v>9.0909090909090917</v>
      </c>
      <c r="AJ196">
        <f t="shared" si="98"/>
        <v>28.030303030303035</v>
      </c>
      <c r="AK196">
        <f t="shared" si="99"/>
        <v>41.666666666666671</v>
      </c>
      <c r="AL196" s="151">
        <f t="shared" si="100"/>
        <v>55.303030303030297</v>
      </c>
      <c r="AO196">
        <f t="shared" si="101"/>
        <v>48.787878787878775</v>
      </c>
      <c r="AP196">
        <f t="shared" si="102"/>
        <v>66.666666666666657</v>
      </c>
      <c r="AQ196">
        <f t="shared" si="103"/>
        <v>27.27272727272727</v>
      </c>
      <c r="AR196">
        <f t="shared" si="104"/>
        <v>45.454545454545453</v>
      </c>
      <c r="AS196">
        <f t="shared" si="105"/>
        <v>49.999999999999993</v>
      </c>
      <c r="AT196">
        <f t="shared" si="106"/>
        <v>54.54545454545454</v>
      </c>
      <c r="AU196" s="153">
        <f t="shared" si="107"/>
        <v>-24.735449735449741</v>
      </c>
      <c r="AV196" s="153">
        <f t="shared" si="108"/>
        <v>-18.650793650793652</v>
      </c>
      <c r="AW196" s="153">
        <f t="shared" si="109"/>
        <v>-62.265512265512271</v>
      </c>
      <c r="AX196" s="153">
        <f t="shared" si="110"/>
        <v>-67.592592592592595</v>
      </c>
      <c r="AY196" s="153">
        <f t="shared" si="111"/>
        <v>-50.288600288600293</v>
      </c>
      <c r="AZ196">
        <f t="shared" si="112"/>
        <v>-1.8181818181818272</v>
      </c>
      <c r="BA196">
        <f t="shared" si="113"/>
        <v>-11.818181818181827</v>
      </c>
      <c r="BB196">
        <f t="shared" si="114"/>
        <v>-21.818181818181827</v>
      </c>
      <c r="BC196">
        <f t="shared" si="115"/>
        <v>-9.0909090909090793</v>
      </c>
      <c r="BD196">
        <f t="shared" si="116"/>
        <v>-10.909090909090907</v>
      </c>
      <c r="BE196">
        <f t="shared" si="117"/>
        <v>-8.8624338624338641</v>
      </c>
      <c r="BF196">
        <f t="shared" si="118"/>
        <v>5.0505050505050519</v>
      </c>
      <c r="BG196">
        <f t="shared" si="119"/>
        <v>18.915343915343918</v>
      </c>
      <c r="BH196">
        <f t="shared" si="120"/>
        <v>33.465608465608462</v>
      </c>
      <c r="BI196">
        <f t="shared" si="121"/>
        <v>8.3333333333333428</v>
      </c>
      <c r="BJ196">
        <f t="shared" si="122"/>
        <v>7.2751322751322789</v>
      </c>
      <c r="BK196">
        <f t="shared" si="123"/>
        <v>16.402116402116405</v>
      </c>
    </row>
    <row r="197" spans="2:63" x14ac:dyDescent="0.35">
      <c r="B197" t="s">
        <v>315</v>
      </c>
      <c r="D197" t="str">
        <f t="shared" si="66"/>
        <v/>
      </c>
      <c r="E197">
        <f t="shared" si="67"/>
        <v>2.3809523809523654</v>
      </c>
      <c r="F197">
        <f t="shared" si="68"/>
        <v>24.285714285714292</v>
      </c>
      <c r="G197" t="str">
        <f t="shared" si="69"/>
        <v/>
      </c>
      <c r="H197">
        <f t="shared" si="70"/>
        <v>6.7460317460317398</v>
      </c>
      <c r="I197" s="151">
        <f t="shared" si="71"/>
        <v>-12.222222222222214</v>
      </c>
      <c r="J197">
        <f t="shared" si="72"/>
        <v>-19.047619047619044</v>
      </c>
      <c r="K197" t="str">
        <f t="shared" si="73"/>
        <v/>
      </c>
      <c r="L197" t="str">
        <f t="shared" si="74"/>
        <v/>
      </c>
      <c r="M197">
        <f t="shared" si="75"/>
        <v>37.663003663003671</v>
      </c>
      <c r="N197">
        <f t="shared" si="76"/>
        <v>-6.1279461279461316</v>
      </c>
      <c r="O197">
        <f t="shared" si="77"/>
        <v>-0.60606060606059486</v>
      </c>
      <c r="P197" s="151">
        <f t="shared" si="78"/>
        <v>-3.5690235690235568</v>
      </c>
      <c r="Q197" t="str">
        <f t="shared" si="79"/>
        <v/>
      </c>
      <c r="R197" t="str">
        <f t="shared" si="80"/>
        <v/>
      </c>
      <c r="S197" t="str">
        <f t="shared" si="81"/>
        <v/>
      </c>
      <c r="T197" t="str">
        <f t="shared" si="82"/>
        <v/>
      </c>
      <c r="U197" t="str">
        <f t="shared" si="83"/>
        <v/>
      </c>
      <c r="V197">
        <f t="shared" si="84"/>
        <v>33.846153846153847</v>
      </c>
      <c r="W197">
        <f t="shared" si="85"/>
        <v>1.9528619528619586</v>
      </c>
      <c r="X197">
        <f t="shared" si="86"/>
        <v>22.222222222222229</v>
      </c>
      <c r="Y197">
        <f t="shared" si="87"/>
        <v>2.8282828282828234</v>
      </c>
      <c r="Z197">
        <f t="shared" si="88"/>
        <v>19.663299663299675</v>
      </c>
      <c r="AA197">
        <f t="shared" si="89"/>
        <v>2.1548821548821593</v>
      </c>
      <c r="AB197" s="151">
        <f t="shared" si="90"/>
        <v>-5.1948051948051912</v>
      </c>
      <c r="AC197">
        <f t="shared" si="91"/>
        <v>30.285714285714292</v>
      </c>
      <c r="AD197">
        <f t="shared" si="92"/>
        <v>23.80952380952381</v>
      </c>
      <c r="AE197">
        <f t="shared" si="93"/>
        <v>2.1645021645021671</v>
      </c>
      <c r="AF197">
        <f t="shared" si="94"/>
        <v>6.3299663299663251</v>
      </c>
      <c r="AG197" s="151">
        <f t="shared" si="95"/>
        <v>-3.5016835016835017</v>
      </c>
      <c r="AH197">
        <f t="shared" si="96"/>
        <v>29.523809523809533</v>
      </c>
      <c r="AI197">
        <f t="shared" si="97"/>
        <v>7.142857142857153</v>
      </c>
      <c r="AJ197">
        <f t="shared" si="98"/>
        <v>18.461538461538467</v>
      </c>
      <c r="AK197">
        <f t="shared" si="99"/>
        <v>58.095238095238102</v>
      </c>
      <c r="AL197" s="151">
        <f t="shared" si="100"/>
        <v>37.142857142857146</v>
      </c>
      <c r="AO197">
        <f t="shared" si="101"/>
        <v>42.901098901098905</v>
      </c>
      <c r="AP197" t="str">
        <f t="shared" si="102"/>
        <v/>
      </c>
      <c r="AQ197" t="str">
        <f t="shared" si="103"/>
        <v/>
      </c>
      <c r="AR197">
        <f t="shared" si="104"/>
        <v>38.461538461538467</v>
      </c>
      <c r="AS197">
        <f t="shared" si="105"/>
        <v>38.461538461538467</v>
      </c>
      <c r="AT197">
        <f t="shared" si="106"/>
        <v>29.523809523809533</v>
      </c>
      <c r="AU197" s="153">
        <f t="shared" si="107"/>
        <v>-25.555555555555557</v>
      </c>
      <c r="AV197" s="153">
        <f t="shared" si="108"/>
        <v>-45.396825396825392</v>
      </c>
      <c r="AW197" s="153">
        <f t="shared" si="109"/>
        <v>-53.49206349206348</v>
      </c>
      <c r="AX197" s="153">
        <f t="shared" si="110"/>
        <v>-53.492063492063494</v>
      </c>
      <c r="AY197" s="153">
        <f t="shared" si="111"/>
        <v>-41.111111111111114</v>
      </c>
      <c r="AZ197">
        <f t="shared" si="112"/>
        <v>40</v>
      </c>
      <c r="BA197">
        <f t="shared" si="113"/>
        <v>32.857142857142861</v>
      </c>
      <c r="BB197">
        <f t="shared" si="114"/>
        <v>25.714285714285708</v>
      </c>
      <c r="BC197">
        <f t="shared" si="115"/>
        <v>32.857142857142861</v>
      </c>
      <c r="BD197">
        <f t="shared" si="116"/>
        <v>20</v>
      </c>
      <c r="BE197">
        <f t="shared" si="117"/>
        <v>10.707070707070699</v>
      </c>
      <c r="BF197">
        <f t="shared" si="118"/>
        <v>16.767676767676761</v>
      </c>
      <c r="BG197">
        <f t="shared" si="119"/>
        <v>-1.8855218855218894</v>
      </c>
      <c r="BH197">
        <f t="shared" si="120"/>
        <v>-0.26936026936026636</v>
      </c>
      <c r="BI197">
        <f t="shared" si="121"/>
        <v>-5.9259259259259238</v>
      </c>
      <c r="BJ197">
        <f t="shared" si="122"/>
        <v>-7.0033670033670035</v>
      </c>
      <c r="BK197">
        <f t="shared" si="123"/>
        <v>2.4242424242424363</v>
      </c>
    </row>
    <row r="198" spans="2:63" x14ac:dyDescent="0.35">
      <c r="B198" t="s">
        <v>271</v>
      </c>
      <c r="D198">
        <f t="shared" si="66"/>
        <v>8.3333333333333428</v>
      </c>
      <c r="E198">
        <f t="shared" si="67"/>
        <v>33.333333333333343</v>
      </c>
      <c r="F198">
        <f t="shared" si="68"/>
        <v>40</v>
      </c>
      <c r="G198">
        <f t="shared" si="69"/>
        <v>94.444444444444443</v>
      </c>
      <c r="H198">
        <f t="shared" si="70"/>
        <v>-4.6296296296296333</v>
      </c>
      <c r="I198" s="151">
        <f t="shared" si="71"/>
        <v>14.506172839506171</v>
      </c>
      <c r="J198">
        <f t="shared" si="72"/>
        <v>45.45454545454546</v>
      </c>
      <c r="K198">
        <f t="shared" si="73"/>
        <v>30</v>
      </c>
      <c r="L198">
        <f t="shared" si="74"/>
        <v>44.444444444444443</v>
      </c>
      <c r="M198">
        <f t="shared" si="75"/>
        <v>39.163059163059167</v>
      </c>
      <c r="N198">
        <f t="shared" si="76"/>
        <v>16.666666666666657</v>
      </c>
      <c r="O198">
        <f t="shared" si="77"/>
        <v>14.814814814814802</v>
      </c>
      <c r="P198" s="151">
        <f t="shared" si="78"/>
        <v>23.765432098765437</v>
      </c>
      <c r="Q198">
        <f t="shared" si="79"/>
        <v>18.181818181818173</v>
      </c>
      <c r="R198">
        <f t="shared" si="80"/>
        <v>60</v>
      </c>
      <c r="S198">
        <f t="shared" si="81"/>
        <v>16.666666666666657</v>
      </c>
      <c r="T198">
        <f t="shared" si="82"/>
        <v>49.019607843137251</v>
      </c>
      <c r="U198">
        <f t="shared" si="83"/>
        <v>80</v>
      </c>
      <c r="V198">
        <f t="shared" si="84"/>
        <v>77.124183006535944</v>
      </c>
      <c r="W198">
        <f t="shared" si="85"/>
        <v>16.049382716049379</v>
      </c>
      <c r="X198">
        <f t="shared" si="86"/>
        <v>0.61728395061728492</v>
      </c>
      <c r="Y198">
        <f t="shared" si="87"/>
        <v>14.651416122004356</v>
      </c>
      <c r="Z198">
        <f t="shared" si="88"/>
        <v>23.765432098765423</v>
      </c>
      <c r="AA198">
        <f t="shared" si="89"/>
        <v>4.0123456790123413</v>
      </c>
      <c r="AB198" s="151">
        <f t="shared" si="90"/>
        <v>11.728395061728392</v>
      </c>
      <c r="AC198">
        <f t="shared" si="91"/>
        <v>15.595959595959613</v>
      </c>
      <c r="AD198">
        <f t="shared" si="92"/>
        <v>27.167755991285411</v>
      </c>
      <c r="AE198">
        <f t="shared" si="93"/>
        <v>-5.2469135802469182</v>
      </c>
      <c r="AF198">
        <f t="shared" si="94"/>
        <v>11.882716049382715</v>
      </c>
      <c r="AG198" s="151">
        <f t="shared" si="95"/>
        <v>14.197530864197546</v>
      </c>
      <c r="AH198">
        <f t="shared" si="96"/>
        <v>20</v>
      </c>
      <c r="AI198">
        <f t="shared" si="97"/>
        <v>30.30303030303029</v>
      </c>
      <c r="AJ198">
        <f t="shared" si="98"/>
        <v>60.588235294117652</v>
      </c>
      <c r="AK198">
        <f t="shared" si="99"/>
        <v>74.603174603174608</v>
      </c>
      <c r="AL198" s="151">
        <f t="shared" si="100"/>
        <v>22.222222222222229</v>
      </c>
      <c r="AO198">
        <f t="shared" si="101"/>
        <v>36.565656565656568</v>
      </c>
      <c r="AP198">
        <f t="shared" si="102"/>
        <v>36.363636363636367</v>
      </c>
      <c r="AQ198">
        <f t="shared" si="103"/>
        <v>39.898989898989903</v>
      </c>
      <c r="AR198">
        <f t="shared" si="104"/>
        <v>12.121212121212118</v>
      </c>
      <c r="AS198">
        <f t="shared" si="105"/>
        <v>48.98989898989899</v>
      </c>
      <c r="AT198">
        <f t="shared" si="106"/>
        <v>45.45454545454546</v>
      </c>
      <c r="AU198" s="153">
        <f t="shared" si="107"/>
        <v>-35.7843137254902</v>
      </c>
      <c r="AV198" s="153">
        <f t="shared" si="108"/>
        <v>-26.198257080610041</v>
      </c>
      <c r="AW198" s="153">
        <f t="shared" si="109"/>
        <v>-45.80610021786493</v>
      </c>
      <c r="AX198" s="153">
        <f t="shared" si="110"/>
        <v>-40.032679738562095</v>
      </c>
      <c r="AY198" s="153">
        <f t="shared" si="111"/>
        <v>-39.869281045751634</v>
      </c>
      <c r="AZ198">
        <f t="shared" si="112"/>
        <v>21.717171717171709</v>
      </c>
      <c r="BA198">
        <f t="shared" si="113"/>
        <v>21.717171717171709</v>
      </c>
      <c r="BB198">
        <f t="shared" si="114"/>
        <v>17.676767676767675</v>
      </c>
      <c r="BC198">
        <f t="shared" si="115"/>
        <v>3.5353535353535364</v>
      </c>
      <c r="BD198">
        <f t="shared" si="116"/>
        <v>13.333333333333343</v>
      </c>
      <c r="BE198">
        <f t="shared" si="117"/>
        <v>1.2345679012345627</v>
      </c>
      <c r="BF198">
        <f t="shared" si="118"/>
        <v>8.3333333333333357</v>
      </c>
      <c r="BG198">
        <f t="shared" si="119"/>
        <v>18.827160493827151</v>
      </c>
      <c r="BH198">
        <f t="shared" si="120"/>
        <v>19.135802469135804</v>
      </c>
      <c r="BI198">
        <f t="shared" si="121"/>
        <v>12.962962962962962</v>
      </c>
      <c r="BJ198">
        <f t="shared" si="122"/>
        <v>11.41975308641976</v>
      </c>
      <c r="BK198">
        <f t="shared" si="123"/>
        <v>18.209876543209887</v>
      </c>
    </row>
    <row r="199" spans="2:63" x14ac:dyDescent="0.35">
      <c r="B199" t="s">
        <v>272</v>
      </c>
      <c r="D199">
        <f t="shared" si="66"/>
        <v>-9.0909090909090935</v>
      </c>
      <c r="E199">
        <f t="shared" si="67"/>
        <v>3.4090909090909065</v>
      </c>
      <c r="F199">
        <f t="shared" si="68"/>
        <v>78.409090909090907</v>
      </c>
      <c r="G199">
        <f t="shared" si="69"/>
        <v>67.5</v>
      </c>
      <c r="H199">
        <f t="shared" si="70"/>
        <v>0.22446689113355944</v>
      </c>
      <c r="I199" s="151">
        <f t="shared" si="71"/>
        <v>17.272727272727266</v>
      </c>
      <c r="J199">
        <f t="shared" si="72"/>
        <v>37.777777777777786</v>
      </c>
      <c r="K199">
        <f t="shared" si="73"/>
        <v>55.555555555555557</v>
      </c>
      <c r="L199">
        <f t="shared" si="74"/>
        <v>12.5</v>
      </c>
      <c r="M199">
        <f t="shared" si="75"/>
        <v>4.3636363636363598</v>
      </c>
      <c r="N199">
        <f t="shared" si="76"/>
        <v>14.545454545454554</v>
      </c>
      <c r="O199">
        <f t="shared" si="77"/>
        <v>-17.37373737373737</v>
      </c>
      <c r="P199" s="151">
        <f t="shared" si="78"/>
        <v>0.37878787878788955</v>
      </c>
      <c r="Q199">
        <f t="shared" si="79"/>
        <v>-8.3333333333333428</v>
      </c>
      <c r="R199">
        <f t="shared" si="80"/>
        <v>41.269841269841265</v>
      </c>
      <c r="S199">
        <f t="shared" si="81"/>
        <v>0</v>
      </c>
      <c r="T199">
        <f t="shared" si="82"/>
        <v>24.444444444444443</v>
      </c>
      <c r="U199">
        <f t="shared" si="83"/>
        <v>13.131313131313121</v>
      </c>
      <c r="V199">
        <f t="shared" si="84"/>
        <v>78.888888888888886</v>
      </c>
      <c r="W199">
        <f t="shared" si="85"/>
        <v>5.3872053872053982</v>
      </c>
      <c r="X199">
        <f t="shared" si="86"/>
        <v>-6.0606060606060623</v>
      </c>
      <c r="Y199">
        <f t="shared" si="87"/>
        <v>-6.0606060606060765</v>
      </c>
      <c r="Z199">
        <f t="shared" si="88"/>
        <v>-11.616161616161605</v>
      </c>
      <c r="AA199">
        <f t="shared" si="89"/>
        <v>6.5656565656565675</v>
      </c>
      <c r="AB199" s="151">
        <f t="shared" si="90"/>
        <v>20.277777777777779</v>
      </c>
      <c r="AC199">
        <f t="shared" si="91"/>
        <v>5.792929292929287</v>
      </c>
      <c r="AD199">
        <f t="shared" si="92"/>
        <v>-23.948212281545601</v>
      </c>
      <c r="AE199">
        <f t="shared" si="93"/>
        <v>-19.865319865319876</v>
      </c>
      <c r="AF199">
        <f t="shared" si="94"/>
        <v>4.3602693602693492</v>
      </c>
      <c r="AG199" s="151">
        <f t="shared" si="95"/>
        <v>-9.6015712682379331</v>
      </c>
      <c r="AH199">
        <f t="shared" si="96"/>
        <v>9.0909090909090793</v>
      </c>
      <c r="AI199">
        <f t="shared" si="97"/>
        <v>62.337662337662337</v>
      </c>
      <c r="AJ199">
        <f t="shared" si="98"/>
        <v>38.961038961038952</v>
      </c>
      <c r="AK199">
        <f t="shared" si="99"/>
        <v>69.318181818181813</v>
      </c>
      <c r="AL199" s="151">
        <f t="shared" si="100"/>
        <v>-2.7272727272727337</v>
      </c>
      <c r="AO199">
        <f t="shared" si="101"/>
        <v>8.3636363636363598</v>
      </c>
      <c r="AP199">
        <f t="shared" si="102"/>
        <v>10</v>
      </c>
      <c r="AQ199">
        <f t="shared" si="103"/>
        <v>-10</v>
      </c>
      <c r="AR199">
        <f t="shared" si="104"/>
        <v>-8.1818181818181728</v>
      </c>
      <c r="AS199">
        <f t="shared" si="105"/>
        <v>40</v>
      </c>
      <c r="AT199">
        <f t="shared" si="106"/>
        <v>10</v>
      </c>
      <c r="AU199" s="153">
        <f t="shared" si="107"/>
        <v>-13.804713804713806</v>
      </c>
      <c r="AV199" s="153">
        <f t="shared" si="108"/>
        <v>-51.767676767676768</v>
      </c>
      <c r="AW199" s="153">
        <f t="shared" si="109"/>
        <v>-38.528138528138527</v>
      </c>
      <c r="AX199" s="153">
        <f t="shared" si="110"/>
        <v>-49.783549783549773</v>
      </c>
      <c r="AY199" s="153">
        <f t="shared" si="111"/>
        <v>-32.435465768799098</v>
      </c>
      <c r="AZ199">
        <f t="shared" si="112"/>
        <v>13.131313131313121</v>
      </c>
      <c r="BA199">
        <f t="shared" si="113"/>
        <v>45.555555555555557</v>
      </c>
      <c r="BB199">
        <f t="shared" si="114"/>
        <v>-8.8888888888888857</v>
      </c>
      <c r="BC199">
        <f t="shared" si="115"/>
        <v>-20.833333333333343</v>
      </c>
      <c r="BD199">
        <f t="shared" si="116"/>
        <v>0</v>
      </c>
      <c r="BE199">
        <f t="shared" si="117"/>
        <v>3.8720538720538684</v>
      </c>
      <c r="BF199">
        <f t="shared" si="118"/>
        <v>15.235690235690235</v>
      </c>
      <c r="BG199">
        <f t="shared" si="119"/>
        <v>-7.8282828282828376</v>
      </c>
      <c r="BH199">
        <f t="shared" si="120"/>
        <v>6.1616161616161644</v>
      </c>
      <c r="BI199">
        <f t="shared" si="121"/>
        <v>-8.5185185185185048</v>
      </c>
      <c r="BJ199">
        <f t="shared" si="122"/>
        <v>-12.62626262626263</v>
      </c>
      <c r="BK199">
        <f t="shared" si="123"/>
        <v>-7.6599326599326503</v>
      </c>
    </row>
    <row r="200" spans="2:63" x14ac:dyDescent="0.35">
      <c r="B200" t="s">
        <v>273</v>
      </c>
      <c r="D200">
        <f t="shared" si="66"/>
        <v>0</v>
      </c>
      <c r="E200">
        <f t="shared" si="67"/>
        <v>8.3333333333333428</v>
      </c>
      <c r="F200">
        <f t="shared" si="68"/>
        <v>9.0909090909090935</v>
      </c>
      <c r="G200">
        <f t="shared" si="69"/>
        <v>41.666666666666664</v>
      </c>
      <c r="H200">
        <f t="shared" si="70"/>
        <v>5.7387057387057325</v>
      </c>
      <c r="I200" s="151">
        <f t="shared" si="71"/>
        <v>-14.285714285714306</v>
      </c>
      <c r="J200">
        <f t="shared" si="72"/>
        <v>14.743589743589723</v>
      </c>
      <c r="K200">
        <f t="shared" si="73"/>
        <v>23.076923076923066</v>
      </c>
      <c r="L200">
        <f t="shared" si="74"/>
        <v>30.769230769230774</v>
      </c>
      <c r="M200">
        <f t="shared" si="75"/>
        <v>31.248751248751248</v>
      </c>
      <c r="N200">
        <f t="shared" si="76"/>
        <v>3.4188034188034138</v>
      </c>
      <c r="O200">
        <f t="shared" si="77"/>
        <v>10.500610500610499</v>
      </c>
      <c r="P200" s="151">
        <f t="shared" si="78"/>
        <v>5.1892551892551921</v>
      </c>
      <c r="Q200">
        <f t="shared" si="79"/>
        <v>25</v>
      </c>
      <c r="R200">
        <f t="shared" si="80"/>
        <v>15.384615384615373</v>
      </c>
      <c r="S200">
        <f t="shared" si="81"/>
        <v>23.076923076923066</v>
      </c>
      <c r="T200">
        <f t="shared" si="82"/>
        <v>21.428571428571431</v>
      </c>
      <c r="U200">
        <f t="shared" si="83"/>
        <v>38.46153846153846</v>
      </c>
      <c r="V200">
        <f t="shared" si="84"/>
        <v>27.922077922077925</v>
      </c>
      <c r="W200">
        <f t="shared" si="85"/>
        <v>3.1746031746031775</v>
      </c>
      <c r="X200">
        <f t="shared" si="86"/>
        <v>0</v>
      </c>
      <c r="Y200">
        <f t="shared" si="87"/>
        <v>7.142857142857153</v>
      </c>
      <c r="Z200">
        <f t="shared" si="88"/>
        <v>13.63636363636364</v>
      </c>
      <c r="AA200">
        <f t="shared" si="89"/>
        <v>-6.349206349206348</v>
      </c>
      <c r="AB200" s="151">
        <f t="shared" si="90"/>
        <v>1.5873015873015888</v>
      </c>
      <c r="AC200">
        <f t="shared" si="91"/>
        <v>6.3919413919414012</v>
      </c>
      <c r="AD200">
        <f t="shared" si="92"/>
        <v>-10.801790801790801</v>
      </c>
      <c r="AE200">
        <f t="shared" si="93"/>
        <v>-6.3492063492063409</v>
      </c>
      <c r="AF200">
        <f t="shared" si="94"/>
        <v>11.507936507936506</v>
      </c>
      <c r="AG200" s="151">
        <f t="shared" si="95"/>
        <v>7.9365079365079509</v>
      </c>
      <c r="AH200">
        <f t="shared" si="96"/>
        <v>66.666666666666671</v>
      </c>
      <c r="AI200">
        <f t="shared" si="97"/>
        <v>27.380952380952383</v>
      </c>
      <c r="AJ200">
        <f t="shared" si="98"/>
        <v>45.454545454545453</v>
      </c>
      <c r="AK200">
        <f t="shared" si="99"/>
        <v>43.35664335664336</v>
      </c>
      <c r="AL200" s="151">
        <f t="shared" si="100"/>
        <v>-5.952380952380949</v>
      </c>
      <c r="AO200">
        <f t="shared" si="101"/>
        <v>32.732267732267736</v>
      </c>
      <c r="AP200">
        <f t="shared" si="102"/>
        <v>23.626373626373635</v>
      </c>
      <c r="AQ200">
        <f t="shared" si="103"/>
        <v>28.846153846153847</v>
      </c>
      <c r="AR200">
        <f t="shared" si="104"/>
        <v>41.95804195804196</v>
      </c>
      <c r="AS200">
        <f t="shared" si="105"/>
        <v>46.153846153846153</v>
      </c>
      <c r="AT200">
        <f t="shared" si="106"/>
        <v>23.076923076923066</v>
      </c>
      <c r="AU200" s="153">
        <f t="shared" si="107"/>
        <v>-10.317460317460323</v>
      </c>
      <c r="AV200" s="153">
        <f t="shared" si="108"/>
        <v>-16.300366300366299</v>
      </c>
      <c r="AW200" s="153">
        <f t="shared" si="109"/>
        <v>-67.806267806267812</v>
      </c>
      <c r="AX200" s="153">
        <f t="shared" si="110"/>
        <v>-69.230769230769226</v>
      </c>
      <c r="AY200" s="153">
        <f t="shared" si="111"/>
        <v>-52.136752136752136</v>
      </c>
      <c r="AZ200">
        <f t="shared" si="112"/>
        <v>7.6923076923076934</v>
      </c>
      <c r="BA200">
        <f t="shared" si="113"/>
        <v>0.5494505494505546</v>
      </c>
      <c r="BB200">
        <f t="shared" si="114"/>
        <v>8.3333333333333428</v>
      </c>
      <c r="BC200">
        <f t="shared" si="115"/>
        <v>7.6923076923076934</v>
      </c>
      <c r="BD200">
        <f t="shared" si="116"/>
        <v>7.6923076923076934</v>
      </c>
      <c r="BE200">
        <f t="shared" si="117"/>
        <v>8.7301587301587276</v>
      </c>
      <c r="BF200">
        <f t="shared" si="118"/>
        <v>16.666666666666664</v>
      </c>
      <c r="BG200">
        <f t="shared" si="119"/>
        <v>10.317460317460323</v>
      </c>
      <c r="BH200">
        <f t="shared" si="120"/>
        <v>10.317460317460323</v>
      </c>
      <c r="BI200">
        <f t="shared" si="121"/>
        <v>4.7619047619047592</v>
      </c>
      <c r="BJ200">
        <f t="shared" si="122"/>
        <v>11.904761904761898</v>
      </c>
      <c r="BK200">
        <f t="shared" si="123"/>
        <v>7.142857142857153</v>
      </c>
    </row>
    <row r="201" spans="2:63" x14ac:dyDescent="0.35">
      <c r="B201" t="s">
        <v>274</v>
      </c>
      <c r="D201">
        <f t="shared" si="66"/>
        <v>-6.6666666666666714</v>
      </c>
      <c r="E201">
        <f t="shared" si="67"/>
        <v>15.972222222222214</v>
      </c>
      <c r="F201">
        <f t="shared" si="68"/>
        <v>21.25</v>
      </c>
      <c r="G201">
        <f t="shared" si="69"/>
        <v>25</v>
      </c>
      <c r="H201">
        <f t="shared" si="70"/>
        <v>16.612200435729847</v>
      </c>
      <c r="I201" s="151">
        <f t="shared" si="71"/>
        <v>1.481481481481481</v>
      </c>
      <c r="J201">
        <f t="shared" si="72"/>
        <v>70.833333333333343</v>
      </c>
      <c r="K201">
        <f t="shared" si="73"/>
        <v>11.428571428571431</v>
      </c>
      <c r="L201">
        <f t="shared" si="74"/>
        <v>11.607142857142861</v>
      </c>
      <c r="M201">
        <f t="shared" si="75"/>
        <v>-0.2160864345738247</v>
      </c>
      <c r="N201">
        <f t="shared" si="76"/>
        <v>18.360071301247771</v>
      </c>
      <c r="O201">
        <f t="shared" si="77"/>
        <v>16.122004357298465</v>
      </c>
      <c r="P201" s="151">
        <f t="shared" si="78"/>
        <v>9.6256684491978604</v>
      </c>
      <c r="Q201">
        <f t="shared" si="79"/>
        <v>21.568627450980401</v>
      </c>
      <c r="R201">
        <f t="shared" si="80"/>
        <v>14.285714285714292</v>
      </c>
      <c r="S201">
        <f t="shared" si="81"/>
        <v>6.25</v>
      </c>
      <c r="T201">
        <f t="shared" si="82"/>
        <v>16.666666666666671</v>
      </c>
      <c r="U201">
        <f t="shared" si="83"/>
        <v>10.924369747899149</v>
      </c>
      <c r="V201">
        <f t="shared" si="84"/>
        <v>4.1666666666666714</v>
      </c>
      <c r="W201">
        <f t="shared" si="85"/>
        <v>22.385620915032682</v>
      </c>
      <c r="X201">
        <f t="shared" si="86"/>
        <v>6.1546840958605671</v>
      </c>
      <c r="Y201">
        <f t="shared" si="87"/>
        <v>2.3172905525846588</v>
      </c>
      <c r="Z201">
        <f t="shared" si="88"/>
        <v>13.997821350762521</v>
      </c>
      <c r="AA201">
        <f t="shared" si="89"/>
        <v>13.888888888888893</v>
      </c>
      <c r="AB201" s="151">
        <f t="shared" si="90"/>
        <v>21.296296296296305</v>
      </c>
      <c r="AC201">
        <f t="shared" si="91"/>
        <v>-8.5294117647058769</v>
      </c>
      <c r="AD201">
        <f t="shared" si="92"/>
        <v>3.5065359477124147</v>
      </c>
      <c r="AE201">
        <f t="shared" si="93"/>
        <v>0</v>
      </c>
      <c r="AF201">
        <f t="shared" si="94"/>
        <v>23.570261437908496</v>
      </c>
      <c r="AG201" s="151">
        <f t="shared" si="95"/>
        <v>19.208424110384897</v>
      </c>
      <c r="AH201">
        <f t="shared" si="96"/>
        <v>8.75</v>
      </c>
      <c r="AI201">
        <f t="shared" si="97"/>
        <v>13.333333333333334</v>
      </c>
      <c r="AJ201">
        <f t="shared" si="98"/>
        <v>6.666666666666667</v>
      </c>
      <c r="AK201">
        <f t="shared" si="99"/>
        <v>-5.5555555555555571</v>
      </c>
      <c r="AL201" s="151">
        <f t="shared" si="100"/>
        <v>22.916666666666671</v>
      </c>
      <c r="AO201">
        <f t="shared" si="101"/>
        <v>4.5798319327731178</v>
      </c>
      <c r="AP201">
        <f t="shared" si="102"/>
        <v>0.73529411764705799</v>
      </c>
      <c r="AQ201">
        <f t="shared" si="103"/>
        <v>-16.911764705882348</v>
      </c>
      <c r="AR201">
        <f t="shared" si="104"/>
        <v>20.588235294117652</v>
      </c>
      <c r="AS201">
        <f t="shared" si="105"/>
        <v>-12.605042016806721</v>
      </c>
      <c r="AT201">
        <f t="shared" si="106"/>
        <v>31.092436974789919</v>
      </c>
      <c r="AU201" s="153">
        <f t="shared" si="107"/>
        <v>1.3725490196078312</v>
      </c>
      <c r="AV201" s="153">
        <f t="shared" si="108"/>
        <v>-3.1953522149600531</v>
      </c>
      <c r="AW201" s="153">
        <f t="shared" si="109"/>
        <v>-48.379629629629633</v>
      </c>
      <c r="AX201" s="153">
        <f t="shared" si="110"/>
        <v>-21.234567901234563</v>
      </c>
      <c r="AY201" s="153">
        <f t="shared" si="111"/>
        <v>-39.429012345679013</v>
      </c>
      <c r="AZ201">
        <f t="shared" si="112"/>
        <v>6.25</v>
      </c>
      <c r="BA201">
        <f t="shared" si="113"/>
        <v>-27.678571428571431</v>
      </c>
      <c r="BB201">
        <f t="shared" si="114"/>
        <v>0.8928571428571459</v>
      </c>
      <c r="BC201">
        <f t="shared" si="115"/>
        <v>-18.75</v>
      </c>
      <c r="BD201">
        <f t="shared" si="116"/>
        <v>-3.3613445378151283</v>
      </c>
      <c r="BE201">
        <f t="shared" si="117"/>
        <v>20.64270152505447</v>
      </c>
      <c r="BF201">
        <f t="shared" si="118"/>
        <v>17.701525054466227</v>
      </c>
      <c r="BG201">
        <f t="shared" si="119"/>
        <v>19.825708061002175</v>
      </c>
      <c r="BH201">
        <f t="shared" si="120"/>
        <v>36.1111111111111</v>
      </c>
      <c r="BI201">
        <f t="shared" si="121"/>
        <v>10.675381263616558</v>
      </c>
      <c r="BJ201">
        <f t="shared" si="122"/>
        <v>23.583877995642702</v>
      </c>
      <c r="BK201">
        <f t="shared" si="123"/>
        <v>23.366013071895438</v>
      </c>
    </row>
    <row r="202" spans="2:63" x14ac:dyDescent="0.35">
      <c r="B202" t="s">
        <v>275</v>
      </c>
      <c r="D202">
        <f t="shared" si="66"/>
        <v>20.129870129870127</v>
      </c>
      <c r="E202">
        <f t="shared" si="67"/>
        <v>1.4285714285714306</v>
      </c>
      <c r="F202">
        <f t="shared" si="68"/>
        <v>-4.2857142857142918</v>
      </c>
      <c r="G202">
        <f t="shared" si="69"/>
        <v>31.428571428571431</v>
      </c>
      <c r="H202">
        <f t="shared" si="70"/>
        <v>6.9597069597069563</v>
      </c>
      <c r="I202" s="151">
        <f t="shared" si="71"/>
        <v>-5.1282051282051313</v>
      </c>
      <c r="J202">
        <f t="shared" si="72"/>
        <v>-36.666666666666679</v>
      </c>
      <c r="K202">
        <f t="shared" si="73"/>
        <v>28.20512820512819</v>
      </c>
      <c r="L202">
        <f t="shared" si="74"/>
        <v>-3.2967032967032992</v>
      </c>
      <c r="M202">
        <f t="shared" si="75"/>
        <v>3.6310356310356369</v>
      </c>
      <c r="N202">
        <f t="shared" si="76"/>
        <v>-8.1807081807081801</v>
      </c>
      <c r="O202">
        <f t="shared" si="77"/>
        <v>2.7350427350427395</v>
      </c>
      <c r="P202" s="151">
        <f t="shared" si="78"/>
        <v>13.614163614163608</v>
      </c>
      <c r="Q202">
        <f t="shared" si="79"/>
        <v>65.584415584415595</v>
      </c>
      <c r="R202">
        <f t="shared" si="80"/>
        <v>63.333333333333343</v>
      </c>
      <c r="S202">
        <f t="shared" si="81"/>
        <v>35.714285714285715</v>
      </c>
      <c r="T202">
        <f t="shared" si="82"/>
        <v>10.389610389610386</v>
      </c>
      <c r="U202">
        <f t="shared" si="83"/>
        <v>13.333333333333329</v>
      </c>
      <c r="V202">
        <f t="shared" si="84"/>
        <v>-5.8441558441558428</v>
      </c>
      <c r="W202">
        <f t="shared" si="85"/>
        <v>0.1831501831501825</v>
      </c>
      <c r="X202">
        <f t="shared" si="86"/>
        <v>-4.2735042735042725</v>
      </c>
      <c r="Y202">
        <f t="shared" si="87"/>
        <v>-6.4102564102564088</v>
      </c>
      <c r="Z202">
        <f t="shared" si="88"/>
        <v>-4.4973544973544932</v>
      </c>
      <c r="AA202">
        <f t="shared" si="89"/>
        <v>-3.6630036630036642</v>
      </c>
      <c r="AB202" s="151">
        <f t="shared" si="90"/>
        <v>-11.111111111111107</v>
      </c>
      <c r="AC202">
        <f t="shared" si="91"/>
        <v>15.482850482850473</v>
      </c>
      <c r="AD202">
        <f t="shared" si="92"/>
        <v>-2.9756971423638063</v>
      </c>
      <c r="AE202">
        <f t="shared" si="93"/>
        <v>4.7008547008547055</v>
      </c>
      <c r="AF202">
        <f t="shared" si="94"/>
        <v>-1.4957264957265011</v>
      </c>
      <c r="AG202" s="151">
        <f t="shared" si="95"/>
        <v>6.5337132003798715</v>
      </c>
      <c r="AH202">
        <f t="shared" si="96"/>
        <v>32.86713286713286</v>
      </c>
      <c r="AI202">
        <f t="shared" si="97"/>
        <v>27.5</v>
      </c>
      <c r="AJ202">
        <f t="shared" si="98"/>
        <v>-0.90909090909090828</v>
      </c>
      <c r="AK202">
        <f t="shared" si="99"/>
        <v>16.666666666666668</v>
      </c>
      <c r="AL202" s="151">
        <f t="shared" si="100"/>
        <v>0</v>
      </c>
      <c r="AO202">
        <f t="shared" si="101"/>
        <v>-1.3040293040292994</v>
      </c>
      <c r="AP202">
        <f t="shared" si="102"/>
        <v>-14.285714285714285</v>
      </c>
      <c r="AQ202">
        <f t="shared" si="103"/>
        <v>-1.6666666666666652</v>
      </c>
      <c r="AR202">
        <f t="shared" si="104"/>
        <v>-5.1282051282051171</v>
      </c>
      <c r="AS202">
        <f t="shared" si="105"/>
        <v>-5.9523809523809561</v>
      </c>
      <c r="AT202">
        <f t="shared" si="106"/>
        <v>20.512820512820518</v>
      </c>
      <c r="AU202" s="153">
        <f t="shared" si="107"/>
        <v>22.507122507122503</v>
      </c>
      <c r="AV202" s="153">
        <f t="shared" si="108"/>
        <v>40.645773979107318</v>
      </c>
      <c r="AW202" s="153">
        <f t="shared" si="109"/>
        <v>-28.703703703703709</v>
      </c>
      <c r="AX202" s="153">
        <f t="shared" si="110"/>
        <v>-10.732323232323239</v>
      </c>
      <c r="AY202" s="153">
        <f t="shared" si="111"/>
        <v>-22.109988776655449</v>
      </c>
      <c r="AZ202">
        <f t="shared" si="112"/>
        <v>15.584415584415584</v>
      </c>
      <c r="BA202">
        <f t="shared" si="113"/>
        <v>13.986013986013985</v>
      </c>
      <c r="BB202">
        <f t="shared" si="114"/>
        <v>8.3916083916083934</v>
      </c>
      <c r="BC202">
        <f t="shared" si="115"/>
        <v>21.969696969696969</v>
      </c>
      <c r="BD202">
        <f t="shared" si="116"/>
        <v>17.48251748251748</v>
      </c>
      <c r="BE202">
        <f t="shared" si="117"/>
        <v>2.3361823361823397</v>
      </c>
      <c r="BF202">
        <f t="shared" si="118"/>
        <v>3.8746438746438763</v>
      </c>
      <c r="BG202">
        <f t="shared" si="119"/>
        <v>-3.5327635327635392</v>
      </c>
      <c r="BH202">
        <f t="shared" si="120"/>
        <v>-8.6609686609686598</v>
      </c>
      <c r="BI202">
        <f t="shared" si="121"/>
        <v>2.1652421652421623</v>
      </c>
      <c r="BJ202">
        <f t="shared" si="122"/>
        <v>8.0911680911681003</v>
      </c>
      <c r="BK202">
        <f t="shared" si="123"/>
        <v>9.3447293447293447</v>
      </c>
    </row>
    <row r="203" spans="2:63" x14ac:dyDescent="0.35">
      <c r="B203" t="s">
        <v>316</v>
      </c>
      <c r="D203">
        <f t="shared" si="66"/>
        <v>45.454545454545453</v>
      </c>
      <c r="E203">
        <f t="shared" si="67"/>
        <v>41.666666666666657</v>
      </c>
      <c r="F203">
        <f t="shared" si="68"/>
        <v>41.666666666666671</v>
      </c>
      <c r="G203">
        <f t="shared" si="69"/>
        <v>28.787878787878803</v>
      </c>
      <c r="H203">
        <f t="shared" si="70"/>
        <v>19.159544159544154</v>
      </c>
      <c r="I203" s="151">
        <f t="shared" si="71"/>
        <v>8.9355089355089348</v>
      </c>
      <c r="J203">
        <f t="shared" si="72"/>
        <v>34.615384615384613</v>
      </c>
      <c r="K203">
        <f t="shared" si="73"/>
        <v>49.650349650349654</v>
      </c>
      <c r="L203">
        <f t="shared" si="74"/>
        <v>46.212121212121204</v>
      </c>
      <c r="M203">
        <f t="shared" si="75"/>
        <v>14.58541458541459</v>
      </c>
      <c r="N203">
        <f t="shared" si="76"/>
        <v>5.952380952380949</v>
      </c>
      <c r="O203">
        <f t="shared" si="77"/>
        <v>9.8148148148148167</v>
      </c>
      <c r="P203" s="151">
        <f t="shared" si="78"/>
        <v>16.666666666666664</v>
      </c>
      <c r="Q203">
        <f t="shared" si="79"/>
        <v>46.212121212121204</v>
      </c>
      <c r="R203">
        <f t="shared" si="80"/>
        <v>8.3333333333333215</v>
      </c>
      <c r="S203">
        <f t="shared" si="81"/>
        <v>45.833333333333343</v>
      </c>
      <c r="T203">
        <f t="shared" si="82"/>
        <v>30.30303030303029</v>
      </c>
      <c r="U203">
        <f t="shared" si="83"/>
        <v>73.333333333333343</v>
      </c>
      <c r="V203">
        <f t="shared" si="84"/>
        <v>63.63636363636364</v>
      </c>
      <c r="W203">
        <f t="shared" si="85"/>
        <v>19.44444444444445</v>
      </c>
      <c r="X203">
        <f t="shared" si="86"/>
        <v>22.037037037037038</v>
      </c>
      <c r="Y203">
        <f t="shared" si="87"/>
        <v>11.640211640211639</v>
      </c>
      <c r="Z203">
        <f t="shared" si="88"/>
        <v>-12.770562770562762</v>
      </c>
      <c r="AA203">
        <f t="shared" si="89"/>
        <v>1.1904761904761827</v>
      </c>
      <c r="AB203" s="151">
        <f t="shared" si="90"/>
        <v>16.137566137566136</v>
      </c>
      <c r="AC203">
        <f t="shared" si="91"/>
        <v>-0.74592074592075619</v>
      </c>
      <c r="AD203">
        <f t="shared" si="92"/>
        <v>0.883190883190899</v>
      </c>
      <c r="AE203">
        <f t="shared" si="93"/>
        <v>15.18518518518519</v>
      </c>
      <c r="AF203">
        <f t="shared" si="94"/>
        <v>16.531986531986536</v>
      </c>
      <c r="AG203" s="151">
        <f t="shared" si="95"/>
        <v>13.765432098765444</v>
      </c>
      <c r="AH203">
        <f t="shared" si="96"/>
        <v>49.999999999999993</v>
      </c>
      <c r="AI203">
        <f t="shared" si="97"/>
        <v>32.575757575757578</v>
      </c>
      <c r="AJ203">
        <f t="shared" si="98"/>
        <v>16.666666666666671</v>
      </c>
      <c r="AK203">
        <f t="shared" si="99"/>
        <v>5.1282051282051171</v>
      </c>
      <c r="AL203" s="151">
        <f t="shared" si="100"/>
        <v>56.666666666666657</v>
      </c>
      <c r="AO203">
        <f t="shared" si="101"/>
        <v>13.18181818181818</v>
      </c>
      <c r="AP203">
        <f t="shared" si="102"/>
        <v>23.484848484848492</v>
      </c>
      <c r="AQ203">
        <f t="shared" si="103"/>
        <v>16.666666666666671</v>
      </c>
      <c r="AR203">
        <f t="shared" si="104"/>
        <v>28.20512820512819</v>
      </c>
      <c r="AS203">
        <f t="shared" si="105"/>
        <v>-11.53846153846154</v>
      </c>
      <c r="AT203">
        <f t="shared" si="106"/>
        <v>9.0909090909090935</v>
      </c>
      <c r="AU203" s="153">
        <f t="shared" si="107"/>
        <v>-22.037037037037038</v>
      </c>
      <c r="AV203" s="153">
        <f t="shared" si="108"/>
        <v>-50.18518518518519</v>
      </c>
      <c r="AW203" s="153">
        <f t="shared" si="109"/>
        <v>-23.148148148148145</v>
      </c>
      <c r="AX203" s="153">
        <f t="shared" si="110"/>
        <v>-36.182336182336201</v>
      </c>
      <c r="AY203" s="153">
        <f t="shared" si="111"/>
        <v>12.179487179487175</v>
      </c>
      <c r="AZ203">
        <f t="shared" si="112"/>
        <v>14.743589743589723</v>
      </c>
      <c r="BA203">
        <f t="shared" si="113"/>
        <v>-16.666666666666664</v>
      </c>
      <c r="BB203">
        <f t="shared" si="114"/>
        <v>0</v>
      </c>
      <c r="BC203">
        <f t="shared" si="115"/>
        <v>-10.897435897435891</v>
      </c>
      <c r="BD203">
        <f t="shared" si="116"/>
        <v>9.0909090909090935</v>
      </c>
      <c r="BE203">
        <f t="shared" si="117"/>
        <v>5.3703703703703738</v>
      </c>
      <c r="BF203">
        <f t="shared" si="118"/>
        <v>25.740740740740744</v>
      </c>
      <c r="BG203">
        <f t="shared" si="119"/>
        <v>17.239057239057239</v>
      </c>
      <c r="BH203">
        <f t="shared" si="120"/>
        <v>17.777777777777775</v>
      </c>
      <c r="BI203">
        <f t="shared" si="121"/>
        <v>11.481481481481481</v>
      </c>
      <c r="BJ203">
        <f t="shared" si="122"/>
        <v>15.740740740740748</v>
      </c>
      <c r="BK203">
        <f t="shared" si="123"/>
        <v>14.074074074074076</v>
      </c>
    </row>
    <row r="204" spans="2:63" x14ac:dyDescent="0.35">
      <c r="B204" t="s">
        <v>277</v>
      </c>
      <c r="D204">
        <f t="shared" si="66"/>
        <v>-19.4331983805668</v>
      </c>
      <c r="E204">
        <f t="shared" si="67"/>
        <v>8.8461538461538467</v>
      </c>
      <c r="F204">
        <f t="shared" si="68"/>
        <v>6.4102564102564124</v>
      </c>
      <c r="G204">
        <f t="shared" si="69"/>
        <v>45.614035087719287</v>
      </c>
      <c r="H204">
        <f t="shared" si="70"/>
        <v>24.933545986177556</v>
      </c>
      <c r="I204" s="151">
        <f t="shared" si="71"/>
        <v>-10.978835978835981</v>
      </c>
      <c r="J204">
        <f t="shared" si="72"/>
        <v>2.3809523809523867</v>
      </c>
      <c r="K204">
        <f t="shared" si="73"/>
        <v>18.095238095238095</v>
      </c>
      <c r="L204">
        <f t="shared" si="74"/>
        <v>-13.91941391941392</v>
      </c>
      <c r="M204">
        <f t="shared" si="75"/>
        <v>49.751163623344084</v>
      </c>
      <c r="N204">
        <f t="shared" si="76"/>
        <v>-3.1746031746031775</v>
      </c>
      <c r="O204">
        <f t="shared" si="77"/>
        <v>-12.962962962962958</v>
      </c>
      <c r="P204" s="151">
        <f t="shared" si="78"/>
        <v>-8.4656084656084651</v>
      </c>
      <c r="Q204">
        <f t="shared" si="79"/>
        <v>70</v>
      </c>
      <c r="R204">
        <f t="shared" si="80"/>
        <v>34.615384615384613</v>
      </c>
      <c r="S204">
        <f t="shared" si="81"/>
        <v>5</v>
      </c>
      <c r="T204">
        <f t="shared" si="82"/>
        <v>41.666666666666657</v>
      </c>
      <c r="U204">
        <f t="shared" si="83"/>
        <v>74.089068825910928</v>
      </c>
      <c r="V204">
        <f t="shared" si="84"/>
        <v>63.333333333333343</v>
      </c>
      <c r="W204">
        <f t="shared" si="85"/>
        <v>29.365079365079367</v>
      </c>
      <c r="X204">
        <f t="shared" si="86"/>
        <v>26.587301587301585</v>
      </c>
      <c r="Y204">
        <f t="shared" si="87"/>
        <v>12.983312983312985</v>
      </c>
      <c r="Z204">
        <f t="shared" si="88"/>
        <v>3.6075036075036024</v>
      </c>
      <c r="AA204">
        <f t="shared" si="89"/>
        <v>-11.640211640211646</v>
      </c>
      <c r="AB204" s="151">
        <f t="shared" si="90"/>
        <v>-1.831501831501825</v>
      </c>
      <c r="AC204">
        <f t="shared" si="91"/>
        <v>74.323308270676677</v>
      </c>
      <c r="AD204">
        <f t="shared" si="92"/>
        <v>-10.275132275132272</v>
      </c>
      <c r="AE204">
        <f t="shared" si="93"/>
        <v>-3.042328042328041</v>
      </c>
      <c r="AF204">
        <f t="shared" si="94"/>
        <v>-5.1485551485551468</v>
      </c>
      <c r="AG204" s="151">
        <f t="shared" si="95"/>
        <v>9.9928774928774899</v>
      </c>
      <c r="AH204">
        <f t="shared" si="96"/>
        <v>14.285714285714285</v>
      </c>
      <c r="AI204">
        <f t="shared" si="97"/>
        <v>30.714285714285715</v>
      </c>
      <c r="AJ204">
        <f t="shared" si="98"/>
        <v>33.333333333333329</v>
      </c>
      <c r="AK204">
        <f t="shared" si="99"/>
        <v>33.846153846153847</v>
      </c>
      <c r="AL204" s="151">
        <f t="shared" si="100"/>
        <v>19.047619047619047</v>
      </c>
      <c r="AO204">
        <f t="shared" si="101"/>
        <v>52.989974937343362</v>
      </c>
      <c r="AP204">
        <f t="shared" si="102"/>
        <v>70</v>
      </c>
      <c r="AQ204">
        <f t="shared" si="103"/>
        <v>49.473684210526315</v>
      </c>
      <c r="AR204">
        <f t="shared" si="104"/>
        <v>52.142857142857139</v>
      </c>
      <c r="AS204">
        <f t="shared" si="105"/>
        <v>35</v>
      </c>
      <c r="AT204">
        <f t="shared" si="106"/>
        <v>58.333333333333329</v>
      </c>
      <c r="AU204" s="153">
        <f t="shared" si="107"/>
        <v>-4.7619047619047592</v>
      </c>
      <c r="AV204" s="153">
        <f t="shared" si="108"/>
        <v>-5.1851851851851904</v>
      </c>
      <c r="AW204" s="153">
        <f t="shared" si="109"/>
        <v>-35.873015873015866</v>
      </c>
      <c r="AX204" s="153">
        <f t="shared" si="110"/>
        <v>-11.904761904761905</v>
      </c>
      <c r="AY204" s="153">
        <f t="shared" si="111"/>
        <v>-25.82010582010583</v>
      </c>
      <c r="AZ204">
        <f t="shared" si="112"/>
        <v>90</v>
      </c>
      <c r="BA204">
        <f t="shared" si="113"/>
        <v>82.857142857142861</v>
      </c>
      <c r="BB204">
        <f t="shared" si="114"/>
        <v>85.714285714285708</v>
      </c>
      <c r="BC204">
        <f t="shared" si="115"/>
        <v>68.045112781954884</v>
      </c>
      <c r="BD204">
        <f t="shared" si="116"/>
        <v>44.999999999999993</v>
      </c>
      <c r="BE204">
        <f t="shared" si="117"/>
        <v>-16.28001628001628</v>
      </c>
      <c r="BF204">
        <f t="shared" si="118"/>
        <v>-9.1982091982091951</v>
      </c>
      <c r="BG204">
        <f t="shared" si="119"/>
        <v>-11.884411884411882</v>
      </c>
      <c r="BH204">
        <f t="shared" si="120"/>
        <v>16.768416768416767</v>
      </c>
      <c r="BI204">
        <f t="shared" si="121"/>
        <v>11.175213675213683</v>
      </c>
      <c r="BJ204">
        <f t="shared" si="122"/>
        <v>9.4017094017093967</v>
      </c>
      <c r="BK204">
        <f t="shared" si="123"/>
        <v>9.4017094017093967</v>
      </c>
    </row>
    <row r="205" spans="2:63" x14ac:dyDescent="0.35">
      <c r="B205" t="s">
        <v>317</v>
      </c>
      <c r="D205">
        <f t="shared" si="66"/>
        <v>-17.857142857142861</v>
      </c>
      <c r="E205">
        <f t="shared" si="67"/>
        <v>-5.1282051282051171</v>
      </c>
      <c r="F205">
        <f t="shared" si="68"/>
        <v>11.688311688311686</v>
      </c>
      <c r="G205">
        <f t="shared" si="69"/>
        <v>26.153846153846153</v>
      </c>
      <c r="H205">
        <f t="shared" si="70"/>
        <v>1.8518518518518476</v>
      </c>
      <c r="I205" s="151">
        <f t="shared" si="71"/>
        <v>-12.43386243386243</v>
      </c>
      <c r="J205">
        <f t="shared" si="72"/>
        <v>-2.5641025641025585</v>
      </c>
      <c r="K205">
        <f t="shared" si="73"/>
        <v>60.25641025641027</v>
      </c>
      <c r="L205">
        <f t="shared" si="74"/>
        <v>23.333333333333329</v>
      </c>
      <c r="M205">
        <f t="shared" si="75"/>
        <v>2.7619047619047734</v>
      </c>
      <c r="N205">
        <f t="shared" si="76"/>
        <v>-15</v>
      </c>
      <c r="O205">
        <f t="shared" si="77"/>
        <v>3.3597883597883609</v>
      </c>
      <c r="P205" s="151">
        <f t="shared" si="78"/>
        <v>9.4973544973544932</v>
      </c>
      <c r="Q205">
        <f t="shared" si="79"/>
        <v>42.857142857142861</v>
      </c>
      <c r="R205">
        <f t="shared" si="80"/>
        <v>35.227272727272734</v>
      </c>
      <c r="S205">
        <f t="shared" si="81"/>
        <v>4.2857142857142918</v>
      </c>
      <c r="T205">
        <f t="shared" si="82"/>
        <v>3.2467532467532436</v>
      </c>
      <c r="U205">
        <f t="shared" si="83"/>
        <v>67.460317460317455</v>
      </c>
      <c r="V205">
        <f t="shared" si="84"/>
        <v>30.952380952380963</v>
      </c>
      <c r="W205">
        <f t="shared" si="85"/>
        <v>15.13227513227514</v>
      </c>
      <c r="X205">
        <f t="shared" si="86"/>
        <v>6.2962962962962905</v>
      </c>
      <c r="Y205">
        <f t="shared" si="87"/>
        <v>9.2328042328042272</v>
      </c>
      <c r="Z205">
        <f t="shared" si="88"/>
        <v>-15.793650793650784</v>
      </c>
      <c r="AA205">
        <f t="shared" si="89"/>
        <v>-13.703703703703702</v>
      </c>
      <c r="AB205" s="151">
        <f t="shared" si="90"/>
        <v>11.851851851851848</v>
      </c>
      <c r="AC205">
        <f t="shared" si="91"/>
        <v>3.9393939393939235</v>
      </c>
      <c r="AD205">
        <f t="shared" si="92"/>
        <v>10.715099715099711</v>
      </c>
      <c r="AE205">
        <f t="shared" si="93"/>
        <v>-2.5356125356125396</v>
      </c>
      <c r="AF205">
        <f t="shared" si="94"/>
        <v>16.726190476190474</v>
      </c>
      <c r="AG205" s="151">
        <f t="shared" si="95"/>
        <v>11.913580246913583</v>
      </c>
      <c r="AH205">
        <f t="shared" si="96"/>
        <v>14.999999999999993</v>
      </c>
      <c r="AI205">
        <f t="shared" si="97"/>
        <v>13.846153846153847</v>
      </c>
      <c r="AJ205">
        <f t="shared" si="98"/>
        <v>35.064935064935064</v>
      </c>
      <c r="AK205">
        <f t="shared" si="99"/>
        <v>9.6969696969696955</v>
      </c>
      <c r="AL205" s="151">
        <f t="shared" si="100"/>
        <v>35</v>
      </c>
      <c r="AO205">
        <f t="shared" si="101"/>
        <v>1.3333333333333428</v>
      </c>
      <c r="AP205">
        <f t="shared" si="102"/>
        <v>0</v>
      </c>
      <c r="AQ205">
        <f t="shared" si="103"/>
        <v>10</v>
      </c>
      <c r="AR205">
        <f t="shared" si="104"/>
        <v>-3.3333333333333286</v>
      </c>
      <c r="AS205">
        <f t="shared" si="105"/>
        <v>-3.3333333333333428</v>
      </c>
      <c r="AT205">
        <f t="shared" si="106"/>
        <v>3.3333333333333286</v>
      </c>
      <c r="AU205" s="153">
        <f t="shared" si="107"/>
        <v>-11.481481481481488</v>
      </c>
      <c r="AV205" s="153">
        <f t="shared" si="108"/>
        <v>-58.333333333333329</v>
      </c>
      <c r="AW205" s="153">
        <f t="shared" si="109"/>
        <v>-61.452991452991455</v>
      </c>
      <c r="AX205" s="153">
        <f t="shared" si="110"/>
        <v>-40.370370370370374</v>
      </c>
      <c r="AY205" s="153">
        <f t="shared" si="111"/>
        <v>-35.470085470085465</v>
      </c>
      <c r="AZ205">
        <f t="shared" si="112"/>
        <v>20.129870129870127</v>
      </c>
      <c r="BA205">
        <f t="shared" si="113"/>
        <v>-14.285714285714292</v>
      </c>
      <c r="BB205">
        <f t="shared" si="114"/>
        <v>11.111111111111114</v>
      </c>
      <c r="BC205">
        <f t="shared" si="115"/>
        <v>7.9365079365079225</v>
      </c>
      <c r="BD205">
        <f t="shared" si="116"/>
        <v>-5.1948051948051983</v>
      </c>
      <c r="BE205">
        <f t="shared" si="117"/>
        <v>12.222222222222218</v>
      </c>
      <c r="BF205">
        <f t="shared" si="118"/>
        <v>10.740740740740742</v>
      </c>
      <c r="BG205">
        <f t="shared" si="119"/>
        <v>13.703703703703702</v>
      </c>
      <c r="BH205">
        <f t="shared" si="120"/>
        <v>30.238095238095241</v>
      </c>
      <c r="BI205">
        <f t="shared" si="121"/>
        <v>7.0370370370370381</v>
      </c>
      <c r="BJ205">
        <f t="shared" si="122"/>
        <v>15.925925925925938</v>
      </c>
      <c r="BK205">
        <f t="shared" si="123"/>
        <v>12.777777777777786</v>
      </c>
    </row>
    <row r="206" spans="2:63" x14ac:dyDescent="0.35">
      <c r="B206" t="s">
        <v>278</v>
      </c>
      <c r="D206">
        <f t="shared" si="66"/>
        <v>18.939393939393923</v>
      </c>
      <c r="E206">
        <f t="shared" si="67"/>
        <v>0</v>
      </c>
      <c r="F206">
        <f t="shared" si="68"/>
        <v>55.30303030303029</v>
      </c>
      <c r="G206">
        <f t="shared" si="69"/>
        <v>37.121212121212118</v>
      </c>
      <c r="H206">
        <f t="shared" si="70"/>
        <v>-24.074074074074076</v>
      </c>
      <c r="I206" s="151">
        <f t="shared" si="71"/>
        <v>-16.049382716049386</v>
      </c>
      <c r="J206">
        <f t="shared" si="72"/>
        <v>1.6666666666666714</v>
      </c>
      <c r="K206">
        <f t="shared" si="73"/>
        <v>-19.44444444444445</v>
      </c>
      <c r="L206">
        <f t="shared" si="74"/>
        <v>5.5555555555555571</v>
      </c>
      <c r="M206">
        <f t="shared" si="75"/>
        <v>6.9164169164169351</v>
      </c>
      <c r="N206">
        <f t="shared" si="76"/>
        <v>-2.7777777777777786</v>
      </c>
      <c r="O206">
        <f t="shared" si="77"/>
        <v>-12.037037037037024</v>
      </c>
      <c r="P206" s="151">
        <f t="shared" si="78"/>
        <v>-21.464646464646457</v>
      </c>
      <c r="Q206">
        <f t="shared" si="79"/>
        <v>25</v>
      </c>
      <c r="R206">
        <f t="shared" si="80"/>
        <v>30.909090909090907</v>
      </c>
      <c r="S206">
        <f t="shared" si="81"/>
        <v>15</v>
      </c>
      <c r="T206">
        <f t="shared" si="82"/>
        <v>-35</v>
      </c>
      <c r="U206">
        <f t="shared" si="83"/>
        <v>0</v>
      </c>
      <c r="V206">
        <f t="shared" si="84"/>
        <v>-7.9545454545454604</v>
      </c>
      <c r="W206">
        <f t="shared" si="85"/>
        <v>0.50505050505050519</v>
      </c>
      <c r="X206">
        <f t="shared" si="86"/>
        <v>-6.481481481481481</v>
      </c>
      <c r="Y206">
        <f t="shared" si="87"/>
        <v>-6.1728395061728421</v>
      </c>
      <c r="Z206">
        <f t="shared" si="88"/>
        <v>3.1481481481481381</v>
      </c>
      <c r="AA206">
        <f t="shared" si="89"/>
        <v>11.728395061728392</v>
      </c>
      <c r="AB206" s="151">
        <f t="shared" si="90"/>
        <v>16.358024691358025</v>
      </c>
      <c r="AC206">
        <f t="shared" si="91"/>
        <v>14.181818181818187</v>
      </c>
      <c r="AD206">
        <f t="shared" si="92"/>
        <v>8.780108780108776</v>
      </c>
      <c r="AE206">
        <f t="shared" si="93"/>
        <v>-13.830613830613835</v>
      </c>
      <c r="AF206">
        <f t="shared" si="94"/>
        <v>3.3670033670033703</v>
      </c>
      <c r="AG206" s="151">
        <f t="shared" si="95"/>
        <v>6.8289734956401631</v>
      </c>
      <c r="AH206">
        <f t="shared" si="96"/>
        <v>8.3333333333333428</v>
      </c>
      <c r="AI206">
        <f t="shared" si="97"/>
        <v>33.333333333333329</v>
      </c>
      <c r="AJ206">
        <f t="shared" si="98"/>
        <v>45.833333333333336</v>
      </c>
      <c r="AK206">
        <f t="shared" si="99"/>
        <v>33.333333333333343</v>
      </c>
      <c r="AL206" s="151">
        <f t="shared" si="100"/>
        <v>-11.666666666666664</v>
      </c>
      <c r="AO206">
        <f t="shared" si="101"/>
        <v>4.4522144522144629</v>
      </c>
      <c r="AP206">
        <f t="shared" si="102"/>
        <v>5.7692307692307736</v>
      </c>
      <c r="AQ206">
        <f t="shared" si="103"/>
        <v>13.46153846153846</v>
      </c>
      <c r="AR206">
        <f t="shared" si="104"/>
        <v>0</v>
      </c>
      <c r="AS206">
        <f t="shared" si="105"/>
        <v>-8.3333333333333286</v>
      </c>
      <c r="AT206">
        <f t="shared" si="106"/>
        <v>11.363636363636367</v>
      </c>
      <c r="AU206" s="153">
        <f t="shared" si="107"/>
        <v>13.461538461538467</v>
      </c>
      <c r="AV206" s="153">
        <f t="shared" si="108"/>
        <v>6.1965811965811994</v>
      </c>
      <c r="AW206" s="153">
        <f t="shared" si="109"/>
        <v>-46.296296296296305</v>
      </c>
      <c r="AX206" s="153">
        <f t="shared" si="110"/>
        <v>5.5555555555555571</v>
      </c>
      <c r="AY206" s="153">
        <f t="shared" si="111"/>
        <v>0.16835016835015892</v>
      </c>
      <c r="AZ206">
        <f t="shared" si="112"/>
        <v>-18.181818181818194</v>
      </c>
      <c r="BA206">
        <f t="shared" si="113"/>
        <v>25.45454545454546</v>
      </c>
      <c r="BB206">
        <f t="shared" si="114"/>
        <v>9.0909090909090935</v>
      </c>
      <c r="BC206">
        <f t="shared" si="115"/>
        <v>36.363636363636374</v>
      </c>
      <c r="BD206">
        <f t="shared" si="116"/>
        <v>18.181818181818173</v>
      </c>
      <c r="BE206">
        <f t="shared" si="117"/>
        <v>1.8518518518518547</v>
      </c>
      <c r="BF206">
        <f t="shared" si="118"/>
        <v>-9.5117845117845121</v>
      </c>
      <c r="BG206">
        <f t="shared" si="119"/>
        <v>16.498316498316498</v>
      </c>
      <c r="BH206">
        <f t="shared" si="120"/>
        <v>4.6296296296296262</v>
      </c>
      <c r="BI206">
        <f t="shared" si="121"/>
        <v>-7.4592074592074482</v>
      </c>
      <c r="BJ206">
        <f t="shared" si="122"/>
        <v>13.804713804713799</v>
      </c>
      <c r="BK206">
        <f t="shared" si="123"/>
        <v>14.141414141414153</v>
      </c>
    </row>
    <row r="207" spans="2:63" x14ac:dyDescent="0.35">
      <c r="B207" t="s">
        <v>318</v>
      </c>
      <c r="D207">
        <f t="shared" si="66"/>
        <v>15.294117647058826</v>
      </c>
      <c r="E207">
        <f t="shared" si="67"/>
        <v>23.75</v>
      </c>
      <c r="F207">
        <f t="shared" si="68"/>
        <v>28.627450980392158</v>
      </c>
      <c r="G207">
        <f t="shared" si="69"/>
        <v>4.6218487394957979</v>
      </c>
      <c r="H207">
        <f t="shared" si="70"/>
        <v>23.280423280423282</v>
      </c>
      <c r="I207" s="151">
        <f t="shared" si="71"/>
        <v>5.687830687830683</v>
      </c>
      <c r="J207">
        <f t="shared" si="72"/>
        <v>11.057692307692307</v>
      </c>
      <c r="K207">
        <f t="shared" si="73"/>
        <v>35.294117647058826</v>
      </c>
      <c r="L207">
        <f t="shared" si="74"/>
        <v>31.674208144796374</v>
      </c>
      <c r="M207" t="str">
        <f t="shared" si="75"/>
        <v/>
      </c>
      <c r="N207">
        <f t="shared" si="76"/>
        <v>-15.219421101774053</v>
      </c>
      <c r="O207">
        <f t="shared" si="77"/>
        <v>7.5163398692810439</v>
      </c>
      <c r="P207" s="151">
        <f t="shared" si="78"/>
        <v>8.4033613445378172</v>
      </c>
      <c r="Q207">
        <f t="shared" si="79"/>
        <v>32.843137254901961</v>
      </c>
      <c r="R207">
        <f t="shared" si="80"/>
        <v>16.17647058823529</v>
      </c>
      <c r="S207">
        <f t="shared" si="81"/>
        <v>4.0723981900452477</v>
      </c>
      <c r="T207">
        <f t="shared" si="82"/>
        <v>6.25</v>
      </c>
      <c r="U207">
        <f t="shared" si="83"/>
        <v>-27.80748663101604</v>
      </c>
      <c r="V207">
        <f t="shared" si="84"/>
        <v>29.411764705882355</v>
      </c>
      <c r="W207">
        <f t="shared" si="85"/>
        <v>-13.246187363834423</v>
      </c>
      <c r="X207">
        <f t="shared" si="86"/>
        <v>-9.9439775910364112</v>
      </c>
      <c r="Y207">
        <f t="shared" si="87"/>
        <v>-0.7843137254902004</v>
      </c>
      <c r="Z207">
        <f t="shared" si="88"/>
        <v>-36.660724896019005</v>
      </c>
      <c r="AA207">
        <f t="shared" si="89"/>
        <v>-18.552036199095014</v>
      </c>
      <c r="AB207" s="151">
        <f t="shared" si="90"/>
        <v>4.0723981900452468</v>
      </c>
      <c r="AC207" t="str">
        <f t="shared" si="91"/>
        <v/>
      </c>
      <c r="AD207">
        <f t="shared" si="92"/>
        <v>-6.5918803418803407</v>
      </c>
      <c r="AE207">
        <f t="shared" si="93"/>
        <v>-7.0588235294117645</v>
      </c>
      <c r="AF207">
        <f t="shared" si="94"/>
        <v>5.7780890133831271</v>
      </c>
      <c r="AG207" s="151">
        <f t="shared" si="95"/>
        <v>-8.4492685963274212</v>
      </c>
      <c r="AH207">
        <f t="shared" si="96"/>
        <v>6.8627450980392162</v>
      </c>
      <c r="AI207">
        <f t="shared" si="97"/>
        <v>3.4313725490196081</v>
      </c>
      <c r="AJ207">
        <f t="shared" si="98"/>
        <v>11.76470588235294</v>
      </c>
      <c r="AK207">
        <f t="shared" si="99"/>
        <v>-14.479638009049779</v>
      </c>
      <c r="AL207" s="151">
        <f t="shared" si="100"/>
        <v>23.52941176470588</v>
      </c>
      <c r="AO207" t="str">
        <f t="shared" si="101"/>
        <v/>
      </c>
      <c r="AP207" t="str">
        <f t="shared" si="102"/>
        <v/>
      </c>
      <c r="AQ207" t="str">
        <f t="shared" si="103"/>
        <v/>
      </c>
      <c r="AR207" t="str">
        <f t="shared" si="104"/>
        <v/>
      </c>
      <c r="AS207" t="str">
        <f t="shared" si="105"/>
        <v/>
      </c>
      <c r="AT207" t="str">
        <f t="shared" si="106"/>
        <v/>
      </c>
      <c r="AU207" s="153">
        <f t="shared" si="107"/>
        <v>-72.061965811965806</v>
      </c>
      <c r="AV207" s="153">
        <f t="shared" si="108"/>
        <v>-83.600427350427339</v>
      </c>
      <c r="AW207" s="153">
        <f t="shared" si="109"/>
        <v>-58.226495726495727</v>
      </c>
      <c r="AX207" s="153">
        <f t="shared" si="110"/>
        <v>-67.574786324786317</v>
      </c>
      <c r="AY207" s="153">
        <f t="shared" si="111"/>
        <v>-33.44017094017093</v>
      </c>
      <c r="AZ207" t="str">
        <f t="shared" si="112"/>
        <v/>
      </c>
      <c r="BA207" t="str">
        <f t="shared" si="113"/>
        <v/>
      </c>
      <c r="BB207" t="str">
        <f t="shared" si="114"/>
        <v/>
      </c>
      <c r="BC207" t="str">
        <f t="shared" si="115"/>
        <v/>
      </c>
      <c r="BD207" t="str">
        <f t="shared" si="116"/>
        <v/>
      </c>
      <c r="BE207">
        <f t="shared" si="117"/>
        <v>6.1002178649237457</v>
      </c>
      <c r="BF207">
        <f t="shared" si="118"/>
        <v>7.5816993464052267</v>
      </c>
      <c r="BG207">
        <f t="shared" si="119"/>
        <v>-2.1475256769374411</v>
      </c>
      <c r="BH207">
        <f t="shared" si="120"/>
        <v>11.577964519140991</v>
      </c>
      <c r="BI207">
        <f t="shared" si="121"/>
        <v>-22.129629629629626</v>
      </c>
      <c r="BJ207">
        <f t="shared" si="122"/>
        <v>-15.076252723311548</v>
      </c>
      <c r="BK207">
        <f t="shared" si="123"/>
        <v>11.858076563958916</v>
      </c>
    </row>
    <row r="208" spans="2:63" x14ac:dyDescent="0.35">
      <c r="B208" t="s">
        <v>319</v>
      </c>
      <c r="D208">
        <f t="shared" si="66"/>
        <v>-8.3333333333333357</v>
      </c>
      <c r="E208">
        <f t="shared" si="67"/>
        <v>25</v>
      </c>
      <c r="F208">
        <f t="shared" si="68"/>
        <v>4.1666666666666643</v>
      </c>
      <c r="G208">
        <f t="shared" si="69"/>
        <v>4.1666666666666643</v>
      </c>
      <c r="H208">
        <f t="shared" si="70"/>
        <v>-8.1930415263748593</v>
      </c>
      <c r="I208" s="151">
        <f t="shared" si="71"/>
        <v>28.703703703703695</v>
      </c>
      <c r="J208">
        <f t="shared" si="72"/>
        <v>83.333333333333343</v>
      </c>
      <c r="K208">
        <f t="shared" si="73"/>
        <v>26.666666666666657</v>
      </c>
      <c r="L208">
        <f t="shared" si="74"/>
        <v>-8.3333333333333357</v>
      </c>
      <c r="M208">
        <f t="shared" si="75"/>
        <v>7.593795093795098</v>
      </c>
      <c r="N208">
        <f t="shared" si="76"/>
        <v>-24.444444444444443</v>
      </c>
      <c r="O208">
        <f t="shared" si="77"/>
        <v>-28.333333333333329</v>
      </c>
      <c r="P208" s="151">
        <f t="shared" si="78"/>
        <v>-10.925925925925926</v>
      </c>
      <c r="Q208">
        <f t="shared" si="79"/>
        <v>3.0303030303030383</v>
      </c>
      <c r="R208">
        <f t="shared" si="80"/>
        <v>4.1666666666666714</v>
      </c>
      <c r="S208">
        <f t="shared" si="81"/>
        <v>-22.72727272727273</v>
      </c>
      <c r="T208">
        <f t="shared" si="82"/>
        <v>8.3333333333333357</v>
      </c>
      <c r="U208">
        <f t="shared" si="83"/>
        <v>7.2727272727272698</v>
      </c>
      <c r="V208">
        <f t="shared" si="84"/>
        <v>10</v>
      </c>
      <c r="W208">
        <f t="shared" si="85"/>
        <v>3.8159371492704821</v>
      </c>
      <c r="X208">
        <f t="shared" si="86"/>
        <v>4.2328042328042308</v>
      </c>
      <c r="Y208">
        <f t="shared" si="87"/>
        <v>-7.5617283950617278</v>
      </c>
      <c r="Z208">
        <f t="shared" si="88"/>
        <v>17.396184062850722</v>
      </c>
      <c r="AA208">
        <f t="shared" si="89"/>
        <v>-9.2592592592592524</v>
      </c>
      <c r="AB208" s="151">
        <f t="shared" si="90"/>
        <v>-18.055555555555557</v>
      </c>
      <c r="AC208">
        <f t="shared" si="91"/>
        <v>-7.301587301587297</v>
      </c>
      <c r="AD208">
        <f t="shared" si="92"/>
        <v>-2.1604938271604937</v>
      </c>
      <c r="AE208">
        <f t="shared" si="93"/>
        <v>14.444444444444443</v>
      </c>
      <c r="AF208">
        <f t="shared" si="94"/>
        <v>2.8769841269841265</v>
      </c>
      <c r="AG208" s="151">
        <f t="shared" si="95"/>
        <v>12.31481481481481</v>
      </c>
      <c r="AH208">
        <f t="shared" si="96"/>
        <v>-13.888888888888889</v>
      </c>
      <c r="AI208">
        <f t="shared" si="97"/>
        <v>4.1666666666666714</v>
      </c>
      <c r="AJ208">
        <f t="shared" si="98"/>
        <v>36.363636363636367</v>
      </c>
      <c r="AK208">
        <f t="shared" si="99"/>
        <v>-8.3333333333333286</v>
      </c>
      <c r="AL208" s="151">
        <f t="shared" si="100"/>
        <v>27.27272727272727</v>
      </c>
      <c r="AO208">
        <f t="shared" si="101"/>
        <v>5.1414141414141383</v>
      </c>
      <c r="AP208">
        <f t="shared" si="102"/>
        <v>0</v>
      </c>
      <c r="AQ208">
        <f t="shared" si="103"/>
        <v>16.666666666666664</v>
      </c>
      <c r="AR208">
        <f t="shared" si="104"/>
        <v>5.5555555555555536</v>
      </c>
      <c r="AS208">
        <f t="shared" si="105"/>
        <v>-8.3333333333333286</v>
      </c>
      <c r="AT208">
        <f t="shared" si="106"/>
        <v>11.818181818181827</v>
      </c>
      <c r="AU208" s="153">
        <f t="shared" si="107"/>
        <v>-29.382716049382715</v>
      </c>
      <c r="AV208" s="153">
        <f t="shared" si="108"/>
        <v>-67.407407407407419</v>
      </c>
      <c r="AW208" s="153">
        <f t="shared" si="109"/>
        <v>-50.277777777777771</v>
      </c>
      <c r="AX208" s="153">
        <f t="shared" si="110"/>
        <v>-64.197530864197518</v>
      </c>
      <c r="AY208" s="153">
        <f t="shared" si="111"/>
        <v>-14.351851851851855</v>
      </c>
      <c r="AZ208">
        <f t="shared" si="112"/>
        <v>12.5</v>
      </c>
      <c r="BA208">
        <f t="shared" si="113"/>
        <v>-13.888888888888889</v>
      </c>
      <c r="BB208">
        <f t="shared" si="114"/>
        <v>-16.071428571428569</v>
      </c>
      <c r="BC208">
        <f t="shared" si="115"/>
        <v>-23.214285714285715</v>
      </c>
      <c r="BD208">
        <f t="shared" si="116"/>
        <v>4.1666666666666572</v>
      </c>
      <c r="BE208">
        <f t="shared" si="117"/>
        <v>5.5555555555555571</v>
      </c>
      <c r="BF208">
        <f t="shared" si="118"/>
        <v>-14.444444444444443</v>
      </c>
      <c r="BG208">
        <f t="shared" si="119"/>
        <v>19.44444444444445</v>
      </c>
      <c r="BH208">
        <f t="shared" si="120"/>
        <v>0.952380952380949</v>
      </c>
      <c r="BI208">
        <f t="shared" si="121"/>
        <v>19.259259259259267</v>
      </c>
      <c r="BJ208">
        <f t="shared" si="122"/>
        <v>2.4074074074074119</v>
      </c>
      <c r="BK208">
        <f t="shared" si="123"/>
        <v>15.277777777777775</v>
      </c>
    </row>
    <row r="209" spans="2:63" x14ac:dyDescent="0.35">
      <c r="B209" t="s">
        <v>279</v>
      </c>
      <c r="D209">
        <f t="shared" si="66"/>
        <v>0</v>
      </c>
      <c r="E209">
        <f t="shared" si="67"/>
        <v>0</v>
      </c>
      <c r="F209">
        <f t="shared" si="68"/>
        <v>0</v>
      </c>
      <c r="G209">
        <f t="shared" si="69"/>
        <v>0</v>
      </c>
      <c r="H209">
        <f t="shared" si="70"/>
        <v>-2.2895622895622978</v>
      </c>
      <c r="I209" s="151">
        <f t="shared" si="71"/>
        <v>3.8239538239538149</v>
      </c>
      <c r="J209">
        <f t="shared" si="72"/>
        <v>0</v>
      </c>
      <c r="K209">
        <f t="shared" si="73"/>
        <v>0</v>
      </c>
      <c r="L209">
        <f t="shared" si="74"/>
        <v>10</v>
      </c>
      <c r="M209">
        <f t="shared" si="75"/>
        <v>18.669108669108695</v>
      </c>
      <c r="N209">
        <f t="shared" si="76"/>
        <v>8.2154882154882074</v>
      </c>
      <c r="O209">
        <f t="shared" si="77"/>
        <v>14.814814814814824</v>
      </c>
      <c r="P209" s="151">
        <f t="shared" si="78"/>
        <v>8.7542087542087472</v>
      </c>
      <c r="Q209">
        <f t="shared" si="79"/>
        <v>0</v>
      </c>
      <c r="R209">
        <f t="shared" si="80"/>
        <v>0</v>
      </c>
      <c r="S209">
        <f t="shared" si="81"/>
        <v>0</v>
      </c>
      <c r="T209">
        <f t="shared" si="82"/>
        <v>-20</v>
      </c>
      <c r="U209">
        <f t="shared" si="83"/>
        <v>0</v>
      </c>
      <c r="V209">
        <f t="shared" si="84"/>
        <v>34.523809523809518</v>
      </c>
      <c r="W209">
        <f t="shared" si="85"/>
        <v>7.7441077441077368</v>
      </c>
      <c r="X209">
        <f t="shared" si="86"/>
        <v>9.292929292929287</v>
      </c>
      <c r="Y209">
        <f t="shared" si="87"/>
        <v>6.0606060606060623</v>
      </c>
      <c r="Z209">
        <f t="shared" si="88"/>
        <v>4.2735042735042725</v>
      </c>
      <c r="AA209">
        <f t="shared" si="89"/>
        <v>-3.7037037037037095</v>
      </c>
      <c r="AB209" s="151">
        <f t="shared" si="90"/>
        <v>7.5757575757575779</v>
      </c>
      <c r="AC209">
        <f t="shared" si="91"/>
        <v>0</v>
      </c>
      <c r="AD209">
        <f t="shared" si="92"/>
        <v>-13.513227513227505</v>
      </c>
      <c r="AE209">
        <f t="shared" si="93"/>
        <v>2.0875420875420758</v>
      </c>
      <c r="AF209">
        <f t="shared" si="94"/>
        <v>13.282828282828291</v>
      </c>
      <c r="AG209" s="151">
        <f t="shared" si="95"/>
        <v>-4.2424242424242493</v>
      </c>
      <c r="AH209">
        <f t="shared" si="96"/>
        <v>0</v>
      </c>
      <c r="AI209">
        <f t="shared" si="97"/>
        <v>16.666666666666657</v>
      </c>
      <c r="AJ209">
        <f t="shared" si="98"/>
        <v>1.2820512820512704</v>
      </c>
      <c r="AK209">
        <f t="shared" si="99"/>
        <v>11.111111111111114</v>
      </c>
      <c r="AL209" s="151">
        <f t="shared" si="100"/>
        <v>3.9682539682539755</v>
      </c>
      <c r="AO209">
        <f t="shared" si="101"/>
        <v>14.034188034188048</v>
      </c>
      <c r="AP209">
        <f t="shared" si="102"/>
        <v>11.111111111111114</v>
      </c>
      <c r="AQ209">
        <f t="shared" si="103"/>
        <v>11.111111111111114</v>
      </c>
      <c r="AR209">
        <f t="shared" si="104"/>
        <v>14.615384615384613</v>
      </c>
      <c r="AS209">
        <f t="shared" si="105"/>
        <v>33.333333333333343</v>
      </c>
      <c r="AT209">
        <f t="shared" si="106"/>
        <v>0</v>
      </c>
      <c r="AU209" s="153">
        <f t="shared" si="107"/>
        <v>-47.142857142857139</v>
      </c>
      <c r="AV209" s="153">
        <f t="shared" si="108"/>
        <v>-67.777777777777771</v>
      </c>
      <c r="AW209" s="153">
        <f t="shared" si="109"/>
        <v>-74.126984126984127</v>
      </c>
      <c r="AX209" s="153">
        <f t="shared" si="110"/>
        <v>-73.492063492063494</v>
      </c>
      <c r="AY209" s="153">
        <f t="shared" si="111"/>
        <v>-78.042328042328037</v>
      </c>
      <c r="AZ209">
        <f t="shared" si="112"/>
        <v>0</v>
      </c>
      <c r="BA209">
        <f t="shared" si="113"/>
        <v>0</v>
      </c>
      <c r="BB209">
        <f t="shared" si="114"/>
        <v>0</v>
      </c>
      <c r="BC209">
        <f t="shared" si="115"/>
        <v>0</v>
      </c>
      <c r="BD209">
        <f t="shared" si="116"/>
        <v>0</v>
      </c>
      <c r="BE209">
        <f t="shared" si="117"/>
        <v>13.939393939393938</v>
      </c>
      <c r="BF209">
        <f t="shared" si="118"/>
        <v>12.996632996633004</v>
      </c>
      <c r="BG209">
        <f t="shared" si="119"/>
        <v>15.084175084175087</v>
      </c>
      <c r="BH209">
        <f t="shared" si="120"/>
        <v>11.111111111111114</v>
      </c>
      <c r="BI209">
        <f t="shared" si="121"/>
        <v>-9.1582491582491627</v>
      </c>
      <c r="BJ209">
        <f t="shared" si="122"/>
        <v>-4.0404040404040416</v>
      </c>
      <c r="BK209">
        <f t="shared" si="123"/>
        <v>0.47138047138045636</v>
      </c>
    </row>
    <row r="210" spans="2:63" x14ac:dyDescent="0.35">
      <c r="B210" t="s">
        <v>281</v>
      </c>
      <c r="D210">
        <f t="shared" si="66"/>
        <v>2.0202020202020208</v>
      </c>
      <c r="E210">
        <f t="shared" si="67"/>
        <v>4.8076923076923066</v>
      </c>
      <c r="F210">
        <f t="shared" si="68"/>
        <v>1.6666666666666572</v>
      </c>
      <c r="G210">
        <f t="shared" si="69"/>
        <v>2.5</v>
      </c>
      <c r="H210">
        <f t="shared" si="70"/>
        <v>-8.2341269841269877</v>
      </c>
      <c r="I210" s="151">
        <f t="shared" si="71"/>
        <v>-4.44444444444445</v>
      </c>
      <c r="J210">
        <f t="shared" si="72"/>
        <v>7.1428571428571388</v>
      </c>
      <c r="K210">
        <f t="shared" si="73"/>
        <v>0</v>
      </c>
      <c r="L210">
        <f t="shared" si="74"/>
        <v>13.888888888888872</v>
      </c>
      <c r="M210">
        <f t="shared" si="75"/>
        <v>10.952380952380949</v>
      </c>
      <c r="N210">
        <f t="shared" si="76"/>
        <v>8.1481481481481381</v>
      </c>
      <c r="O210">
        <f t="shared" si="77"/>
        <v>4.1025641025641022</v>
      </c>
      <c r="P210" s="151">
        <f t="shared" si="78"/>
        <v>-2.2222222222222285</v>
      </c>
      <c r="Q210">
        <f t="shared" si="79"/>
        <v>11.111111111111114</v>
      </c>
      <c r="R210">
        <f t="shared" si="80"/>
        <v>-8.9285714285714306</v>
      </c>
      <c r="S210">
        <f t="shared" si="81"/>
        <v>-9.0909090909090935</v>
      </c>
      <c r="T210">
        <f t="shared" si="82"/>
        <v>50</v>
      </c>
      <c r="U210">
        <f t="shared" si="83"/>
        <v>-28.571428571428569</v>
      </c>
      <c r="V210">
        <f t="shared" si="84"/>
        <v>18.571428571428569</v>
      </c>
      <c r="W210">
        <f t="shared" si="85"/>
        <v>-3.9153439153439109</v>
      </c>
      <c r="X210">
        <f t="shared" si="86"/>
        <v>12.003968253968239</v>
      </c>
      <c r="Y210">
        <f t="shared" si="87"/>
        <v>23.17460317460317</v>
      </c>
      <c r="Z210">
        <f t="shared" si="88"/>
        <v>4.7619047619047663</v>
      </c>
      <c r="AA210">
        <f t="shared" si="89"/>
        <v>-9.9470899470899496</v>
      </c>
      <c r="AB210" s="151">
        <f t="shared" si="90"/>
        <v>1.6483516483516354</v>
      </c>
      <c r="AC210">
        <f t="shared" si="91"/>
        <v>0.30952380952379599</v>
      </c>
      <c r="AD210">
        <f t="shared" si="92"/>
        <v>-13.890492223825561</v>
      </c>
      <c r="AE210">
        <f t="shared" si="93"/>
        <v>-11.538461538461533</v>
      </c>
      <c r="AF210">
        <f t="shared" si="94"/>
        <v>-10.925925925925924</v>
      </c>
      <c r="AG210" s="151">
        <f t="shared" si="95"/>
        <v>0.66748066748067458</v>
      </c>
      <c r="AH210">
        <f t="shared" si="96"/>
        <v>-24.603174603174594</v>
      </c>
      <c r="AI210">
        <f t="shared" si="97"/>
        <v>14.285714285714285</v>
      </c>
      <c r="AJ210" t="str">
        <f t="shared" si="98"/>
        <v/>
      </c>
      <c r="AK210">
        <f t="shared" si="99"/>
        <v>-14.285714285714285</v>
      </c>
      <c r="AL210" s="151">
        <f t="shared" si="100"/>
        <v>-14.285714285714292</v>
      </c>
      <c r="AO210">
        <f t="shared" si="101"/>
        <v>8.8333333333333286</v>
      </c>
      <c r="AP210">
        <f t="shared" si="102"/>
        <v>25</v>
      </c>
      <c r="AQ210">
        <f t="shared" si="103"/>
        <v>14.285714285714292</v>
      </c>
      <c r="AR210">
        <f t="shared" si="104"/>
        <v>11.428571428571431</v>
      </c>
      <c r="AS210">
        <f t="shared" si="105"/>
        <v>5.3571428571428612</v>
      </c>
      <c r="AT210">
        <f t="shared" si="106"/>
        <v>-11.904761904761912</v>
      </c>
      <c r="AU210" s="153">
        <f t="shared" si="107"/>
        <v>-24.338624338624349</v>
      </c>
      <c r="AV210" s="153">
        <f t="shared" si="108"/>
        <v>-28.715728715728709</v>
      </c>
      <c r="AW210" s="153">
        <f t="shared" si="109"/>
        <v>-77.689594356261026</v>
      </c>
      <c r="AX210" s="153">
        <f t="shared" si="110"/>
        <v>-70.851370851370845</v>
      </c>
      <c r="AY210" s="153">
        <f t="shared" si="111"/>
        <v>-66.26984126984128</v>
      </c>
      <c r="AZ210">
        <f t="shared" si="112"/>
        <v>-1.4285714285714306</v>
      </c>
      <c r="BA210">
        <f t="shared" si="113"/>
        <v>0.79365079365078373</v>
      </c>
      <c r="BB210">
        <f t="shared" si="114"/>
        <v>14.285714285714278</v>
      </c>
      <c r="BC210">
        <f t="shared" si="115"/>
        <v>-1.7857142857142918</v>
      </c>
      <c r="BD210">
        <f t="shared" si="116"/>
        <v>-10.317460317460316</v>
      </c>
      <c r="BE210">
        <f t="shared" si="117"/>
        <v>-10.317460317460316</v>
      </c>
      <c r="BF210">
        <f t="shared" si="118"/>
        <v>-14.285714285714285</v>
      </c>
      <c r="BG210">
        <f t="shared" si="119"/>
        <v>-15.925925925925924</v>
      </c>
      <c r="BH210">
        <f t="shared" si="120"/>
        <v>-3.1746031746031775</v>
      </c>
      <c r="BI210">
        <f t="shared" si="121"/>
        <v>-2.3361823361823326</v>
      </c>
      <c r="BJ210">
        <f t="shared" si="122"/>
        <v>0.52910052910053196</v>
      </c>
      <c r="BK210">
        <f t="shared" si="123"/>
        <v>3.809523809523796</v>
      </c>
    </row>
    <row r="211" spans="2:63" x14ac:dyDescent="0.35">
      <c r="B211" t="s">
        <v>285</v>
      </c>
      <c r="D211">
        <f t="shared" si="66"/>
        <v>0</v>
      </c>
      <c r="E211">
        <f t="shared" si="67"/>
        <v>50</v>
      </c>
      <c r="F211">
        <f t="shared" si="68"/>
        <v>52.727272727272734</v>
      </c>
      <c r="G211">
        <f t="shared" si="69"/>
        <v>20.454545454545453</v>
      </c>
      <c r="H211">
        <f t="shared" si="70"/>
        <v>10.185185185185183</v>
      </c>
      <c r="I211" s="151">
        <f t="shared" si="71"/>
        <v>33.333333333333336</v>
      </c>
      <c r="J211">
        <f t="shared" si="72"/>
        <v>-6.8181818181818166</v>
      </c>
      <c r="K211">
        <f t="shared" si="73"/>
        <v>33.333333333333329</v>
      </c>
      <c r="L211">
        <f t="shared" si="74"/>
        <v>-3.0303030303030383</v>
      </c>
      <c r="M211">
        <f t="shared" si="75"/>
        <v>14.913419913419919</v>
      </c>
      <c r="N211">
        <f t="shared" si="76"/>
        <v>22.558922558922561</v>
      </c>
      <c r="O211">
        <f t="shared" si="77"/>
        <v>18.518518518518515</v>
      </c>
      <c r="P211" s="151">
        <f t="shared" si="78"/>
        <v>29.629629629629626</v>
      </c>
      <c r="Q211">
        <f t="shared" si="79"/>
        <v>36.363636363636374</v>
      </c>
      <c r="R211">
        <f t="shared" si="80"/>
        <v>0</v>
      </c>
      <c r="S211">
        <f t="shared" si="81"/>
        <v>18.181818181818173</v>
      </c>
      <c r="T211">
        <f t="shared" si="82"/>
        <v>-19.696969696969703</v>
      </c>
      <c r="U211">
        <f t="shared" si="83"/>
        <v>3.7878787878787818</v>
      </c>
      <c r="V211">
        <f t="shared" si="84"/>
        <v>16.666666666666664</v>
      </c>
      <c r="W211">
        <f t="shared" si="85"/>
        <v>31.228956228956221</v>
      </c>
      <c r="X211">
        <f t="shared" si="86"/>
        <v>18.518518518518519</v>
      </c>
      <c r="Y211">
        <f t="shared" si="87"/>
        <v>14.814814814814817</v>
      </c>
      <c r="Z211">
        <f t="shared" si="88"/>
        <v>29.292929292929298</v>
      </c>
      <c r="AA211">
        <f t="shared" si="89"/>
        <v>11.111111111111111</v>
      </c>
      <c r="AB211" s="151">
        <f t="shared" si="90"/>
        <v>19.023569023569028</v>
      </c>
      <c r="AC211">
        <f t="shared" si="91"/>
        <v>35</v>
      </c>
      <c r="AD211">
        <f t="shared" si="92"/>
        <v>16.329966329966339</v>
      </c>
      <c r="AE211">
        <f t="shared" si="93"/>
        <v>3.0303030303030347</v>
      </c>
      <c r="AF211">
        <f t="shared" si="94"/>
        <v>15.530303030303026</v>
      </c>
      <c r="AG211" s="151">
        <f t="shared" si="95"/>
        <v>15.347923681257015</v>
      </c>
      <c r="AH211">
        <f t="shared" si="96"/>
        <v>-6.8181818181818166</v>
      </c>
      <c r="AI211">
        <f t="shared" si="97"/>
        <v>-18.181818181818183</v>
      </c>
      <c r="AJ211">
        <f t="shared" si="98"/>
        <v>-8.3333333333333321</v>
      </c>
      <c r="AK211">
        <f t="shared" si="99"/>
        <v>23.333333333333329</v>
      </c>
      <c r="AL211" s="151">
        <f t="shared" si="100"/>
        <v>8.3333333333333357</v>
      </c>
      <c r="AO211">
        <f t="shared" si="101"/>
        <v>15.303030303030312</v>
      </c>
      <c r="AP211">
        <f t="shared" si="102"/>
        <v>25</v>
      </c>
      <c r="AQ211">
        <f t="shared" si="103"/>
        <v>1.5151515151515191</v>
      </c>
      <c r="AR211">
        <f t="shared" si="104"/>
        <v>0</v>
      </c>
      <c r="AS211">
        <f t="shared" si="105"/>
        <v>25</v>
      </c>
      <c r="AT211">
        <f t="shared" si="106"/>
        <v>25.000000000000007</v>
      </c>
      <c r="AU211" s="153">
        <f t="shared" si="107"/>
        <v>10.185185185185183</v>
      </c>
      <c r="AV211" s="153">
        <f t="shared" si="108"/>
        <v>12.962962962962955</v>
      </c>
      <c r="AW211" s="153">
        <f t="shared" si="109"/>
        <v>-32.659932659932657</v>
      </c>
      <c r="AX211" s="153">
        <f t="shared" si="110"/>
        <v>-36.1111111111111</v>
      </c>
      <c r="AY211" s="153">
        <f t="shared" si="111"/>
        <v>-25.084175084175079</v>
      </c>
      <c r="AZ211">
        <f t="shared" si="112"/>
        <v>49.242424242424235</v>
      </c>
      <c r="BA211">
        <f t="shared" si="113"/>
        <v>56.818181818181827</v>
      </c>
      <c r="BB211">
        <f t="shared" si="114"/>
        <v>20.454545454545453</v>
      </c>
      <c r="BC211">
        <f t="shared" si="115"/>
        <v>8.3333333333333286</v>
      </c>
      <c r="BD211">
        <f t="shared" si="116"/>
        <v>40.151515151515156</v>
      </c>
      <c r="BE211">
        <f t="shared" si="117"/>
        <v>12.45791245791246</v>
      </c>
      <c r="BF211">
        <f t="shared" si="118"/>
        <v>16.161616161616163</v>
      </c>
      <c r="BG211">
        <f t="shared" si="119"/>
        <v>16.666666666666664</v>
      </c>
      <c r="BH211">
        <f t="shared" si="120"/>
        <v>16.835016835016827</v>
      </c>
      <c r="BI211">
        <f t="shared" si="121"/>
        <v>11.111111111111114</v>
      </c>
      <c r="BJ211">
        <f t="shared" si="122"/>
        <v>13.131313131313135</v>
      </c>
      <c r="BK211">
        <f t="shared" si="123"/>
        <v>21.801346801346799</v>
      </c>
    </row>
    <row r="212" spans="2:63" x14ac:dyDescent="0.35">
      <c r="B212" t="s">
        <v>286</v>
      </c>
      <c r="D212">
        <f t="shared" si="66"/>
        <v>-34.523809523809526</v>
      </c>
      <c r="E212">
        <f t="shared" si="67"/>
        <v>-16.666666666666657</v>
      </c>
      <c r="F212">
        <f t="shared" si="68"/>
        <v>-3.5714285714285694</v>
      </c>
      <c r="G212">
        <f t="shared" si="69"/>
        <v>9.0909090909091006</v>
      </c>
      <c r="H212">
        <f t="shared" si="70"/>
        <v>19.841269841269856</v>
      </c>
      <c r="I212" s="151">
        <f t="shared" si="71"/>
        <v>11.660561660561662</v>
      </c>
      <c r="J212">
        <f t="shared" si="72"/>
        <v>-51.282051282051285</v>
      </c>
      <c r="K212">
        <f t="shared" si="73"/>
        <v>2.0512820512820582</v>
      </c>
      <c r="L212">
        <f t="shared" si="74"/>
        <v>3.076923076923066</v>
      </c>
      <c r="M212">
        <f t="shared" si="75"/>
        <v>5.7326007326007371</v>
      </c>
      <c r="N212">
        <f t="shared" si="76"/>
        <v>-5.0793650793650755</v>
      </c>
      <c r="O212">
        <f t="shared" si="77"/>
        <v>-3.8624338624338748</v>
      </c>
      <c r="P212" s="151">
        <f t="shared" si="78"/>
        <v>0.89947089947089864</v>
      </c>
      <c r="Q212">
        <f t="shared" si="79"/>
        <v>16.666666666666657</v>
      </c>
      <c r="R212">
        <f t="shared" si="80"/>
        <v>-11.666666666666657</v>
      </c>
      <c r="S212">
        <f t="shared" si="81"/>
        <v>-6.4102564102564088</v>
      </c>
      <c r="T212">
        <f t="shared" si="82"/>
        <v>-35.714285714285715</v>
      </c>
      <c r="U212">
        <f t="shared" si="83"/>
        <v>0.60606060606059486</v>
      </c>
      <c r="V212">
        <f t="shared" si="84"/>
        <v>28.484848484848481</v>
      </c>
      <c r="W212">
        <f t="shared" si="85"/>
        <v>-7.0370370370370381</v>
      </c>
      <c r="X212">
        <f t="shared" si="86"/>
        <v>3.9316239316239319</v>
      </c>
      <c r="Y212">
        <f t="shared" si="87"/>
        <v>2.6455026455026456</v>
      </c>
      <c r="Z212">
        <f t="shared" si="88"/>
        <v>1.5873015873015817</v>
      </c>
      <c r="AA212">
        <f t="shared" si="89"/>
        <v>9.5238095238095184</v>
      </c>
      <c r="AB212" s="151">
        <f t="shared" si="90"/>
        <v>4.7619047619047592</v>
      </c>
      <c r="AC212">
        <f t="shared" si="91"/>
        <v>-19.311355311355314</v>
      </c>
      <c r="AD212">
        <f t="shared" si="92"/>
        <v>-16.190476190476183</v>
      </c>
      <c r="AE212">
        <f t="shared" si="93"/>
        <v>5.55555555555555</v>
      </c>
      <c r="AF212">
        <f t="shared" si="94"/>
        <v>5.4385429385429376</v>
      </c>
      <c r="AG212" s="151">
        <f t="shared" si="95"/>
        <v>8.0423280423280517</v>
      </c>
      <c r="AH212">
        <f t="shared" si="96"/>
        <v>25.128205128205131</v>
      </c>
      <c r="AI212">
        <f t="shared" si="97"/>
        <v>-7.7922077922077975</v>
      </c>
      <c r="AJ212">
        <f t="shared" si="98"/>
        <v>12.307692307692307</v>
      </c>
      <c r="AK212">
        <f t="shared" si="99"/>
        <v>21.666666666666664</v>
      </c>
      <c r="AL212" s="151">
        <f t="shared" si="100"/>
        <v>-6.6666666666666714</v>
      </c>
      <c r="AO212">
        <f t="shared" si="101"/>
        <v>13.974358974358978</v>
      </c>
      <c r="AP212">
        <f t="shared" si="102"/>
        <v>14.871794871794869</v>
      </c>
      <c r="AQ212">
        <f t="shared" si="103"/>
        <v>24.615384615384613</v>
      </c>
      <c r="AR212">
        <f t="shared" si="104"/>
        <v>-20.512820512820518</v>
      </c>
      <c r="AS212">
        <f t="shared" si="105"/>
        <v>22.564102564102566</v>
      </c>
      <c r="AT212">
        <f t="shared" si="106"/>
        <v>28.333333333333336</v>
      </c>
      <c r="AU212" s="153">
        <f t="shared" si="107"/>
        <v>-13.492063492063494</v>
      </c>
      <c r="AV212" s="153">
        <f t="shared" si="108"/>
        <v>-11.904761904761898</v>
      </c>
      <c r="AW212" s="153">
        <f t="shared" si="109"/>
        <v>-53.174603174603178</v>
      </c>
      <c r="AX212" s="153">
        <f t="shared" si="110"/>
        <v>-30.158730158730151</v>
      </c>
      <c r="AY212" s="153">
        <f t="shared" si="111"/>
        <v>-11.904761904761898</v>
      </c>
      <c r="AZ212">
        <f t="shared" si="112"/>
        <v>-35.714285714285708</v>
      </c>
      <c r="BA212">
        <f t="shared" si="113"/>
        <v>-18.46153846153846</v>
      </c>
      <c r="BB212">
        <f t="shared" si="114"/>
        <v>-13.492063492063494</v>
      </c>
      <c r="BC212">
        <f t="shared" si="115"/>
        <v>-18.571428571428569</v>
      </c>
      <c r="BD212">
        <f t="shared" si="116"/>
        <v>-10.317460317460316</v>
      </c>
      <c r="BE212">
        <f t="shared" si="117"/>
        <v>6.7195767195767147</v>
      </c>
      <c r="BF212">
        <f t="shared" si="118"/>
        <v>-15.55555555555555</v>
      </c>
      <c r="BG212">
        <f t="shared" si="119"/>
        <v>17.883597883597886</v>
      </c>
      <c r="BH212">
        <f t="shared" si="120"/>
        <v>12.706552706552699</v>
      </c>
      <c r="BI212">
        <f t="shared" si="121"/>
        <v>3.8624338624338463</v>
      </c>
      <c r="BJ212">
        <f t="shared" si="122"/>
        <v>-3.1216931216930988</v>
      </c>
      <c r="BK212">
        <f t="shared" si="123"/>
        <v>23.386243386243379</v>
      </c>
    </row>
    <row r="213" spans="2:63" x14ac:dyDescent="0.35">
      <c r="B213" t="s">
        <v>395</v>
      </c>
      <c r="D213">
        <f t="shared" si="66"/>
        <v>0</v>
      </c>
      <c r="E213">
        <f t="shared" si="67"/>
        <v>16.666666666666657</v>
      </c>
      <c r="F213">
        <f t="shared" si="68"/>
        <v>-7.6923076923076934</v>
      </c>
      <c r="G213">
        <f t="shared" si="69"/>
        <v>-7.1428571428571388</v>
      </c>
      <c r="H213">
        <f t="shared" si="70"/>
        <v>27.179487179487182</v>
      </c>
      <c r="I213" s="151">
        <f t="shared" si="71"/>
        <v>18.888888888888886</v>
      </c>
      <c r="J213">
        <f t="shared" si="72"/>
        <v>20</v>
      </c>
      <c r="K213">
        <f t="shared" si="73"/>
        <v>0</v>
      </c>
      <c r="L213">
        <f t="shared" si="74"/>
        <v>0</v>
      </c>
      <c r="M213">
        <f t="shared" si="75"/>
        <v>-6.9645909645909683</v>
      </c>
      <c r="N213">
        <f t="shared" si="76"/>
        <v>0.49382716049382225</v>
      </c>
      <c r="O213">
        <f t="shared" si="77"/>
        <v>17.407407407407412</v>
      </c>
      <c r="P213" s="151">
        <f t="shared" si="78"/>
        <v>20.740740740740733</v>
      </c>
      <c r="Q213">
        <f t="shared" si="79"/>
        <v>0</v>
      </c>
      <c r="R213" t="str">
        <f t="shared" si="80"/>
        <v/>
      </c>
      <c r="S213">
        <f t="shared" si="81"/>
        <v>-7.6923076923076934</v>
      </c>
      <c r="T213">
        <f t="shared" si="82"/>
        <v>-9.0909090909090935</v>
      </c>
      <c r="U213">
        <f t="shared" si="83"/>
        <v>0</v>
      </c>
      <c r="V213">
        <f t="shared" si="84"/>
        <v>-66.666666666666671</v>
      </c>
      <c r="W213">
        <f t="shared" si="85"/>
        <v>9.047619047619051</v>
      </c>
      <c r="X213">
        <f t="shared" si="86"/>
        <v>-1.904761904761898</v>
      </c>
      <c r="Y213">
        <f t="shared" si="87"/>
        <v>11.428571428571423</v>
      </c>
      <c r="Z213">
        <f t="shared" si="88"/>
        <v>-3.838383838383848</v>
      </c>
      <c r="AA213">
        <f t="shared" si="89"/>
        <v>22.558922558922553</v>
      </c>
      <c r="AB213" s="151">
        <f t="shared" si="90"/>
        <v>27.407407407407412</v>
      </c>
      <c r="AC213">
        <f t="shared" si="91"/>
        <v>2.4603174603174551</v>
      </c>
      <c r="AD213">
        <f t="shared" si="92"/>
        <v>-15.32939282939283</v>
      </c>
      <c r="AE213">
        <f t="shared" si="93"/>
        <v>0.85470085470085166</v>
      </c>
      <c r="AF213">
        <f t="shared" si="94"/>
        <v>15.664929206595872</v>
      </c>
      <c r="AG213" s="151">
        <f t="shared" si="95"/>
        <v>9.5061728395062062</v>
      </c>
      <c r="AH213">
        <f t="shared" si="96"/>
        <v>33.333333333333343</v>
      </c>
      <c r="AI213">
        <f t="shared" si="97"/>
        <v>-5.5555555555555571</v>
      </c>
      <c r="AJ213" t="str">
        <f t="shared" si="98"/>
        <v/>
      </c>
      <c r="AK213">
        <f t="shared" si="99"/>
        <v>32.142857142857146</v>
      </c>
      <c r="AL213" s="151">
        <f t="shared" si="100"/>
        <v>25</v>
      </c>
      <c r="AO213">
        <f t="shared" si="101"/>
        <v>-5.6947496947497029</v>
      </c>
      <c r="AP213">
        <f t="shared" si="102"/>
        <v>-6.6666666666666714</v>
      </c>
      <c r="AQ213">
        <f t="shared" si="103"/>
        <v>-6.6666666666666714</v>
      </c>
      <c r="AR213">
        <f t="shared" si="104"/>
        <v>-11.965811965811952</v>
      </c>
      <c r="AS213">
        <f t="shared" si="105"/>
        <v>-3.1746031746031775</v>
      </c>
      <c r="AT213">
        <f t="shared" si="106"/>
        <v>0</v>
      </c>
      <c r="AU213" s="153">
        <f t="shared" si="107"/>
        <v>-50.000000000000014</v>
      </c>
      <c r="AV213" s="153">
        <f t="shared" si="108"/>
        <v>-70.833333333333343</v>
      </c>
      <c r="AW213" s="153">
        <f t="shared" si="109"/>
        <v>-60.22727272727272</v>
      </c>
      <c r="AX213" s="153">
        <f t="shared" si="110"/>
        <v>-74.038461538461533</v>
      </c>
      <c r="AY213" s="153">
        <f t="shared" si="111"/>
        <v>-59.920634920634924</v>
      </c>
      <c r="AZ213">
        <f t="shared" si="112"/>
        <v>-7.1428571428571388</v>
      </c>
      <c r="BA213">
        <f t="shared" si="113"/>
        <v>16.666666666666657</v>
      </c>
      <c r="BB213">
        <f t="shared" si="114"/>
        <v>-5.5555555555555571</v>
      </c>
      <c r="BC213">
        <f t="shared" si="115"/>
        <v>-8.3333333333333428</v>
      </c>
      <c r="BD213">
        <f t="shared" si="116"/>
        <v>16.666666666666657</v>
      </c>
      <c r="BE213">
        <f t="shared" si="117"/>
        <v>6.481481481481481</v>
      </c>
      <c r="BF213">
        <f t="shared" si="118"/>
        <v>5.0505050505050519</v>
      </c>
      <c r="BG213">
        <f t="shared" si="119"/>
        <v>23.456790123456784</v>
      </c>
      <c r="BH213">
        <f t="shared" si="120"/>
        <v>27.67094017094017</v>
      </c>
      <c r="BI213">
        <f t="shared" si="121"/>
        <v>9.6825396825396837</v>
      </c>
      <c r="BJ213">
        <f t="shared" si="122"/>
        <v>10.317460317460331</v>
      </c>
      <c r="BK213">
        <f t="shared" si="123"/>
        <v>8.5185185185185333</v>
      </c>
    </row>
    <row r="214" spans="2:63" x14ac:dyDescent="0.35">
      <c r="B214" t="s">
        <v>287</v>
      </c>
      <c r="D214">
        <f t="shared" si="66"/>
        <v>0</v>
      </c>
      <c r="E214">
        <f t="shared" si="67"/>
        <v>25</v>
      </c>
      <c r="F214">
        <f t="shared" si="68"/>
        <v>58.333333333333329</v>
      </c>
      <c r="G214">
        <f t="shared" si="69"/>
        <v>66.666666666666671</v>
      </c>
      <c r="H214">
        <f t="shared" si="70"/>
        <v>13.131313131313135</v>
      </c>
      <c r="I214" s="151">
        <f t="shared" si="71"/>
        <v>23.015873015873012</v>
      </c>
      <c r="J214">
        <f t="shared" si="72"/>
        <v>20.512820512820518</v>
      </c>
      <c r="K214">
        <f t="shared" si="73"/>
        <v>27.272727272727266</v>
      </c>
      <c r="L214">
        <f t="shared" si="74"/>
        <v>36.363636363636367</v>
      </c>
      <c r="M214">
        <f t="shared" si="75"/>
        <v>31.666666666666686</v>
      </c>
      <c r="N214">
        <f t="shared" si="76"/>
        <v>34.25925925925926</v>
      </c>
      <c r="O214">
        <f t="shared" si="77"/>
        <v>31.240981240981242</v>
      </c>
      <c r="P214" s="151">
        <f t="shared" si="78"/>
        <v>28.06637806637805</v>
      </c>
      <c r="Q214">
        <f t="shared" si="79"/>
        <v>0</v>
      </c>
      <c r="R214">
        <f t="shared" si="80"/>
        <v>3.9682539682539755</v>
      </c>
      <c r="S214">
        <f t="shared" si="81"/>
        <v>27.380952380952372</v>
      </c>
      <c r="T214">
        <f t="shared" si="82"/>
        <v>41.666666666666671</v>
      </c>
      <c r="U214">
        <f t="shared" si="83"/>
        <v>37.5</v>
      </c>
      <c r="V214">
        <f t="shared" si="84"/>
        <v>41.428571428571431</v>
      </c>
      <c r="W214">
        <f t="shared" si="85"/>
        <v>9.2592592592592524</v>
      </c>
      <c r="X214">
        <f t="shared" si="86"/>
        <v>11.640211640211646</v>
      </c>
      <c r="Y214">
        <f t="shared" si="87"/>
        <v>19.444444444444443</v>
      </c>
      <c r="Z214">
        <f t="shared" si="88"/>
        <v>12.55411255411255</v>
      </c>
      <c r="AA214">
        <f t="shared" si="89"/>
        <v>7.671957671957685</v>
      </c>
      <c r="AB214" s="151">
        <f t="shared" si="90"/>
        <v>5.0264550264550394</v>
      </c>
      <c r="AC214">
        <f t="shared" si="91"/>
        <v>2.3203463203463031</v>
      </c>
      <c r="AD214">
        <f t="shared" si="92"/>
        <v>7.377733377733378</v>
      </c>
      <c r="AE214">
        <f t="shared" si="93"/>
        <v>2.7777777777777857</v>
      </c>
      <c r="AF214">
        <f t="shared" si="94"/>
        <v>4.7288359788359884</v>
      </c>
      <c r="AG214" s="151">
        <f t="shared" si="95"/>
        <v>8.9947089947089722</v>
      </c>
      <c r="AH214">
        <f t="shared" si="96"/>
        <v>30</v>
      </c>
      <c r="AI214">
        <f t="shared" si="97"/>
        <v>38.095238095238102</v>
      </c>
      <c r="AJ214">
        <f t="shared" si="98"/>
        <v>21.428571428571431</v>
      </c>
      <c r="AK214">
        <f t="shared" si="99"/>
        <v>33.333333333333343</v>
      </c>
      <c r="AL214" s="151">
        <f t="shared" si="100"/>
        <v>50</v>
      </c>
      <c r="AO214">
        <f t="shared" si="101"/>
        <v>33.809523809523824</v>
      </c>
      <c r="AP214">
        <f t="shared" si="102"/>
        <v>25</v>
      </c>
      <c r="AQ214">
        <f t="shared" si="103"/>
        <v>50</v>
      </c>
      <c r="AR214">
        <f t="shared" si="104"/>
        <v>67.857142857142861</v>
      </c>
      <c r="AS214">
        <f t="shared" si="105"/>
        <v>17.857142857142861</v>
      </c>
      <c r="AT214">
        <f t="shared" si="106"/>
        <v>8.3333333333333428</v>
      </c>
      <c r="AU214" s="153">
        <f t="shared" si="107"/>
        <v>-67.316017316017309</v>
      </c>
      <c r="AV214" s="153">
        <f t="shared" si="108"/>
        <v>-71.933621933621922</v>
      </c>
      <c r="AW214" s="153">
        <f t="shared" si="109"/>
        <v>-74.01709401709401</v>
      </c>
      <c r="AX214" s="153">
        <f t="shared" si="110"/>
        <v>-76.767676767676761</v>
      </c>
      <c r="AY214" s="153">
        <f t="shared" si="111"/>
        <v>-67.460317460317455</v>
      </c>
      <c r="AZ214">
        <f t="shared" si="112"/>
        <v>-12.337662337662337</v>
      </c>
      <c r="BA214">
        <f t="shared" si="113"/>
        <v>8.5714285714285694</v>
      </c>
      <c r="BB214">
        <f t="shared" si="114"/>
        <v>38.095238095238102</v>
      </c>
      <c r="BC214">
        <f t="shared" si="115"/>
        <v>-10.389610389610397</v>
      </c>
      <c r="BD214">
        <f t="shared" si="116"/>
        <v>-12.337662337662337</v>
      </c>
      <c r="BE214">
        <f t="shared" si="117"/>
        <v>7.4074074074074119</v>
      </c>
      <c r="BF214">
        <f t="shared" si="118"/>
        <v>-11.243386243386247</v>
      </c>
      <c r="BG214">
        <f t="shared" si="119"/>
        <v>13.227513227513242</v>
      </c>
      <c r="BH214">
        <f t="shared" si="120"/>
        <v>9.5238095238095326</v>
      </c>
      <c r="BI214">
        <f t="shared" si="121"/>
        <v>3.9682539682539755</v>
      </c>
      <c r="BJ214">
        <f t="shared" si="122"/>
        <v>12.433862433862444</v>
      </c>
      <c r="BK214">
        <f t="shared" si="123"/>
        <v>10.582010582010582</v>
      </c>
    </row>
    <row r="215" spans="2:63" x14ac:dyDescent="0.35">
      <c r="B215" t="s">
        <v>288</v>
      </c>
      <c r="D215">
        <f t="shared" si="66"/>
        <v>0</v>
      </c>
      <c r="E215">
        <f t="shared" si="67"/>
        <v>14.285714285714292</v>
      </c>
      <c r="F215">
        <f t="shared" si="68"/>
        <v>-11.111111111111114</v>
      </c>
      <c r="G215">
        <f t="shared" si="69"/>
        <v>47.142857142857146</v>
      </c>
      <c r="H215">
        <f t="shared" si="70"/>
        <v>31.178451178451191</v>
      </c>
      <c r="I215" s="151">
        <f t="shared" si="71"/>
        <v>11.587301587301596</v>
      </c>
      <c r="J215">
        <f t="shared" si="72"/>
        <v>28.571428571428569</v>
      </c>
      <c r="K215">
        <f t="shared" si="73"/>
        <v>7.1428571428571388</v>
      </c>
      <c r="L215">
        <f t="shared" si="74"/>
        <v>35.714285714285708</v>
      </c>
      <c r="M215">
        <f t="shared" si="75"/>
        <v>32.282289139431995</v>
      </c>
      <c r="N215">
        <f t="shared" si="76"/>
        <v>20.328282828282823</v>
      </c>
      <c r="O215">
        <f t="shared" si="77"/>
        <v>20.075757575757571</v>
      </c>
      <c r="P215" s="151">
        <f t="shared" si="78"/>
        <v>16.527777777777779</v>
      </c>
      <c r="Q215">
        <f t="shared" si="79"/>
        <v>0</v>
      </c>
      <c r="R215">
        <f t="shared" si="80"/>
        <v>70</v>
      </c>
      <c r="S215">
        <f t="shared" si="81"/>
        <v>42.857142857142861</v>
      </c>
      <c r="T215">
        <f t="shared" si="82"/>
        <v>42.857142857142861</v>
      </c>
      <c r="U215">
        <f t="shared" si="83"/>
        <v>23.076923076923066</v>
      </c>
      <c r="V215">
        <f t="shared" si="84"/>
        <v>61.538461538461533</v>
      </c>
      <c r="W215">
        <f t="shared" si="85"/>
        <v>24.87373737373737</v>
      </c>
      <c r="X215">
        <f t="shared" si="86"/>
        <v>20.391414141414138</v>
      </c>
      <c r="Y215">
        <f t="shared" si="87"/>
        <v>20.138888888888893</v>
      </c>
      <c r="Z215">
        <f t="shared" si="88"/>
        <v>10.570987654321002</v>
      </c>
      <c r="AA215">
        <f t="shared" si="89"/>
        <v>11.426767676767675</v>
      </c>
      <c r="AB215" s="151">
        <f t="shared" si="90"/>
        <v>15.025252525252533</v>
      </c>
      <c r="AC215">
        <f t="shared" si="91"/>
        <v>17.999999999999986</v>
      </c>
      <c r="AD215">
        <f t="shared" si="92"/>
        <v>4.0430063763397186</v>
      </c>
      <c r="AE215">
        <f t="shared" si="93"/>
        <v>8.8888888888888928</v>
      </c>
      <c r="AF215">
        <f t="shared" si="94"/>
        <v>5.0550645342311995</v>
      </c>
      <c r="AG215" s="151">
        <f t="shared" si="95"/>
        <v>-4.6296296296296191</v>
      </c>
      <c r="AH215">
        <f t="shared" si="96"/>
        <v>53.333333333333336</v>
      </c>
      <c r="AI215">
        <f t="shared" si="97"/>
        <v>67.460317460317455</v>
      </c>
      <c r="AJ215">
        <f t="shared" si="98"/>
        <v>55</v>
      </c>
      <c r="AK215">
        <f t="shared" si="99"/>
        <v>46.666666666666664</v>
      </c>
      <c r="AL215" s="151">
        <f t="shared" si="100"/>
        <v>21.428571428571431</v>
      </c>
      <c r="AO215">
        <f t="shared" si="101"/>
        <v>32.240426240426245</v>
      </c>
      <c r="AP215">
        <f t="shared" si="102"/>
        <v>33.333333333333343</v>
      </c>
      <c r="AQ215">
        <f t="shared" si="103"/>
        <v>24.242424242424249</v>
      </c>
      <c r="AR215">
        <f t="shared" si="104"/>
        <v>30</v>
      </c>
      <c r="AS215">
        <f t="shared" si="105"/>
        <v>42.857142857142861</v>
      </c>
      <c r="AT215">
        <f t="shared" si="106"/>
        <v>30.769230769230774</v>
      </c>
      <c r="AU215" s="153">
        <f t="shared" si="107"/>
        <v>-0.63492063492062556</v>
      </c>
      <c r="AV215" s="153">
        <f t="shared" si="108"/>
        <v>-29.894179894179899</v>
      </c>
      <c r="AW215" s="153">
        <f t="shared" si="109"/>
        <v>-55.769230769230759</v>
      </c>
      <c r="AX215" s="153">
        <f t="shared" si="110"/>
        <v>-22.574955908289247</v>
      </c>
      <c r="AY215" s="153">
        <f t="shared" si="111"/>
        <v>-50.047483380816715</v>
      </c>
      <c r="AZ215">
        <f t="shared" si="112"/>
        <v>0</v>
      </c>
      <c r="BA215">
        <f t="shared" si="113"/>
        <v>30.769230769230774</v>
      </c>
      <c r="BB215">
        <f t="shared" si="114"/>
        <v>28.46153846153846</v>
      </c>
      <c r="BC215">
        <f t="shared" si="115"/>
        <v>23.076923076923066</v>
      </c>
      <c r="BD215">
        <f t="shared" si="116"/>
        <v>7.6923076923076934</v>
      </c>
      <c r="BE215">
        <f t="shared" si="117"/>
        <v>0.41666666666665719</v>
      </c>
      <c r="BF215">
        <f t="shared" si="118"/>
        <v>0.77160493827160437</v>
      </c>
      <c r="BG215">
        <f t="shared" si="119"/>
        <v>9.5622895622895712</v>
      </c>
      <c r="BH215">
        <f t="shared" si="120"/>
        <v>9.4696969696969759</v>
      </c>
      <c r="BI215">
        <f t="shared" si="121"/>
        <v>-12.310606060606062</v>
      </c>
      <c r="BJ215">
        <f t="shared" si="122"/>
        <v>-3.4090909090909065</v>
      </c>
      <c r="BK215">
        <f t="shared" si="123"/>
        <v>1.8308080808080973</v>
      </c>
    </row>
    <row r="216" spans="2:63" x14ac:dyDescent="0.35">
      <c r="B216" t="s">
        <v>289</v>
      </c>
      <c r="D216">
        <f t="shared" si="66"/>
        <v>-20</v>
      </c>
      <c r="E216">
        <f t="shared" si="67"/>
        <v>-10</v>
      </c>
      <c r="F216">
        <f t="shared" si="68"/>
        <v>1.6666666666666714</v>
      </c>
      <c r="G216">
        <f t="shared" si="69"/>
        <v>30.555555555555561</v>
      </c>
      <c r="H216">
        <f t="shared" si="70"/>
        <v>-16.969696969696969</v>
      </c>
      <c r="I216" s="151">
        <f t="shared" si="71"/>
        <v>-4.9382716049382722</v>
      </c>
      <c r="J216">
        <f t="shared" si="72"/>
        <v>-36.666666666666671</v>
      </c>
      <c r="K216">
        <f t="shared" si="73"/>
        <v>57.575757575757578</v>
      </c>
      <c r="L216">
        <f t="shared" si="74"/>
        <v>-4.1666666666666679</v>
      </c>
      <c r="M216">
        <f t="shared" si="75"/>
        <v>47.212430426716146</v>
      </c>
      <c r="N216">
        <f t="shared" si="76"/>
        <v>-4.44444444444445</v>
      </c>
      <c r="O216">
        <f t="shared" si="77"/>
        <v>6.6666666666666643</v>
      </c>
      <c r="P216" s="151">
        <f t="shared" si="78"/>
        <v>-7.9797979797979828</v>
      </c>
      <c r="Q216">
        <f t="shared" si="79"/>
        <v>65.909090909090907</v>
      </c>
      <c r="R216">
        <f t="shared" si="80"/>
        <v>-2.2222222222222214</v>
      </c>
      <c r="S216">
        <f t="shared" si="81"/>
        <v>41.818181818181827</v>
      </c>
      <c r="T216">
        <f t="shared" si="82"/>
        <v>11.111111111111111</v>
      </c>
      <c r="U216">
        <f t="shared" si="83"/>
        <v>35</v>
      </c>
      <c r="V216">
        <f t="shared" si="84"/>
        <v>18.181818181818183</v>
      </c>
      <c r="W216">
        <f t="shared" si="85"/>
        <v>-0.5050505050505123</v>
      </c>
      <c r="X216">
        <f t="shared" si="86"/>
        <v>3.434343434343436</v>
      </c>
      <c r="Y216">
        <f t="shared" si="87"/>
        <v>-5.8585858585858546</v>
      </c>
      <c r="Z216">
        <f t="shared" si="88"/>
        <v>-10.18518518518519</v>
      </c>
      <c r="AA216">
        <f t="shared" si="89"/>
        <v>-6.4646464646464636</v>
      </c>
      <c r="AB216" s="151">
        <f t="shared" si="90"/>
        <v>-1.2121212121212182</v>
      </c>
      <c r="AC216">
        <f t="shared" si="91"/>
        <v>6.4906204906204934</v>
      </c>
      <c r="AD216">
        <f t="shared" si="92"/>
        <v>-34.621212121212125</v>
      </c>
      <c r="AE216">
        <f t="shared" si="93"/>
        <v>16.767676767676772</v>
      </c>
      <c r="AF216">
        <f t="shared" si="94"/>
        <v>-0.87962962962963331</v>
      </c>
      <c r="AG216" s="151">
        <f t="shared" si="95"/>
        <v>-7.8395061728395063</v>
      </c>
      <c r="AH216">
        <f t="shared" si="96"/>
        <v>-1.2987012987012996</v>
      </c>
      <c r="AI216">
        <f t="shared" si="97"/>
        <v>18.181818181818183</v>
      </c>
      <c r="AJ216">
        <f t="shared" si="98"/>
        <v>9.0909090909090917</v>
      </c>
      <c r="AK216">
        <f t="shared" si="99"/>
        <v>39.393939393939405</v>
      </c>
      <c r="AL216" s="151">
        <f t="shared" si="100"/>
        <v>-7.9545454545454604</v>
      </c>
      <c r="AO216">
        <f t="shared" si="101"/>
        <v>45.681818181818187</v>
      </c>
      <c r="AP216">
        <f t="shared" si="102"/>
        <v>60.227272727272734</v>
      </c>
      <c r="AQ216">
        <f t="shared" si="103"/>
        <v>51.136363636363633</v>
      </c>
      <c r="AR216">
        <f t="shared" si="104"/>
        <v>5.6818181818181834</v>
      </c>
      <c r="AS216">
        <f t="shared" si="105"/>
        <v>54.54545454545454</v>
      </c>
      <c r="AT216">
        <f t="shared" si="106"/>
        <v>56.818181818181827</v>
      </c>
      <c r="AU216" s="153">
        <f t="shared" si="107"/>
        <v>36.243386243386247</v>
      </c>
      <c r="AV216" s="153">
        <f t="shared" si="108"/>
        <v>31.018518518518512</v>
      </c>
      <c r="AW216" s="153">
        <f t="shared" si="109"/>
        <v>-49.242424242424249</v>
      </c>
      <c r="AX216" s="153">
        <f t="shared" si="110"/>
        <v>-3.7037037037037095</v>
      </c>
      <c r="AY216" s="153">
        <f t="shared" si="111"/>
        <v>24.531024531024535</v>
      </c>
      <c r="AZ216">
        <f t="shared" si="112"/>
        <v>4.5454545454545396</v>
      </c>
      <c r="BA216">
        <f t="shared" si="113"/>
        <v>15.873015873015873</v>
      </c>
      <c r="BB216">
        <f t="shared" si="114"/>
        <v>9.5238095238095184</v>
      </c>
      <c r="BC216">
        <f t="shared" si="115"/>
        <v>-6.0606060606060588</v>
      </c>
      <c r="BD216">
        <f t="shared" si="116"/>
        <v>8.5714285714285694</v>
      </c>
      <c r="BE216">
        <f t="shared" si="117"/>
        <v>-5.7407407407407405</v>
      </c>
      <c r="BF216">
        <f t="shared" si="118"/>
        <v>-5.5555555555555554</v>
      </c>
      <c r="BG216">
        <f t="shared" si="119"/>
        <v>2.962962962962969</v>
      </c>
      <c r="BH216">
        <f t="shared" si="120"/>
        <v>4.8148148148148096</v>
      </c>
      <c r="BI216">
        <f t="shared" si="121"/>
        <v>-25.740740740740744</v>
      </c>
      <c r="BJ216">
        <f t="shared" si="122"/>
        <v>1.6666666666666714</v>
      </c>
      <c r="BK216">
        <f t="shared" si="123"/>
        <v>0.55555555555555713</v>
      </c>
    </row>
    <row r="217" spans="2:63" x14ac:dyDescent="0.35">
      <c r="B217" t="s">
        <v>290</v>
      </c>
      <c r="D217">
        <f t="shared" si="66"/>
        <v>18.181818181818173</v>
      </c>
      <c r="E217">
        <f t="shared" si="67"/>
        <v>27.272727272727266</v>
      </c>
      <c r="F217">
        <f t="shared" si="68"/>
        <v>9.0909090909090935</v>
      </c>
      <c r="G217">
        <f t="shared" si="69"/>
        <v>19.318181818181827</v>
      </c>
      <c r="H217">
        <f t="shared" si="70"/>
        <v>10.101010101010097</v>
      </c>
      <c r="I217" s="151">
        <f t="shared" si="71"/>
        <v>5.8585858585858688</v>
      </c>
      <c r="J217">
        <f t="shared" si="72"/>
        <v>6.6666666666666572</v>
      </c>
      <c r="K217">
        <f t="shared" si="73"/>
        <v>40</v>
      </c>
      <c r="L217">
        <f t="shared" si="74"/>
        <v>11.111111111111114</v>
      </c>
      <c r="M217">
        <f t="shared" si="75"/>
        <v>9.8888888888888857</v>
      </c>
      <c r="N217">
        <f t="shared" si="76"/>
        <v>2.7777777777777857</v>
      </c>
      <c r="O217">
        <f t="shared" si="77"/>
        <v>10.555555555555557</v>
      </c>
      <c r="P217" s="151">
        <f t="shared" si="78"/>
        <v>10.202020202020194</v>
      </c>
      <c r="Q217">
        <f t="shared" si="79"/>
        <v>4.1666666666666572</v>
      </c>
      <c r="R217">
        <f t="shared" si="80"/>
        <v>-8.3333333333333428</v>
      </c>
      <c r="S217">
        <f t="shared" si="81"/>
        <v>25</v>
      </c>
      <c r="T217">
        <f t="shared" si="82"/>
        <v>24.242424242424249</v>
      </c>
      <c r="U217">
        <f t="shared" si="83"/>
        <v>5.952380952380949</v>
      </c>
      <c r="V217">
        <f t="shared" si="84"/>
        <v>-13.095238095238095</v>
      </c>
      <c r="W217">
        <f t="shared" si="85"/>
        <v>5.218855218855218</v>
      </c>
      <c r="X217">
        <f t="shared" si="86"/>
        <v>11.026936026936021</v>
      </c>
      <c r="Y217">
        <f t="shared" si="87"/>
        <v>23.737373737373737</v>
      </c>
      <c r="Z217">
        <f t="shared" si="88"/>
        <v>27.272727272727273</v>
      </c>
      <c r="AA217">
        <f t="shared" si="89"/>
        <v>15.039281705948376</v>
      </c>
      <c r="AB217" s="151">
        <f t="shared" si="90"/>
        <v>20.202020202020194</v>
      </c>
      <c r="AC217">
        <f t="shared" si="91"/>
        <v>-47.393939393939398</v>
      </c>
      <c r="AD217">
        <f t="shared" si="92"/>
        <v>-10.90299823633157</v>
      </c>
      <c r="AE217">
        <f t="shared" si="93"/>
        <v>-15.151515151515149</v>
      </c>
      <c r="AF217">
        <f t="shared" si="94"/>
        <v>13.089225589225585</v>
      </c>
      <c r="AG217" s="151">
        <f t="shared" si="95"/>
        <v>2.2446689113355802</v>
      </c>
      <c r="AH217">
        <f t="shared" si="96"/>
        <v>19.444444444444443</v>
      </c>
      <c r="AI217">
        <f t="shared" si="97"/>
        <v>16.666666666666671</v>
      </c>
      <c r="AJ217">
        <f t="shared" si="98"/>
        <v>-4.4444444444444429</v>
      </c>
      <c r="AK217">
        <f t="shared" si="99"/>
        <v>-11.363636363636367</v>
      </c>
      <c r="AL217" s="151">
        <f t="shared" si="100"/>
        <v>-8.3333333333333428</v>
      </c>
      <c r="AO217">
        <f t="shared" si="101"/>
        <v>-0.59259259259259522</v>
      </c>
      <c r="AP217">
        <f t="shared" si="102"/>
        <v>10</v>
      </c>
      <c r="AQ217" t="str">
        <f t="shared" si="103"/>
        <v/>
      </c>
      <c r="AR217" t="str">
        <f t="shared" si="104"/>
        <v/>
      </c>
      <c r="AS217">
        <f t="shared" si="105"/>
        <v>16.666666666666657</v>
      </c>
      <c r="AT217">
        <f t="shared" si="106"/>
        <v>22.222222222222214</v>
      </c>
      <c r="AU217" s="153">
        <f t="shared" si="107"/>
        <v>-64.320987654320987</v>
      </c>
      <c r="AV217" s="153">
        <f t="shared" si="108"/>
        <v>-58.76543209876543</v>
      </c>
      <c r="AW217" s="153">
        <f t="shared" si="109"/>
        <v>-62.539682539682531</v>
      </c>
      <c r="AX217" s="153">
        <f t="shared" si="110"/>
        <v>-62.222222222222229</v>
      </c>
      <c r="AY217" s="153">
        <f t="shared" si="111"/>
        <v>-68.888888888888886</v>
      </c>
      <c r="AZ217">
        <f t="shared" si="112"/>
        <v>-33.333333333333343</v>
      </c>
      <c r="BA217">
        <f t="shared" si="113"/>
        <v>-70</v>
      </c>
      <c r="BB217">
        <f t="shared" si="114"/>
        <v>-70</v>
      </c>
      <c r="BC217">
        <f t="shared" si="115"/>
        <v>-45.45454545454546</v>
      </c>
      <c r="BD217">
        <f t="shared" si="116"/>
        <v>-18.181818181818173</v>
      </c>
      <c r="BE217">
        <f t="shared" si="117"/>
        <v>14.898989898989896</v>
      </c>
      <c r="BF217">
        <f t="shared" si="118"/>
        <v>11.616161616161616</v>
      </c>
      <c r="BG217">
        <f t="shared" si="119"/>
        <v>6.6498316498316399</v>
      </c>
      <c r="BH217">
        <f t="shared" si="120"/>
        <v>19.19191919191919</v>
      </c>
      <c r="BI217">
        <f t="shared" si="121"/>
        <v>1.0942760942760827</v>
      </c>
      <c r="BJ217">
        <f t="shared" si="122"/>
        <v>5.0505050505050519</v>
      </c>
      <c r="BK217">
        <f t="shared" si="123"/>
        <v>0.58922558922559176</v>
      </c>
    </row>
    <row r="218" spans="2:63" x14ac:dyDescent="0.35">
      <c r="B218" t="s">
        <v>321</v>
      </c>
      <c r="D218">
        <f t="shared" ref="D218:D224" si="124">IFERROR(AVERAGEIFS($D$6:$D$147,$B$6:$B$147,B218,$C$6:$C$147,2017)-AVERAGEIFS($D$6:$D$147,$B$6:$B$147,B218,$C$6:$C$147,2014),"")</f>
        <v>0</v>
      </c>
      <c r="E218">
        <f t="shared" ref="E218:E224" si="125">IFERROR(AVERAGEIFS($E$6:$E$147,$B$6:$B$147,B218,$C$6:$C$147,2017)-AVERAGEIFS($E$6:$E$147,$B$6:$B$147,B218,$C$6:$C$147,2014),"")</f>
        <v>0</v>
      </c>
      <c r="F218">
        <f t="shared" ref="F218:F224" si="126">IFERROR(AVERAGEIFS($F$6:$F$147,$B$6:$B$147,B218,$C$6:$C$147,2017)-AVERAGEIFS($F$6:$F$147,$B$6:$B$147,B218,$C$6:$C$147,2014),"")</f>
        <v>26.19047619047619</v>
      </c>
      <c r="G218">
        <f t="shared" ref="G218:G224" si="127">IFERROR(AVERAGEIFS($G$6:$G$147,$B$6:$B$147,B218,$C$6:$C$147,2017)-AVERAGEIFS($G$6:$G$147,$B$6:$B$147,B218,$C$6:$C$147,2014),"")</f>
        <v>35.714285714285715</v>
      </c>
      <c r="H218">
        <f t="shared" ref="H218:H224" si="128">IFERROR(AVERAGEIFS($H$6:$H$147,$B$6:$B$147,B218,$C$6:$C$147,2017)-AVERAGEIFS($H$6:$H$147,$B$6:$B$147,B218,$C$6:$C$147,2014),"")</f>
        <v>-23.214285714285708</v>
      </c>
      <c r="I218" s="151">
        <f t="shared" ref="I218:I224" si="129">IFERROR(AVERAGEIFS($I$6:$I$147,$B$6:$B$147,B218,$C$6:$C$147,2017)-AVERAGEIFS($I$6:$I$147,$B$6:$B$147,B218,$C$6:$C$147,2014),"")</f>
        <v>-18.849206349206348</v>
      </c>
      <c r="J218">
        <f t="shared" ref="J218:J224" si="130">IFERROR(AVERAGEIFS($J$6:$J$147,$B$6:$B$147,B218,$C$6:$C$147,2017)-AVERAGEIFS($J$6:$J$147,$B$6:$B$147,B218,$C$6:$C$147,2014),"")</f>
        <v>21.428571428571431</v>
      </c>
      <c r="K218" t="str">
        <f t="shared" ref="K218:K224" si="131">IFERROR(AVERAGEIFS($K$6:$K$147,$B$6:$B$147,B218,$C$6:$C$147,2017)-AVERAGEIFS($K$6:$K$147,$B$6:$B$147,B218,$C$6:$C$147,2014),"")</f>
        <v/>
      </c>
      <c r="L218">
        <f t="shared" ref="L218:L224" si="132">IFERROR(AVERAGEIFS($L$6:$L$147,$B$6:$B$147,B218,$C$6:$C$147,2017)-AVERAGEIFS($L$6:$L$147,$B$6:$B$147,B218,$C$6:$C$147,2014),"")</f>
        <v>-51.428571428571431</v>
      </c>
      <c r="M218">
        <f t="shared" ref="M218:M224" si="133">IFERROR(AVERAGEIFS($M$6:$M$147,$B$6:$B$147,B218,$C$6:$C$147,2017)-AVERAGEIFS($M$6:$M$147,$B$6:$B$147,B218,$C$6:$C$147,2014),"")</f>
        <v>37.142857142857146</v>
      </c>
      <c r="N218">
        <f t="shared" ref="N218:N224" si="134">IFERROR(AVERAGEIFS($N$6:$N$147,$B$6:$B$147,B218,$C$6:$C$147,2017)-AVERAGEIFS($N$6:$N$147,$B$6:$B$147,B218,$C$6:$C$147,2014),"")</f>
        <v>-48.730158730158713</v>
      </c>
      <c r="O218">
        <f t="shared" ref="O218:O224" si="135">IFERROR(AVERAGEIFS($O$6:$O$147,$B$6:$B$147,B218,$C$6:$C$147,2017)-AVERAGEIFS($O$6:$O$147,$B$6:$B$147,B218,$C$6:$C$147,2014),"")</f>
        <v>-24.074074074074076</v>
      </c>
      <c r="P218" s="151">
        <f t="shared" ref="P218:P224" si="136">IFERROR(AVERAGEIFS($P$6:$P$147,$B$6:$B$147,B218,$C$6:$C$147,2017)-AVERAGEIFS($P$6:$P$147,$B$6:$B$147,B218,$C$6:$C$147,2014),"")</f>
        <v>-24.867724867724874</v>
      </c>
      <c r="Q218">
        <f t="shared" ref="Q218:Q224" si="137">IFERROR(AVERAGEIFS($Q$6:$Q$147,$B$6:$B$147,B218,$C$6:$C$147,2017)-AVERAGEIFS($Q$6:$Q$147,$B$6:$B$147,B218,$C$6:$C$147,2014),"")</f>
        <v>0</v>
      </c>
      <c r="R218">
        <f t="shared" ref="R218:R224" si="138">IFERROR(AVERAGEIFS($R$6:$R$147,$B$6:$B$147,B218,$C$6:$C$147,2017)-AVERAGEIFS($R$6:$R$147,$B$6:$B$147,B218,$C$6:$C$147,2014),"")</f>
        <v>-21.428571428571431</v>
      </c>
      <c r="S218">
        <f t="shared" ref="S218:S224" si="139">IFERROR(AVERAGEIFS($S$6:$S$147,$B$6:$B$147,B218,$C$6:$C$147,2017)-AVERAGEIFS($S$6:$S$147,$B$6:$B$147,B218,$C$6:$C$147,2014),"")</f>
        <v>-50</v>
      </c>
      <c r="T218">
        <f t="shared" ref="T218:T224" si="140">IFERROR(AVERAGEIFS($T$6:$T$147,$B$6:$B$147,B218,$C$6:$C$147,2017)-AVERAGEIFS($T$6:$T$147,$B$6:$B$147,B218,$C$6:$C$147,2014),"")</f>
        <v>28.571428571428569</v>
      </c>
      <c r="U218">
        <f t="shared" ref="U218:U224" si="141">IFERROR(AVERAGEIFS($U$6:$U$147,$B$6:$B$147,B218,$C$6:$C$147,2017)-AVERAGEIFS($U$6:$U$147,$B$6:$B$147,B218,$C$6:$C$147,2014),"")</f>
        <v>29.230769230769226</v>
      </c>
      <c r="V218">
        <f t="shared" ref="V218:V224" si="142">IFERROR(AVERAGEIFS($V$6:$V$147,$B$6:$B$147,B218,$C$6:$C$147,2017)-AVERAGEIFS($V$6:$V$147,$B$6:$B$147,B218,$C$6:$C$147,2014),"")</f>
        <v>42.857142857142854</v>
      </c>
      <c r="W218">
        <f t="shared" ref="W218:W224" si="143">IFERROR(AVERAGEIFS($W$6:$W$147,$B$6:$B$147,B218,$C$6:$C$147,2017)-AVERAGEIFS($W$6:$W$147,$B$6:$B$147,B218,$C$6:$C$147,2014),"")</f>
        <v>-34.303350970017647</v>
      </c>
      <c r="X218">
        <f t="shared" ref="X218:X224" si="144">IFERROR(AVERAGEIFS($X$6:$X$147,$B$6:$B$147,B218,$C$6:$C$147,2017)-AVERAGEIFS($X$6:$X$147,$B$6:$B$147,B218,$C$6:$C$147,2014),"")</f>
        <v>-48.80952380952381</v>
      </c>
      <c r="Y218">
        <f t="shared" ref="Y218:Y224" si="145">IFERROR(AVERAGEIFS($Y$6:$Y$147,$B$6:$B$147,B218,$C$6:$C$147,2017)-AVERAGEIFS($Y$6:$Y$147,$B$6:$B$147,B218,$C$6:$C$147,2014),"")</f>
        <v>-32.539682539682538</v>
      </c>
      <c r="Z218">
        <f t="shared" ref="Z218:Z224" si="146">IFERROR(AVERAGEIFS($Z$6:$Z$147,$B$6:$B$147,B218,$C$6:$C$147,2017)-AVERAGEIFS($Z$6:$Z$147,$B$6:$B$147,B218,$C$6:$C$147,2014),"")</f>
        <v>-1.9400352733686077</v>
      </c>
      <c r="AA218">
        <f t="shared" ref="AA218:AA224" si="147">IFERROR(AVERAGEIFS($AA$6:$AA$147,$B$6:$B$147,B218,$C$6:$C$147,2017)-AVERAGEIFS($AA$6:$AA$147,$B$6:$B$147,B218,$C$6:$C$147,2014),"")</f>
        <v>-3.9682539682539755</v>
      </c>
      <c r="AB218" s="151">
        <f t="shared" ref="AB218:AB224" si="148">IFERROR(AVERAGEIFS($AB$6:$AB$147,$B$6:$B$147,B218,$C$6:$C$147,2017)-AVERAGEIFS($AB$6:$AB$147,$B$6:$B$147,B218,$C$6:$C$147,2014),"")</f>
        <v>-56.547619047619051</v>
      </c>
      <c r="AC218">
        <f t="shared" ref="AC218:AC224" si="149">IFERROR(AVERAGEIFS($AC$6:$AC$147,$B$6:$B$147,B218,$C$6:$C$147,2017)-AVERAGEIFS($AC$6:$AC$147,$B$6:$B$147,B218,$C$6:$C$147,2014),"")</f>
        <v>-8.5714285714285694</v>
      </c>
      <c r="AD218">
        <f t="shared" ref="AD218:AD224" si="150">IFERROR(AVERAGEIFS($AD$6:$AD$147,$B$6:$B$147,B218,$C$6:$C$147,2017)-AVERAGEIFS($AD$6:$AD$147,$B$6:$B$147,B218,$C$6:$C$147,2014),"")</f>
        <v>-2.4126984126984041</v>
      </c>
      <c r="AE218">
        <f t="shared" ref="AE218:AE224" si="151">IFERROR(AVERAGEIFS($AE$6:$AE$147,$B$6:$B$147,B218,$C$6:$C$147,2017)-AVERAGEIFS($AE$6:$AE$147,$B$6:$B$147,B218,$C$6:$C$147,2014),"")</f>
        <v>-57.671957671957671</v>
      </c>
      <c r="AF218">
        <f t="shared" ref="AF218:AF224" si="152">IFERROR(AVERAGEIFS($AF$6:$AF$147,$B$6:$B$147,B218,$C$6:$C$147,2017)-AVERAGEIFS($AF$6:$AF$147,$B$6:$B$147,B218,$C$6:$C$147,2014),"")</f>
        <v>-8.513708513708508</v>
      </c>
      <c r="AG218" s="151">
        <f t="shared" ref="AG218:AG224" si="153">IFERROR(AVERAGEIFS($AG$6:$AG$147,$B$6:$B$147,B218,$C$6:$C$147,2017)-AVERAGEIFS($AG$6:$AG$147,$B$6:$B$147,B218,$C$6:$C$147,2014),"")</f>
        <v>-17.600609267275928</v>
      </c>
      <c r="AH218">
        <f t="shared" ref="AH218:AH224" si="154">IFERROR(AVERAGEIFS($AH$6:$AH$147,$B$6:$B$147,B218,$C$6:$C$147,2017)-AVERAGEIFS($AH$6:$AH$147,$B$6:$B$147,B218,$C$6:$C$147,2014),"")</f>
        <v>-26.190476190476204</v>
      </c>
      <c r="AI218">
        <f t="shared" ref="AI218:AI224" si="155">IFERROR(AVERAGEIFS($AI$6:$AI$147,$B$6:$B$147,B218,$C$6:$C$147,2017)-AVERAGEIFS($AI$6:$AI$147,$B$6:$B$147,B218,$C$6:$C$147,2014),"")</f>
        <v>-16.666666666666657</v>
      </c>
      <c r="AJ218">
        <f t="shared" ref="AJ218:AJ224" si="156">IFERROR(AVERAGEIFS($AJ$6:$AJ$147,$B$6:$B$147,B218,$C$6:$C$147,2017)-AVERAGEIFS($AJ$6:$AJ$147,$B$6:$B$147,B218,$C$6:$C$147,2014),"")</f>
        <v>-21.794871794871803</v>
      </c>
      <c r="AK218">
        <f t="shared" ref="AK218:AK224" si="157">IFERROR(AVERAGEIFS($AK$6:$AK$147,$B$6:$B$147,B218,$C$6:$C$147,2017)-AVERAGEIFS($AK$6:$AK$147,$B$6:$B$147,B218,$C$6:$C$147,2014),"")</f>
        <v>-33.333333333333343</v>
      </c>
      <c r="AL218" s="151">
        <f t="shared" ref="AL218:AL224" si="158">IFERROR(AVERAGEIFS($AL$6:$AL$147,$B$6:$B$147,B218,$C$6:$C$147,2017)-AVERAGEIFS($AL$6:$AL$147,$B$6:$B$147,B218,$C$6:$C$147,2014),"")</f>
        <v>-15.714285714285708</v>
      </c>
      <c r="AO218">
        <f t="shared" ref="AO218:AO224" si="159">IFERROR(AVERAGEIFS($AO$6:$AO$147,$B$6:$B$147,B218,$C$6:$C$147,2017)-AVERAGEIFS($AO$6:$AO$147,$B$6:$B$147,B218,$C$6:$C$147,2014),"")</f>
        <v>42.285714285714292</v>
      </c>
      <c r="AP218">
        <f t="shared" ref="AP218:AP224" si="160">IFERROR(AVERAGEIFS($AP$6:$AP$147,$B$6:$B$147,B218,$C$6:$C$147,2017)-AVERAGEIFS($AP$6:$AP$147,$B$6:$B$147,B218,$C$6:$C$147,2014),"")</f>
        <v>100</v>
      </c>
      <c r="AQ218">
        <f t="shared" ref="AQ218:AQ224" si="161">IFERROR(AVERAGEIFS($AQ$6:$AQ$147,$B$6:$B$147,B218,$C$6:$C$147,2017)-AVERAGEIFS($AQ$6:$AQ$147,$B$6:$B$147,B218,$C$6:$C$147,2014),"")</f>
        <v>72.857142857142861</v>
      </c>
      <c r="AR218">
        <f t="shared" ref="AR218:AR224" si="162">IFERROR(AVERAGEIFS($AR$6:$AR$147,$B$6:$B$147,B218,$C$6:$C$147,2017)-AVERAGEIFS($AR$6:$AR$147,$B$6:$B$147,B218,$C$6:$C$147,2014),"")</f>
        <v>51.428571428571431</v>
      </c>
      <c r="AS218">
        <f t="shared" ref="AS218:AS224" si="163">IFERROR(AVERAGEIFS($AS$6:$AS$147,$B$6:$B$147,B218,$C$6:$C$147,2017)-AVERAGEIFS($AS$6:$AS$147,$B$6:$B$147,B218,$C$6:$C$147,2014),"")</f>
        <v>0</v>
      </c>
      <c r="AT218">
        <f t="shared" ref="AT218:AT224" si="164">IFERROR(AVERAGEIFS($AT$6:$AT$147,$B$6:$B$147,B218,$C$6:$C$147,2017)-AVERAGEIFS($AT$6:$AT$147,$B$6:$B$147,B218,$C$6:$C$147,2014),"")</f>
        <v>-12.857142857142858</v>
      </c>
      <c r="AU218" s="153">
        <f t="shared" ref="AU218:AU224" si="165">IFERROR((100-AVERAGEIFS($AU$6:$AU$147,$B$6:$B$147,B218,$C$6:$C$147,2017))-AVERAGEIFS($AU$6:$AU$147,$B$6:$B$147,B218,$C$6:$C$147,2014),"")</f>
        <v>-51.05820105820105</v>
      </c>
      <c r="AV218" s="153">
        <f t="shared" ref="AV218:AV224" si="166">IFERROR((100-AVERAGEIFS($AV$6:$AV$147,$B$6:$B$147,B218,$C$6:$C$147,2017))-AVERAGEIFS($AV$6:$AV$147,$B$6:$B$147,B218,$C$6:$C$147,2014),"")</f>
        <v>-70.634920634920633</v>
      </c>
      <c r="AW218" s="153">
        <f t="shared" ref="AW218:AW224" si="167">IFERROR((100-AVERAGEIFS($AW$6:$AW$147,$B$6:$B$147,B218,$C$6:$C$147,2017))-AVERAGEIFS($AW$6:$AW$147,$B$6:$B$147,B218,$C$6:$C$147,2014),"")</f>
        <v>-70.370370370370367</v>
      </c>
      <c r="AX218" s="153">
        <f t="shared" ref="AX218:AX224" si="168">IFERROR((100-AVERAGEIFS($AX$6:$AX$147,$B$6:$B$147,B218,$C$6:$C$147,2017))-AVERAGEIFS($AX$6:$AX$147,$B$6:$B$147,B218,$C$6:$C$147,2014),"")</f>
        <v>-89.682539682539684</v>
      </c>
      <c r="AY218" s="153">
        <f t="shared" ref="AY218:AY224" si="169">IFERROR((100-AVERAGEIFS($AY$6:$AY$147,$B$6:$B$147,B218,$C$6:$C$147,2017))-AVERAGEIFS($AY$6:$AY$147,$B$6:$B$147,B218,$C$6:$C$147,2014),"")</f>
        <v>-57.301587301587304</v>
      </c>
      <c r="AZ218">
        <f t="shared" ref="AZ218:AZ224" si="170">IFERROR(AVERAGEIFS($AZ$6:$AZ$147,$B$6:$B$147,B218,$C$6:$C$147,2017)-AVERAGEIFS($AZ$6:$AZ$147,$B$6:$B$147,B218,$C$6:$C$147,2014),"")</f>
        <v>20</v>
      </c>
      <c r="BA218" t="str">
        <f t="shared" ref="BA218:BA224" si="171">IFERROR(AVERAGEIFS($BA$6:$BA$147,$B$6:$B$147,B218,$C$6:$C$147,2017)-AVERAGEIFS($BA$6:$BA$147,$B$6:$B$147,B218,$C$6:$C$147,2014),"")</f>
        <v/>
      </c>
      <c r="BB218" t="str">
        <f t="shared" ref="BB218:BB224" si="172">IFERROR(AVERAGEIFS($BB$6:$BB$147,$B$6:$B$147,B218,$C$6:$C$147,2017)-AVERAGEIFS($BB$6:$BB$147,$B$6:$B$147,B218,$C$6:$C$147,2014),"")</f>
        <v/>
      </c>
      <c r="BC218">
        <f t="shared" ref="BC218:BC224" si="173">IFERROR(AVERAGEIFS($BC$6:$BC$147,$B$6:$B$147,B218,$C$6:$C$147,2017)-AVERAGEIFS($BC$6:$BC$147,$B$6:$B$147,B218,$C$6:$C$147,2014),"")</f>
        <v>0</v>
      </c>
      <c r="BD218">
        <f t="shared" ref="BD218:BD224" si="174">IFERROR(AVERAGEIFS($BD$6:$BD$147,$B$6:$B$147,B218,$C$6:$C$147,2017)-AVERAGEIFS($BD$6:$BD$147,$B$6:$B$147,B218,$C$6:$C$147,2014),"")</f>
        <v>-64.285714285714278</v>
      </c>
      <c r="BE218">
        <f t="shared" ref="BE218:BE224" si="175">IFERROR(AVERAGEIFS($BE$6:$BE$147,$B$6:$B$147,B218,$C$6:$C$147,2017)-AVERAGEIFS($BE$6:$BE$147,$B$6:$B$147,B218,$C$6:$C$147,2014),"")</f>
        <v>-2.3809523809523867</v>
      </c>
      <c r="BF218">
        <f t="shared" ref="BF218:BF224" si="176">IFERROR(AVERAGEIFS($BF$6:$BF$147,$B$6:$B$147,B218,$C$6:$C$147,2017)-AVERAGEIFS($BF$6:$BF$147,$B$6:$B$147,B218,$C$6:$C$147,2014),"")</f>
        <v>-2.3809523809523796</v>
      </c>
      <c r="BG218">
        <f t="shared" ref="BG218:BG224" si="177">IFERROR(AVERAGEIFS($BG$6:$BG$147,$B$6:$B$147,B218,$C$6:$C$147,2017)-AVERAGEIFS($BG$6:$BG$147,$B$6:$B$147,B218,$C$6:$C$147,2014),"")</f>
        <v>0.86580086580084981</v>
      </c>
      <c r="BH218">
        <f t="shared" ref="BH218:BH224" si="178">IFERROR(AVERAGEIFS($BH$6:$BH$147,$B$6:$B$147,B218,$C$6:$C$147,2017)-AVERAGEIFS($BH$6:$BH$147,$B$6:$B$147,B218,$C$6:$C$147,2014),"")</f>
        <v>-30.158730158730158</v>
      </c>
      <c r="BI218">
        <f t="shared" ref="BI218:BI224" si="179">IFERROR(AVERAGEIFS($BI$6:$BI$147,$B$6:$B$147,B218,$C$6:$C$147,2017)-AVERAGEIFS($BI$6:$BI$147,$B$6:$B$147,B218,$C$6:$C$147,2014),"")</f>
        <v>0.26455026455026598</v>
      </c>
      <c r="BJ218">
        <f t="shared" ref="BJ218:BJ224" si="180">IFERROR(AVERAGEIFS($BJ$6:$BJ$147,$B$6:$B$147,B218,$C$6:$C$147,2017)-AVERAGEIFS($BJ$6:$BJ$147,$B$6:$B$147,B218,$C$6:$C$147,2014),"")</f>
        <v>-5.8441558441558357</v>
      </c>
      <c r="BK218">
        <f t="shared" ref="BK218:BK224" si="181">IFERROR(AVERAGEIFS($BK$6:$BK$147,$B$6:$B$147,B218,$C$6:$C$147,2017)-AVERAGEIFS($BK$6:$BK$147,$B$6:$B$147,B218,$C$6:$C$147,2014),"")</f>
        <v>-47.222222222222229</v>
      </c>
    </row>
    <row r="219" spans="2:63" x14ac:dyDescent="0.35">
      <c r="B219" t="s">
        <v>291</v>
      </c>
      <c r="D219">
        <f t="shared" si="124"/>
        <v>7.6923076923076934</v>
      </c>
      <c r="E219">
        <f t="shared" si="125"/>
        <v>38.46153846153846</v>
      </c>
      <c r="F219">
        <f t="shared" si="126"/>
        <v>30.769230769230774</v>
      </c>
      <c r="G219">
        <f t="shared" si="127"/>
        <v>30.769230769230774</v>
      </c>
      <c r="H219">
        <f t="shared" si="128"/>
        <v>-5.9829059829059901</v>
      </c>
      <c r="I219" s="151">
        <f t="shared" si="129"/>
        <v>10.185185185185176</v>
      </c>
      <c r="J219">
        <f t="shared" si="130"/>
        <v>7.6923076923076934</v>
      </c>
      <c r="K219">
        <f t="shared" si="131"/>
        <v>23.07692307692308</v>
      </c>
      <c r="L219">
        <f t="shared" si="132"/>
        <v>25</v>
      </c>
      <c r="M219">
        <f t="shared" si="133"/>
        <v>8.5341325341325387</v>
      </c>
      <c r="N219">
        <f t="shared" si="134"/>
        <v>20.512820512820511</v>
      </c>
      <c r="O219">
        <f t="shared" si="135"/>
        <v>14.529914529914528</v>
      </c>
      <c r="P219" s="151">
        <f t="shared" si="136"/>
        <v>17.09401709401709</v>
      </c>
      <c r="Q219">
        <f t="shared" si="137"/>
        <v>14.743589743589723</v>
      </c>
      <c r="R219">
        <f t="shared" si="138"/>
        <v>-8.9743589743589638</v>
      </c>
      <c r="S219">
        <f t="shared" si="139"/>
        <v>-18.181818181818173</v>
      </c>
      <c r="T219">
        <f t="shared" si="140"/>
        <v>-9.6153846153846132</v>
      </c>
      <c r="U219">
        <f t="shared" si="141"/>
        <v>21.67832167832168</v>
      </c>
      <c r="V219">
        <f t="shared" si="142"/>
        <v>-13.846153846153847</v>
      </c>
      <c r="W219">
        <f t="shared" si="143"/>
        <v>23.931623931623939</v>
      </c>
      <c r="X219">
        <f t="shared" si="144"/>
        <v>3.4188034188034209</v>
      </c>
      <c r="Y219">
        <f t="shared" si="145"/>
        <v>5.1282051282051242</v>
      </c>
      <c r="Z219">
        <f t="shared" si="146"/>
        <v>6.6951566951566974</v>
      </c>
      <c r="AA219">
        <f t="shared" si="147"/>
        <v>-2.5641025641025621</v>
      </c>
      <c r="AB219" s="151">
        <f t="shared" si="148"/>
        <v>-12.354312354312363</v>
      </c>
      <c r="AC219">
        <f t="shared" si="149"/>
        <v>21.086247086247077</v>
      </c>
      <c r="AD219">
        <f t="shared" si="150"/>
        <v>-1.994301994301992</v>
      </c>
      <c r="AE219">
        <f t="shared" si="151"/>
        <v>-4.3447293447293376</v>
      </c>
      <c r="AF219">
        <f t="shared" si="152"/>
        <v>3.294159544159541</v>
      </c>
      <c r="AG219" s="151">
        <f t="shared" si="153"/>
        <v>-0.80721747388413689</v>
      </c>
      <c r="AH219">
        <f t="shared" si="154"/>
        <v>35.042735042735039</v>
      </c>
      <c r="AI219">
        <f t="shared" si="155"/>
        <v>23.846153846153847</v>
      </c>
      <c r="AJ219">
        <f t="shared" si="156"/>
        <v>-8.461538461538467</v>
      </c>
      <c r="AK219">
        <f t="shared" si="157"/>
        <v>54.54545454545454</v>
      </c>
      <c r="AL219" s="151">
        <f t="shared" si="158"/>
        <v>33.333333333333343</v>
      </c>
      <c r="AO219">
        <f t="shared" si="159"/>
        <v>8.6806526806526989</v>
      </c>
      <c r="AP219">
        <f t="shared" si="160"/>
        <v>-1.3986013986014001</v>
      </c>
      <c r="AQ219">
        <f t="shared" si="161"/>
        <v>4.8951048951048932</v>
      </c>
      <c r="AR219">
        <f t="shared" si="162"/>
        <v>13.333333333333343</v>
      </c>
      <c r="AS219">
        <f t="shared" si="163"/>
        <v>12.587412587412601</v>
      </c>
      <c r="AT219">
        <f t="shared" si="164"/>
        <v>13.986013986013972</v>
      </c>
      <c r="AU219" s="153">
        <f t="shared" si="165"/>
        <v>-20.584045584045583</v>
      </c>
      <c r="AV219" s="153">
        <f t="shared" si="166"/>
        <v>-64.814814814814824</v>
      </c>
      <c r="AW219" s="153">
        <f t="shared" si="167"/>
        <v>-59.544159544159555</v>
      </c>
      <c r="AX219" s="153">
        <f t="shared" si="168"/>
        <v>-41.666666666666671</v>
      </c>
      <c r="AY219" s="153">
        <f t="shared" si="169"/>
        <v>-56.695156695156697</v>
      </c>
      <c r="AZ219">
        <f t="shared" si="170"/>
        <v>14.743589743589723</v>
      </c>
      <c r="BA219">
        <f t="shared" si="171"/>
        <v>8.4615384615384599</v>
      </c>
      <c r="BB219">
        <f t="shared" si="172"/>
        <v>35.664335664335674</v>
      </c>
      <c r="BC219">
        <f t="shared" si="173"/>
        <v>23.484848484848492</v>
      </c>
      <c r="BD219">
        <f t="shared" si="174"/>
        <v>23.076923076923066</v>
      </c>
      <c r="BE219">
        <f t="shared" si="175"/>
        <v>0.14245014245014431</v>
      </c>
      <c r="BF219">
        <f t="shared" si="176"/>
        <v>1.3532763532763532</v>
      </c>
      <c r="BG219">
        <f t="shared" si="177"/>
        <v>10.327635327635321</v>
      </c>
      <c r="BH219">
        <f t="shared" si="178"/>
        <v>1.3532763532763497</v>
      </c>
      <c r="BI219">
        <f t="shared" si="179"/>
        <v>8.5470085470085309</v>
      </c>
      <c r="BJ219">
        <f t="shared" si="180"/>
        <v>-13.532763532763532</v>
      </c>
      <c r="BK219">
        <f t="shared" si="181"/>
        <v>2.5641025641025692</v>
      </c>
    </row>
    <row r="220" spans="2:63" x14ac:dyDescent="0.35">
      <c r="B220" t="s">
        <v>322</v>
      </c>
      <c r="D220">
        <f t="shared" si="124"/>
        <v>1.7857142857142918</v>
      </c>
      <c r="E220">
        <f t="shared" si="125"/>
        <v>46.428571428571431</v>
      </c>
      <c r="F220">
        <f t="shared" si="126"/>
        <v>28.846153846153847</v>
      </c>
      <c r="G220">
        <f t="shared" si="127"/>
        <v>48.214285714285715</v>
      </c>
      <c r="H220">
        <f t="shared" si="128"/>
        <v>4.1666666666666643</v>
      </c>
      <c r="I220" s="151">
        <f t="shared" si="129"/>
        <v>-4.2857142857142776</v>
      </c>
      <c r="J220">
        <f t="shared" si="130"/>
        <v>-16.666666666666671</v>
      </c>
      <c r="K220">
        <f t="shared" si="131"/>
        <v>61.057692307692307</v>
      </c>
      <c r="L220">
        <f t="shared" si="132"/>
        <v>40.178571428571431</v>
      </c>
      <c r="M220">
        <f t="shared" si="133"/>
        <v>58.591836734693885</v>
      </c>
      <c r="N220">
        <f t="shared" si="134"/>
        <v>-0.59523809523810201</v>
      </c>
      <c r="O220">
        <f t="shared" si="135"/>
        <v>4.2658730158730123</v>
      </c>
      <c r="P220" s="151">
        <f t="shared" si="136"/>
        <v>17.301587301587297</v>
      </c>
      <c r="Q220">
        <f t="shared" si="137"/>
        <v>47.596153846153847</v>
      </c>
      <c r="R220">
        <f t="shared" si="138"/>
        <v>1.4423076923076934</v>
      </c>
      <c r="S220">
        <f t="shared" si="139"/>
        <v>51.785714285714285</v>
      </c>
      <c r="T220">
        <f t="shared" si="140"/>
        <v>38.571428571428569</v>
      </c>
      <c r="U220">
        <f t="shared" si="141"/>
        <v>45.535714285714285</v>
      </c>
      <c r="V220">
        <f t="shared" si="142"/>
        <v>11.904761904761902</v>
      </c>
      <c r="W220">
        <f t="shared" si="143"/>
        <v>20.535714285714278</v>
      </c>
      <c r="X220">
        <f t="shared" si="144"/>
        <v>14.285714285714285</v>
      </c>
      <c r="Y220">
        <f t="shared" si="145"/>
        <v>18.154761904761905</v>
      </c>
      <c r="Z220">
        <f t="shared" si="146"/>
        <v>3.1216931216931272</v>
      </c>
      <c r="AA220">
        <f t="shared" si="147"/>
        <v>24.074074074074069</v>
      </c>
      <c r="AB220" s="151">
        <f t="shared" si="148"/>
        <v>28.571428571428569</v>
      </c>
      <c r="AC220">
        <f t="shared" si="149"/>
        <v>-3.9642857142857082</v>
      </c>
      <c r="AD220">
        <f t="shared" si="150"/>
        <v>-17.772486772486779</v>
      </c>
      <c r="AE220">
        <f t="shared" si="151"/>
        <v>6.5972222222222214</v>
      </c>
      <c r="AF220">
        <f t="shared" si="152"/>
        <v>24.867724867724871</v>
      </c>
      <c r="AG220" s="151">
        <f t="shared" si="153"/>
        <v>20.388007054673729</v>
      </c>
      <c r="AH220">
        <f t="shared" si="154"/>
        <v>35.714285714285715</v>
      </c>
      <c r="AI220">
        <f t="shared" si="155"/>
        <v>11.428571428571431</v>
      </c>
      <c r="AJ220">
        <f t="shared" si="156"/>
        <v>-2.3809523809523867</v>
      </c>
      <c r="AK220">
        <f t="shared" si="157"/>
        <v>42.857142857142861</v>
      </c>
      <c r="AL220" s="151">
        <f t="shared" si="158"/>
        <v>22.321428571428573</v>
      </c>
      <c r="AO220">
        <f t="shared" si="159"/>
        <v>56.142857142857146</v>
      </c>
      <c r="AP220">
        <f t="shared" si="160"/>
        <v>72.321428571428569</v>
      </c>
      <c r="AQ220">
        <f t="shared" si="161"/>
        <v>39.523809523809518</v>
      </c>
      <c r="AR220">
        <f t="shared" si="162"/>
        <v>66.964285714285722</v>
      </c>
      <c r="AS220">
        <f t="shared" si="163"/>
        <v>44.761904761904759</v>
      </c>
      <c r="AT220">
        <f t="shared" si="164"/>
        <v>57.142857142857146</v>
      </c>
      <c r="AU220" s="153">
        <f t="shared" si="165"/>
        <v>-31.349206349206362</v>
      </c>
      <c r="AV220" s="153">
        <f t="shared" si="166"/>
        <v>-43.068783068783077</v>
      </c>
      <c r="AW220" s="153">
        <f t="shared" si="167"/>
        <v>-41.428571428571431</v>
      </c>
      <c r="AX220" s="153">
        <f t="shared" si="168"/>
        <v>-50.846560846560848</v>
      </c>
      <c r="AY220" s="153">
        <f t="shared" si="169"/>
        <v>-26.984126984126974</v>
      </c>
      <c r="AZ220">
        <f t="shared" si="170"/>
        <v>1.7857142857142918</v>
      </c>
      <c r="BA220">
        <f t="shared" si="171"/>
        <v>0</v>
      </c>
      <c r="BB220">
        <f t="shared" si="172"/>
        <v>8.5714285714285694</v>
      </c>
      <c r="BC220">
        <f t="shared" si="173"/>
        <v>-18.571428571428569</v>
      </c>
      <c r="BD220">
        <f t="shared" si="174"/>
        <v>-11.607142857142861</v>
      </c>
      <c r="BE220">
        <f t="shared" si="175"/>
        <v>24.603174603174605</v>
      </c>
      <c r="BF220">
        <f t="shared" si="176"/>
        <v>27.24867724867725</v>
      </c>
      <c r="BG220">
        <f t="shared" si="177"/>
        <v>18.994708994709001</v>
      </c>
      <c r="BH220">
        <f t="shared" si="178"/>
        <v>28.624338624338627</v>
      </c>
      <c r="BI220">
        <f t="shared" si="179"/>
        <v>10.423280423280417</v>
      </c>
      <c r="BJ220">
        <f t="shared" si="180"/>
        <v>25.661375661375658</v>
      </c>
      <c r="BK220">
        <f t="shared" si="181"/>
        <v>25.079365079365076</v>
      </c>
    </row>
    <row r="221" spans="2:63" x14ac:dyDescent="0.35">
      <c r="B221" t="s">
        <v>292</v>
      </c>
      <c r="D221">
        <f t="shared" si="124"/>
        <v>-26.666666666666671</v>
      </c>
      <c r="E221">
        <f t="shared" si="125"/>
        <v>20.000000000000014</v>
      </c>
      <c r="F221">
        <f t="shared" si="126"/>
        <v>8.5714285714285694</v>
      </c>
      <c r="G221">
        <f t="shared" si="127"/>
        <v>66.666666666666671</v>
      </c>
      <c r="H221">
        <f t="shared" si="128"/>
        <v>-18.703703703703709</v>
      </c>
      <c r="I221" s="151">
        <f t="shared" si="129"/>
        <v>-20.476190476190467</v>
      </c>
      <c r="J221">
        <f t="shared" si="130"/>
        <v>65</v>
      </c>
      <c r="K221">
        <f t="shared" si="131"/>
        <v>20.000000000000014</v>
      </c>
      <c r="L221">
        <f t="shared" si="132"/>
        <v>23.030303030303038</v>
      </c>
      <c r="M221">
        <f t="shared" si="133"/>
        <v>24.226757369614511</v>
      </c>
      <c r="N221">
        <f t="shared" si="134"/>
        <v>-6.9312169312169303</v>
      </c>
      <c r="O221">
        <f t="shared" si="135"/>
        <v>-5.3439153439153486</v>
      </c>
      <c r="P221" s="151">
        <f t="shared" si="136"/>
        <v>-6.8783068783068728</v>
      </c>
      <c r="Q221">
        <f t="shared" si="137"/>
        <v>29.047619047619037</v>
      </c>
      <c r="R221">
        <f t="shared" si="138"/>
        <v>-7.6923076923076934</v>
      </c>
      <c r="S221">
        <f t="shared" si="139"/>
        <v>-26.666666666666671</v>
      </c>
      <c r="T221">
        <f t="shared" si="140"/>
        <v>40</v>
      </c>
      <c r="U221">
        <f t="shared" si="141"/>
        <v>0.60606060606059486</v>
      </c>
      <c r="V221">
        <f t="shared" si="142"/>
        <v>28.333333333333336</v>
      </c>
      <c r="W221">
        <f t="shared" si="143"/>
        <v>-6.0846560846560891</v>
      </c>
      <c r="X221">
        <f t="shared" si="144"/>
        <v>-15.396825396825392</v>
      </c>
      <c r="Y221">
        <f t="shared" si="145"/>
        <v>-5.6084656084656075</v>
      </c>
      <c r="Z221">
        <f t="shared" si="146"/>
        <v>14.391534391534393</v>
      </c>
      <c r="AA221">
        <f t="shared" si="147"/>
        <v>6.5079365079365203</v>
      </c>
      <c r="AB221" s="151">
        <f t="shared" si="148"/>
        <v>38.583638583638582</v>
      </c>
      <c r="AC221">
        <f t="shared" si="149"/>
        <v>22.428571428571431</v>
      </c>
      <c r="AD221">
        <f t="shared" si="150"/>
        <v>-15.05555555555555</v>
      </c>
      <c r="AE221">
        <f t="shared" si="151"/>
        <v>-9.4708994708994823</v>
      </c>
      <c r="AF221">
        <f t="shared" si="152"/>
        <v>9.1274928774928838</v>
      </c>
      <c r="AG221" s="151">
        <f t="shared" si="153"/>
        <v>10.158730158730151</v>
      </c>
      <c r="AH221">
        <f t="shared" si="154"/>
        <v>33.333333333333343</v>
      </c>
      <c r="AI221">
        <f t="shared" si="155"/>
        <v>60.833333333333329</v>
      </c>
      <c r="AJ221">
        <f t="shared" si="156"/>
        <v>47.5</v>
      </c>
      <c r="AK221">
        <f t="shared" si="157"/>
        <v>57.777777777777779</v>
      </c>
      <c r="AL221" s="151">
        <f t="shared" si="158"/>
        <v>13.333333333333329</v>
      </c>
      <c r="AO221">
        <f t="shared" si="159"/>
        <v>26.984126984126995</v>
      </c>
      <c r="AP221">
        <f t="shared" si="160"/>
        <v>50</v>
      </c>
      <c r="AQ221">
        <f t="shared" si="161"/>
        <v>40</v>
      </c>
      <c r="AR221">
        <f t="shared" si="162"/>
        <v>31.111111111111114</v>
      </c>
      <c r="AS221">
        <f t="shared" si="163"/>
        <v>6.6666666666666714</v>
      </c>
      <c r="AT221">
        <f t="shared" si="164"/>
        <v>7.1428571428571388</v>
      </c>
      <c r="AU221" s="153">
        <f t="shared" si="165"/>
        <v>-1.818181818181813</v>
      </c>
      <c r="AV221" s="153">
        <f t="shared" si="166"/>
        <v>8.8888888888888857</v>
      </c>
      <c r="AW221" s="153">
        <f t="shared" si="167"/>
        <v>-25.648148148148145</v>
      </c>
      <c r="AX221" s="153">
        <f t="shared" si="168"/>
        <v>-26.262626262626256</v>
      </c>
      <c r="AY221" s="153">
        <f t="shared" si="169"/>
        <v>-32.659932659932672</v>
      </c>
      <c r="AZ221">
        <f t="shared" si="170"/>
        <v>17.142857142857139</v>
      </c>
      <c r="BA221">
        <f t="shared" si="171"/>
        <v>16.666666666666671</v>
      </c>
      <c r="BB221">
        <f t="shared" si="172"/>
        <v>40</v>
      </c>
      <c r="BC221">
        <f t="shared" si="173"/>
        <v>28.333333333333336</v>
      </c>
      <c r="BD221">
        <f t="shared" si="174"/>
        <v>9.9999999999999858</v>
      </c>
      <c r="BE221">
        <f t="shared" si="175"/>
        <v>2.6455026455026314</v>
      </c>
      <c r="BF221">
        <f t="shared" si="176"/>
        <v>23.941798941798943</v>
      </c>
      <c r="BG221">
        <f t="shared" si="177"/>
        <v>-4.1798941798941627</v>
      </c>
      <c r="BH221">
        <f t="shared" si="178"/>
        <v>14.102564102564099</v>
      </c>
      <c r="BI221">
        <f t="shared" si="179"/>
        <v>15.343915343915342</v>
      </c>
      <c r="BJ221">
        <f t="shared" si="180"/>
        <v>5.7142857142857082</v>
      </c>
      <c r="BK221">
        <f t="shared" si="181"/>
        <v>9.4179894179894035</v>
      </c>
    </row>
    <row r="222" spans="2:63" x14ac:dyDescent="0.35">
      <c r="B222" t="s">
        <v>396</v>
      </c>
      <c r="D222">
        <f t="shared" si="124"/>
        <v>0</v>
      </c>
      <c r="E222">
        <f t="shared" si="125"/>
        <v>13.333333333333329</v>
      </c>
      <c r="F222">
        <f t="shared" si="126"/>
        <v>13.333333333333329</v>
      </c>
      <c r="G222">
        <f t="shared" si="127"/>
        <v>40</v>
      </c>
      <c r="H222">
        <f t="shared" si="128"/>
        <v>4.1269841269841407</v>
      </c>
      <c r="I222" s="151">
        <f t="shared" si="129"/>
        <v>0</v>
      </c>
      <c r="J222">
        <f t="shared" si="130"/>
        <v>65.714285714285722</v>
      </c>
      <c r="K222">
        <f t="shared" si="131"/>
        <v>16.410256410256395</v>
      </c>
      <c r="L222">
        <f t="shared" si="132"/>
        <v>6.6666666666666714</v>
      </c>
      <c r="M222">
        <f t="shared" si="133"/>
        <v>33.292517006802719</v>
      </c>
      <c r="N222">
        <f t="shared" si="134"/>
        <v>4.0740740740740691</v>
      </c>
      <c r="O222">
        <f t="shared" si="135"/>
        <v>-3.7037037037037024</v>
      </c>
      <c r="P222" s="151">
        <f t="shared" si="136"/>
        <v>1.481481481481481</v>
      </c>
      <c r="Q222">
        <f t="shared" si="137"/>
        <v>13.333333333333329</v>
      </c>
      <c r="R222">
        <f t="shared" si="138"/>
        <v>13.333333333333329</v>
      </c>
      <c r="S222">
        <f t="shared" si="139"/>
        <v>13.333333333333329</v>
      </c>
      <c r="T222">
        <f t="shared" si="140"/>
        <v>40</v>
      </c>
      <c r="U222">
        <f t="shared" si="141"/>
        <v>33.333333333333329</v>
      </c>
      <c r="V222">
        <f t="shared" si="142"/>
        <v>53.333333333333329</v>
      </c>
      <c r="W222">
        <f t="shared" si="143"/>
        <v>3.7037037037037095</v>
      </c>
      <c r="X222">
        <f t="shared" si="144"/>
        <v>-2.5925925925925952</v>
      </c>
      <c r="Y222">
        <f t="shared" si="145"/>
        <v>4.4444444444444429</v>
      </c>
      <c r="Z222">
        <f t="shared" si="146"/>
        <v>6.6666666666666572</v>
      </c>
      <c r="AA222">
        <f t="shared" si="147"/>
        <v>-5.925925925925938</v>
      </c>
      <c r="AB222" s="151">
        <f t="shared" si="148"/>
        <v>15.55555555555555</v>
      </c>
      <c r="AC222">
        <f t="shared" si="149"/>
        <v>26.000000000000014</v>
      </c>
      <c r="AD222">
        <f t="shared" si="150"/>
        <v>-12.592592592592595</v>
      </c>
      <c r="AE222">
        <f t="shared" si="151"/>
        <v>-2.6984126984126959</v>
      </c>
      <c r="AF222">
        <f t="shared" si="152"/>
        <v>4.4444444444444429</v>
      </c>
      <c r="AG222" s="151">
        <f t="shared" si="153"/>
        <v>6.1728395061728492</v>
      </c>
      <c r="AH222">
        <f t="shared" si="154"/>
        <v>20.000000000000014</v>
      </c>
      <c r="AI222">
        <f t="shared" si="155"/>
        <v>46.666666666666671</v>
      </c>
      <c r="AJ222">
        <f t="shared" si="156"/>
        <v>33.333333333333336</v>
      </c>
      <c r="AK222">
        <f t="shared" si="157"/>
        <v>26.666666666666671</v>
      </c>
      <c r="AL222" s="151">
        <f t="shared" si="158"/>
        <v>33.333333333333329</v>
      </c>
      <c r="AO222">
        <f t="shared" si="159"/>
        <v>33.904761904761898</v>
      </c>
      <c r="AP222">
        <f t="shared" si="160"/>
        <v>43.333333333333329</v>
      </c>
      <c r="AQ222">
        <f t="shared" si="161"/>
        <v>22.857142857142861</v>
      </c>
      <c r="AR222">
        <f t="shared" si="162"/>
        <v>43.809523809523817</v>
      </c>
      <c r="AS222">
        <f t="shared" si="163"/>
        <v>37.619047619047613</v>
      </c>
      <c r="AT222">
        <f t="shared" si="164"/>
        <v>21.904761904761898</v>
      </c>
      <c r="AU222" s="153">
        <f t="shared" si="165"/>
        <v>-34.814814814814817</v>
      </c>
      <c r="AV222" s="153">
        <f t="shared" si="166"/>
        <v>-40</v>
      </c>
      <c r="AW222" s="153">
        <f t="shared" si="167"/>
        <v>-59.259259259259267</v>
      </c>
      <c r="AX222" s="153">
        <f t="shared" si="168"/>
        <v>-57.777777777777786</v>
      </c>
      <c r="AY222" s="153">
        <f t="shared" si="169"/>
        <v>-36.296296296296305</v>
      </c>
      <c r="AZ222">
        <f t="shared" si="170"/>
        <v>21.904761904761898</v>
      </c>
      <c r="BA222">
        <f t="shared" si="171"/>
        <v>36.19047619047619</v>
      </c>
      <c r="BB222">
        <f t="shared" si="172"/>
        <v>14.761904761904759</v>
      </c>
      <c r="BC222">
        <f t="shared" si="173"/>
        <v>42.857142857142861</v>
      </c>
      <c r="BD222">
        <f t="shared" si="174"/>
        <v>14.285714285714292</v>
      </c>
      <c r="BE222">
        <f t="shared" si="175"/>
        <v>2.2222222222222143</v>
      </c>
      <c r="BF222">
        <f t="shared" si="176"/>
        <v>0.74074074074073337</v>
      </c>
      <c r="BG222">
        <f t="shared" si="177"/>
        <v>-6.6666666666666856</v>
      </c>
      <c r="BH222">
        <f t="shared" si="178"/>
        <v>21.481481481481474</v>
      </c>
      <c r="BI222">
        <f t="shared" si="179"/>
        <v>2.2222222222222427</v>
      </c>
      <c r="BJ222">
        <f t="shared" si="180"/>
        <v>2.9629629629629619</v>
      </c>
      <c r="BK222">
        <f t="shared" si="181"/>
        <v>13.333333333333321</v>
      </c>
    </row>
    <row r="223" spans="2:63" x14ac:dyDescent="0.35">
      <c r="B223" t="s">
        <v>294</v>
      </c>
      <c r="D223">
        <f t="shared" si="124"/>
        <v>-9.0909090909090935</v>
      </c>
      <c r="E223">
        <f t="shared" si="125"/>
        <v>23.076923076923066</v>
      </c>
      <c r="F223">
        <f t="shared" si="126"/>
        <v>9.0909090909091006</v>
      </c>
      <c r="G223">
        <f t="shared" si="127"/>
        <v>27.27272727272728</v>
      </c>
      <c r="H223">
        <f t="shared" si="128"/>
        <v>13.804713804713806</v>
      </c>
      <c r="I223" s="151">
        <f t="shared" si="129"/>
        <v>4.8148148148148096</v>
      </c>
      <c r="J223">
        <f t="shared" si="130"/>
        <v>37.87878787878789</v>
      </c>
      <c r="K223">
        <f t="shared" si="131"/>
        <v>33.333333333333321</v>
      </c>
      <c r="L223">
        <f t="shared" si="132"/>
        <v>18.589743589743598</v>
      </c>
      <c r="M223">
        <f t="shared" si="133"/>
        <v>0.76479076479074592</v>
      </c>
      <c r="N223">
        <f t="shared" si="134"/>
        <v>13.675213675213676</v>
      </c>
      <c r="O223">
        <f t="shared" si="135"/>
        <v>14.407814407814413</v>
      </c>
      <c r="P223" s="151">
        <f t="shared" si="136"/>
        <v>12.332112332112331</v>
      </c>
      <c r="Q223">
        <f t="shared" si="137"/>
        <v>17.307692307692307</v>
      </c>
      <c r="R223">
        <f t="shared" si="138"/>
        <v>39.16083916083916</v>
      </c>
      <c r="S223">
        <f t="shared" si="139"/>
        <v>32.307692307692307</v>
      </c>
      <c r="T223">
        <f t="shared" si="140"/>
        <v>36.666666666666657</v>
      </c>
      <c r="U223">
        <f t="shared" si="141"/>
        <v>30.909090909090907</v>
      </c>
      <c r="V223">
        <f t="shared" si="142"/>
        <v>51.048951048951039</v>
      </c>
      <c r="W223">
        <f t="shared" si="143"/>
        <v>10.07326007326008</v>
      </c>
      <c r="X223">
        <f t="shared" si="144"/>
        <v>-7.7533577533577613</v>
      </c>
      <c r="Y223">
        <f t="shared" si="145"/>
        <v>-2.5641025641025621</v>
      </c>
      <c r="Z223">
        <f t="shared" si="146"/>
        <v>-1.7094017094017033</v>
      </c>
      <c r="AA223">
        <f t="shared" si="147"/>
        <v>17.216117216117212</v>
      </c>
      <c r="AB223" s="151">
        <f t="shared" si="148"/>
        <v>20.940170940170944</v>
      </c>
      <c r="AC223">
        <f t="shared" si="149"/>
        <v>19.818181818181813</v>
      </c>
      <c r="AD223">
        <f t="shared" si="150"/>
        <v>-4.8282828282828305</v>
      </c>
      <c r="AE223">
        <f t="shared" si="151"/>
        <v>-2.0923520923521011</v>
      </c>
      <c r="AF223">
        <f t="shared" si="152"/>
        <v>9.409340659340657</v>
      </c>
      <c r="AG223" s="151">
        <f t="shared" si="153"/>
        <v>6.7460317460317327</v>
      </c>
      <c r="AH223">
        <f t="shared" si="154"/>
        <v>49.242424242424235</v>
      </c>
      <c r="AI223">
        <f t="shared" si="155"/>
        <v>61.616161616161619</v>
      </c>
      <c r="AJ223">
        <f t="shared" si="156"/>
        <v>-2.2222222222222214</v>
      </c>
      <c r="AK223">
        <f t="shared" si="157"/>
        <v>54.615384615384613</v>
      </c>
      <c r="AL223" s="151">
        <f t="shared" si="158"/>
        <v>20.97902097902098</v>
      </c>
      <c r="AO223">
        <f t="shared" si="159"/>
        <v>1.2525252525252313</v>
      </c>
      <c r="AP223">
        <f t="shared" si="160"/>
        <v>-15.15151515151517</v>
      </c>
      <c r="AQ223">
        <f t="shared" si="161"/>
        <v>-22.727272727272734</v>
      </c>
      <c r="AR223">
        <f t="shared" si="162"/>
        <v>-13.888888888888886</v>
      </c>
      <c r="AS223">
        <f t="shared" si="163"/>
        <v>36.363636363636374</v>
      </c>
      <c r="AT223">
        <f t="shared" si="164"/>
        <v>21.666666666666657</v>
      </c>
      <c r="AU223" s="153">
        <f t="shared" si="165"/>
        <v>14.81481481481481</v>
      </c>
      <c r="AV223" s="153">
        <f t="shared" si="166"/>
        <v>-14.478114478114485</v>
      </c>
      <c r="AW223" s="153">
        <f t="shared" si="167"/>
        <v>-52.592592592592609</v>
      </c>
      <c r="AX223" s="153">
        <f t="shared" si="168"/>
        <v>-34.629629629629626</v>
      </c>
      <c r="AY223" s="153">
        <f t="shared" si="169"/>
        <v>-59.343434343434339</v>
      </c>
      <c r="AZ223">
        <f t="shared" si="170"/>
        <v>25</v>
      </c>
      <c r="BA223">
        <f t="shared" si="171"/>
        <v>8.3333333333333428</v>
      </c>
      <c r="BB223">
        <f t="shared" si="172"/>
        <v>9.0909090909090935</v>
      </c>
      <c r="BC223">
        <f t="shared" si="173"/>
        <v>40</v>
      </c>
      <c r="BD223">
        <f t="shared" si="174"/>
        <v>16.666666666666657</v>
      </c>
      <c r="BE223">
        <f t="shared" si="175"/>
        <v>3.571428571428573</v>
      </c>
      <c r="BF223">
        <f t="shared" si="176"/>
        <v>4.8229548229548236</v>
      </c>
      <c r="BG223">
        <f t="shared" si="177"/>
        <v>15.140415140415136</v>
      </c>
      <c r="BH223">
        <f t="shared" si="178"/>
        <v>14.102564102564102</v>
      </c>
      <c r="BI223">
        <f t="shared" si="179"/>
        <v>1.4550264550264416</v>
      </c>
      <c r="BJ223">
        <f t="shared" si="180"/>
        <v>4.8941798941798993</v>
      </c>
      <c r="BK223">
        <f t="shared" si="181"/>
        <v>13.888888888888886</v>
      </c>
    </row>
    <row r="224" spans="2:63" x14ac:dyDescent="0.35">
      <c r="B224" t="s">
        <v>295</v>
      </c>
      <c r="D224">
        <f t="shared" si="124"/>
        <v>8.3333333333333428</v>
      </c>
      <c r="E224">
        <f t="shared" si="125"/>
        <v>0</v>
      </c>
      <c r="F224">
        <f t="shared" si="126"/>
        <v>30</v>
      </c>
      <c r="G224">
        <f t="shared" si="127"/>
        <v>36.363636363636367</v>
      </c>
      <c r="H224">
        <f t="shared" si="128"/>
        <v>11.111111111111114</v>
      </c>
      <c r="I224" s="151">
        <f t="shared" si="129"/>
        <v>15.211640211640216</v>
      </c>
      <c r="J224">
        <f t="shared" si="130"/>
        <v>30</v>
      </c>
      <c r="K224">
        <f t="shared" si="131"/>
        <v>36.363636363636367</v>
      </c>
      <c r="L224">
        <f t="shared" si="132"/>
        <v>-9.0909090909090793</v>
      </c>
      <c r="M224">
        <f t="shared" si="133"/>
        <v>-7.2063492063492163</v>
      </c>
      <c r="N224">
        <f t="shared" si="134"/>
        <v>-5.1851851851851833</v>
      </c>
      <c r="O224">
        <f t="shared" si="135"/>
        <v>2.4074074074074119</v>
      </c>
      <c r="P224" s="151">
        <f t="shared" si="136"/>
        <v>6.2289562289562284</v>
      </c>
      <c r="Q224">
        <f t="shared" si="137"/>
        <v>20</v>
      </c>
      <c r="R224">
        <f t="shared" si="138"/>
        <v>11.363636363636367</v>
      </c>
      <c r="S224">
        <f t="shared" si="139"/>
        <v>23.333333333333343</v>
      </c>
      <c r="T224">
        <f t="shared" si="140"/>
        <v>5.5555555555555571</v>
      </c>
      <c r="U224">
        <f t="shared" si="141"/>
        <v>66.666666666666671</v>
      </c>
      <c r="V224">
        <f t="shared" si="142"/>
        <v>7.1428571428571388</v>
      </c>
      <c r="W224">
        <f t="shared" si="143"/>
        <v>5.3703703703703667</v>
      </c>
      <c r="X224">
        <f t="shared" si="144"/>
        <v>-17.592592592592602</v>
      </c>
      <c r="Y224">
        <f t="shared" si="145"/>
        <v>-3.5353535353535435</v>
      </c>
      <c r="Z224">
        <f t="shared" si="146"/>
        <v>3.0423280423280517</v>
      </c>
      <c r="AA224">
        <f t="shared" si="147"/>
        <v>-12.592592592592588</v>
      </c>
      <c r="AB224" s="151">
        <f t="shared" si="148"/>
        <v>-9.2592592592592524</v>
      </c>
      <c r="AC224">
        <f t="shared" si="149"/>
        <v>8.5873015873015817</v>
      </c>
      <c r="AD224">
        <f t="shared" si="150"/>
        <v>-8.4399551066217526</v>
      </c>
      <c r="AE224">
        <f t="shared" si="151"/>
        <v>-7.962962962962969</v>
      </c>
      <c r="AF224">
        <f t="shared" si="152"/>
        <v>-1.2626262626270091E-2</v>
      </c>
      <c r="AG224" s="151">
        <f t="shared" si="153"/>
        <v>2.2166105499439084</v>
      </c>
      <c r="AH224">
        <f t="shared" si="154"/>
        <v>16.666666666666664</v>
      </c>
      <c r="AI224">
        <f t="shared" si="155"/>
        <v>12.121212121212118</v>
      </c>
      <c r="AJ224">
        <f t="shared" si="156"/>
        <v>-6.6666666666666714</v>
      </c>
      <c r="AK224">
        <f t="shared" si="157"/>
        <v>27.272727272727266</v>
      </c>
      <c r="AL224" s="151">
        <f t="shared" si="158"/>
        <v>30</v>
      </c>
      <c r="AO224">
        <f t="shared" si="159"/>
        <v>-1.5555555555555571</v>
      </c>
      <c r="AP224">
        <f t="shared" si="160"/>
        <v>-10</v>
      </c>
      <c r="AQ224">
        <f t="shared" si="161"/>
        <v>-10</v>
      </c>
      <c r="AR224">
        <f t="shared" si="162"/>
        <v>-5.5555555555555571</v>
      </c>
      <c r="AS224">
        <f t="shared" si="163"/>
        <v>0</v>
      </c>
      <c r="AT224">
        <f t="shared" si="164"/>
        <v>17.777777777777786</v>
      </c>
      <c r="AU224" s="153">
        <f t="shared" si="165"/>
        <v>3.8383838383838409</v>
      </c>
      <c r="AV224" s="153">
        <f t="shared" si="166"/>
        <v>-29.292929292929287</v>
      </c>
      <c r="AW224" s="153">
        <f t="shared" si="167"/>
        <v>-59.708193041526386</v>
      </c>
      <c r="AX224" s="153">
        <f t="shared" si="168"/>
        <v>-38.271604938271608</v>
      </c>
      <c r="AY224" s="153">
        <f t="shared" si="169"/>
        <v>-73.333333333333329</v>
      </c>
      <c r="AZ224">
        <f t="shared" si="170"/>
        <v>0</v>
      </c>
      <c r="BA224">
        <f t="shared" si="171"/>
        <v>7.9365079365079225</v>
      </c>
      <c r="BB224">
        <f t="shared" si="172"/>
        <v>-12.5</v>
      </c>
      <c r="BC224">
        <f t="shared" si="173"/>
        <v>17.5</v>
      </c>
      <c r="BD224">
        <f t="shared" si="174"/>
        <v>30</v>
      </c>
      <c r="BE224">
        <f t="shared" si="175"/>
        <v>-5.55555555555555</v>
      </c>
      <c r="BF224">
        <f t="shared" si="176"/>
        <v>-1.6666666666666643</v>
      </c>
      <c r="BG224">
        <f t="shared" si="177"/>
        <v>-1.6666666666666714</v>
      </c>
      <c r="BH224">
        <f t="shared" si="178"/>
        <v>8.8383838383838409</v>
      </c>
      <c r="BI224">
        <f t="shared" si="179"/>
        <v>-0.84175084175082304</v>
      </c>
      <c r="BJ224">
        <f t="shared" si="180"/>
        <v>0.92592592592593803</v>
      </c>
      <c r="BK224">
        <f t="shared" si="181"/>
        <v>6.5656565656565817</v>
      </c>
    </row>
    <row r="225" spans="2:63" x14ac:dyDescent="0.35">
      <c r="AU225" s="153"/>
      <c r="AV225" s="153"/>
      <c r="AW225" s="153"/>
      <c r="AX225" s="153"/>
      <c r="AY225" s="153"/>
    </row>
    <row r="226" spans="2:63" x14ac:dyDescent="0.35">
      <c r="B226" t="s">
        <v>436</v>
      </c>
      <c r="D226" s="69">
        <f>(D150-D149)</f>
        <v>3.8688621336622049</v>
      </c>
      <c r="E226" s="69">
        <f t="shared" ref="E226:AL226" si="182">(E150-E149)</f>
        <v>15.72364726776496</v>
      </c>
      <c r="F226" s="69">
        <f t="shared" si="182"/>
        <v>19.188128450763109</v>
      </c>
      <c r="G226" s="69">
        <f t="shared" si="182"/>
        <v>30.273163636752088</v>
      </c>
      <c r="H226" s="69">
        <f t="shared" si="182"/>
        <v>2.8483851854467588</v>
      </c>
      <c r="I226" s="173">
        <f t="shared" si="182"/>
        <v>-0.31608381868274193</v>
      </c>
      <c r="J226" s="69">
        <f t="shared" si="182"/>
        <v>16.981967103135275</v>
      </c>
      <c r="K226" s="69">
        <f t="shared" si="182"/>
        <v>23.14881979091664</v>
      </c>
      <c r="L226" s="69">
        <f t="shared" si="182"/>
        <v>12.721008462100514</v>
      </c>
      <c r="M226" s="69">
        <f t="shared" si="182"/>
        <v>15.242937328985946</v>
      </c>
      <c r="N226" s="69">
        <f t="shared" si="182"/>
        <v>0.24224683165948591</v>
      </c>
      <c r="O226" s="69">
        <f t="shared" si="182"/>
        <v>3.5509775851813288</v>
      </c>
      <c r="P226" s="173">
        <f t="shared" si="182"/>
        <v>3.9640362830443436</v>
      </c>
      <c r="Q226" s="69">
        <f t="shared" si="182"/>
        <v>26.094349460371419</v>
      </c>
      <c r="R226" s="69">
        <f t="shared" si="182"/>
        <v>14.642902492426103</v>
      </c>
      <c r="S226" s="69">
        <f t="shared" si="182"/>
        <v>9.3000351502145548</v>
      </c>
      <c r="T226" s="69">
        <f t="shared" si="182"/>
        <v>15.80630645508144</v>
      </c>
      <c r="U226" s="69">
        <f t="shared" si="182"/>
        <v>25.051523247876304</v>
      </c>
      <c r="V226" s="69">
        <f t="shared" si="182"/>
        <v>19.249454499530813</v>
      </c>
      <c r="W226" s="69">
        <f t="shared" si="182"/>
        <v>4.4148575082345687</v>
      </c>
      <c r="X226" s="69">
        <f t="shared" si="182"/>
        <v>2.8842869171216847</v>
      </c>
      <c r="Y226" s="69">
        <f t="shared" si="182"/>
        <v>3.6524306398505146</v>
      </c>
      <c r="Z226" s="69">
        <f t="shared" si="182"/>
        <v>2.4328862069054367</v>
      </c>
      <c r="AA226" s="69">
        <f t="shared" si="182"/>
        <v>-1.2862829754063654</v>
      </c>
      <c r="AB226" s="173">
        <f t="shared" si="182"/>
        <v>7.0586217465350813</v>
      </c>
      <c r="AC226" s="69">
        <f>(AC150-AC149)</f>
        <v>9.9275531306899438</v>
      </c>
      <c r="AD226" s="69">
        <f>(AD150-AD149)</f>
        <v>4.0535128544249233E-2</v>
      </c>
      <c r="AE226" s="69">
        <f>(AE150-AE149)</f>
        <v>-5.3827817234534692</v>
      </c>
      <c r="AF226" s="69">
        <f>(AF150-AF149)</f>
        <v>6.5342656762035816</v>
      </c>
      <c r="AG226" s="173">
        <f>(AG150-AG149)</f>
        <v>2.948197740848542</v>
      </c>
      <c r="AH226" s="69">
        <f t="shared" si="182"/>
        <v>24.502584253940704</v>
      </c>
      <c r="AI226" s="69">
        <f t="shared" si="182"/>
        <v>17.078499770847884</v>
      </c>
      <c r="AJ226" s="69">
        <f t="shared" si="182"/>
        <v>14.959611825989118</v>
      </c>
      <c r="AK226" s="69">
        <f t="shared" si="182"/>
        <v>25.578979010857111</v>
      </c>
      <c r="AL226" s="173">
        <f t="shared" si="182"/>
        <v>20.263388307492235</v>
      </c>
      <c r="AO226">
        <f t="shared" ref="AO226:AT226" si="183">(AO150-AO149)</f>
        <v>15.190649630372938</v>
      </c>
      <c r="AP226">
        <f t="shared" si="183"/>
        <v>16.565420222691785</v>
      </c>
      <c r="AQ226">
        <f t="shared" si="183"/>
        <v>12.530653516374699</v>
      </c>
      <c r="AR226">
        <f t="shared" si="183"/>
        <v>13.350789902081623</v>
      </c>
      <c r="AS226">
        <f t="shared" si="183"/>
        <v>14.281052097801208</v>
      </c>
      <c r="AT226">
        <f t="shared" si="183"/>
        <v>19.661421992904366</v>
      </c>
      <c r="AU226" s="153">
        <f>(100-AU150)-AU149</f>
        <v>-23.653936620520419</v>
      </c>
      <c r="AV226" s="153">
        <f t="shared" ref="AV226:AY226" si="184">(100-AV150)-AV149</f>
        <v>-33.578046677626659</v>
      </c>
      <c r="AW226" s="153">
        <f t="shared" si="184"/>
        <v>-53.595755393256141</v>
      </c>
      <c r="AX226" s="153">
        <f t="shared" si="184"/>
        <v>-47.10116870161751</v>
      </c>
      <c r="AY226" s="153">
        <f t="shared" si="184"/>
        <v>-36.755101044226251</v>
      </c>
      <c r="AZ226">
        <f t="shared" ref="AZ226:BK226" si="185">(AZ150-AZ149)</f>
        <v>11.556489518296715</v>
      </c>
      <c r="BA226">
        <f t="shared" si="185"/>
        <v>10.404155891502043</v>
      </c>
      <c r="BB226">
        <f t="shared" si="185"/>
        <v>12.288794840574383</v>
      </c>
      <c r="BC226">
        <f t="shared" si="185"/>
        <v>6.5845488359722495</v>
      </c>
      <c r="BD226">
        <f t="shared" si="185"/>
        <v>9.6909251049068104</v>
      </c>
      <c r="BE226">
        <f t="shared" si="185"/>
        <v>3.1999502724913</v>
      </c>
      <c r="BF226">
        <f t="shared" si="185"/>
        <v>6.7782191678796373</v>
      </c>
      <c r="BG226">
        <f t="shared" si="185"/>
        <v>5.4767696393846563</v>
      </c>
      <c r="BH226">
        <f t="shared" si="185"/>
        <v>10.68212362505885</v>
      </c>
      <c r="BI226">
        <f t="shared" si="185"/>
        <v>-0.81104160026086447</v>
      </c>
      <c r="BJ226">
        <f t="shared" si="185"/>
        <v>2.9801611420530634</v>
      </c>
      <c r="BK226">
        <f t="shared" si="185"/>
        <v>6.6754736807535693</v>
      </c>
    </row>
    <row r="227" spans="2:63" x14ac:dyDescent="0.35">
      <c r="AU227" s="153"/>
      <c r="AV227" s="153"/>
      <c r="AW227" s="153"/>
      <c r="AX227" s="153"/>
      <c r="AY227" s="153"/>
    </row>
    <row r="228" spans="2:63" x14ac:dyDescent="0.35">
      <c r="B228" t="s">
        <v>438</v>
      </c>
      <c r="D228">
        <f>MIN(D154:D224)</f>
        <v>-46.666666666666671</v>
      </c>
      <c r="E228">
        <f t="shared" ref="E228:AL228" si="186">MIN(E154:E224)</f>
        <v>-38.888888888888886</v>
      </c>
      <c r="F228">
        <f t="shared" si="186"/>
        <v>-23.076923076923066</v>
      </c>
      <c r="G228">
        <f t="shared" si="186"/>
        <v>-36.92307692307692</v>
      </c>
      <c r="H228">
        <f t="shared" si="186"/>
        <v>-47.81144781144782</v>
      </c>
      <c r="I228" s="151">
        <f t="shared" si="186"/>
        <v>-44.444444444444436</v>
      </c>
      <c r="J228">
        <f t="shared" si="186"/>
        <v>-62.5</v>
      </c>
      <c r="K228">
        <f t="shared" si="186"/>
        <v>-36.904761904761912</v>
      </c>
      <c r="L228">
        <f t="shared" si="186"/>
        <v>-71.282051282051285</v>
      </c>
      <c r="M228">
        <f t="shared" si="186"/>
        <v>-23.598901098901095</v>
      </c>
      <c r="N228">
        <f t="shared" si="186"/>
        <v>-48.730158730158713</v>
      </c>
      <c r="O228">
        <f t="shared" si="186"/>
        <v>-32.18855218855218</v>
      </c>
      <c r="P228" s="151">
        <f t="shared" si="186"/>
        <v>-38.621794871794862</v>
      </c>
      <c r="Q228">
        <f t="shared" si="186"/>
        <v>-30</v>
      </c>
      <c r="R228">
        <f t="shared" si="186"/>
        <v>-45.138888888888886</v>
      </c>
      <c r="S228">
        <f t="shared" si="186"/>
        <v>-64.42307692307692</v>
      </c>
      <c r="T228">
        <f t="shared" si="186"/>
        <v>-51.92307692307692</v>
      </c>
      <c r="U228">
        <f t="shared" si="186"/>
        <v>-58.974358974358978</v>
      </c>
      <c r="V228">
        <f t="shared" si="186"/>
        <v>-66.666666666666671</v>
      </c>
      <c r="W228">
        <f t="shared" si="186"/>
        <v>-34.303350970017647</v>
      </c>
      <c r="X228">
        <f t="shared" si="186"/>
        <v>-48.80952380952381</v>
      </c>
      <c r="Y228">
        <f t="shared" si="186"/>
        <v>-32.539682539682538</v>
      </c>
      <c r="Z228">
        <f t="shared" si="186"/>
        <v>-37.508417508417502</v>
      </c>
      <c r="AA228">
        <f t="shared" si="186"/>
        <v>-42.803030303030297</v>
      </c>
      <c r="AB228" s="151">
        <f t="shared" si="186"/>
        <v>-56.547619047619051</v>
      </c>
      <c r="AC228">
        <f>MIN(AC154:AC224)</f>
        <v>-47.393939393939398</v>
      </c>
      <c r="AD228">
        <f>MIN(AD154:AD224)</f>
        <v>-34.621212121212125</v>
      </c>
      <c r="AE228">
        <f>MIN(AE154:AE224)</f>
        <v>-57.671957671957671</v>
      </c>
      <c r="AF228">
        <f>MIN(AF154:AF224)</f>
        <v>-22.824695180216331</v>
      </c>
      <c r="AG228" s="151">
        <f>MIN(AG154:AG224)</f>
        <v>-20.054713804713799</v>
      </c>
      <c r="AH228">
        <f t="shared" si="186"/>
        <v>-26.190476190476204</v>
      </c>
      <c r="AI228">
        <f t="shared" si="186"/>
        <v>-40</v>
      </c>
      <c r="AJ228">
        <f t="shared" si="186"/>
        <v>-43.636363636363633</v>
      </c>
      <c r="AK228">
        <f t="shared" si="186"/>
        <v>-33.333333333333343</v>
      </c>
      <c r="AL228" s="151">
        <f t="shared" si="186"/>
        <v>-45.641025641025642</v>
      </c>
      <c r="AO228">
        <f t="shared" ref="AO228:BK228" si="187">MIN(AO154:AO224)</f>
        <v>-22.884615384615387</v>
      </c>
      <c r="AP228">
        <f t="shared" si="187"/>
        <v>-22.222222222222229</v>
      </c>
      <c r="AQ228">
        <f t="shared" si="187"/>
        <v>-62.564102564102555</v>
      </c>
      <c r="AR228">
        <f t="shared" si="187"/>
        <v>-55</v>
      </c>
      <c r="AS228">
        <f t="shared" si="187"/>
        <v>-39.393939393939391</v>
      </c>
      <c r="AT228">
        <f t="shared" si="187"/>
        <v>-25</v>
      </c>
      <c r="AU228" s="153">
        <f t="shared" si="187"/>
        <v>-79.870129870129858</v>
      </c>
      <c r="AV228" s="153">
        <f t="shared" si="187"/>
        <v>-84.704184704184698</v>
      </c>
      <c r="AW228" s="153">
        <f t="shared" si="187"/>
        <v>-84.722222222222214</v>
      </c>
      <c r="AX228" s="153">
        <f t="shared" si="187"/>
        <v>-89.682539682539684</v>
      </c>
      <c r="AY228" s="153">
        <f t="shared" si="187"/>
        <v>-78.042328042328037</v>
      </c>
      <c r="AZ228">
        <f t="shared" si="187"/>
        <v>-38.46153846153846</v>
      </c>
      <c r="BA228">
        <f t="shared" si="187"/>
        <v>-70</v>
      </c>
      <c r="BB228">
        <f t="shared" si="187"/>
        <v>-70</v>
      </c>
      <c r="BC228">
        <f t="shared" si="187"/>
        <v>-65.714285714285708</v>
      </c>
      <c r="BD228">
        <f t="shared" si="187"/>
        <v>-64.285714285714278</v>
      </c>
      <c r="BE228">
        <f t="shared" si="187"/>
        <v>-30.980392156862742</v>
      </c>
      <c r="BF228">
        <f t="shared" si="187"/>
        <v>-27.160493827160494</v>
      </c>
      <c r="BG228">
        <f t="shared" si="187"/>
        <v>-33.333333333333329</v>
      </c>
      <c r="BH228">
        <f t="shared" si="187"/>
        <v>-34.285714285714278</v>
      </c>
      <c r="BI228">
        <f t="shared" si="187"/>
        <v>-28.262108262108256</v>
      </c>
      <c r="BJ228">
        <f t="shared" si="187"/>
        <v>-21.196581196581185</v>
      </c>
      <c r="BK228">
        <f t="shared" si="187"/>
        <v>-47.222222222222229</v>
      </c>
    </row>
    <row r="229" spans="2:63" x14ac:dyDescent="0.35">
      <c r="B229" t="s">
        <v>439</v>
      </c>
      <c r="D229">
        <f>MEDIAN(D154:D224)</f>
        <v>0</v>
      </c>
      <c r="E229">
        <f t="shared" ref="E229:AL229" si="188">MEDIAN(E154:E224)</f>
        <v>13.131313131313121</v>
      </c>
      <c r="F229">
        <f t="shared" si="188"/>
        <v>13.333333333333329</v>
      </c>
      <c r="G229">
        <f t="shared" si="188"/>
        <v>28.787878787878803</v>
      </c>
      <c r="H229">
        <f t="shared" si="188"/>
        <v>5.5555555555555571</v>
      </c>
      <c r="I229" s="151">
        <f t="shared" si="188"/>
        <v>0.76719576719576565</v>
      </c>
      <c r="J229">
        <f t="shared" si="188"/>
        <v>14.743589743589723</v>
      </c>
      <c r="K229">
        <f t="shared" si="188"/>
        <v>25.274725274725277</v>
      </c>
      <c r="L229">
        <f t="shared" si="188"/>
        <v>12.053571428571431</v>
      </c>
      <c r="M229">
        <f t="shared" si="188"/>
        <v>12.266899766899769</v>
      </c>
      <c r="N229">
        <f t="shared" si="188"/>
        <v>1.1111111111111072</v>
      </c>
      <c r="O229">
        <f t="shared" si="188"/>
        <v>5.3561253561253466</v>
      </c>
      <c r="P229" s="151">
        <f t="shared" si="188"/>
        <v>4.9494949494949623</v>
      </c>
      <c r="Q229">
        <f t="shared" si="188"/>
        <v>21.498599439775916</v>
      </c>
      <c r="R229">
        <f t="shared" si="188"/>
        <v>14.22619047619048</v>
      </c>
      <c r="S229">
        <f t="shared" si="188"/>
        <v>5</v>
      </c>
      <c r="T229">
        <f t="shared" si="188"/>
        <v>20.970695970695974</v>
      </c>
      <c r="U229">
        <f t="shared" si="188"/>
        <v>28.901098901098898</v>
      </c>
      <c r="V229">
        <f t="shared" si="188"/>
        <v>18.571428571428569</v>
      </c>
      <c r="W229">
        <f t="shared" si="188"/>
        <v>5.1851851851851904</v>
      </c>
      <c r="X229">
        <f t="shared" si="188"/>
        <v>3.4188034188034209</v>
      </c>
      <c r="Y229">
        <f t="shared" si="188"/>
        <v>3.0525030525030523</v>
      </c>
      <c r="Z229">
        <f t="shared" si="188"/>
        <v>3.0423280423280517</v>
      </c>
      <c r="AA229">
        <f t="shared" si="188"/>
        <v>-3.3238366571699771</v>
      </c>
      <c r="AB229" s="151">
        <f t="shared" si="188"/>
        <v>7.5757575757575779</v>
      </c>
      <c r="AC229">
        <f>MEDIAN(AC154:AC224)</f>
        <v>8.2222222222222143</v>
      </c>
      <c r="AD229">
        <f>MEDIAN(AD154:AD224)</f>
        <v>1.5039281705948468</v>
      </c>
      <c r="AE229">
        <f>MEDIAN(AE154:AE224)</f>
        <v>-2.0923520923521011</v>
      </c>
      <c r="AF229">
        <f>MEDIAN(AF154:AF224)</f>
        <v>6.7177960927960925</v>
      </c>
      <c r="AG229" s="151">
        <f>MEDIAN(AG154:AG224)</f>
        <v>3.3509700176366977</v>
      </c>
      <c r="AH229">
        <f t="shared" si="188"/>
        <v>22.72727272727273</v>
      </c>
      <c r="AI229">
        <f t="shared" si="188"/>
        <v>16.666666666666664</v>
      </c>
      <c r="AJ229">
        <f t="shared" si="188"/>
        <v>11.965811965811966</v>
      </c>
      <c r="AK229">
        <f t="shared" si="188"/>
        <v>27.272727272727266</v>
      </c>
      <c r="AL229" s="151">
        <f t="shared" si="188"/>
        <v>25</v>
      </c>
      <c r="AO229">
        <f t="shared" ref="AO229:BK229" si="189">MEDIAN(AO154:AO224)</f>
        <v>9.2727272727272734</v>
      </c>
      <c r="AP229">
        <f t="shared" si="189"/>
        <v>9.0909090909090935</v>
      </c>
      <c r="AQ229">
        <f t="shared" si="189"/>
        <v>11.057692307692307</v>
      </c>
      <c r="AR229">
        <f t="shared" si="189"/>
        <v>12.179487179487182</v>
      </c>
      <c r="AS229">
        <f t="shared" si="189"/>
        <v>12.191142191142195</v>
      </c>
      <c r="AT229">
        <f t="shared" si="189"/>
        <v>17.695707070707076</v>
      </c>
      <c r="AU229" s="153">
        <f t="shared" si="189"/>
        <v>-24.735449735449741</v>
      </c>
      <c r="AV229" s="153">
        <f t="shared" si="189"/>
        <v>-39.105339105339091</v>
      </c>
      <c r="AW229" s="153">
        <f t="shared" si="189"/>
        <v>-54.85625485625485</v>
      </c>
      <c r="AX229" s="153">
        <f t="shared" si="189"/>
        <v>-50.82010582010583</v>
      </c>
      <c r="AY229" s="153">
        <f t="shared" si="189"/>
        <v>-37.862654320987659</v>
      </c>
      <c r="AZ229">
        <f t="shared" si="189"/>
        <v>13.232323232323232</v>
      </c>
      <c r="BA229">
        <f t="shared" si="189"/>
        <v>12.587412587412601</v>
      </c>
      <c r="BB229">
        <f t="shared" si="189"/>
        <v>14.285714285714278</v>
      </c>
      <c r="BC229">
        <f t="shared" si="189"/>
        <v>2.8391053391053411</v>
      </c>
      <c r="BD229">
        <f t="shared" si="189"/>
        <v>8.6813186813186718</v>
      </c>
      <c r="BE229">
        <f t="shared" si="189"/>
        <v>3.571428571428573</v>
      </c>
      <c r="BF229">
        <f t="shared" si="189"/>
        <v>6.5079365079365026</v>
      </c>
      <c r="BG229">
        <f t="shared" si="189"/>
        <v>6.481481481481481</v>
      </c>
      <c r="BH229">
        <f t="shared" si="189"/>
        <v>11.29426129426129</v>
      </c>
      <c r="BI229">
        <f t="shared" si="189"/>
        <v>-0.84175084175082304</v>
      </c>
      <c r="BJ229">
        <f t="shared" si="189"/>
        <v>2.9629629629629619</v>
      </c>
      <c r="BK229">
        <f t="shared" si="189"/>
        <v>8.5185185185185333</v>
      </c>
    </row>
    <row r="230" spans="2:63" x14ac:dyDescent="0.35">
      <c r="B230" t="s">
        <v>440</v>
      </c>
      <c r="D230">
        <f>MAX(D154:D224)</f>
        <v>57.142857142857146</v>
      </c>
      <c r="E230">
        <f t="shared" ref="E230:AL230" si="190">MAX(E154:E224)</f>
        <v>80</v>
      </c>
      <c r="F230">
        <f t="shared" si="190"/>
        <v>93.333333333333329</v>
      </c>
      <c r="G230">
        <f t="shared" si="190"/>
        <v>94.444444444444443</v>
      </c>
      <c r="H230">
        <f t="shared" si="190"/>
        <v>48.888888888888886</v>
      </c>
      <c r="I230" s="151">
        <f t="shared" si="190"/>
        <v>42.31481481481481</v>
      </c>
      <c r="J230">
        <f t="shared" si="190"/>
        <v>100</v>
      </c>
      <c r="K230">
        <f t="shared" si="190"/>
        <v>75</v>
      </c>
      <c r="L230">
        <f t="shared" si="190"/>
        <v>70.085470085470092</v>
      </c>
      <c r="M230">
        <f t="shared" si="190"/>
        <v>58.591836734693885</v>
      </c>
      <c r="N230">
        <f t="shared" si="190"/>
        <v>35.308641975308646</v>
      </c>
      <c r="O230">
        <f t="shared" si="190"/>
        <v>32.592592592592602</v>
      </c>
      <c r="P230" s="151">
        <f t="shared" si="190"/>
        <v>32.905982905982903</v>
      </c>
      <c r="Q230">
        <f t="shared" si="190"/>
        <v>85.714285714285722</v>
      </c>
      <c r="R230">
        <f t="shared" si="190"/>
        <v>75</v>
      </c>
      <c r="S230">
        <f t="shared" si="190"/>
        <v>100</v>
      </c>
      <c r="T230">
        <f t="shared" si="190"/>
        <v>76.923076923076934</v>
      </c>
      <c r="U230">
        <f t="shared" si="190"/>
        <v>80</v>
      </c>
      <c r="V230">
        <f t="shared" si="190"/>
        <v>80.909090909090907</v>
      </c>
      <c r="W230">
        <f t="shared" si="190"/>
        <v>31.228956228956221</v>
      </c>
      <c r="X230">
        <f t="shared" si="190"/>
        <v>37.037037037037038</v>
      </c>
      <c r="Y230">
        <f t="shared" si="190"/>
        <v>54.074074074074076</v>
      </c>
      <c r="Z230">
        <f t="shared" si="190"/>
        <v>33.8888888888889</v>
      </c>
      <c r="AA230">
        <f t="shared" si="190"/>
        <v>28.306878306878311</v>
      </c>
      <c r="AB230" s="151">
        <f t="shared" si="190"/>
        <v>38.583638583638582</v>
      </c>
      <c r="AC230">
        <f>MAX(AC154:AC224)</f>
        <v>74.323308270676677</v>
      </c>
      <c r="AD230">
        <f>MAX(AD154:AD224)</f>
        <v>27.167755991285411</v>
      </c>
      <c r="AE230">
        <f>MAX(AE154:AE224)</f>
        <v>35.74074074074074</v>
      </c>
      <c r="AF230">
        <f>MAX(AF154:AF224)</f>
        <v>29.705387205387197</v>
      </c>
      <c r="AG230" s="151">
        <f>MAX(AG154:AG224)</f>
        <v>25.420875420875426</v>
      </c>
      <c r="AH230">
        <f t="shared" si="190"/>
        <v>76.923076923076934</v>
      </c>
      <c r="AI230">
        <f t="shared" si="190"/>
        <v>67.948717948717956</v>
      </c>
      <c r="AJ230">
        <f t="shared" si="190"/>
        <v>69.230769230769226</v>
      </c>
      <c r="AK230">
        <f t="shared" si="190"/>
        <v>78.571428571428569</v>
      </c>
      <c r="AL230" s="151">
        <f t="shared" si="190"/>
        <v>77.777777777777771</v>
      </c>
      <c r="AO230">
        <f t="shared" ref="AO230:BK230" si="191">MAX(AO154:AO224)</f>
        <v>56.142857142857146</v>
      </c>
      <c r="AP230">
        <f t="shared" si="191"/>
        <v>100</v>
      </c>
      <c r="AQ230">
        <f t="shared" si="191"/>
        <v>72.857142857142861</v>
      </c>
      <c r="AR230">
        <f t="shared" si="191"/>
        <v>67.857142857142861</v>
      </c>
      <c r="AS230">
        <f t="shared" si="191"/>
        <v>54.54545454545454</v>
      </c>
      <c r="AT230">
        <f t="shared" si="191"/>
        <v>71.428571428571431</v>
      </c>
      <c r="AU230" s="153">
        <f t="shared" si="191"/>
        <v>36.243386243386247</v>
      </c>
      <c r="AV230" s="153">
        <f t="shared" si="191"/>
        <v>42.00779727095518</v>
      </c>
      <c r="AW230" s="153">
        <f t="shared" si="191"/>
        <v>-19.612794612794616</v>
      </c>
      <c r="AX230" s="153">
        <f t="shared" si="191"/>
        <v>5.5555555555555571</v>
      </c>
      <c r="AY230" s="153">
        <f t="shared" si="191"/>
        <v>24.531024531024535</v>
      </c>
      <c r="AZ230">
        <f t="shared" si="191"/>
        <v>90</v>
      </c>
      <c r="BA230">
        <f t="shared" si="191"/>
        <v>82.857142857142861</v>
      </c>
      <c r="BB230">
        <f t="shared" si="191"/>
        <v>85.714285714285708</v>
      </c>
      <c r="BC230">
        <f t="shared" si="191"/>
        <v>68.045112781954884</v>
      </c>
      <c r="BD230">
        <f t="shared" si="191"/>
        <v>75.151515151515142</v>
      </c>
      <c r="BE230">
        <f t="shared" si="191"/>
        <v>32.169312169312178</v>
      </c>
      <c r="BF230">
        <f t="shared" si="191"/>
        <v>28.044871794871796</v>
      </c>
      <c r="BG230">
        <f t="shared" si="191"/>
        <v>35.420875420875419</v>
      </c>
      <c r="BH230">
        <f t="shared" si="191"/>
        <v>40.493827160493822</v>
      </c>
      <c r="BI230">
        <f t="shared" si="191"/>
        <v>20.202020202020208</v>
      </c>
      <c r="BJ230">
        <f t="shared" si="191"/>
        <v>26.031746031746025</v>
      </c>
      <c r="BK230">
        <f t="shared" si="191"/>
        <v>33.838383838383834</v>
      </c>
    </row>
    <row r="231" spans="2:63" x14ac:dyDescent="0.35">
      <c r="AU231" s="153"/>
      <c r="AV231" s="153"/>
      <c r="AW231" s="153"/>
      <c r="AX231" s="153"/>
      <c r="AY231" s="153"/>
    </row>
    <row r="232" spans="2:63" x14ac:dyDescent="0.35">
      <c r="B232" t="s">
        <v>299</v>
      </c>
      <c r="D232">
        <f>(D230-D228)</f>
        <v>103.80952380952382</v>
      </c>
      <c r="E232">
        <f t="shared" ref="E232:AL232" si="192">(E230-E228)</f>
        <v>118.88888888888889</v>
      </c>
      <c r="F232">
        <f t="shared" si="192"/>
        <v>116.41025641025639</v>
      </c>
      <c r="G232">
        <f t="shared" si="192"/>
        <v>131.36752136752136</v>
      </c>
      <c r="H232">
        <f t="shared" si="192"/>
        <v>96.700336700336706</v>
      </c>
      <c r="I232" s="151">
        <f t="shared" si="192"/>
        <v>86.759259259259238</v>
      </c>
      <c r="J232">
        <f t="shared" si="192"/>
        <v>162.5</v>
      </c>
      <c r="K232">
        <f t="shared" si="192"/>
        <v>111.90476190476191</v>
      </c>
      <c r="L232">
        <f t="shared" si="192"/>
        <v>141.36752136752136</v>
      </c>
      <c r="M232">
        <f t="shared" si="192"/>
        <v>82.19073783359498</v>
      </c>
      <c r="N232">
        <f t="shared" si="192"/>
        <v>84.038800705467366</v>
      </c>
      <c r="O232">
        <f t="shared" si="192"/>
        <v>64.781144781144775</v>
      </c>
      <c r="P232" s="151">
        <f t="shared" si="192"/>
        <v>71.527777777777771</v>
      </c>
      <c r="Q232">
        <f t="shared" si="192"/>
        <v>115.71428571428572</v>
      </c>
      <c r="R232">
        <f t="shared" si="192"/>
        <v>120.13888888888889</v>
      </c>
      <c r="S232">
        <f t="shared" si="192"/>
        <v>164.42307692307691</v>
      </c>
      <c r="T232">
        <f t="shared" si="192"/>
        <v>128.84615384615387</v>
      </c>
      <c r="U232">
        <f t="shared" si="192"/>
        <v>138.97435897435898</v>
      </c>
      <c r="V232">
        <f t="shared" si="192"/>
        <v>147.57575757575756</v>
      </c>
      <c r="W232">
        <f t="shared" si="192"/>
        <v>65.532307198973868</v>
      </c>
      <c r="X232">
        <f t="shared" si="192"/>
        <v>85.846560846560848</v>
      </c>
      <c r="Y232">
        <f t="shared" si="192"/>
        <v>86.613756613756607</v>
      </c>
      <c r="Z232">
        <f t="shared" si="192"/>
        <v>71.397306397306409</v>
      </c>
      <c r="AA232">
        <f t="shared" si="192"/>
        <v>71.109908609908615</v>
      </c>
      <c r="AB232" s="151">
        <f t="shared" si="192"/>
        <v>95.131257631257625</v>
      </c>
      <c r="AC232">
        <f>(AC230-AC228)</f>
        <v>121.71724766461608</v>
      </c>
      <c r="AD232">
        <f>(AD230-AD228)</f>
        <v>61.788968112497535</v>
      </c>
      <c r="AE232">
        <f>(AE230-AE228)</f>
        <v>93.412698412698404</v>
      </c>
      <c r="AF232">
        <f>(AF230-AF228)</f>
        <v>52.530082385603528</v>
      </c>
      <c r="AG232" s="151">
        <f>(AG230-AG228)</f>
        <v>45.475589225589225</v>
      </c>
      <c r="AH232">
        <f t="shared" si="192"/>
        <v>103.11355311355314</v>
      </c>
      <c r="AI232">
        <f t="shared" si="192"/>
        <v>107.94871794871796</v>
      </c>
      <c r="AJ232">
        <f t="shared" si="192"/>
        <v>112.86713286713285</v>
      </c>
      <c r="AK232">
        <f t="shared" si="192"/>
        <v>111.90476190476191</v>
      </c>
      <c r="AL232" s="151">
        <f t="shared" si="192"/>
        <v>123.41880341880341</v>
      </c>
      <c r="AO232">
        <f t="shared" ref="AO232:BK232" si="193">(AO230-AO228)</f>
        <v>79.027472527472526</v>
      </c>
      <c r="AP232">
        <f t="shared" si="193"/>
        <v>122.22222222222223</v>
      </c>
      <c r="AQ232">
        <f t="shared" si="193"/>
        <v>135.42124542124543</v>
      </c>
      <c r="AR232">
        <f t="shared" si="193"/>
        <v>122.85714285714286</v>
      </c>
      <c r="AS232">
        <f t="shared" si="193"/>
        <v>93.939393939393938</v>
      </c>
      <c r="AT232">
        <f t="shared" si="193"/>
        <v>96.428571428571431</v>
      </c>
      <c r="AU232" s="153">
        <f t="shared" si="193"/>
        <v>116.11351611351611</v>
      </c>
      <c r="AV232" s="153">
        <f t="shared" si="193"/>
        <v>126.71198197513988</v>
      </c>
      <c r="AW232" s="153">
        <f t="shared" si="193"/>
        <v>65.109427609427598</v>
      </c>
      <c r="AX232" s="153">
        <f t="shared" si="193"/>
        <v>95.238095238095241</v>
      </c>
      <c r="AY232" s="153">
        <f t="shared" si="193"/>
        <v>102.57335257335257</v>
      </c>
      <c r="AZ232">
        <f t="shared" si="193"/>
        <v>128.46153846153845</v>
      </c>
      <c r="BA232">
        <f t="shared" si="193"/>
        <v>152.85714285714286</v>
      </c>
      <c r="BB232">
        <f t="shared" si="193"/>
        <v>155.71428571428572</v>
      </c>
      <c r="BC232">
        <f t="shared" si="193"/>
        <v>133.75939849624058</v>
      </c>
      <c r="BD232">
        <f t="shared" si="193"/>
        <v>139.4372294372294</v>
      </c>
      <c r="BE232">
        <f t="shared" si="193"/>
        <v>63.14970432617492</v>
      </c>
      <c r="BF232">
        <f t="shared" si="193"/>
        <v>55.205365622032289</v>
      </c>
      <c r="BG232">
        <f t="shared" si="193"/>
        <v>68.754208754208747</v>
      </c>
      <c r="BH232">
        <f t="shared" si="193"/>
        <v>74.7795414462081</v>
      </c>
      <c r="BI232">
        <f t="shared" si="193"/>
        <v>48.464128464128464</v>
      </c>
      <c r="BJ232">
        <f t="shared" si="193"/>
        <v>47.22832722832721</v>
      </c>
      <c r="BK232">
        <f t="shared" si="193"/>
        <v>81.060606060606062</v>
      </c>
    </row>
    <row r="235" spans="2:63" s="183" customFormat="1" x14ac:dyDescent="0.35">
      <c r="B235" s="184"/>
      <c r="C235" s="184"/>
      <c r="AU235" s="185"/>
      <c r="AV235" s="185"/>
      <c r="AW235" s="185"/>
      <c r="AX235" s="185"/>
      <c r="AY235" s="185"/>
    </row>
    <row r="236" spans="2:63" s="183" customFormat="1" x14ac:dyDescent="0.35">
      <c r="C236" s="186"/>
      <c r="AU236" s="185"/>
      <c r="AV236" s="185"/>
      <c r="AW236" s="185"/>
      <c r="AX236" s="185"/>
      <c r="AY236" s="185"/>
    </row>
    <row r="237" spans="2:63" s="183" customFormat="1" x14ac:dyDescent="0.35">
      <c r="C237" s="186"/>
      <c r="AU237" s="185"/>
      <c r="AV237" s="185"/>
      <c r="AW237" s="185"/>
      <c r="AX237" s="185"/>
      <c r="AY237" s="185"/>
    </row>
    <row r="238" spans="2:63" s="183" customFormat="1" x14ac:dyDescent="0.35">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c r="AA238" s="187"/>
      <c r="AB238" s="187"/>
      <c r="AC238" s="187"/>
      <c r="AD238" s="187"/>
      <c r="AE238" s="187"/>
      <c r="AF238" s="187"/>
      <c r="AG238" s="187"/>
      <c r="AH238" s="187"/>
      <c r="AI238" s="187"/>
      <c r="AJ238" s="187"/>
      <c r="AK238" s="187"/>
      <c r="AL238" s="187"/>
      <c r="AU238" s="185"/>
      <c r="AV238" s="185"/>
      <c r="AW238" s="185"/>
      <c r="AX238" s="185"/>
      <c r="AY238" s="185"/>
    </row>
    <row r="239" spans="2:63" s="183" customFormat="1" x14ac:dyDescent="0.35">
      <c r="C239" s="186"/>
      <c r="AU239" s="185"/>
      <c r="AV239" s="185"/>
      <c r="AW239" s="185"/>
      <c r="AX239" s="185"/>
      <c r="AY239" s="185"/>
    </row>
    <row r="240" spans="2:63" s="183" customFormat="1" x14ac:dyDescent="0.35">
      <c r="C240" s="186"/>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c r="AA240" s="187"/>
      <c r="AB240" s="187"/>
      <c r="AC240" s="187"/>
      <c r="AD240" s="187"/>
      <c r="AE240" s="187"/>
      <c r="AF240" s="187"/>
      <c r="AG240" s="187"/>
      <c r="AH240" s="187"/>
      <c r="AI240" s="187"/>
      <c r="AJ240" s="187"/>
      <c r="AK240" s="187"/>
      <c r="AL240" s="187"/>
      <c r="AU240" s="185"/>
      <c r="AV240" s="185"/>
      <c r="AW240" s="185"/>
      <c r="AX240" s="185"/>
      <c r="AY240" s="185"/>
    </row>
    <row r="241" spans="3:51" s="183" customFormat="1" x14ac:dyDescent="0.35">
      <c r="C241" s="186"/>
      <c r="AU241" s="185"/>
      <c r="AV241" s="185"/>
      <c r="AW241" s="185"/>
      <c r="AX241" s="185"/>
      <c r="AY241" s="185"/>
    </row>
    <row r="242" spans="3:51" s="183" customFormat="1" x14ac:dyDescent="0.35">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c r="AA242" s="187"/>
      <c r="AB242" s="187"/>
      <c r="AC242" s="187"/>
      <c r="AD242" s="187"/>
      <c r="AE242" s="187"/>
      <c r="AF242" s="187"/>
      <c r="AG242" s="187"/>
      <c r="AH242" s="187"/>
      <c r="AI242" s="187"/>
      <c r="AJ242" s="187"/>
      <c r="AK242" s="187"/>
      <c r="AL242" s="187"/>
      <c r="AU242" s="185"/>
      <c r="AV242" s="185"/>
      <c r="AW242" s="185"/>
      <c r="AX242" s="185"/>
      <c r="AY242" s="185"/>
    </row>
    <row r="243" spans="3:51" s="183" customFormat="1" x14ac:dyDescent="0.35">
      <c r="C243" s="186"/>
      <c r="AU243" s="185"/>
      <c r="AV243" s="185"/>
      <c r="AW243" s="185"/>
      <c r="AX243" s="185"/>
      <c r="AY243" s="185"/>
    </row>
    <row r="244" spans="3:51" s="183" customFormat="1" x14ac:dyDescent="0.35">
      <c r="C244" s="186"/>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c r="AA244" s="187"/>
      <c r="AB244" s="187"/>
      <c r="AC244" s="187"/>
      <c r="AD244" s="187"/>
      <c r="AE244" s="187"/>
      <c r="AF244" s="187"/>
      <c r="AG244" s="187"/>
      <c r="AH244" s="187"/>
      <c r="AI244" s="187"/>
      <c r="AJ244" s="187"/>
      <c r="AK244" s="187"/>
      <c r="AL244" s="187"/>
      <c r="AU244" s="185"/>
      <c r="AV244" s="185"/>
      <c r="AW244" s="185"/>
      <c r="AX244" s="185"/>
      <c r="AY244" s="185"/>
    </row>
    <row r="245" spans="3:51" s="183" customFormat="1" x14ac:dyDescent="0.35">
      <c r="C245" s="186"/>
      <c r="AU245" s="185"/>
      <c r="AV245" s="185"/>
      <c r="AW245" s="185"/>
      <c r="AX245" s="185"/>
      <c r="AY245" s="185"/>
    </row>
    <row r="246" spans="3:51" s="183" customFormat="1" x14ac:dyDescent="0.35">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c r="AA246" s="187"/>
      <c r="AB246" s="187"/>
      <c r="AC246" s="187"/>
      <c r="AD246" s="187"/>
      <c r="AE246" s="187"/>
      <c r="AF246" s="187"/>
      <c r="AG246" s="187"/>
      <c r="AH246" s="187"/>
      <c r="AI246" s="187"/>
      <c r="AJ246" s="187"/>
      <c r="AK246" s="187"/>
      <c r="AL246" s="187"/>
      <c r="AU246" s="185"/>
      <c r="AV246" s="185"/>
      <c r="AW246" s="185"/>
      <c r="AX246" s="185"/>
      <c r="AY246" s="185"/>
    </row>
    <row r="247" spans="3:51" s="183" customFormat="1" x14ac:dyDescent="0.35">
      <c r="C247" s="186"/>
      <c r="AU247" s="185"/>
      <c r="AV247" s="185"/>
      <c r="AW247" s="185"/>
      <c r="AX247" s="185"/>
      <c r="AY247" s="185"/>
    </row>
    <row r="248" spans="3:51" s="183" customFormat="1" x14ac:dyDescent="0.35">
      <c r="C248" s="186"/>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c r="AA248" s="187"/>
      <c r="AB248" s="187"/>
      <c r="AC248" s="187"/>
      <c r="AD248" s="187"/>
      <c r="AE248" s="187"/>
      <c r="AF248" s="187"/>
      <c r="AG248" s="187"/>
      <c r="AH248" s="187"/>
      <c r="AI248" s="187"/>
      <c r="AJ248" s="187"/>
      <c r="AK248" s="187"/>
      <c r="AL248" s="187"/>
      <c r="AU248" s="185"/>
      <c r="AV248" s="185"/>
      <c r="AW248" s="185"/>
      <c r="AX248" s="185"/>
      <c r="AY248" s="185"/>
    </row>
    <row r="249" spans="3:51" s="183" customFormat="1" x14ac:dyDescent="0.35">
      <c r="C249" s="186"/>
      <c r="AU249" s="185"/>
      <c r="AV249" s="185"/>
      <c r="AW249" s="185"/>
      <c r="AX249" s="185"/>
      <c r="AY249" s="185"/>
    </row>
    <row r="250" spans="3:51" s="183" customFormat="1" x14ac:dyDescent="0.35">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c r="AA250" s="187"/>
      <c r="AB250" s="187"/>
      <c r="AC250" s="187"/>
      <c r="AD250" s="187"/>
      <c r="AE250" s="187"/>
      <c r="AF250" s="187"/>
      <c r="AG250" s="187"/>
      <c r="AH250" s="187"/>
      <c r="AI250" s="187"/>
      <c r="AJ250" s="187"/>
      <c r="AK250" s="187"/>
      <c r="AL250" s="187"/>
      <c r="AU250" s="185"/>
      <c r="AV250" s="185"/>
      <c r="AW250" s="185"/>
      <c r="AX250" s="185"/>
      <c r="AY250" s="185"/>
    </row>
    <row r="251" spans="3:51" s="183" customFormat="1" x14ac:dyDescent="0.35">
      <c r="C251" s="186"/>
      <c r="AU251" s="185"/>
      <c r="AV251" s="185"/>
      <c r="AW251" s="185"/>
      <c r="AX251" s="185"/>
      <c r="AY251" s="185"/>
    </row>
    <row r="252" spans="3:51" s="183" customFormat="1" x14ac:dyDescent="0.35">
      <c r="C252" s="186"/>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c r="AA252" s="187"/>
      <c r="AB252" s="187"/>
      <c r="AC252" s="187"/>
      <c r="AD252" s="187"/>
      <c r="AE252" s="187"/>
      <c r="AF252" s="187"/>
      <c r="AG252" s="187"/>
      <c r="AH252" s="187"/>
      <c r="AI252" s="187"/>
      <c r="AJ252" s="187"/>
      <c r="AK252" s="187"/>
      <c r="AL252" s="187"/>
      <c r="AU252" s="185"/>
      <c r="AV252" s="185"/>
      <c r="AW252" s="185"/>
      <c r="AX252" s="185"/>
      <c r="AY252" s="185"/>
    </row>
    <row r="253" spans="3:51" s="183" customFormat="1" x14ac:dyDescent="0.35">
      <c r="C253" s="186"/>
      <c r="AU253" s="185"/>
      <c r="AV253" s="185"/>
      <c r="AW253" s="185"/>
      <c r="AX253" s="185"/>
      <c r="AY253" s="185"/>
    </row>
    <row r="254" spans="3:51" s="183" customFormat="1" x14ac:dyDescent="0.35">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c r="AA254" s="187"/>
      <c r="AB254" s="187"/>
      <c r="AC254" s="187"/>
      <c r="AD254" s="187"/>
      <c r="AE254" s="187"/>
      <c r="AF254" s="187"/>
      <c r="AG254" s="187"/>
      <c r="AH254" s="187"/>
      <c r="AI254" s="187"/>
      <c r="AJ254" s="187"/>
      <c r="AK254" s="187"/>
      <c r="AL254" s="187"/>
      <c r="AU254" s="185"/>
      <c r="AV254" s="185"/>
      <c r="AW254" s="185"/>
      <c r="AX254" s="185"/>
      <c r="AY254" s="185"/>
    </row>
    <row r="255" spans="3:51" s="183" customFormat="1" x14ac:dyDescent="0.35">
      <c r="C255" s="186"/>
      <c r="AU255" s="185"/>
      <c r="AV255" s="185"/>
      <c r="AW255" s="185"/>
      <c r="AX255" s="185"/>
      <c r="AY255" s="185"/>
    </row>
    <row r="256" spans="3:51" s="183" customFormat="1" x14ac:dyDescent="0.35">
      <c r="C256" s="186"/>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c r="AA256" s="187"/>
      <c r="AB256" s="187"/>
      <c r="AC256" s="187"/>
      <c r="AD256" s="187"/>
      <c r="AE256" s="187"/>
      <c r="AF256" s="187"/>
      <c r="AG256" s="187"/>
      <c r="AH256" s="187"/>
      <c r="AI256" s="187"/>
      <c r="AJ256" s="187"/>
      <c r="AK256" s="187"/>
      <c r="AL256" s="187"/>
      <c r="AU256" s="185"/>
      <c r="AV256" s="185"/>
      <c r="AW256" s="185"/>
      <c r="AX256" s="185"/>
      <c r="AY256" s="185"/>
    </row>
    <row r="257" spans="3:51" s="183" customFormat="1" x14ac:dyDescent="0.35">
      <c r="C257" s="186"/>
      <c r="AU257" s="185"/>
      <c r="AV257" s="185"/>
      <c r="AW257" s="185"/>
      <c r="AX257" s="185"/>
      <c r="AY257" s="185"/>
    </row>
    <row r="258" spans="3:51" s="183" customFormat="1" x14ac:dyDescent="0.35">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c r="AA258" s="187"/>
      <c r="AB258" s="187"/>
      <c r="AC258" s="187"/>
      <c r="AD258" s="187"/>
      <c r="AE258" s="187"/>
      <c r="AF258" s="187"/>
      <c r="AG258" s="187"/>
      <c r="AH258" s="187"/>
      <c r="AI258" s="187"/>
      <c r="AJ258" s="187"/>
      <c r="AK258" s="187"/>
      <c r="AL258" s="187"/>
      <c r="AU258" s="185"/>
      <c r="AV258" s="185"/>
      <c r="AW258" s="185"/>
      <c r="AX258" s="185"/>
      <c r="AY258" s="185"/>
    </row>
    <row r="259" spans="3:51" s="183" customFormat="1" x14ac:dyDescent="0.35">
      <c r="C259" s="186"/>
      <c r="AU259" s="185"/>
      <c r="AV259" s="185"/>
      <c r="AW259" s="185"/>
      <c r="AX259" s="185"/>
      <c r="AY259" s="185"/>
    </row>
    <row r="260" spans="3:51" s="183" customFormat="1" x14ac:dyDescent="0.35">
      <c r="C260" s="186"/>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c r="AA260" s="187"/>
      <c r="AB260" s="187"/>
      <c r="AC260" s="187"/>
      <c r="AD260" s="187"/>
      <c r="AE260" s="187"/>
      <c r="AF260" s="187"/>
      <c r="AG260" s="187"/>
      <c r="AH260" s="187"/>
      <c r="AI260" s="187"/>
      <c r="AJ260" s="187"/>
      <c r="AK260" s="187"/>
      <c r="AL260" s="187"/>
      <c r="AU260" s="185"/>
      <c r="AV260" s="185"/>
      <c r="AW260" s="185"/>
      <c r="AX260" s="185"/>
      <c r="AY260" s="185"/>
    </row>
    <row r="261" spans="3:51" s="183" customFormat="1" x14ac:dyDescent="0.35">
      <c r="C261" s="186"/>
      <c r="AU261" s="185"/>
      <c r="AV261" s="185"/>
      <c r="AW261" s="185"/>
      <c r="AX261" s="185"/>
      <c r="AY261" s="185"/>
    </row>
    <row r="262" spans="3:51" s="183" customFormat="1" x14ac:dyDescent="0.35">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c r="AA262" s="187"/>
      <c r="AB262" s="187"/>
      <c r="AC262" s="187"/>
      <c r="AD262" s="187"/>
      <c r="AE262" s="187"/>
      <c r="AF262" s="187"/>
      <c r="AG262" s="187"/>
      <c r="AH262" s="187"/>
      <c r="AI262" s="187"/>
      <c r="AJ262" s="187"/>
      <c r="AK262" s="187"/>
      <c r="AL262" s="187"/>
      <c r="AU262" s="185"/>
      <c r="AV262" s="185"/>
      <c r="AW262" s="185"/>
      <c r="AX262" s="185"/>
      <c r="AY262" s="185"/>
    </row>
    <row r="263" spans="3:51" s="183" customFormat="1" x14ac:dyDescent="0.35">
      <c r="C263" s="186"/>
      <c r="AU263" s="185"/>
      <c r="AV263" s="185"/>
      <c r="AW263" s="185"/>
      <c r="AX263" s="185"/>
      <c r="AY263" s="185"/>
    </row>
    <row r="264" spans="3:51" s="183" customFormat="1" x14ac:dyDescent="0.35">
      <c r="C264" s="186"/>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c r="AA264" s="187"/>
      <c r="AB264" s="187"/>
      <c r="AC264" s="187"/>
      <c r="AD264" s="187"/>
      <c r="AE264" s="187"/>
      <c r="AF264" s="187"/>
      <c r="AG264" s="187"/>
      <c r="AH264" s="187"/>
      <c r="AI264" s="187"/>
      <c r="AJ264" s="187"/>
      <c r="AK264" s="187"/>
      <c r="AL264" s="187"/>
      <c r="AU264" s="185"/>
      <c r="AV264" s="185"/>
      <c r="AW264" s="185"/>
      <c r="AX264" s="185"/>
      <c r="AY264" s="185"/>
    </row>
    <row r="265" spans="3:51" s="183" customFormat="1" x14ac:dyDescent="0.35">
      <c r="C265" s="186"/>
      <c r="AU265" s="185"/>
      <c r="AV265" s="185"/>
      <c r="AW265" s="185"/>
      <c r="AX265" s="185"/>
      <c r="AY265" s="185"/>
    </row>
    <row r="266" spans="3:51" s="183" customFormat="1" x14ac:dyDescent="0.35">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c r="AA266" s="187"/>
      <c r="AB266" s="187"/>
      <c r="AC266" s="187"/>
      <c r="AD266" s="187"/>
      <c r="AE266" s="187"/>
      <c r="AF266" s="187"/>
      <c r="AG266" s="187"/>
      <c r="AH266" s="187"/>
      <c r="AI266" s="187"/>
      <c r="AJ266" s="187"/>
      <c r="AK266" s="187"/>
      <c r="AL266" s="187"/>
      <c r="AU266" s="185"/>
      <c r="AV266" s="185"/>
      <c r="AW266" s="185"/>
      <c r="AX266" s="185"/>
      <c r="AY266" s="185"/>
    </row>
    <row r="267" spans="3:51" s="183" customFormat="1" x14ac:dyDescent="0.35">
      <c r="C267" s="186"/>
      <c r="AU267" s="185"/>
      <c r="AV267" s="185"/>
      <c r="AW267" s="185"/>
      <c r="AX267" s="185"/>
      <c r="AY267" s="185"/>
    </row>
    <row r="268" spans="3:51" s="183" customFormat="1" x14ac:dyDescent="0.35">
      <c r="C268" s="186"/>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c r="AA268" s="187"/>
      <c r="AB268" s="187"/>
      <c r="AC268" s="187"/>
      <c r="AD268" s="187"/>
      <c r="AE268" s="187"/>
      <c r="AF268" s="187"/>
      <c r="AG268" s="187"/>
      <c r="AH268" s="187"/>
      <c r="AI268" s="187"/>
      <c r="AJ268" s="187"/>
      <c r="AK268" s="187"/>
      <c r="AL268" s="187"/>
      <c r="AU268" s="185"/>
      <c r="AV268" s="185"/>
      <c r="AW268" s="185"/>
      <c r="AX268" s="185"/>
      <c r="AY268" s="185"/>
    </row>
    <row r="269" spans="3:51" s="183" customFormat="1" x14ac:dyDescent="0.35">
      <c r="C269" s="186"/>
      <c r="AU269" s="185"/>
      <c r="AV269" s="185"/>
      <c r="AW269" s="185"/>
      <c r="AX269" s="185"/>
      <c r="AY269" s="185"/>
    </row>
    <row r="270" spans="3:51" s="183" customFormat="1" x14ac:dyDescent="0.35">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c r="AA270" s="187"/>
      <c r="AB270" s="187"/>
      <c r="AC270" s="187"/>
      <c r="AD270" s="187"/>
      <c r="AE270" s="187"/>
      <c r="AF270" s="187"/>
      <c r="AG270" s="187"/>
      <c r="AH270" s="187"/>
      <c r="AI270" s="187"/>
      <c r="AJ270" s="187"/>
      <c r="AK270" s="187"/>
      <c r="AL270" s="187"/>
      <c r="AU270" s="185"/>
      <c r="AV270" s="185"/>
      <c r="AW270" s="185"/>
      <c r="AX270" s="185"/>
      <c r="AY270" s="185"/>
    </row>
    <row r="271" spans="3:51" s="183" customFormat="1" x14ac:dyDescent="0.35">
      <c r="C271" s="186"/>
      <c r="AU271" s="185"/>
      <c r="AV271" s="185"/>
      <c r="AW271" s="185"/>
      <c r="AX271" s="185"/>
      <c r="AY271" s="185"/>
    </row>
    <row r="272" spans="3:51" s="183" customFormat="1" x14ac:dyDescent="0.35">
      <c r="C272" s="186"/>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c r="AA272" s="187"/>
      <c r="AB272" s="187"/>
      <c r="AC272" s="187"/>
      <c r="AD272" s="187"/>
      <c r="AE272" s="187"/>
      <c r="AF272" s="187"/>
      <c r="AG272" s="187"/>
      <c r="AH272" s="187"/>
      <c r="AI272" s="187"/>
      <c r="AJ272" s="187"/>
      <c r="AK272" s="187"/>
      <c r="AL272" s="187"/>
      <c r="AU272" s="185"/>
      <c r="AV272" s="185"/>
      <c r="AW272" s="185"/>
      <c r="AX272" s="185"/>
      <c r="AY272" s="185"/>
    </row>
    <row r="273" spans="3:51" s="183" customFormat="1" x14ac:dyDescent="0.35">
      <c r="C273" s="186"/>
      <c r="AU273" s="185"/>
      <c r="AV273" s="185"/>
      <c r="AW273" s="185"/>
      <c r="AX273" s="185"/>
      <c r="AY273" s="185"/>
    </row>
    <row r="274" spans="3:51" s="183" customFormat="1" x14ac:dyDescent="0.35">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c r="AA274" s="187"/>
      <c r="AB274" s="187"/>
      <c r="AC274" s="187"/>
      <c r="AD274" s="187"/>
      <c r="AE274" s="187"/>
      <c r="AF274" s="187"/>
      <c r="AG274" s="187"/>
      <c r="AH274" s="187"/>
      <c r="AI274" s="187"/>
      <c r="AJ274" s="187"/>
      <c r="AK274" s="187"/>
      <c r="AL274" s="187"/>
      <c r="AU274" s="185"/>
      <c r="AV274" s="185"/>
      <c r="AW274" s="185"/>
      <c r="AX274" s="185"/>
      <c r="AY274" s="185"/>
    </row>
    <row r="275" spans="3:51" s="183" customFormat="1" x14ac:dyDescent="0.35">
      <c r="C275" s="186"/>
      <c r="AU275" s="185"/>
      <c r="AV275" s="185"/>
      <c r="AW275" s="185"/>
      <c r="AX275" s="185"/>
      <c r="AY275" s="185"/>
    </row>
    <row r="276" spans="3:51" s="183" customFormat="1" x14ac:dyDescent="0.35">
      <c r="C276" s="186"/>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c r="AA276" s="187"/>
      <c r="AB276" s="187"/>
      <c r="AC276" s="187"/>
      <c r="AD276" s="187"/>
      <c r="AE276" s="187"/>
      <c r="AF276" s="187"/>
      <c r="AG276" s="187"/>
      <c r="AH276" s="187"/>
      <c r="AI276" s="187"/>
      <c r="AJ276" s="187"/>
      <c r="AK276" s="187"/>
      <c r="AL276" s="187"/>
      <c r="AU276" s="185"/>
      <c r="AV276" s="185"/>
      <c r="AW276" s="185"/>
      <c r="AX276" s="185"/>
      <c r="AY276" s="185"/>
    </row>
    <row r="277" spans="3:51" s="183" customFormat="1" x14ac:dyDescent="0.35">
      <c r="C277" s="186"/>
      <c r="AU277" s="185"/>
      <c r="AV277" s="185"/>
      <c r="AW277" s="185"/>
      <c r="AX277" s="185"/>
      <c r="AY277" s="185"/>
    </row>
    <row r="278" spans="3:51" s="183" customFormat="1" x14ac:dyDescent="0.35">
      <c r="D278" s="187"/>
      <c r="E278" s="187"/>
      <c r="F278" s="187"/>
      <c r="G278" s="187"/>
      <c r="H278" s="187"/>
      <c r="I278" s="187"/>
      <c r="J278" s="187"/>
      <c r="K278" s="187"/>
      <c r="L278" s="187"/>
      <c r="M278" s="187"/>
      <c r="N278" s="187"/>
      <c r="O278" s="187"/>
      <c r="P278" s="187"/>
      <c r="Q278" s="187"/>
      <c r="R278" s="187"/>
      <c r="S278" s="187"/>
      <c r="T278" s="187"/>
      <c r="U278" s="187"/>
      <c r="V278" s="187"/>
      <c r="W278" s="187"/>
      <c r="X278" s="187"/>
      <c r="Y278" s="187"/>
      <c r="Z278" s="187"/>
      <c r="AA278" s="187"/>
      <c r="AB278" s="187"/>
      <c r="AC278" s="187"/>
      <c r="AD278" s="187"/>
      <c r="AE278" s="187"/>
      <c r="AF278" s="187"/>
      <c r="AG278" s="187"/>
      <c r="AH278" s="187"/>
      <c r="AI278" s="187"/>
      <c r="AJ278" s="187"/>
      <c r="AK278" s="187"/>
      <c r="AL278" s="187"/>
      <c r="AU278" s="185"/>
      <c r="AV278" s="185"/>
      <c r="AW278" s="185"/>
      <c r="AX278" s="185"/>
      <c r="AY278" s="185"/>
    </row>
    <row r="279" spans="3:51" s="183" customFormat="1" x14ac:dyDescent="0.35">
      <c r="C279" s="186"/>
      <c r="AU279" s="185"/>
      <c r="AV279" s="185"/>
      <c r="AW279" s="185"/>
      <c r="AX279" s="185"/>
      <c r="AY279" s="185"/>
    </row>
    <row r="280" spans="3:51" s="183" customFormat="1" x14ac:dyDescent="0.35">
      <c r="C280" s="186"/>
      <c r="D280" s="187"/>
      <c r="E280" s="187"/>
      <c r="F280" s="187"/>
      <c r="G280" s="187"/>
      <c r="H280" s="187"/>
      <c r="I280" s="187"/>
      <c r="J280" s="187"/>
      <c r="K280" s="187"/>
      <c r="L280" s="187"/>
      <c r="M280" s="187"/>
      <c r="N280" s="187"/>
      <c r="O280" s="187"/>
      <c r="P280" s="187"/>
      <c r="Q280" s="187"/>
      <c r="R280" s="187"/>
      <c r="S280" s="187"/>
      <c r="T280" s="187"/>
      <c r="U280" s="187"/>
      <c r="V280" s="187"/>
      <c r="W280" s="187"/>
      <c r="X280" s="187"/>
      <c r="Y280" s="187"/>
      <c r="Z280" s="187"/>
      <c r="AA280" s="187"/>
      <c r="AB280" s="187"/>
      <c r="AC280" s="187"/>
      <c r="AD280" s="187"/>
      <c r="AE280" s="187"/>
      <c r="AF280" s="187"/>
      <c r="AG280" s="187"/>
      <c r="AH280" s="187"/>
      <c r="AI280" s="187"/>
      <c r="AJ280" s="187"/>
      <c r="AK280" s="187"/>
      <c r="AL280" s="187"/>
      <c r="AU280" s="185"/>
      <c r="AV280" s="185"/>
      <c r="AW280" s="185"/>
      <c r="AX280" s="185"/>
      <c r="AY280" s="185"/>
    </row>
    <row r="281" spans="3:51" s="183" customFormat="1" x14ac:dyDescent="0.35">
      <c r="C281" s="186"/>
      <c r="AU281" s="185"/>
      <c r="AV281" s="185"/>
      <c r="AW281" s="185"/>
      <c r="AX281" s="185"/>
      <c r="AY281" s="185"/>
    </row>
    <row r="282" spans="3:51" s="183" customFormat="1" x14ac:dyDescent="0.35">
      <c r="D282" s="187"/>
      <c r="E282" s="187"/>
      <c r="F282" s="187"/>
      <c r="G282" s="187"/>
      <c r="H282" s="187"/>
      <c r="I282" s="187"/>
      <c r="J282" s="187"/>
      <c r="K282" s="187"/>
      <c r="L282" s="187"/>
      <c r="M282" s="187"/>
      <c r="N282" s="187"/>
      <c r="O282" s="187"/>
      <c r="P282" s="187"/>
      <c r="Q282" s="187"/>
      <c r="R282" s="187"/>
      <c r="S282" s="187"/>
      <c r="T282" s="187"/>
      <c r="U282" s="187"/>
      <c r="V282" s="187"/>
      <c r="W282" s="187"/>
      <c r="X282" s="187"/>
      <c r="Y282" s="187"/>
      <c r="Z282" s="187"/>
      <c r="AA282" s="187"/>
      <c r="AB282" s="187"/>
      <c r="AC282" s="187"/>
      <c r="AD282" s="187"/>
      <c r="AE282" s="187"/>
      <c r="AF282" s="187"/>
      <c r="AG282" s="187"/>
      <c r="AH282" s="187"/>
      <c r="AI282" s="187"/>
      <c r="AJ282" s="187"/>
      <c r="AK282" s="187"/>
      <c r="AL282" s="187"/>
      <c r="AU282" s="185"/>
      <c r="AV282" s="185"/>
      <c r="AW282" s="185"/>
      <c r="AX282" s="185"/>
      <c r="AY282" s="185"/>
    </row>
    <row r="283" spans="3:51" s="183" customFormat="1" x14ac:dyDescent="0.35">
      <c r="C283" s="186"/>
      <c r="AU283" s="185"/>
      <c r="AV283" s="185"/>
      <c r="AW283" s="185"/>
      <c r="AX283" s="185"/>
      <c r="AY283" s="185"/>
    </row>
    <row r="284" spans="3:51" s="183" customFormat="1" x14ac:dyDescent="0.35">
      <c r="C284" s="186"/>
      <c r="D284" s="187"/>
      <c r="E284" s="187"/>
      <c r="F284" s="187"/>
      <c r="G284" s="187"/>
      <c r="H284" s="187"/>
      <c r="I284" s="187"/>
      <c r="J284" s="187"/>
      <c r="K284" s="187"/>
      <c r="L284" s="187"/>
      <c r="M284" s="187"/>
      <c r="N284" s="187"/>
      <c r="O284" s="187"/>
      <c r="P284" s="187"/>
      <c r="Q284" s="187"/>
      <c r="R284" s="187"/>
      <c r="S284" s="187"/>
      <c r="T284" s="187"/>
      <c r="U284" s="187"/>
      <c r="V284" s="187"/>
      <c r="W284" s="187"/>
      <c r="X284" s="187"/>
      <c r="Y284" s="187"/>
      <c r="Z284" s="187"/>
      <c r="AA284" s="187"/>
      <c r="AB284" s="187"/>
      <c r="AC284" s="187"/>
      <c r="AD284" s="187"/>
      <c r="AE284" s="187"/>
      <c r="AF284" s="187"/>
      <c r="AG284" s="187"/>
      <c r="AH284" s="187"/>
      <c r="AI284" s="187"/>
      <c r="AJ284" s="187"/>
      <c r="AK284" s="187"/>
      <c r="AL284" s="187"/>
      <c r="AU284" s="185"/>
      <c r="AV284" s="185"/>
      <c r="AW284" s="185"/>
      <c r="AX284" s="185"/>
      <c r="AY284" s="185"/>
    </row>
    <row r="285" spans="3:51" s="183" customFormat="1" x14ac:dyDescent="0.35">
      <c r="C285" s="186"/>
      <c r="AU285" s="185"/>
      <c r="AV285" s="185"/>
      <c r="AW285" s="185"/>
      <c r="AX285" s="185"/>
      <c r="AY285" s="185"/>
    </row>
    <row r="286" spans="3:51" s="183" customFormat="1" x14ac:dyDescent="0.35">
      <c r="D286" s="187"/>
      <c r="E286" s="187"/>
      <c r="F286" s="187"/>
      <c r="G286" s="187"/>
      <c r="H286" s="187"/>
      <c r="I286" s="187"/>
      <c r="J286" s="187"/>
      <c r="K286" s="187"/>
      <c r="L286" s="187"/>
      <c r="M286" s="187"/>
      <c r="N286" s="187"/>
      <c r="O286" s="187"/>
      <c r="P286" s="187"/>
      <c r="Q286" s="187"/>
      <c r="R286" s="187"/>
      <c r="S286" s="187"/>
      <c r="T286" s="187"/>
      <c r="U286" s="187"/>
      <c r="V286" s="187"/>
      <c r="W286" s="187"/>
      <c r="X286" s="187"/>
      <c r="Y286" s="187"/>
      <c r="Z286" s="187"/>
      <c r="AA286" s="187"/>
      <c r="AB286" s="187"/>
      <c r="AC286" s="187"/>
      <c r="AD286" s="187"/>
      <c r="AE286" s="187"/>
      <c r="AF286" s="187"/>
      <c r="AG286" s="187"/>
      <c r="AH286" s="187"/>
      <c r="AI286" s="187"/>
      <c r="AJ286" s="187"/>
      <c r="AK286" s="187"/>
      <c r="AL286" s="187"/>
      <c r="AU286" s="185"/>
      <c r="AV286" s="185"/>
      <c r="AW286" s="185"/>
      <c r="AX286" s="185"/>
      <c r="AY286" s="185"/>
    </row>
    <row r="287" spans="3:51" s="183" customFormat="1" x14ac:dyDescent="0.35">
      <c r="C287" s="186"/>
      <c r="AU287" s="185"/>
      <c r="AV287" s="185"/>
      <c r="AW287" s="185"/>
      <c r="AX287" s="185"/>
      <c r="AY287" s="185"/>
    </row>
    <row r="288" spans="3:51" s="183" customFormat="1" x14ac:dyDescent="0.35">
      <c r="C288" s="186"/>
      <c r="D288" s="187"/>
      <c r="E288" s="187"/>
      <c r="F288" s="187"/>
      <c r="G288" s="187"/>
      <c r="H288" s="187"/>
      <c r="I288" s="187"/>
      <c r="J288" s="187"/>
      <c r="K288" s="187"/>
      <c r="L288" s="187"/>
      <c r="M288" s="187"/>
      <c r="N288" s="187"/>
      <c r="O288" s="187"/>
      <c r="P288" s="187"/>
      <c r="Q288" s="187"/>
      <c r="R288" s="187"/>
      <c r="S288" s="187"/>
      <c r="T288" s="187"/>
      <c r="U288" s="187"/>
      <c r="V288" s="187"/>
      <c r="W288" s="187"/>
      <c r="X288" s="187"/>
      <c r="Y288" s="187"/>
      <c r="Z288" s="187"/>
      <c r="AA288" s="187"/>
      <c r="AB288" s="187"/>
      <c r="AC288" s="187"/>
      <c r="AD288" s="187"/>
      <c r="AE288" s="187"/>
      <c r="AF288" s="187"/>
      <c r="AG288" s="187"/>
      <c r="AH288" s="187"/>
      <c r="AI288" s="187"/>
      <c r="AJ288" s="187"/>
      <c r="AK288" s="187"/>
      <c r="AL288" s="187"/>
      <c r="AU288" s="185"/>
      <c r="AV288" s="185"/>
      <c r="AW288" s="185"/>
      <c r="AX288" s="185"/>
      <c r="AY288" s="185"/>
    </row>
    <row r="289" spans="3:51" s="183" customFormat="1" x14ac:dyDescent="0.35">
      <c r="C289" s="186"/>
      <c r="AU289" s="185"/>
      <c r="AV289" s="185"/>
      <c r="AW289" s="185"/>
      <c r="AX289" s="185"/>
      <c r="AY289" s="185"/>
    </row>
    <row r="290" spans="3:51" s="183" customFormat="1" x14ac:dyDescent="0.35">
      <c r="D290" s="187"/>
      <c r="E290" s="187"/>
      <c r="F290" s="187"/>
      <c r="G290" s="187"/>
      <c r="H290" s="187"/>
      <c r="I290" s="187"/>
      <c r="J290" s="187"/>
      <c r="K290" s="187"/>
      <c r="L290" s="187"/>
      <c r="M290" s="187"/>
      <c r="N290" s="187"/>
      <c r="O290" s="187"/>
      <c r="P290" s="187"/>
      <c r="Q290" s="187"/>
      <c r="R290" s="187"/>
      <c r="S290" s="187"/>
      <c r="T290" s="187"/>
      <c r="U290" s="187"/>
      <c r="V290" s="187"/>
      <c r="W290" s="187"/>
      <c r="X290" s="187"/>
      <c r="Y290" s="187"/>
      <c r="Z290" s="187"/>
      <c r="AA290" s="187"/>
      <c r="AB290" s="187"/>
      <c r="AC290" s="187"/>
      <c r="AD290" s="187"/>
      <c r="AE290" s="187"/>
      <c r="AF290" s="187"/>
      <c r="AG290" s="187"/>
      <c r="AH290" s="187"/>
      <c r="AI290" s="187"/>
      <c r="AJ290" s="187"/>
      <c r="AK290" s="187"/>
      <c r="AL290" s="187"/>
      <c r="AU290" s="185"/>
      <c r="AV290" s="185"/>
      <c r="AW290" s="185"/>
      <c r="AX290" s="185"/>
      <c r="AY290" s="185"/>
    </row>
    <row r="291" spans="3:51" s="183" customFormat="1" x14ac:dyDescent="0.35">
      <c r="C291" s="186"/>
      <c r="AU291" s="185"/>
      <c r="AV291" s="185"/>
      <c r="AW291" s="185"/>
      <c r="AX291" s="185"/>
      <c r="AY291" s="185"/>
    </row>
    <row r="292" spans="3:51" s="183" customFormat="1" x14ac:dyDescent="0.35">
      <c r="C292" s="186"/>
      <c r="D292" s="187"/>
      <c r="E292" s="187"/>
      <c r="F292" s="187"/>
      <c r="G292" s="187"/>
      <c r="H292" s="187"/>
      <c r="I292" s="187"/>
      <c r="J292" s="187"/>
      <c r="K292" s="187"/>
      <c r="L292" s="187"/>
      <c r="M292" s="187"/>
      <c r="N292" s="187"/>
      <c r="O292" s="187"/>
      <c r="P292" s="187"/>
      <c r="Q292" s="187"/>
      <c r="R292" s="187"/>
      <c r="S292" s="187"/>
      <c r="T292" s="187"/>
      <c r="U292" s="187"/>
      <c r="V292" s="187"/>
      <c r="W292" s="187"/>
      <c r="X292" s="187"/>
      <c r="Y292" s="187"/>
      <c r="Z292" s="187"/>
      <c r="AA292" s="187"/>
      <c r="AB292" s="187"/>
      <c r="AC292" s="187"/>
      <c r="AD292" s="187"/>
      <c r="AE292" s="187"/>
      <c r="AF292" s="187"/>
      <c r="AG292" s="187"/>
      <c r="AH292" s="187"/>
      <c r="AI292" s="187"/>
      <c r="AJ292" s="187"/>
      <c r="AK292" s="187"/>
      <c r="AL292" s="187"/>
      <c r="AU292" s="185"/>
      <c r="AV292" s="185"/>
      <c r="AW292" s="185"/>
      <c r="AX292" s="185"/>
      <c r="AY292" s="185"/>
    </row>
    <row r="293" spans="3:51" s="183" customFormat="1" x14ac:dyDescent="0.35">
      <c r="C293" s="186"/>
      <c r="AU293" s="185"/>
      <c r="AV293" s="185"/>
      <c r="AW293" s="185"/>
      <c r="AX293" s="185"/>
      <c r="AY293" s="185"/>
    </row>
    <row r="294" spans="3:51" s="183" customFormat="1" x14ac:dyDescent="0.35">
      <c r="D294" s="187"/>
      <c r="E294" s="187"/>
      <c r="F294" s="187"/>
      <c r="G294" s="187"/>
      <c r="H294" s="187"/>
      <c r="I294" s="187"/>
      <c r="J294" s="187"/>
      <c r="K294" s="187"/>
      <c r="L294" s="187"/>
      <c r="M294" s="187"/>
      <c r="N294" s="187"/>
      <c r="O294" s="187"/>
      <c r="P294" s="187"/>
      <c r="Q294" s="187"/>
      <c r="R294" s="187"/>
      <c r="S294" s="187"/>
      <c r="T294" s="187"/>
      <c r="U294" s="187"/>
      <c r="V294" s="187"/>
      <c r="W294" s="187"/>
      <c r="X294" s="187"/>
      <c r="Y294" s="187"/>
      <c r="Z294" s="187"/>
      <c r="AA294" s="187"/>
      <c r="AB294" s="187"/>
      <c r="AC294" s="187"/>
      <c r="AD294" s="187"/>
      <c r="AE294" s="187"/>
      <c r="AF294" s="187"/>
      <c r="AG294" s="187"/>
      <c r="AH294" s="187"/>
      <c r="AI294" s="187"/>
      <c r="AJ294" s="187"/>
      <c r="AK294" s="187"/>
      <c r="AL294" s="187"/>
      <c r="AU294" s="185"/>
      <c r="AV294" s="185"/>
      <c r="AW294" s="185"/>
      <c r="AX294" s="185"/>
      <c r="AY294" s="185"/>
    </row>
    <row r="295" spans="3:51" s="183" customFormat="1" x14ac:dyDescent="0.35">
      <c r="C295" s="186"/>
      <c r="AU295" s="185"/>
      <c r="AV295" s="185"/>
      <c r="AW295" s="185"/>
      <c r="AX295" s="185"/>
      <c r="AY295" s="185"/>
    </row>
    <row r="296" spans="3:51" s="183" customFormat="1" x14ac:dyDescent="0.35">
      <c r="C296" s="186"/>
      <c r="D296" s="187"/>
      <c r="E296" s="187"/>
      <c r="F296" s="187"/>
      <c r="G296" s="187"/>
      <c r="H296" s="187"/>
      <c r="I296" s="187"/>
      <c r="J296" s="187"/>
      <c r="K296" s="187"/>
      <c r="L296" s="187"/>
      <c r="M296" s="187"/>
      <c r="N296" s="187"/>
      <c r="O296" s="187"/>
      <c r="P296" s="187"/>
      <c r="Q296" s="187"/>
      <c r="R296" s="187"/>
      <c r="S296" s="187"/>
      <c r="T296" s="187"/>
      <c r="U296" s="187"/>
      <c r="V296" s="187"/>
      <c r="W296" s="187"/>
      <c r="X296" s="187"/>
      <c r="Y296" s="187"/>
      <c r="Z296" s="187"/>
      <c r="AA296" s="187"/>
      <c r="AB296" s="187"/>
      <c r="AC296" s="187"/>
      <c r="AD296" s="187"/>
      <c r="AE296" s="187"/>
      <c r="AF296" s="187"/>
      <c r="AG296" s="187"/>
      <c r="AH296" s="187"/>
      <c r="AI296" s="187"/>
      <c r="AJ296" s="187"/>
      <c r="AK296" s="187"/>
      <c r="AL296" s="187"/>
      <c r="AU296" s="185"/>
      <c r="AV296" s="185"/>
      <c r="AW296" s="185"/>
      <c r="AX296" s="185"/>
      <c r="AY296" s="185"/>
    </row>
    <row r="297" spans="3:51" s="183" customFormat="1" x14ac:dyDescent="0.35">
      <c r="C297" s="186"/>
      <c r="AU297" s="185"/>
      <c r="AV297" s="185"/>
      <c r="AW297" s="185"/>
      <c r="AX297" s="185"/>
      <c r="AY297" s="185"/>
    </row>
    <row r="298" spans="3:51" s="183" customFormat="1" x14ac:dyDescent="0.35">
      <c r="D298" s="187"/>
      <c r="E298" s="187"/>
      <c r="F298" s="187"/>
      <c r="G298" s="187"/>
      <c r="H298" s="187"/>
      <c r="I298" s="187"/>
      <c r="J298" s="187"/>
      <c r="K298" s="187"/>
      <c r="L298" s="187"/>
      <c r="M298" s="187"/>
      <c r="N298" s="187"/>
      <c r="O298" s="187"/>
      <c r="P298" s="187"/>
      <c r="Q298" s="187"/>
      <c r="R298" s="187"/>
      <c r="S298" s="187"/>
      <c r="T298" s="187"/>
      <c r="U298" s="187"/>
      <c r="V298" s="187"/>
      <c r="W298" s="187"/>
      <c r="X298" s="187"/>
      <c r="Y298" s="187"/>
      <c r="Z298" s="187"/>
      <c r="AA298" s="187"/>
      <c r="AB298" s="187"/>
      <c r="AC298" s="187"/>
      <c r="AD298" s="187"/>
      <c r="AE298" s="187"/>
      <c r="AF298" s="187"/>
      <c r="AG298" s="187"/>
      <c r="AH298" s="187"/>
      <c r="AI298" s="187"/>
      <c r="AJ298" s="187"/>
      <c r="AK298" s="187"/>
      <c r="AL298" s="187"/>
      <c r="AU298" s="185"/>
      <c r="AV298" s="185"/>
      <c r="AW298" s="185"/>
      <c r="AX298" s="185"/>
      <c r="AY298" s="185"/>
    </row>
    <row r="299" spans="3:51" s="183" customFormat="1" x14ac:dyDescent="0.35">
      <c r="C299" s="186"/>
      <c r="AU299" s="185"/>
      <c r="AV299" s="185"/>
      <c r="AW299" s="185"/>
      <c r="AX299" s="185"/>
      <c r="AY299" s="185"/>
    </row>
    <row r="300" spans="3:51" s="183" customFormat="1" x14ac:dyDescent="0.35">
      <c r="C300" s="186"/>
      <c r="D300" s="187"/>
      <c r="E300" s="187"/>
      <c r="F300" s="187"/>
      <c r="G300" s="187"/>
      <c r="H300" s="187"/>
      <c r="I300" s="187"/>
      <c r="J300" s="187"/>
      <c r="K300" s="187"/>
      <c r="L300" s="187"/>
      <c r="M300" s="187"/>
      <c r="N300" s="187"/>
      <c r="O300" s="187"/>
      <c r="P300" s="187"/>
      <c r="Q300" s="187"/>
      <c r="R300" s="187"/>
      <c r="S300" s="187"/>
      <c r="T300" s="187"/>
      <c r="U300" s="187"/>
      <c r="V300" s="187"/>
      <c r="W300" s="187"/>
      <c r="X300" s="187"/>
      <c r="Y300" s="187"/>
      <c r="Z300" s="187"/>
      <c r="AA300" s="187"/>
      <c r="AB300" s="187"/>
      <c r="AC300" s="187"/>
      <c r="AD300" s="187"/>
      <c r="AE300" s="187"/>
      <c r="AF300" s="187"/>
      <c r="AG300" s="187"/>
      <c r="AH300" s="187"/>
      <c r="AI300" s="187"/>
      <c r="AJ300" s="187"/>
      <c r="AK300" s="187"/>
      <c r="AL300" s="187"/>
      <c r="AU300" s="185"/>
      <c r="AV300" s="185"/>
      <c r="AW300" s="185"/>
      <c r="AX300" s="185"/>
      <c r="AY300" s="185"/>
    </row>
    <row r="301" spans="3:51" s="183" customFormat="1" x14ac:dyDescent="0.35">
      <c r="C301" s="186"/>
      <c r="AU301" s="185"/>
      <c r="AV301" s="185"/>
      <c r="AW301" s="185"/>
      <c r="AX301" s="185"/>
      <c r="AY301" s="185"/>
    </row>
    <row r="302" spans="3:51" s="183" customFormat="1" x14ac:dyDescent="0.35">
      <c r="D302" s="187"/>
      <c r="E302" s="187"/>
      <c r="F302" s="187"/>
      <c r="G302" s="187"/>
      <c r="H302" s="187"/>
      <c r="I302" s="187"/>
      <c r="J302" s="187"/>
      <c r="K302" s="187"/>
      <c r="L302" s="187"/>
      <c r="M302" s="187"/>
      <c r="N302" s="187"/>
      <c r="O302" s="187"/>
      <c r="P302" s="187"/>
      <c r="Q302" s="187"/>
      <c r="R302" s="187"/>
      <c r="S302" s="187"/>
      <c r="T302" s="187"/>
      <c r="U302" s="187"/>
      <c r="V302" s="187"/>
      <c r="W302" s="187"/>
      <c r="X302" s="187"/>
      <c r="Y302" s="187"/>
      <c r="Z302" s="187"/>
      <c r="AA302" s="187"/>
      <c r="AB302" s="187"/>
      <c r="AC302" s="187"/>
      <c r="AD302" s="187"/>
      <c r="AE302" s="187"/>
      <c r="AF302" s="187"/>
      <c r="AG302" s="187"/>
      <c r="AH302" s="187"/>
      <c r="AI302" s="187"/>
      <c r="AJ302" s="187"/>
      <c r="AK302" s="187"/>
      <c r="AL302" s="187"/>
      <c r="AU302" s="185"/>
      <c r="AV302" s="185"/>
      <c r="AW302" s="185"/>
      <c r="AX302" s="185"/>
      <c r="AY302" s="185"/>
    </row>
    <row r="303" spans="3:51" s="183" customFormat="1" x14ac:dyDescent="0.35">
      <c r="C303" s="186"/>
      <c r="AU303" s="185"/>
      <c r="AV303" s="185"/>
      <c r="AW303" s="185"/>
      <c r="AX303" s="185"/>
      <c r="AY303" s="185"/>
    </row>
    <row r="304" spans="3:51" s="183" customFormat="1" x14ac:dyDescent="0.35">
      <c r="C304" s="186"/>
      <c r="D304" s="187"/>
      <c r="E304" s="187"/>
      <c r="F304" s="187"/>
      <c r="G304" s="187"/>
      <c r="H304" s="187"/>
      <c r="I304" s="187"/>
      <c r="J304" s="187"/>
      <c r="K304" s="187"/>
      <c r="L304" s="187"/>
      <c r="M304" s="187"/>
      <c r="N304" s="187"/>
      <c r="O304" s="187"/>
      <c r="P304" s="187"/>
      <c r="Q304" s="187"/>
      <c r="R304" s="187"/>
      <c r="S304" s="187"/>
      <c r="T304" s="187"/>
      <c r="U304" s="187"/>
      <c r="V304" s="187"/>
      <c r="W304" s="187"/>
      <c r="X304" s="187"/>
      <c r="Y304" s="187"/>
      <c r="Z304" s="187"/>
      <c r="AA304" s="187"/>
      <c r="AB304" s="187"/>
      <c r="AC304" s="187"/>
      <c r="AD304" s="187"/>
      <c r="AE304" s="187"/>
      <c r="AF304" s="187"/>
      <c r="AG304" s="187"/>
      <c r="AH304" s="187"/>
      <c r="AI304" s="187"/>
      <c r="AJ304" s="187"/>
      <c r="AK304" s="187"/>
      <c r="AL304" s="187"/>
      <c r="AU304" s="185"/>
      <c r="AV304" s="185"/>
      <c r="AW304" s="185"/>
      <c r="AX304" s="185"/>
      <c r="AY304" s="185"/>
    </row>
    <row r="305" spans="3:51" s="183" customFormat="1" x14ac:dyDescent="0.35">
      <c r="C305" s="186"/>
      <c r="AU305" s="185"/>
      <c r="AV305" s="185"/>
      <c r="AW305" s="185"/>
      <c r="AX305" s="185"/>
      <c r="AY305" s="185"/>
    </row>
    <row r="306" spans="3:51" s="183" customFormat="1" x14ac:dyDescent="0.35">
      <c r="D306" s="187"/>
      <c r="E306" s="187"/>
      <c r="F306" s="187"/>
      <c r="G306" s="187"/>
      <c r="H306" s="187"/>
      <c r="I306" s="187"/>
      <c r="J306" s="187"/>
      <c r="K306" s="187"/>
      <c r="L306" s="187"/>
      <c r="M306" s="187"/>
      <c r="N306" s="187"/>
      <c r="O306" s="187"/>
      <c r="P306" s="187"/>
      <c r="Q306" s="187"/>
      <c r="R306" s="187"/>
      <c r="S306" s="187"/>
      <c r="T306" s="187"/>
      <c r="U306" s="187"/>
      <c r="V306" s="187"/>
      <c r="W306" s="187"/>
      <c r="X306" s="187"/>
      <c r="Y306" s="187"/>
      <c r="Z306" s="187"/>
      <c r="AA306" s="187"/>
      <c r="AB306" s="187"/>
      <c r="AC306" s="187"/>
      <c r="AD306" s="187"/>
      <c r="AE306" s="187"/>
      <c r="AF306" s="187"/>
      <c r="AG306" s="187"/>
      <c r="AH306" s="187"/>
      <c r="AI306" s="187"/>
      <c r="AJ306" s="187"/>
      <c r="AK306" s="187"/>
      <c r="AL306" s="187"/>
      <c r="AU306" s="185"/>
      <c r="AV306" s="185"/>
      <c r="AW306" s="185"/>
      <c r="AX306" s="185"/>
      <c r="AY306" s="185"/>
    </row>
    <row r="307" spans="3:51" s="183" customFormat="1" x14ac:dyDescent="0.35">
      <c r="C307" s="186"/>
      <c r="AU307" s="185"/>
      <c r="AV307" s="185"/>
      <c r="AW307" s="185"/>
      <c r="AX307" s="185"/>
      <c r="AY307" s="185"/>
    </row>
    <row r="308" spans="3:51" s="183" customFormat="1" x14ac:dyDescent="0.35">
      <c r="C308" s="186"/>
      <c r="D308" s="187"/>
      <c r="E308" s="187"/>
      <c r="F308" s="187"/>
      <c r="G308" s="187"/>
      <c r="H308" s="187"/>
      <c r="I308" s="187"/>
      <c r="J308" s="187"/>
      <c r="K308" s="187"/>
      <c r="L308" s="187"/>
      <c r="M308" s="187"/>
      <c r="N308" s="187"/>
      <c r="O308" s="187"/>
      <c r="P308" s="187"/>
      <c r="Q308" s="187"/>
      <c r="R308" s="187"/>
      <c r="S308" s="187"/>
      <c r="T308" s="187"/>
      <c r="U308" s="187"/>
      <c r="V308" s="187"/>
      <c r="W308" s="187"/>
      <c r="X308" s="187"/>
      <c r="Y308" s="187"/>
      <c r="Z308" s="187"/>
      <c r="AA308" s="187"/>
      <c r="AB308" s="187"/>
      <c r="AC308" s="187"/>
      <c r="AD308" s="187"/>
      <c r="AE308" s="187"/>
      <c r="AF308" s="187"/>
      <c r="AG308" s="187"/>
      <c r="AH308" s="187"/>
      <c r="AI308" s="187"/>
      <c r="AJ308" s="187"/>
      <c r="AK308" s="187"/>
      <c r="AL308" s="187"/>
      <c r="AU308" s="185"/>
      <c r="AV308" s="185"/>
      <c r="AW308" s="185"/>
      <c r="AX308" s="185"/>
      <c r="AY308" s="185"/>
    </row>
    <row r="309" spans="3:51" s="183" customFormat="1" x14ac:dyDescent="0.35">
      <c r="C309" s="186"/>
      <c r="AU309" s="185"/>
      <c r="AV309" s="185"/>
      <c r="AW309" s="185"/>
      <c r="AX309" s="185"/>
      <c r="AY309" s="185"/>
    </row>
    <row r="310" spans="3:51" s="183" customFormat="1" x14ac:dyDescent="0.35">
      <c r="D310" s="187"/>
      <c r="E310" s="187"/>
      <c r="F310" s="187"/>
      <c r="G310" s="187"/>
      <c r="H310" s="187"/>
      <c r="I310" s="187"/>
      <c r="J310" s="187"/>
      <c r="K310" s="187"/>
      <c r="L310" s="187"/>
      <c r="M310" s="187"/>
      <c r="N310" s="187"/>
      <c r="O310" s="187"/>
      <c r="P310" s="187"/>
      <c r="Q310" s="187"/>
      <c r="R310" s="187"/>
      <c r="S310" s="187"/>
      <c r="T310" s="187"/>
      <c r="U310" s="187"/>
      <c r="V310" s="187"/>
      <c r="W310" s="187"/>
      <c r="X310" s="187"/>
      <c r="Y310" s="187"/>
      <c r="Z310" s="187"/>
      <c r="AA310" s="187"/>
      <c r="AB310" s="187"/>
      <c r="AC310" s="187"/>
      <c r="AD310" s="187"/>
      <c r="AE310" s="187"/>
      <c r="AF310" s="187"/>
      <c r="AG310" s="187"/>
      <c r="AH310" s="187"/>
      <c r="AI310" s="187"/>
      <c r="AJ310" s="187"/>
      <c r="AK310" s="187"/>
      <c r="AL310" s="187"/>
      <c r="AU310" s="185"/>
      <c r="AV310" s="185"/>
      <c r="AW310" s="185"/>
      <c r="AX310" s="185"/>
      <c r="AY310" s="185"/>
    </row>
    <row r="311" spans="3:51" s="183" customFormat="1" x14ac:dyDescent="0.35">
      <c r="C311" s="186"/>
      <c r="AU311" s="185"/>
      <c r="AV311" s="185"/>
      <c r="AW311" s="185"/>
      <c r="AX311" s="185"/>
      <c r="AY311" s="185"/>
    </row>
    <row r="312" spans="3:51" s="183" customFormat="1" x14ac:dyDescent="0.35">
      <c r="C312" s="186"/>
      <c r="D312" s="187"/>
      <c r="E312" s="187"/>
      <c r="F312" s="187"/>
      <c r="G312" s="187"/>
      <c r="H312" s="187"/>
      <c r="I312" s="187"/>
      <c r="J312" s="187"/>
      <c r="K312" s="187"/>
      <c r="L312" s="187"/>
      <c r="M312" s="187"/>
      <c r="N312" s="187"/>
      <c r="O312" s="187"/>
      <c r="P312" s="187"/>
      <c r="Q312" s="187"/>
      <c r="R312" s="187"/>
      <c r="S312" s="187"/>
      <c r="T312" s="187"/>
      <c r="U312" s="187"/>
      <c r="V312" s="187"/>
      <c r="W312" s="187"/>
      <c r="X312" s="187"/>
      <c r="Y312" s="187"/>
      <c r="Z312" s="187"/>
      <c r="AA312" s="187"/>
      <c r="AB312" s="187"/>
      <c r="AC312" s="187"/>
      <c r="AD312" s="187"/>
      <c r="AE312" s="187"/>
      <c r="AF312" s="187"/>
      <c r="AG312" s="187"/>
      <c r="AH312" s="187"/>
      <c r="AI312" s="187"/>
      <c r="AJ312" s="187"/>
      <c r="AK312" s="187"/>
      <c r="AL312" s="187"/>
      <c r="AU312" s="185"/>
      <c r="AV312" s="185"/>
      <c r="AW312" s="185"/>
      <c r="AX312" s="185"/>
      <c r="AY312" s="185"/>
    </row>
    <row r="313" spans="3:51" s="183" customFormat="1" x14ac:dyDescent="0.35">
      <c r="C313" s="186"/>
      <c r="AU313" s="185"/>
      <c r="AV313" s="185"/>
      <c r="AW313" s="185"/>
      <c r="AX313" s="185"/>
      <c r="AY313" s="185"/>
    </row>
    <row r="314" spans="3:51" s="183" customFormat="1" x14ac:dyDescent="0.35">
      <c r="D314" s="187"/>
      <c r="E314" s="187"/>
      <c r="F314" s="187"/>
      <c r="G314" s="187"/>
      <c r="H314" s="187"/>
      <c r="I314" s="187"/>
      <c r="J314" s="187"/>
      <c r="K314" s="187"/>
      <c r="L314" s="187"/>
      <c r="M314" s="187"/>
      <c r="N314" s="187"/>
      <c r="O314" s="187"/>
      <c r="P314" s="187"/>
      <c r="Q314" s="187"/>
      <c r="R314" s="187"/>
      <c r="S314" s="187"/>
      <c r="T314" s="187"/>
      <c r="U314" s="187"/>
      <c r="V314" s="187"/>
      <c r="W314" s="187"/>
      <c r="X314" s="187"/>
      <c r="Y314" s="187"/>
      <c r="Z314" s="187"/>
      <c r="AA314" s="187"/>
      <c r="AB314" s="187"/>
      <c r="AC314" s="187"/>
      <c r="AD314" s="187"/>
      <c r="AE314" s="187"/>
      <c r="AF314" s="187"/>
      <c r="AG314" s="187"/>
      <c r="AH314" s="187"/>
      <c r="AI314" s="187"/>
      <c r="AJ314" s="187"/>
      <c r="AK314" s="187"/>
      <c r="AL314" s="187"/>
      <c r="AU314" s="185"/>
      <c r="AV314" s="185"/>
      <c r="AW314" s="185"/>
      <c r="AX314" s="185"/>
      <c r="AY314" s="185"/>
    </row>
    <row r="315" spans="3:51" s="183" customFormat="1" x14ac:dyDescent="0.35">
      <c r="C315" s="186"/>
      <c r="AU315" s="185"/>
      <c r="AV315" s="185"/>
      <c r="AW315" s="185"/>
      <c r="AX315" s="185"/>
      <c r="AY315" s="185"/>
    </row>
    <row r="316" spans="3:51" s="183" customFormat="1" x14ac:dyDescent="0.35">
      <c r="C316" s="186"/>
      <c r="D316" s="187"/>
      <c r="E316" s="187"/>
      <c r="F316" s="187"/>
      <c r="G316" s="187"/>
      <c r="H316" s="187"/>
      <c r="I316" s="187"/>
      <c r="J316" s="187"/>
      <c r="K316" s="187"/>
      <c r="L316" s="187"/>
      <c r="M316" s="187"/>
      <c r="N316" s="187"/>
      <c r="O316" s="187"/>
      <c r="P316" s="187"/>
      <c r="Q316" s="187"/>
      <c r="R316" s="187"/>
      <c r="S316" s="187"/>
      <c r="T316" s="187"/>
      <c r="U316" s="187"/>
      <c r="V316" s="187"/>
      <c r="W316" s="187"/>
      <c r="X316" s="187"/>
      <c r="Y316" s="187"/>
      <c r="Z316" s="187"/>
      <c r="AA316" s="187"/>
      <c r="AB316" s="187"/>
      <c r="AC316" s="187"/>
      <c r="AD316" s="187"/>
      <c r="AE316" s="187"/>
      <c r="AF316" s="187"/>
      <c r="AG316" s="187"/>
      <c r="AH316" s="187"/>
      <c r="AI316" s="187"/>
      <c r="AJ316" s="187"/>
      <c r="AK316" s="187"/>
      <c r="AL316" s="187"/>
      <c r="AU316" s="185"/>
      <c r="AV316" s="185"/>
      <c r="AW316" s="185"/>
      <c r="AX316" s="185"/>
      <c r="AY316" s="185"/>
    </row>
    <row r="317" spans="3:51" s="183" customFormat="1" x14ac:dyDescent="0.35">
      <c r="C317" s="186"/>
      <c r="AU317" s="185"/>
      <c r="AV317" s="185"/>
      <c r="AW317" s="185"/>
      <c r="AX317" s="185"/>
      <c r="AY317" s="185"/>
    </row>
    <row r="318" spans="3:51" s="183" customFormat="1" x14ac:dyDescent="0.35">
      <c r="D318" s="187"/>
      <c r="E318" s="187"/>
      <c r="F318" s="187"/>
      <c r="G318" s="187"/>
      <c r="H318" s="187"/>
      <c r="I318" s="187"/>
      <c r="J318" s="187"/>
      <c r="K318" s="187"/>
      <c r="L318" s="187"/>
      <c r="M318" s="187"/>
      <c r="N318" s="187"/>
      <c r="O318" s="187"/>
      <c r="P318" s="187"/>
      <c r="Q318" s="187"/>
      <c r="R318" s="187"/>
      <c r="S318" s="187"/>
      <c r="T318" s="187"/>
      <c r="U318" s="187"/>
      <c r="V318" s="187"/>
      <c r="W318" s="187"/>
      <c r="X318" s="187"/>
      <c r="Y318" s="187"/>
      <c r="Z318" s="187"/>
      <c r="AA318" s="187"/>
      <c r="AB318" s="187"/>
      <c r="AC318" s="187"/>
      <c r="AD318" s="187"/>
      <c r="AE318" s="187"/>
      <c r="AF318" s="187"/>
      <c r="AG318" s="187"/>
      <c r="AH318" s="187"/>
      <c r="AI318" s="187"/>
      <c r="AJ318" s="187"/>
      <c r="AK318" s="187"/>
      <c r="AL318" s="187"/>
      <c r="AU318" s="185"/>
      <c r="AV318" s="185"/>
      <c r="AW318" s="185"/>
      <c r="AX318" s="185"/>
      <c r="AY318" s="185"/>
    </row>
    <row r="319" spans="3:51" s="183" customFormat="1" x14ac:dyDescent="0.35">
      <c r="C319" s="186"/>
      <c r="AU319" s="185"/>
      <c r="AV319" s="185"/>
      <c r="AW319" s="185"/>
      <c r="AX319" s="185"/>
      <c r="AY319" s="185"/>
    </row>
    <row r="320" spans="3:51" s="183" customFormat="1" x14ac:dyDescent="0.35">
      <c r="C320" s="186"/>
      <c r="D320" s="187"/>
      <c r="E320" s="187"/>
      <c r="F320" s="187"/>
      <c r="G320" s="187"/>
      <c r="H320" s="187"/>
      <c r="I320" s="187"/>
      <c r="J320" s="187"/>
      <c r="K320" s="187"/>
      <c r="L320" s="187"/>
      <c r="M320" s="187"/>
      <c r="N320" s="187"/>
      <c r="O320" s="187"/>
      <c r="P320" s="187"/>
      <c r="Q320" s="187"/>
      <c r="R320" s="187"/>
      <c r="S320" s="187"/>
      <c r="T320" s="187"/>
      <c r="U320" s="187"/>
      <c r="V320" s="187"/>
      <c r="W320" s="187"/>
      <c r="X320" s="187"/>
      <c r="Y320" s="187"/>
      <c r="Z320" s="187"/>
      <c r="AA320" s="187"/>
      <c r="AB320" s="187"/>
      <c r="AC320" s="187"/>
      <c r="AD320" s="187"/>
      <c r="AE320" s="187"/>
      <c r="AF320" s="187"/>
      <c r="AG320" s="187"/>
      <c r="AH320" s="187"/>
      <c r="AI320" s="187"/>
      <c r="AJ320" s="187"/>
      <c r="AK320" s="187"/>
      <c r="AL320" s="187"/>
      <c r="AU320" s="185"/>
      <c r="AV320" s="185"/>
      <c r="AW320" s="185"/>
      <c r="AX320" s="185"/>
      <c r="AY320" s="185"/>
    </row>
    <row r="321" spans="3:51" s="183" customFormat="1" x14ac:dyDescent="0.35">
      <c r="C321" s="186"/>
      <c r="AU321" s="185"/>
      <c r="AV321" s="185"/>
      <c r="AW321" s="185"/>
      <c r="AX321" s="185"/>
      <c r="AY321" s="185"/>
    </row>
    <row r="322" spans="3:51" s="183" customFormat="1" x14ac:dyDescent="0.35">
      <c r="D322" s="187"/>
      <c r="E322" s="187"/>
      <c r="F322" s="187"/>
      <c r="G322" s="187"/>
      <c r="H322" s="187"/>
      <c r="I322" s="187"/>
      <c r="J322" s="187"/>
      <c r="K322" s="187"/>
      <c r="L322" s="187"/>
      <c r="M322" s="187"/>
      <c r="N322" s="187"/>
      <c r="O322" s="187"/>
      <c r="P322" s="187"/>
      <c r="Q322" s="187"/>
      <c r="R322" s="187"/>
      <c r="S322" s="187"/>
      <c r="T322" s="187"/>
      <c r="U322" s="187"/>
      <c r="V322" s="187"/>
      <c r="W322" s="187"/>
      <c r="X322" s="187"/>
      <c r="Y322" s="187"/>
      <c r="Z322" s="187"/>
      <c r="AA322" s="187"/>
      <c r="AB322" s="187"/>
      <c r="AC322" s="187"/>
      <c r="AD322" s="187"/>
      <c r="AE322" s="187"/>
      <c r="AF322" s="187"/>
      <c r="AG322" s="187"/>
      <c r="AH322" s="187"/>
      <c r="AI322" s="187"/>
      <c r="AJ322" s="187"/>
      <c r="AK322" s="187"/>
      <c r="AL322" s="187"/>
      <c r="AU322" s="185"/>
      <c r="AV322" s="185"/>
      <c r="AW322" s="185"/>
      <c r="AX322" s="185"/>
      <c r="AY322" s="185"/>
    </row>
    <row r="323" spans="3:51" s="183" customFormat="1" x14ac:dyDescent="0.35">
      <c r="C323" s="186"/>
      <c r="AU323" s="185"/>
      <c r="AV323" s="185"/>
      <c r="AW323" s="185"/>
      <c r="AX323" s="185"/>
      <c r="AY323" s="185"/>
    </row>
    <row r="324" spans="3:51" s="183" customFormat="1" x14ac:dyDescent="0.35">
      <c r="C324" s="186"/>
      <c r="D324" s="187"/>
      <c r="E324" s="187"/>
      <c r="F324" s="187"/>
      <c r="G324" s="187"/>
      <c r="H324" s="187"/>
      <c r="I324" s="187"/>
      <c r="J324" s="187"/>
      <c r="K324" s="187"/>
      <c r="L324" s="187"/>
      <c r="M324" s="187"/>
      <c r="N324" s="187"/>
      <c r="O324" s="187"/>
      <c r="P324" s="187"/>
      <c r="Q324" s="187"/>
      <c r="R324" s="187"/>
      <c r="S324" s="187"/>
      <c r="T324" s="187"/>
      <c r="U324" s="187"/>
      <c r="V324" s="187"/>
      <c r="W324" s="187"/>
      <c r="X324" s="187"/>
      <c r="Y324" s="187"/>
      <c r="Z324" s="187"/>
      <c r="AA324" s="187"/>
      <c r="AB324" s="187"/>
      <c r="AC324" s="187"/>
      <c r="AD324" s="187"/>
      <c r="AE324" s="187"/>
      <c r="AF324" s="187"/>
      <c r="AG324" s="187"/>
      <c r="AH324" s="187"/>
      <c r="AI324" s="187"/>
      <c r="AJ324" s="187"/>
      <c r="AK324" s="187"/>
      <c r="AL324" s="187"/>
      <c r="AU324" s="185"/>
      <c r="AV324" s="185"/>
      <c r="AW324" s="185"/>
      <c r="AX324" s="185"/>
      <c r="AY324" s="185"/>
    </row>
    <row r="325" spans="3:51" s="183" customFormat="1" x14ac:dyDescent="0.35">
      <c r="C325" s="186"/>
      <c r="AU325" s="185"/>
      <c r="AV325" s="185"/>
      <c r="AW325" s="185"/>
      <c r="AX325" s="185"/>
      <c r="AY325" s="185"/>
    </row>
    <row r="326" spans="3:51" s="183" customFormat="1" x14ac:dyDescent="0.35">
      <c r="D326" s="187"/>
      <c r="E326" s="187"/>
      <c r="F326" s="187"/>
      <c r="G326" s="187"/>
      <c r="H326" s="187"/>
      <c r="I326" s="187"/>
      <c r="J326" s="187"/>
      <c r="K326" s="187"/>
      <c r="L326" s="187"/>
      <c r="M326" s="187"/>
      <c r="N326" s="187"/>
      <c r="O326" s="187"/>
      <c r="P326" s="187"/>
      <c r="Q326" s="187"/>
      <c r="R326" s="187"/>
      <c r="S326" s="187"/>
      <c r="T326" s="187"/>
      <c r="U326" s="187"/>
      <c r="V326" s="187"/>
      <c r="W326" s="187"/>
      <c r="X326" s="187"/>
      <c r="Y326" s="187"/>
      <c r="Z326" s="187"/>
      <c r="AA326" s="187"/>
      <c r="AB326" s="187"/>
      <c r="AC326" s="187"/>
      <c r="AD326" s="187"/>
      <c r="AE326" s="187"/>
      <c r="AF326" s="187"/>
      <c r="AG326" s="187"/>
      <c r="AH326" s="187"/>
      <c r="AI326" s="187"/>
      <c r="AJ326" s="187"/>
      <c r="AK326" s="187"/>
      <c r="AL326" s="187"/>
      <c r="AU326" s="185"/>
      <c r="AV326" s="185"/>
      <c r="AW326" s="185"/>
      <c r="AX326" s="185"/>
      <c r="AY326" s="185"/>
    </row>
    <row r="327" spans="3:51" s="183" customFormat="1" x14ac:dyDescent="0.35">
      <c r="C327" s="186"/>
      <c r="AU327" s="185"/>
      <c r="AV327" s="185"/>
      <c r="AW327" s="185"/>
      <c r="AX327" s="185"/>
      <c r="AY327" s="185"/>
    </row>
    <row r="328" spans="3:51" s="183" customFormat="1" x14ac:dyDescent="0.35">
      <c r="C328" s="186"/>
      <c r="D328" s="187"/>
      <c r="E328" s="187"/>
      <c r="F328" s="187"/>
      <c r="G328" s="187"/>
      <c r="H328" s="187"/>
      <c r="I328" s="187"/>
      <c r="J328" s="187"/>
      <c r="K328" s="187"/>
      <c r="L328" s="187"/>
      <c r="M328" s="187"/>
      <c r="N328" s="187"/>
      <c r="O328" s="187"/>
      <c r="P328" s="187"/>
      <c r="Q328" s="187"/>
      <c r="R328" s="187"/>
      <c r="S328" s="187"/>
      <c r="T328" s="187"/>
      <c r="U328" s="187"/>
      <c r="V328" s="187"/>
      <c r="W328" s="187"/>
      <c r="X328" s="187"/>
      <c r="Y328" s="187"/>
      <c r="Z328" s="187"/>
      <c r="AA328" s="187"/>
      <c r="AB328" s="187"/>
      <c r="AC328" s="187"/>
      <c r="AD328" s="187"/>
      <c r="AE328" s="187"/>
      <c r="AF328" s="187"/>
      <c r="AG328" s="187"/>
      <c r="AH328" s="187"/>
      <c r="AI328" s="187"/>
      <c r="AJ328" s="187"/>
      <c r="AK328" s="187"/>
      <c r="AL328" s="187"/>
      <c r="AU328" s="185"/>
      <c r="AV328" s="185"/>
      <c r="AW328" s="185"/>
      <c r="AX328" s="185"/>
      <c r="AY328" s="185"/>
    </row>
    <row r="329" spans="3:51" s="183" customFormat="1" x14ac:dyDescent="0.35">
      <c r="C329" s="186"/>
      <c r="AU329" s="185"/>
      <c r="AV329" s="185"/>
      <c r="AW329" s="185"/>
      <c r="AX329" s="185"/>
      <c r="AY329" s="185"/>
    </row>
    <row r="330" spans="3:51" s="183" customFormat="1" x14ac:dyDescent="0.35">
      <c r="D330" s="187"/>
      <c r="E330" s="187"/>
      <c r="F330" s="187"/>
      <c r="G330" s="187"/>
      <c r="H330" s="187"/>
      <c r="I330" s="187"/>
      <c r="J330" s="187"/>
      <c r="K330" s="187"/>
      <c r="L330" s="187"/>
      <c r="M330" s="187"/>
      <c r="N330" s="187"/>
      <c r="O330" s="187"/>
      <c r="P330" s="187"/>
      <c r="Q330" s="187"/>
      <c r="R330" s="187"/>
      <c r="S330" s="187"/>
      <c r="T330" s="187"/>
      <c r="U330" s="187"/>
      <c r="V330" s="187"/>
      <c r="W330" s="187"/>
      <c r="X330" s="187"/>
      <c r="Y330" s="187"/>
      <c r="Z330" s="187"/>
      <c r="AA330" s="187"/>
      <c r="AB330" s="187"/>
      <c r="AC330" s="187"/>
      <c r="AD330" s="187"/>
      <c r="AE330" s="187"/>
      <c r="AF330" s="187"/>
      <c r="AG330" s="187"/>
      <c r="AH330" s="187"/>
      <c r="AI330" s="187"/>
      <c r="AJ330" s="187"/>
      <c r="AK330" s="187"/>
      <c r="AL330" s="187"/>
      <c r="AU330" s="185"/>
      <c r="AV330" s="185"/>
      <c r="AW330" s="185"/>
      <c r="AX330" s="185"/>
      <c r="AY330" s="185"/>
    </row>
    <row r="331" spans="3:51" s="183" customFormat="1" x14ac:dyDescent="0.35">
      <c r="C331" s="186"/>
      <c r="AU331" s="185"/>
      <c r="AV331" s="185"/>
      <c r="AW331" s="185"/>
      <c r="AX331" s="185"/>
      <c r="AY331" s="185"/>
    </row>
    <row r="332" spans="3:51" s="183" customFormat="1" x14ac:dyDescent="0.35">
      <c r="C332" s="186"/>
      <c r="D332" s="187"/>
      <c r="E332" s="187"/>
      <c r="F332" s="187"/>
      <c r="G332" s="187"/>
      <c r="H332" s="187"/>
      <c r="I332" s="187"/>
      <c r="J332" s="187"/>
      <c r="K332" s="187"/>
      <c r="L332" s="187"/>
      <c r="M332" s="187"/>
      <c r="N332" s="187"/>
      <c r="O332" s="187"/>
      <c r="P332" s="187"/>
      <c r="Q332" s="187"/>
      <c r="R332" s="187"/>
      <c r="S332" s="187"/>
      <c r="T332" s="187"/>
      <c r="U332" s="187"/>
      <c r="V332" s="187"/>
      <c r="W332" s="187"/>
      <c r="X332" s="187"/>
      <c r="Y332" s="187"/>
      <c r="Z332" s="187"/>
      <c r="AA332" s="187"/>
      <c r="AB332" s="187"/>
      <c r="AC332" s="187"/>
      <c r="AD332" s="187"/>
      <c r="AE332" s="187"/>
      <c r="AF332" s="187"/>
      <c r="AG332" s="187"/>
      <c r="AH332" s="187"/>
      <c r="AI332" s="187"/>
      <c r="AJ332" s="187"/>
      <c r="AK332" s="187"/>
      <c r="AL332" s="187"/>
      <c r="AU332" s="185"/>
      <c r="AV332" s="185"/>
      <c r="AW332" s="185"/>
      <c r="AX332" s="185"/>
      <c r="AY332" s="185"/>
    </row>
    <row r="333" spans="3:51" s="183" customFormat="1" x14ac:dyDescent="0.35">
      <c r="C333" s="186"/>
      <c r="AU333" s="185"/>
      <c r="AV333" s="185"/>
      <c r="AW333" s="185"/>
      <c r="AX333" s="185"/>
      <c r="AY333" s="185"/>
    </row>
    <row r="334" spans="3:51" s="183" customFormat="1" x14ac:dyDescent="0.35">
      <c r="D334" s="187"/>
      <c r="E334" s="187"/>
      <c r="F334" s="187"/>
      <c r="G334" s="187"/>
      <c r="H334" s="187"/>
      <c r="I334" s="187"/>
      <c r="J334" s="187"/>
      <c r="K334" s="187"/>
      <c r="L334" s="187"/>
      <c r="M334" s="187"/>
      <c r="N334" s="187"/>
      <c r="O334" s="187"/>
      <c r="P334" s="187"/>
      <c r="Q334" s="187"/>
      <c r="R334" s="187"/>
      <c r="S334" s="187"/>
      <c r="T334" s="187"/>
      <c r="U334" s="187"/>
      <c r="V334" s="187"/>
      <c r="W334" s="187"/>
      <c r="X334" s="187"/>
      <c r="Y334" s="187"/>
      <c r="Z334" s="187"/>
      <c r="AA334" s="187"/>
      <c r="AB334" s="187"/>
      <c r="AC334" s="187"/>
      <c r="AD334" s="187"/>
      <c r="AE334" s="187"/>
      <c r="AF334" s="187"/>
      <c r="AG334" s="187"/>
      <c r="AH334" s="187"/>
      <c r="AI334" s="187"/>
      <c r="AJ334" s="187"/>
      <c r="AK334" s="187"/>
      <c r="AL334" s="187"/>
      <c r="AU334" s="185"/>
      <c r="AV334" s="185"/>
      <c r="AW334" s="185"/>
      <c r="AX334" s="185"/>
      <c r="AY334" s="185"/>
    </row>
    <row r="335" spans="3:51" s="183" customFormat="1" x14ac:dyDescent="0.35">
      <c r="C335" s="186"/>
      <c r="AU335" s="185"/>
      <c r="AV335" s="185"/>
      <c r="AW335" s="185"/>
      <c r="AX335" s="185"/>
      <c r="AY335" s="185"/>
    </row>
    <row r="336" spans="3:51" s="183" customFormat="1" x14ac:dyDescent="0.35">
      <c r="C336" s="186"/>
      <c r="D336" s="187"/>
      <c r="E336" s="187"/>
      <c r="F336" s="187"/>
      <c r="G336" s="187"/>
      <c r="H336" s="187"/>
      <c r="I336" s="187"/>
      <c r="J336" s="187"/>
      <c r="K336" s="187"/>
      <c r="L336" s="187"/>
      <c r="M336" s="187"/>
      <c r="N336" s="187"/>
      <c r="O336" s="187"/>
      <c r="P336" s="187"/>
      <c r="Q336" s="187"/>
      <c r="R336" s="187"/>
      <c r="S336" s="187"/>
      <c r="T336" s="187"/>
      <c r="U336" s="187"/>
      <c r="V336" s="187"/>
      <c r="W336" s="187"/>
      <c r="X336" s="187"/>
      <c r="Y336" s="187"/>
      <c r="Z336" s="187"/>
      <c r="AA336" s="187"/>
      <c r="AB336" s="187"/>
      <c r="AC336" s="187"/>
      <c r="AD336" s="187"/>
      <c r="AE336" s="187"/>
      <c r="AF336" s="187"/>
      <c r="AG336" s="187"/>
      <c r="AH336" s="187"/>
      <c r="AI336" s="187"/>
      <c r="AJ336" s="187"/>
      <c r="AK336" s="187"/>
      <c r="AL336" s="187"/>
      <c r="AU336" s="185"/>
      <c r="AV336" s="185"/>
      <c r="AW336" s="185"/>
      <c r="AX336" s="185"/>
      <c r="AY336" s="185"/>
    </row>
    <row r="337" spans="3:51" s="183" customFormat="1" x14ac:dyDescent="0.35">
      <c r="C337" s="186"/>
      <c r="AU337" s="185"/>
      <c r="AV337" s="185"/>
      <c r="AW337" s="185"/>
      <c r="AX337" s="185"/>
      <c r="AY337" s="185"/>
    </row>
    <row r="338" spans="3:51" s="183" customFormat="1" x14ac:dyDescent="0.35">
      <c r="D338" s="187"/>
      <c r="E338" s="187"/>
      <c r="F338" s="187"/>
      <c r="G338" s="187"/>
      <c r="H338" s="187"/>
      <c r="I338" s="187"/>
      <c r="J338" s="187"/>
      <c r="K338" s="187"/>
      <c r="L338" s="187"/>
      <c r="M338" s="187"/>
      <c r="N338" s="187"/>
      <c r="O338" s="187"/>
      <c r="P338" s="187"/>
      <c r="Q338" s="187"/>
      <c r="R338" s="187"/>
      <c r="S338" s="187"/>
      <c r="T338" s="187"/>
      <c r="U338" s="187"/>
      <c r="V338" s="187"/>
      <c r="W338" s="187"/>
      <c r="X338" s="187"/>
      <c r="Y338" s="187"/>
      <c r="Z338" s="187"/>
      <c r="AA338" s="187"/>
      <c r="AB338" s="187"/>
      <c r="AC338" s="187"/>
      <c r="AD338" s="187"/>
      <c r="AE338" s="187"/>
      <c r="AF338" s="187"/>
      <c r="AG338" s="187"/>
      <c r="AH338" s="187"/>
      <c r="AI338" s="187"/>
      <c r="AJ338" s="187"/>
      <c r="AK338" s="187"/>
      <c r="AL338" s="187"/>
      <c r="AU338" s="185"/>
      <c r="AV338" s="185"/>
      <c r="AW338" s="185"/>
      <c r="AX338" s="185"/>
      <c r="AY338" s="185"/>
    </row>
    <row r="339" spans="3:51" s="183" customFormat="1" x14ac:dyDescent="0.35">
      <c r="C339" s="186"/>
      <c r="AU339" s="185"/>
      <c r="AV339" s="185"/>
      <c r="AW339" s="185"/>
      <c r="AX339" s="185"/>
      <c r="AY339" s="185"/>
    </row>
    <row r="340" spans="3:51" s="183" customFormat="1" x14ac:dyDescent="0.35">
      <c r="C340" s="186"/>
      <c r="D340" s="187"/>
      <c r="E340" s="187"/>
      <c r="F340" s="187"/>
      <c r="G340" s="187"/>
      <c r="H340" s="187"/>
      <c r="I340" s="187"/>
      <c r="J340" s="187"/>
      <c r="K340" s="187"/>
      <c r="L340" s="187"/>
      <c r="M340" s="187"/>
      <c r="N340" s="187"/>
      <c r="O340" s="187"/>
      <c r="P340" s="187"/>
      <c r="Q340" s="187"/>
      <c r="R340" s="187"/>
      <c r="S340" s="187"/>
      <c r="T340" s="187"/>
      <c r="U340" s="187"/>
      <c r="V340" s="187"/>
      <c r="W340" s="187"/>
      <c r="X340" s="187"/>
      <c r="Y340" s="187"/>
      <c r="Z340" s="187"/>
      <c r="AA340" s="187"/>
      <c r="AB340" s="187"/>
      <c r="AC340" s="187"/>
      <c r="AD340" s="187"/>
      <c r="AE340" s="187"/>
      <c r="AF340" s="187"/>
      <c r="AG340" s="187"/>
      <c r="AH340" s="187"/>
      <c r="AI340" s="187"/>
      <c r="AJ340" s="187"/>
      <c r="AK340" s="187"/>
      <c r="AL340" s="187"/>
      <c r="AU340" s="185"/>
      <c r="AV340" s="185"/>
      <c r="AW340" s="185"/>
      <c r="AX340" s="185"/>
      <c r="AY340" s="185"/>
    </row>
    <row r="341" spans="3:51" s="183" customFormat="1" x14ac:dyDescent="0.35">
      <c r="C341" s="186"/>
      <c r="AU341" s="185"/>
      <c r="AV341" s="185"/>
      <c r="AW341" s="185"/>
      <c r="AX341" s="185"/>
      <c r="AY341" s="185"/>
    </row>
    <row r="342" spans="3:51" s="183" customFormat="1" x14ac:dyDescent="0.35">
      <c r="D342" s="187"/>
      <c r="E342" s="187"/>
      <c r="F342" s="187"/>
      <c r="G342" s="187"/>
      <c r="H342" s="187"/>
      <c r="I342" s="187"/>
      <c r="J342" s="187"/>
      <c r="K342" s="187"/>
      <c r="L342" s="187"/>
      <c r="M342" s="187"/>
      <c r="N342" s="187"/>
      <c r="O342" s="187"/>
      <c r="P342" s="187"/>
      <c r="Q342" s="187"/>
      <c r="R342" s="187"/>
      <c r="S342" s="187"/>
      <c r="T342" s="187"/>
      <c r="U342" s="187"/>
      <c r="V342" s="187"/>
      <c r="W342" s="187"/>
      <c r="X342" s="187"/>
      <c r="Y342" s="187"/>
      <c r="Z342" s="187"/>
      <c r="AA342" s="187"/>
      <c r="AB342" s="187"/>
      <c r="AC342" s="187"/>
      <c r="AD342" s="187"/>
      <c r="AE342" s="187"/>
      <c r="AF342" s="187"/>
      <c r="AG342" s="187"/>
      <c r="AH342" s="187"/>
      <c r="AI342" s="187"/>
      <c r="AJ342" s="187"/>
      <c r="AK342" s="187"/>
      <c r="AL342" s="187"/>
      <c r="AU342" s="185"/>
      <c r="AV342" s="185"/>
      <c r="AW342" s="185"/>
      <c r="AX342" s="185"/>
      <c r="AY342" s="185"/>
    </row>
    <row r="343" spans="3:51" s="183" customFormat="1" x14ac:dyDescent="0.35">
      <c r="C343" s="186"/>
      <c r="AU343" s="185"/>
      <c r="AV343" s="185"/>
      <c r="AW343" s="185"/>
      <c r="AX343" s="185"/>
      <c r="AY343" s="185"/>
    </row>
    <row r="344" spans="3:51" s="183" customFormat="1" x14ac:dyDescent="0.35">
      <c r="C344" s="186"/>
      <c r="D344" s="187"/>
      <c r="E344" s="187"/>
      <c r="F344" s="187"/>
      <c r="G344" s="187"/>
      <c r="H344" s="187"/>
      <c r="I344" s="187"/>
      <c r="J344" s="187"/>
      <c r="K344" s="187"/>
      <c r="L344" s="187"/>
      <c r="M344" s="187"/>
      <c r="N344" s="187"/>
      <c r="O344" s="187"/>
      <c r="P344" s="187"/>
      <c r="Q344" s="187"/>
      <c r="R344" s="187"/>
      <c r="S344" s="187"/>
      <c r="T344" s="187"/>
      <c r="U344" s="187"/>
      <c r="V344" s="187"/>
      <c r="W344" s="187"/>
      <c r="X344" s="187"/>
      <c r="Y344" s="187"/>
      <c r="Z344" s="187"/>
      <c r="AA344" s="187"/>
      <c r="AB344" s="187"/>
      <c r="AC344" s="187"/>
      <c r="AD344" s="187"/>
      <c r="AE344" s="187"/>
      <c r="AF344" s="187"/>
      <c r="AG344" s="187"/>
      <c r="AH344" s="187"/>
      <c r="AI344" s="187"/>
      <c r="AJ344" s="187"/>
      <c r="AK344" s="187"/>
      <c r="AL344" s="187"/>
      <c r="AU344" s="185"/>
      <c r="AV344" s="185"/>
      <c r="AW344" s="185"/>
      <c r="AX344" s="185"/>
      <c r="AY344" s="185"/>
    </row>
    <row r="345" spans="3:51" s="183" customFormat="1" x14ac:dyDescent="0.35">
      <c r="C345" s="186"/>
      <c r="AU345" s="185"/>
      <c r="AV345" s="185"/>
      <c r="AW345" s="185"/>
      <c r="AX345" s="185"/>
      <c r="AY345" s="185"/>
    </row>
    <row r="346" spans="3:51" s="183" customFormat="1" x14ac:dyDescent="0.35">
      <c r="D346" s="187"/>
      <c r="E346" s="187"/>
      <c r="F346" s="187"/>
      <c r="G346" s="187"/>
      <c r="H346" s="187"/>
      <c r="I346" s="187"/>
      <c r="J346" s="187"/>
      <c r="K346" s="187"/>
      <c r="L346" s="187"/>
      <c r="M346" s="187"/>
      <c r="N346" s="187"/>
      <c r="O346" s="187"/>
      <c r="P346" s="187"/>
      <c r="Q346" s="187"/>
      <c r="R346" s="187"/>
      <c r="S346" s="187"/>
      <c r="T346" s="187"/>
      <c r="U346" s="187"/>
      <c r="V346" s="187"/>
      <c r="W346" s="187"/>
      <c r="X346" s="187"/>
      <c r="Y346" s="187"/>
      <c r="Z346" s="187"/>
      <c r="AA346" s="187"/>
      <c r="AB346" s="187"/>
      <c r="AC346" s="187"/>
      <c r="AD346" s="187"/>
      <c r="AE346" s="187"/>
      <c r="AF346" s="187"/>
      <c r="AG346" s="187"/>
      <c r="AH346" s="187"/>
      <c r="AI346" s="187"/>
      <c r="AJ346" s="187"/>
      <c r="AK346" s="187"/>
      <c r="AL346" s="187"/>
      <c r="AU346" s="185"/>
      <c r="AV346" s="185"/>
      <c r="AW346" s="185"/>
      <c r="AX346" s="185"/>
      <c r="AY346" s="185"/>
    </row>
    <row r="347" spans="3:51" s="183" customFormat="1" x14ac:dyDescent="0.35">
      <c r="C347" s="186"/>
      <c r="AU347" s="185"/>
      <c r="AV347" s="185"/>
      <c r="AW347" s="185"/>
      <c r="AX347" s="185"/>
      <c r="AY347" s="185"/>
    </row>
    <row r="348" spans="3:51" s="183" customFormat="1" x14ac:dyDescent="0.35">
      <c r="C348" s="186"/>
      <c r="D348" s="187"/>
      <c r="E348" s="187"/>
      <c r="F348" s="187"/>
      <c r="G348" s="187"/>
      <c r="H348" s="187"/>
      <c r="I348" s="187"/>
      <c r="J348" s="187"/>
      <c r="K348" s="187"/>
      <c r="L348" s="187"/>
      <c r="M348" s="187"/>
      <c r="N348" s="187"/>
      <c r="O348" s="187"/>
      <c r="P348" s="187"/>
      <c r="Q348" s="187"/>
      <c r="R348" s="187"/>
      <c r="S348" s="187"/>
      <c r="T348" s="187"/>
      <c r="U348" s="187"/>
      <c r="V348" s="187"/>
      <c r="W348" s="187"/>
      <c r="X348" s="187"/>
      <c r="Y348" s="187"/>
      <c r="Z348" s="187"/>
      <c r="AA348" s="187"/>
      <c r="AB348" s="187"/>
      <c r="AC348" s="187"/>
      <c r="AD348" s="187"/>
      <c r="AE348" s="187"/>
      <c r="AF348" s="187"/>
      <c r="AG348" s="187"/>
      <c r="AH348" s="187"/>
      <c r="AI348" s="187"/>
      <c r="AJ348" s="187"/>
      <c r="AK348" s="187"/>
      <c r="AL348" s="187"/>
      <c r="AU348" s="185"/>
      <c r="AV348" s="185"/>
      <c r="AW348" s="185"/>
      <c r="AX348" s="185"/>
      <c r="AY348" s="185"/>
    </row>
    <row r="349" spans="3:51" s="183" customFormat="1" x14ac:dyDescent="0.35">
      <c r="C349" s="186"/>
      <c r="AU349" s="185"/>
      <c r="AV349" s="185"/>
      <c r="AW349" s="185"/>
      <c r="AX349" s="185"/>
      <c r="AY349" s="185"/>
    </row>
    <row r="350" spans="3:51" s="183" customFormat="1" x14ac:dyDescent="0.35">
      <c r="D350" s="187"/>
      <c r="E350" s="187"/>
      <c r="F350" s="187"/>
      <c r="G350" s="187"/>
      <c r="H350" s="187"/>
      <c r="I350" s="187"/>
      <c r="J350" s="187"/>
      <c r="K350" s="187"/>
      <c r="L350" s="187"/>
      <c r="M350" s="187"/>
      <c r="N350" s="187"/>
      <c r="O350" s="187"/>
      <c r="P350" s="187"/>
      <c r="Q350" s="187"/>
      <c r="R350" s="187"/>
      <c r="S350" s="187"/>
      <c r="T350" s="187"/>
      <c r="U350" s="187"/>
      <c r="V350" s="187"/>
      <c r="W350" s="187"/>
      <c r="X350" s="187"/>
      <c r="Y350" s="187"/>
      <c r="Z350" s="187"/>
      <c r="AA350" s="187"/>
      <c r="AB350" s="187"/>
      <c r="AC350" s="187"/>
      <c r="AD350" s="187"/>
      <c r="AE350" s="187"/>
      <c r="AF350" s="187"/>
      <c r="AG350" s="187"/>
      <c r="AH350" s="187"/>
      <c r="AI350" s="187"/>
      <c r="AJ350" s="187"/>
      <c r="AK350" s="187"/>
      <c r="AL350" s="187"/>
      <c r="AU350" s="185"/>
      <c r="AV350" s="185"/>
      <c r="AW350" s="185"/>
      <c r="AX350" s="185"/>
      <c r="AY350" s="185"/>
    </row>
    <row r="351" spans="3:51" s="183" customFormat="1" x14ac:dyDescent="0.35">
      <c r="C351" s="186"/>
      <c r="AU351" s="185"/>
      <c r="AV351" s="185"/>
      <c r="AW351" s="185"/>
      <c r="AX351" s="185"/>
      <c r="AY351" s="185"/>
    </row>
    <row r="352" spans="3:51" s="183" customFormat="1" x14ac:dyDescent="0.35">
      <c r="C352" s="186"/>
      <c r="D352" s="187"/>
      <c r="E352" s="187"/>
      <c r="F352" s="187"/>
      <c r="G352" s="187"/>
      <c r="H352" s="187"/>
      <c r="I352" s="187"/>
      <c r="J352" s="187"/>
      <c r="K352" s="187"/>
      <c r="L352" s="187"/>
      <c r="M352" s="187"/>
      <c r="N352" s="187"/>
      <c r="O352" s="187"/>
      <c r="P352" s="187"/>
      <c r="Q352" s="187"/>
      <c r="R352" s="187"/>
      <c r="S352" s="187"/>
      <c r="T352" s="187"/>
      <c r="U352" s="187"/>
      <c r="V352" s="187"/>
      <c r="W352" s="187"/>
      <c r="X352" s="187"/>
      <c r="Y352" s="187"/>
      <c r="Z352" s="187"/>
      <c r="AA352" s="187"/>
      <c r="AB352" s="187"/>
      <c r="AC352" s="187"/>
      <c r="AD352" s="187"/>
      <c r="AE352" s="187"/>
      <c r="AF352" s="187"/>
      <c r="AG352" s="187"/>
      <c r="AH352" s="187"/>
      <c r="AI352" s="187"/>
      <c r="AJ352" s="187"/>
      <c r="AK352" s="187"/>
      <c r="AL352" s="187"/>
      <c r="AU352" s="185"/>
      <c r="AV352" s="185"/>
      <c r="AW352" s="185"/>
      <c r="AX352" s="185"/>
      <c r="AY352" s="185"/>
    </row>
    <row r="353" spans="3:51" s="183" customFormat="1" x14ac:dyDescent="0.35">
      <c r="C353" s="186"/>
      <c r="AU353" s="185"/>
      <c r="AV353" s="185"/>
      <c r="AW353" s="185"/>
      <c r="AX353" s="185"/>
      <c r="AY353" s="185"/>
    </row>
    <row r="354" spans="3:51" s="183" customFormat="1" x14ac:dyDescent="0.35">
      <c r="D354" s="187"/>
      <c r="E354" s="187"/>
      <c r="F354" s="187"/>
      <c r="G354" s="187"/>
      <c r="H354" s="187"/>
      <c r="I354" s="187"/>
      <c r="J354" s="187"/>
      <c r="K354" s="187"/>
      <c r="L354" s="187"/>
      <c r="M354" s="187"/>
      <c r="N354" s="187"/>
      <c r="O354" s="187"/>
      <c r="P354" s="187"/>
      <c r="Q354" s="187"/>
      <c r="R354" s="187"/>
      <c r="S354" s="187"/>
      <c r="T354" s="187"/>
      <c r="U354" s="187"/>
      <c r="V354" s="187"/>
      <c r="W354" s="187"/>
      <c r="X354" s="187"/>
      <c r="Y354" s="187"/>
      <c r="Z354" s="187"/>
      <c r="AA354" s="187"/>
      <c r="AB354" s="187"/>
      <c r="AC354" s="187"/>
      <c r="AD354" s="187"/>
      <c r="AE354" s="187"/>
      <c r="AF354" s="187"/>
      <c r="AG354" s="187"/>
      <c r="AH354" s="187"/>
      <c r="AI354" s="187"/>
      <c r="AJ354" s="187"/>
      <c r="AK354" s="187"/>
      <c r="AL354" s="187"/>
      <c r="AU354" s="185"/>
      <c r="AV354" s="185"/>
      <c r="AW354" s="185"/>
      <c r="AX354" s="185"/>
      <c r="AY354" s="185"/>
    </row>
    <row r="355" spans="3:51" s="183" customFormat="1" x14ac:dyDescent="0.35">
      <c r="C355" s="186"/>
      <c r="AU355" s="185"/>
      <c r="AV355" s="185"/>
      <c r="AW355" s="185"/>
      <c r="AX355" s="185"/>
      <c r="AY355" s="185"/>
    </row>
    <row r="356" spans="3:51" s="183" customFormat="1" x14ac:dyDescent="0.35">
      <c r="C356" s="186"/>
      <c r="D356" s="187"/>
      <c r="E356" s="187"/>
      <c r="F356" s="187"/>
      <c r="G356" s="187"/>
      <c r="H356" s="187"/>
      <c r="I356" s="187"/>
      <c r="J356" s="187"/>
      <c r="K356" s="187"/>
      <c r="L356" s="187"/>
      <c r="M356" s="187"/>
      <c r="N356" s="187"/>
      <c r="O356" s="187"/>
      <c r="P356" s="187"/>
      <c r="Q356" s="187"/>
      <c r="R356" s="187"/>
      <c r="S356" s="187"/>
      <c r="T356" s="187"/>
      <c r="U356" s="187"/>
      <c r="V356" s="187"/>
      <c r="W356" s="187"/>
      <c r="X356" s="187"/>
      <c r="Y356" s="187"/>
      <c r="Z356" s="187"/>
      <c r="AA356" s="187"/>
      <c r="AB356" s="187"/>
      <c r="AC356" s="187"/>
      <c r="AD356" s="187"/>
      <c r="AE356" s="187"/>
      <c r="AF356" s="187"/>
      <c r="AG356" s="187"/>
      <c r="AH356" s="187"/>
      <c r="AI356" s="187"/>
      <c r="AJ356" s="187"/>
      <c r="AK356" s="187"/>
      <c r="AL356" s="187"/>
      <c r="AU356" s="185"/>
      <c r="AV356" s="185"/>
      <c r="AW356" s="185"/>
      <c r="AX356" s="185"/>
      <c r="AY356" s="185"/>
    </row>
    <row r="357" spans="3:51" s="183" customFormat="1" x14ac:dyDescent="0.35">
      <c r="C357" s="186"/>
      <c r="AU357" s="185"/>
      <c r="AV357" s="185"/>
      <c r="AW357" s="185"/>
      <c r="AX357" s="185"/>
      <c r="AY357" s="185"/>
    </row>
    <row r="358" spans="3:51" s="183" customFormat="1" x14ac:dyDescent="0.35">
      <c r="D358" s="187"/>
      <c r="E358" s="187"/>
      <c r="F358" s="187"/>
      <c r="G358" s="187"/>
      <c r="H358" s="187"/>
      <c r="I358" s="187"/>
      <c r="J358" s="187"/>
      <c r="K358" s="187"/>
      <c r="L358" s="187"/>
      <c r="M358" s="187"/>
      <c r="N358" s="187"/>
      <c r="O358" s="187"/>
      <c r="P358" s="187"/>
      <c r="Q358" s="187"/>
      <c r="R358" s="187"/>
      <c r="S358" s="187"/>
      <c r="T358" s="187"/>
      <c r="U358" s="187"/>
      <c r="V358" s="187"/>
      <c r="W358" s="187"/>
      <c r="X358" s="187"/>
      <c r="Y358" s="187"/>
      <c r="Z358" s="187"/>
      <c r="AA358" s="187"/>
      <c r="AB358" s="187"/>
      <c r="AC358" s="187"/>
      <c r="AD358" s="187"/>
      <c r="AE358" s="187"/>
      <c r="AF358" s="187"/>
      <c r="AG358" s="187"/>
      <c r="AH358" s="187"/>
      <c r="AI358" s="187"/>
      <c r="AJ358" s="187"/>
      <c r="AK358" s="187"/>
      <c r="AL358" s="187"/>
      <c r="AU358" s="185"/>
      <c r="AV358" s="185"/>
      <c r="AW358" s="185"/>
      <c r="AX358" s="185"/>
      <c r="AY358" s="185"/>
    </row>
    <row r="359" spans="3:51" s="183" customFormat="1" x14ac:dyDescent="0.35">
      <c r="C359" s="186"/>
      <c r="D359" s="188"/>
      <c r="AU359" s="185"/>
      <c r="AV359" s="185"/>
      <c r="AW359" s="185"/>
      <c r="AX359" s="185"/>
      <c r="AY359" s="185"/>
    </row>
    <row r="360" spans="3:51" s="183" customFormat="1" x14ac:dyDescent="0.35">
      <c r="C360" s="186"/>
      <c r="D360" s="187"/>
      <c r="E360" s="187"/>
      <c r="F360" s="187"/>
      <c r="G360" s="187"/>
      <c r="H360" s="187"/>
      <c r="I360" s="187"/>
      <c r="J360" s="187"/>
      <c r="K360" s="187"/>
      <c r="L360" s="187"/>
      <c r="M360" s="187"/>
      <c r="N360" s="187"/>
      <c r="O360" s="187"/>
      <c r="P360" s="187"/>
      <c r="Q360" s="187"/>
      <c r="R360" s="187"/>
      <c r="S360" s="187"/>
      <c r="T360" s="187"/>
      <c r="U360" s="187"/>
      <c r="V360" s="187"/>
      <c r="W360" s="187"/>
      <c r="X360" s="187"/>
      <c r="Y360" s="187"/>
      <c r="Z360" s="187"/>
      <c r="AA360" s="187"/>
      <c r="AB360" s="187"/>
      <c r="AC360" s="187"/>
      <c r="AD360" s="187"/>
      <c r="AE360" s="187"/>
      <c r="AF360" s="187"/>
      <c r="AG360" s="187"/>
      <c r="AH360" s="187"/>
      <c r="AI360" s="187"/>
      <c r="AJ360" s="187"/>
      <c r="AK360" s="187"/>
      <c r="AL360" s="187"/>
      <c r="AU360" s="185"/>
      <c r="AV360" s="185"/>
      <c r="AW360" s="185"/>
      <c r="AX360" s="185"/>
      <c r="AY360" s="185"/>
    </row>
    <row r="361" spans="3:51" s="183" customFormat="1" x14ac:dyDescent="0.35">
      <c r="C361" s="186"/>
      <c r="AU361" s="185"/>
      <c r="AV361" s="185"/>
      <c r="AW361" s="185"/>
      <c r="AX361" s="185"/>
      <c r="AY361" s="185"/>
    </row>
    <row r="362" spans="3:51" s="183" customFormat="1" x14ac:dyDescent="0.35">
      <c r="D362" s="187"/>
      <c r="E362" s="187"/>
      <c r="F362" s="187"/>
      <c r="G362" s="187"/>
      <c r="H362" s="187"/>
      <c r="I362" s="187"/>
      <c r="J362" s="187"/>
      <c r="K362" s="187"/>
      <c r="L362" s="187"/>
      <c r="M362" s="187"/>
      <c r="N362" s="187"/>
      <c r="O362" s="187"/>
      <c r="P362" s="187"/>
      <c r="Q362" s="187"/>
      <c r="R362" s="187"/>
      <c r="S362" s="187"/>
      <c r="T362" s="187"/>
      <c r="U362" s="187"/>
      <c r="V362" s="187"/>
      <c r="W362" s="187"/>
      <c r="X362" s="187"/>
      <c r="Y362" s="187"/>
      <c r="Z362" s="187"/>
      <c r="AA362" s="187"/>
      <c r="AB362" s="187"/>
      <c r="AC362" s="187"/>
      <c r="AD362" s="187"/>
      <c r="AE362" s="187"/>
      <c r="AF362" s="187"/>
      <c r="AG362" s="187"/>
      <c r="AH362" s="187"/>
      <c r="AI362" s="187"/>
      <c r="AJ362" s="187"/>
      <c r="AK362" s="187"/>
      <c r="AL362" s="187"/>
      <c r="AU362" s="185"/>
      <c r="AV362" s="185"/>
      <c r="AW362" s="185"/>
      <c r="AX362" s="185"/>
      <c r="AY362" s="185"/>
    </row>
    <row r="363" spans="3:51" s="183" customFormat="1" x14ac:dyDescent="0.35">
      <c r="C363" s="186"/>
      <c r="AU363" s="185"/>
      <c r="AV363" s="185"/>
      <c r="AW363" s="185"/>
      <c r="AX363" s="185"/>
      <c r="AY363" s="185"/>
    </row>
    <row r="364" spans="3:51" s="183" customFormat="1" x14ac:dyDescent="0.35">
      <c r="C364" s="186"/>
      <c r="D364" s="187"/>
      <c r="E364" s="187"/>
      <c r="F364" s="187"/>
      <c r="G364" s="187"/>
      <c r="H364" s="187"/>
      <c r="I364" s="187"/>
      <c r="J364" s="187"/>
      <c r="K364" s="187"/>
      <c r="L364" s="187"/>
      <c r="M364" s="187"/>
      <c r="N364" s="187"/>
      <c r="O364" s="187"/>
      <c r="P364" s="187"/>
      <c r="Q364" s="187"/>
      <c r="R364" s="187"/>
      <c r="S364" s="187"/>
      <c r="T364" s="187"/>
      <c r="U364" s="187"/>
      <c r="V364" s="187"/>
      <c r="W364" s="187"/>
      <c r="X364" s="187"/>
      <c r="Y364" s="187"/>
      <c r="Z364" s="187"/>
      <c r="AA364" s="187"/>
      <c r="AB364" s="187"/>
      <c r="AC364" s="187"/>
      <c r="AD364" s="187"/>
      <c r="AE364" s="187"/>
      <c r="AF364" s="187"/>
      <c r="AG364" s="187"/>
      <c r="AH364" s="187"/>
      <c r="AI364" s="187"/>
      <c r="AJ364" s="187"/>
      <c r="AK364" s="187"/>
      <c r="AL364" s="187"/>
      <c r="AU364" s="185"/>
      <c r="AV364" s="185"/>
      <c r="AW364" s="185"/>
      <c r="AX364" s="185"/>
      <c r="AY364" s="185"/>
    </row>
    <row r="365" spans="3:51" s="183" customFormat="1" x14ac:dyDescent="0.35">
      <c r="C365" s="186"/>
      <c r="D365" s="188"/>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c r="AA365" s="188"/>
      <c r="AB365" s="188"/>
      <c r="AC365" s="188"/>
      <c r="AD365" s="188"/>
      <c r="AE365" s="188"/>
      <c r="AF365" s="188"/>
      <c r="AG365" s="188"/>
      <c r="AH365" s="188"/>
      <c r="AI365" s="188"/>
      <c r="AJ365" s="188"/>
      <c r="AK365" s="188"/>
      <c r="AL365" s="188"/>
      <c r="AU365" s="185"/>
      <c r="AV365" s="185"/>
      <c r="AW365" s="185"/>
      <c r="AX365" s="185"/>
      <c r="AY365" s="185"/>
    </row>
    <row r="366" spans="3:51" s="183" customFormat="1" x14ac:dyDescent="0.35">
      <c r="D366" s="187"/>
      <c r="E366" s="187"/>
      <c r="F366" s="187"/>
      <c r="G366" s="187"/>
      <c r="H366" s="187"/>
      <c r="I366" s="187"/>
      <c r="J366" s="187"/>
      <c r="K366" s="187"/>
      <c r="L366" s="187"/>
      <c r="M366" s="187"/>
      <c r="N366" s="187"/>
      <c r="O366" s="187"/>
      <c r="P366" s="187"/>
      <c r="Q366" s="187"/>
      <c r="R366" s="187"/>
      <c r="S366" s="187"/>
      <c r="T366" s="187"/>
      <c r="U366" s="187"/>
      <c r="V366" s="187"/>
      <c r="W366" s="187"/>
      <c r="X366" s="187"/>
      <c r="Y366" s="187"/>
      <c r="Z366" s="187"/>
      <c r="AA366" s="187"/>
      <c r="AB366" s="187"/>
      <c r="AC366" s="187"/>
      <c r="AD366" s="187"/>
      <c r="AE366" s="187"/>
      <c r="AF366" s="187"/>
      <c r="AG366" s="187"/>
      <c r="AH366" s="187"/>
      <c r="AI366" s="187"/>
      <c r="AJ366" s="187"/>
      <c r="AK366" s="187"/>
      <c r="AL366" s="187"/>
      <c r="AU366" s="185"/>
      <c r="AV366" s="185"/>
      <c r="AW366" s="185"/>
      <c r="AX366" s="185"/>
      <c r="AY366" s="185"/>
    </row>
    <row r="367" spans="3:51" s="183" customFormat="1" x14ac:dyDescent="0.35">
      <c r="C367" s="186"/>
      <c r="D367" s="188"/>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c r="AA367" s="188"/>
      <c r="AB367" s="188"/>
      <c r="AC367" s="188"/>
      <c r="AD367" s="188"/>
      <c r="AE367" s="188"/>
      <c r="AF367" s="188"/>
      <c r="AG367" s="188"/>
      <c r="AH367" s="188"/>
      <c r="AI367" s="188"/>
      <c r="AJ367" s="188"/>
      <c r="AK367" s="188"/>
      <c r="AL367" s="188"/>
      <c r="AU367" s="185"/>
      <c r="AV367" s="185"/>
      <c r="AW367" s="185"/>
      <c r="AX367" s="185"/>
      <c r="AY367" s="185"/>
    </row>
    <row r="368" spans="3:51" s="183" customFormat="1" x14ac:dyDescent="0.35">
      <c r="C368" s="186"/>
      <c r="D368" s="187"/>
      <c r="E368" s="187"/>
      <c r="F368" s="187"/>
      <c r="G368" s="187"/>
      <c r="H368" s="187"/>
      <c r="I368" s="187"/>
      <c r="J368" s="187"/>
      <c r="K368" s="187"/>
      <c r="L368" s="187"/>
      <c r="M368" s="187"/>
      <c r="N368" s="187"/>
      <c r="O368" s="187"/>
      <c r="P368" s="187"/>
      <c r="Q368" s="187"/>
      <c r="R368" s="187"/>
      <c r="S368" s="187"/>
      <c r="T368" s="187"/>
      <c r="U368" s="187"/>
      <c r="V368" s="187"/>
      <c r="W368" s="187"/>
      <c r="X368" s="187"/>
      <c r="Y368" s="187"/>
      <c r="Z368" s="187"/>
      <c r="AA368" s="187"/>
      <c r="AB368" s="187"/>
      <c r="AC368" s="187"/>
      <c r="AD368" s="187"/>
      <c r="AE368" s="187"/>
      <c r="AF368" s="187"/>
      <c r="AG368" s="187"/>
      <c r="AH368" s="187"/>
      <c r="AI368" s="187"/>
      <c r="AJ368" s="187"/>
      <c r="AK368" s="187"/>
      <c r="AL368" s="187"/>
      <c r="AU368" s="185"/>
      <c r="AV368" s="185"/>
      <c r="AW368" s="185"/>
      <c r="AX368" s="185"/>
      <c r="AY368" s="185"/>
    </row>
    <row r="369" spans="1:51" s="183" customFormat="1" x14ac:dyDescent="0.35">
      <c r="C369" s="186"/>
      <c r="D369" s="188"/>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c r="AA369" s="188"/>
      <c r="AB369" s="188"/>
      <c r="AC369" s="188"/>
      <c r="AD369" s="188"/>
      <c r="AE369" s="188"/>
      <c r="AF369" s="188"/>
      <c r="AG369" s="188"/>
      <c r="AH369" s="188"/>
      <c r="AI369" s="188"/>
      <c r="AJ369" s="188"/>
      <c r="AK369" s="188"/>
      <c r="AL369" s="188"/>
      <c r="AU369" s="185"/>
      <c r="AV369" s="185"/>
      <c r="AW369" s="185"/>
      <c r="AX369" s="185"/>
      <c r="AY369" s="185"/>
    </row>
    <row r="370" spans="1:51" s="183" customFormat="1" x14ac:dyDescent="0.35">
      <c r="D370" s="187"/>
      <c r="E370" s="187"/>
      <c r="F370" s="187"/>
      <c r="G370" s="187"/>
      <c r="H370" s="187"/>
      <c r="I370" s="187"/>
      <c r="J370" s="187"/>
      <c r="K370" s="187"/>
      <c r="L370" s="187"/>
      <c r="M370" s="187"/>
      <c r="N370" s="187"/>
      <c r="O370" s="187"/>
      <c r="P370" s="187"/>
      <c r="Q370" s="187"/>
      <c r="R370" s="187"/>
      <c r="S370" s="187"/>
      <c r="T370" s="187"/>
      <c r="U370" s="187"/>
      <c r="V370" s="187"/>
      <c r="W370" s="187"/>
      <c r="X370" s="187"/>
      <c r="Y370" s="187"/>
      <c r="Z370" s="187"/>
      <c r="AA370" s="187"/>
      <c r="AB370" s="187"/>
      <c r="AC370" s="187"/>
      <c r="AD370" s="187"/>
      <c r="AE370" s="187"/>
      <c r="AF370" s="187"/>
      <c r="AG370" s="187"/>
      <c r="AH370" s="187"/>
      <c r="AI370" s="187"/>
      <c r="AJ370" s="187"/>
      <c r="AK370" s="187"/>
      <c r="AL370" s="187"/>
      <c r="AU370" s="185"/>
      <c r="AV370" s="185"/>
      <c r="AW370" s="185"/>
      <c r="AX370" s="185"/>
      <c r="AY370" s="185"/>
    </row>
    <row r="371" spans="1:51" s="183" customFormat="1" x14ac:dyDescent="0.35">
      <c r="C371" s="186"/>
      <c r="D371" s="188"/>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c r="AA371" s="188"/>
      <c r="AB371" s="188"/>
      <c r="AC371" s="188"/>
      <c r="AD371" s="188"/>
      <c r="AE371" s="188"/>
      <c r="AF371" s="188"/>
      <c r="AG371" s="188"/>
      <c r="AH371" s="188"/>
      <c r="AI371" s="188"/>
      <c r="AJ371" s="188"/>
      <c r="AK371" s="188"/>
      <c r="AL371" s="188"/>
      <c r="AU371" s="185"/>
      <c r="AV371" s="185"/>
      <c r="AW371" s="185"/>
      <c r="AX371" s="185"/>
      <c r="AY371" s="185"/>
    </row>
    <row r="372" spans="1:51" s="183" customFormat="1" x14ac:dyDescent="0.35">
      <c r="C372" s="186"/>
      <c r="D372" s="187"/>
      <c r="E372" s="187"/>
      <c r="F372" s="187"/>
      <c r="G372" s="187"/>
      <c r="H372" s="187"/>
      <c r="I372" s="187"/>
      <c r="J372" s="187"/>
      <c r="K372" s="187"/>
      <c r="L372" s="187"/>
      <c r="M372" s="187"/>
      <c r="N372" s="187"/>
      <c r="O372" s="187"/>
      <c r="P372" s="187"/>
      <c r="Q372" s="187"/>
      <c r="R372" s="187"/>
      <c r="S372" s="187"/>
      <c r="T372" s="187"/>
      <c r="U372" s="187"/>
      <c r="V372" s="187"/>
      <c r="W372" s="187"/>
      <c r="X372" s="187"/>
      <c r="Y372" s="187"/>
      <c r="Z372" s="187"/>
      <c r="AA372" s="187"/>
      <c r="AB372" s="187"/>
      <c r="AC372" s="187"/>
      <c r="AD372" s="187"/>
      <c r="AE372" s="187"/>
      <c r="AF372" s="187"/>
      <c r="AG372" s="187"/>
      <c r="AH372" s="187"/>
      <c r="AI372" s="187"/>
      <c r="AJ372" s="187"/>
      <c r="AK372" s="187"/>
      <c r="AL372" s="187"/>
      <c r="AU372" s="185"/>
      <c r="AV372" s="185"/>
      <c r="AW372" s="185"/>
      <c r="AX372" s="185"/>
      <c r="AY372" s="185"/>
    </row>
    <row r="373" spans="1:51" s="183" customFormat="1" x14ac:dyDescent="0.35">
      <c r="C373" s="186"/>
      <c r="D373" s="188"/>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c r="AA373" s="188"/>
      <c r="AB373" s="188"/>
      <c r="AC373" s="188"/>
      <c r="AD373" s="188"/>
      <c r="AE373" s="188"/>
      <c r="AF373" s="188"/>
      <c r="AG373" s="188"/>
      <c r="AH373" s="188"/>
      <c r="AI373" s="188"/>
      <c r="AJ373" s="188"/>
      <c r="AK373" s="188"/>
      <c r="AL373" s="188"/>
      <c r="AU373" s="185"/>
      <c r="AV373" s="185"/>
      <c r="AW373" s="185"/>
      <c r="AX373" s="185"/>
      <c r="AY373" s="185"/>
    </row>
    <row r="374" spans="1:51" s="183" customFormat="1" x14ac:dyDescent="0.35">
      <c r="D374" s="187"/>
      <c r="E374" s="187"/>
      <c r="F374" s="187"/>
      <c r="G374" s="187"/>
      <c r="H374" s="187"/>
      <c r="I374" s="187"/>
      <c r="J374" s="187"/>
      <c r="K374" s="187"/>
      <c r="L374" s="187"/>
      <c r="M374" s="187"/>
      <c r="N374" s="187"/>
      <c r="O374" s="187"/>
      <c r="P374" s="187"/>
      <c r="Q374" s="187"/>
      <c r="R374" s="187"/>
      <c r="S374" s="187"/>
      <c r="T374" s="187"/>
      <c r="U374" s="187"/>
      <c r="V374" s="187"/>
      <c r="W374" s="187"/>
      <c r="X374" s="187"/>
      <c r="Y374" s="187"/>
      <c r="Z374" s="187"/>
      <c r="AA374" s="187"/>
      <c r="AB374" s="187"/>
      <c r="AC374" s="187"/>
      <c r="AD374" s="187"/>
      <c r="AE374" s="187"/>
      <c r="AF374" s="187"/>
      <c r="AG374" s="187"/>
      <c r="AH374" s="187"/>
      <c r="AI374" s="187"/>
      <c r="AJ374" s="187"/>
      <c r="AK374" s="187"/>
      <c r="AL374" s="187"/>
      <c r="AU374" s="185"/>
      <c r="AV374" s="185"/>
      <c r="AW374" s="185"/>
      <c r="AX374" s="185"/>
      <c r="AY374" s="185"/>
    </row>
    <row r="375" spans="1:51" s="183" customFormat="1" x14ac:dyDescent="0.35">
      <c r="C375" s="186"/>
      <c r="D375" s="188"/>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c r="AB375" s="188"/>
      <c r="AC375" s="188"/>
      <c r="AD375" s="188"/>
      <c r="AE375" s="188"/>
      <c r="AF375" s="188"/>
      <c r="AG375" s="188"/>
      <c r="AH375" s="188"/>
      <c r="AI375" s="188"/>
      <c r="AJ375" s="188"/>
      <c r="AK375" s="188"/>
      <c r="AL375" s="188"/>
      <c r="AU375" s="185"/>
      <c r="AV375" s="185"/>
      <c r="AW375" s="185"/>
      <c r="AX375" s="185"/>
      <c r="AY375" s="185"/>
    </row>
    <row r="376" spans="1:51" s="183" customFormat="1" x14ac:dyDescent="0.35">
      <c r="C376" s="186"/>
      <c r="D376" s="187"/>
      <c r="E376" s="187"/>
      <c r="F376" s="187"/>
      <c r="G376" s="187"/>
      <c r="H376" s="187"/>
      <c r="I376" s="187"/>
      <c r="J376" s="187"/>
      <c r="K376" s="187"/>
      <c r="L376" s="187"/>
      <c r="M376" s="187"/>
      <c r="N376" s="187"/>
      <c r="O376" s="187"/>
      <c r="P376" s="187"/>
      <c r="Q376" s="187"/>
      <c r="R376" s="187"/>
      <c r="S376" s="187"/>
      <c r="T376" s="187"/>
      <c r="U376" s="187"/>
      <c r="V376" s="187"/>
      <c r="W376" s="187"/>
      <c r="X376" s="187"/>
      <c r="Y376" s="187"/>
      <c r="Z376" s="187"/>
      <c r="AA376" s="187"/>
      <c r="AB376" s="187"/>
      <c r="AC376" s="187"/>
      <c r="AD376" s="187"/>
      <c r="AE376" s="187"/>
      <c r="AF376" s="187"/>
      <c r="AG376" s="187"/>
      <c r="AH376" s="187"/>
      <c r="AI376" s="187"/>
      <c r="AJ376" s="187"/>
      <c r="AK376" s="187"/>
      <c r="AL376" s="187"/>
      <c r="AU376" s="185"/>
      <c r="AV376" s="185"/>
      <c r="AW376" s="185"/>
      <c r="AX376" s="185"/>
      <c r="AY376" s="185"/>
    </row>
    <row r="377" spans="1:51" s="183" customFormat="1" x14ac:dyDescent="0.35">
      <c r="C377" s="186"/>
      <c r="D377" s="188"/>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c r="AA377" s="188"/>
      <c r="AB377" s="188"/>
      <c r="AC377" s="188"/>
      <c r="AD377" s="188"/>
      <c r="AE377" s="188"/>
      <c r="AF377" s="188"/>
      <c r="AG377" s="188"/>
      <c r="AH377" s="188"/>
      <c r="AI377" s="188"/>
      <c r="AJ377" s="188"/>
      <c r="AK377" s="188"/>
      <c r="AL377" s="188"/>
      <c r="AU377" s="185"/>
      <c r="AV377" s="185"/>
      <c r="AW377" s="185"/>
      <c r="AX377" s="185"/>
      <c r="AY377" s="185"/>
    </row>
    <row r="378" spans="1:51" s="183" customFormat="1" x14ac:dyDescent="0.35">
      <c r="AU378" s="185"/>
      <c r="AV378" s="185"/>
      <c r="AW378" s="185"/>
      <c r="AX378" s="185"/>
      <c r="AY378" s="185"/>
    </row>
    <row r="379" spans="1:51" s="183" customFormat="1" x14ac:dyDescent="0.35">
      <c r="AU379" s="185"/>
      <c r="AV379" s="185"/>
      <c r="AW379" s="185"/>
      <c r="AX379" s="185"/>
      <c r="AY379" s="185"/>
    </row>
    <row r="380" spans="1:51" s="183" customFormat="1" x14ac:dyDescent="0.35">
      <c r="AU380" s="185"/>
      <c r="AV380" s="185"/>
      <c r="AW380" s="185"/>
      <c r="AX380" s="185"/>
      <c r="AY380" s="185"/>
    </row>
    <row r="381" spans="1:51" s="183" customFormat="1" ht="18.5" x14ac:dyDescent="0.45">
      <c r="A381" s="189"/>
      <c r="AU381" s="185"/>
      <c r="AV381" s="185"/>
      <c r="AW381" s="185"/>
      <c r="AX381" s="185"/>
      <c r="AY381" s="185"/>
    </row>
    <row r="382" spans="1:51" s="183" customFormat="1" x14ac:dyDescent="0.35">
      <c r="AU382" s="185"/>
      <c r="AV382" s="185"/>
      <c r="AW382" s="185"/>
      <c r="AX382" s="185"/>
      <c r="AY382" s="185"/>
    </row>
    <row r="383" spans="1:51" s="183" customFormat="1" x14ac:dyDescent="0.35">
      <c r="AU383" s="185"/>
      <c r="AV383" s="185"/>
      <c r="AW383" s="185"/>
      <c r="AX383" s="185"/>
      <c r="AY383" s="185"/>
    </row>
    <row r="384" spans="1:51" s="183" customFormat="1" x14ac:dyDescent="0.35">
      <c r="AU384" s="185"/>
      <c r="AV384" s="185"/>
      <c r="AW384" s="185"/>
      <c r="AX384" s="185"/>
      <c r="AY384" s="185"/>
    </row>
    <row r="385" spans="47:51" s="183" customFormat="1" x14ac:dyDescent="0.35">
      <c r="AU385" s="185"/>
      <c r="AV385" s="185"/>
      <c r="AW385" s="185"/>
      <c r="AX385" s="185"/>
      <c r="AY385" s="185"/>
    </row>
    <row r="386" spans="47:51" s="183" customFormat="1" x14ac:dyDescent="0.35">
      <c r="AU386" s="185"/>
      <c r="AV386" s="185"/>
      <c r="AW386" s="185"/>
      <c r="AX386" s="185"/>
      <c r="AY386" s="185"/>
    </row>
    <row r="387" spans="47:51" s="183" customFormat="1" x14ac:dyDescent="0.35">
      <c r="AU387" s="185"/>
      <c r="AV387" s="185"/>
      <c r="AW387" s="185"/>
      <c r="AX387" s="185"/>
      <c r="AY387" s="185"/>
    </row>
    <row r="388" spans="47:51" s="183" customFormat="1" x14ac:dyDescent="0.35">
      <c r="AU388" s="185"/>
      <c r="AV388" s="185"/>
      <c r="AW388" s="185"/>
      <c r="AX388" s="185"/>
      <c r="AY388" s="185"/>
    </row>
    <row r="389" spans="47:51" s="183" customFormat="1" x14ac:dyDescent="0.35">
      <c r="AU389" s="185"/>
      <c r="AV389" s="185"/>
      <c r="AW389" s="185"/>
      <c r="AX389" s="185"/>
      <c r="AY389" s="185"/>
    </row>
    <row r="390" spans="47:51" s="183" customFormat="1" x14ac:dyDescent="0.35">
      <c r="AU390" s="185"/>
      <c r="AV390" s="185"/>
      <c r="AW390" s="185"/>
      <c r="AX390" s="185"/>
      <c r="AY390" s="185"/>
    </row>
    <row r="391" spans="47:51" s="183" customFormat="1" x14ac:dyDescent="0.35">
      <c r="AU391" s="185"/>
      <c r="AV391" s="185"/>
      <c r="AW391" s="185"/>
      <c r="AX391" s="185"/>
      <c r="AY391" s="185"/>
    </row>
    <row r="392" spans="47:51" s="183" customFormat="1" x14ac:dyDescent="0.35">
      <c r="AU392" s="185"/>
      <c r="AV392" s="185"/>
      <c r="AW392" s="185"/>
      <c r="AX392" s="185"/>
      <c r="AY392" s="185"/>
    </row>
    <row r="393" spans="47:51" s="183" customFormat="1" x14ac:dyDescent="0.35">
      <c r="AU393" s="185"/>
      <c r="AV393" s="185"/>
      <c r="AW393" s="185"/>
      <c r="AX393" s="185"/>
      <c r="AY393" s="185"/>
    </row>
    <row r="394" spans="47:51" s="183" customFormat="1" x14ac:dyDescent="0.35">
      <c r="AU394" s="185"/>
      <c r="AV394" s="185"/>
      <c r="AW394" s="185"/>
      <c r="AX394" s="185"/>
      <c r="AY394" s="185"/>
    </row>
    <row r="395" spans="47:51" s="183" customFormat="1" x14ac:dyDescent="0.35">
      <c r="AU395" s="185"/>
      <c r="AV395" s="185"/>
      <c r="AW395" s="185"/>
      <c r="AX395" s="185"/>
      <c r="AY395" s="185"/>
    </row>
    <row r="396" spans="47:51" s="183" customFormat="1" x14ac:dyDescent="0.35">
      <c r="AU396" s="185"/>
      <c r="AV396" s="185"/>
      <c r="AW396" s="185"/>
      <c r="AX396" s="185"/>
      <c r="AY396" s="185"/>
    </row>
    <row r="397" spans="47:51" s="183" customFormat="1" x14ac:dyDescent="0.35">
      <c r="AU397" s="185"/>
      <c r="AV397" s="185"/>
      <c r="AW397" s="185"/>
      <c r="AX397" s="185"/>
      <c r="AY397" s="185"/>
    </row>
    <row r="398" spans="47:51" s="183" customFormat="1" x14ac:dyDescent="0.35">
      <c r="AU398" s="185"/>
      <c r="AV398" s="185"/>
      <c r="AW398" s="185"/>
      <c r="AX398" s="185"/>
      <c r="AY398" s="185"/>
    </row>
    <row r="399" spans="47:51" s="183" customFormat="1" x14ac:dyDescent="0.35">
      <c r="AU399" s="185"/>
      <c r="AV399" s="185"/>
      <c r="AW399" s="185"/>
      <c r="AX399" s="185"/>
      <c r="AY399" s="185"/>
    </row>
    <row r="400" spans="47:51" s="183" customFormat="1" x14ac:dyDescent="0.35">
      <c r="AU400" s="185"/>
      <c r="AV400" s="185"/>
      <c r="AW400" s="185"/>
      <c r="AX400" s="185"/>
      <c r="AY400" s="185"/>
    </row>
    <row r="401" spans="47:51" s="183" customFormat="1" x14ac:dyDescent="0.35">
      <c r="AU401" s="185"/>
      <c r="AV401" s="185"/>
      <c r="AW401" s="185"/>
      <c r="AX401" s="185"/>
      <c r="AY401" s="185"/>
    </row>
    <row r="402" spans="47:51" s="183" customFormat="1" x14ac:dyDescent="0.35">
      <c r="AU402" s="185"/>
      <c r="AV402" s="185"/>
      <c r="AW402" s="185"/>
      <c r="AX402" s="185"/>
      <c r="AY402" s="185"/>
    </row>
    <row r="403" spans="47:51" s="183" customFormat="1" x14ac:dyDescent="0.35">
      <c r="AU403" s="185"/>
      <c r="AV403" s="185"/>
      <c r="AW403" s="185"/>
      <c r="AX403" s="185"/>
      <c r="AY403" s="185"/>
    </row>
    <row r="404" spans="47:51" s="183" customFormat="1" x14ac:dyDescent="0.35">
      <c r="AU404" s="185"/>
      <c r="AV404" s="185"/>
      <c r="AW404" s="185"/>
      <c r="AX404" s="185"/>
      <c r="AY404" s="185"/>
    </row>
    <row r="405" spans="47:51" s="183" customFormat="1" x14ac:dyDescent="0.35">
      <c r="AU405" s="185"/>
      <c r="AV405" s="185"/>
      <c r="AW405" s="185"/>
      <c r="AX405" s="185"/>
      <c r="AY405" s="185"/>
    </row>
    <row r="406" spans="47:51" s="183" customFormat="1" x14ac:dyDescent="0.35">
      <c r="AU406" s="185"/>
      <c r="AV406" s="185"/>
      <c r="AW406" s="185"/>
      <c r="AX406" s="185"/>
      <c r="AY406" s="185"/>
    </row>
    <row r="407" spans="47:51" s="183" customFormat="1" x14ac:dyDescent="0.35">
      <c r="AU407" s="185"/>
      <c r="AV407" s="185"/>
      <c r="AW407" s="185"/>
      <c r="AX407" s="185"/>
      <c r="AY407" s="185"/>
    </row>
    <row r="408" spans="47:51" s="183" customFormat="1" x14ac:dyDescent="0.35">
      <c r="AU408" s="185"/>
      <c r="AV408" s="185"/>
      <c r="AW408" s="185"/>
      <c r="AX408" s="185"/>
      <c r="AY408" s="185"/>
    </row>
    <row r="409" spans="47:51" s="183" customFormat="1" x14ac:dyDescent="0.35">
      <c r="AU409" s="185"/>
      <c r="AV409" s="185"/>
      <c r="AW409" s="185"/>
      <c r="AX409" s="185"/>
      <c r="AY409" s="185"/>
    </row>
    <row r="410" spans="47:51" s="183" customFormat="1" x14ac:dyDescent="0.35">
      <c r="AU410" s="185"/>
      <c r="AV410" s="185"/>
      <c r="AW410" s="185"/>
      <c r="AX410" s="185"/>
      <c r="AY410" s="185"/>
    </row>
    <row r="411" spans="47:51" s="183" customFormat="1" x14ac:dyDescent="0.35">
      <c r="AU411" s="185"/>
      <c r="AV411" s="185"/>
      <c r="AW411" s="185"/>
      <c r="AX411" s="185"/>
      <c r="AY411" s="185"/>
    </row>
    <row r="412" spans="47:51" s="183" customFormat="1" x14ac:dyDescent="0.35">
      <c r="AU412" s="185"/>
      <c r="AV412" s="185"/>
      <c r="AW412" s="185"/>
      <c r="AX412" s="185"/>
      <c r="AY412" s="185"/>
    </row>
    <row r="413" spans="47:51" s="183" customFormat="1" x14ac:dyDescent="0.35">
      <c r="AU413" s="185"/>
      <c r="AV413" s="185"/>
      <c r="AW413" s="185"/>
      <c r="AX413" s="185"/>
      <c r="AY413" s="185"/>
    </row>
    <row r="414" spans="47:51" s="183" customFormat="1" x14ac:dyDescent="0.35">
      <c r="AU414" s="185"/>
      <c r="AV414" s="185"/>
      <c r="AW414" s="185"/>
      <c r="AX414" s="185"/>
      <c r="AY414" s="185"/>
    </row>
    <row r="415" spans="47:51" s="183" customFormat="1" x14ac:dyDescent="0.35">
      <c r="AU415" s="185"/>
      <c r="AV415" s="185"/>
      <c r="AW415" s="185"/>
      <c r="AX415" s="185"/>
      <c r="AY415" s="185"/>
    </row>
    <row r="416" spans="47:51" s="183" customFormat="1" x14ac:dyDescent="0.35">
      <c r="AU416" s="185"/>
      <c r="AV416" s="185"/>
      <c r="AW416" s="185"/>
      <c r="AX416" s="185"/>
      <c r="AY416" s="185"/>
    </row>
    <row r="417" spans="9:51" s="183" customFormat="1" x14ac:dyDescent="0.35">
      <c r="AU417" s="185"/>
      <c r="AV417" s="185"/>
      <c r="AW417" s="185"/>
      <c r="AX417" s="185"/>
      <c r="AY417" s="185"/>
    </row>
    <row r="418" spans="9:51" s="183" customFormat="1" x14ac:dyDescent="0.35">
      <c r="AU418" s="185"/>
      <c r="AV418" s="185"/>
      <c r="AW418" s="185"/>
      <c r="AX418" s="185"/>
      <c r="AY418" s="185"/>
    </row>
    <row r="419" spans="9:51" s="183" customFormat="1" x14ac:dyDescent="0.35">
      <c r="AU419" s="185"/>
      <c r="AV419" s="185"/>
      <c r="AW419" s="185"/>
      <c r="AX419" s="185"/>
      <c r="AY419" s="185"/>
    </row>
    <row r="420" spans="9:51" s="183" customFormat="1" x14ac:dyDescent="0.35">
      <c r="I420" s="185"/>
      <c r="AU420" s="185"/>
      <c r="AV420" s="185"/>
      <c r="AW420" s="185"/>
      <c r="AX420" s="185"/>
      <c r="AY420" s="185"/>
    </row>
    <row r="421" spans="9:51" s="183" customFormat="1" x14ac:dyDescent="0.35">
      <c r="AU421" s="185"/>
      <c r="AV421" s="185"/>
      <c r="AW421" s="185"/>
      <c r="AX421" s="185"/>
      <c r="AY421" s="185"/>
    </row>
    <row r="422" spans="9:51" s="183" customFormat="1" x14ac:dyDescent="0.35">
      <c r="AU422" s="185"/>
      <c r="AV422" s="185"/>
      <c r="AW422" s="185"/>
      <c r="AX422" s="185"/>
      <c r="AY422" s="185"/>
    </row>
    <row r="423" spans="9:51" s="183" customFormat="1" x14ac:dyDescent="0.35">
      <c r="AU423" s="185"/>
      <c r="AV423" s="185"/>
      <c r="AW423" s="185"/>
      <c r="AX423" s="185"/>
      <c r="AY423" s="185"/>
    </row>
    <row r="424" spans="9:51" s="183" customFormat="1" x14ac:dyDescent="0.35">
      <c r="AU424" s="185"/>
      <c r="AV424" s="185"/>
      <c r="AW424" s="185"/>
      <c r="AX424" s="185"/>
      <c r="AY424" s="185"/>
    </row>
    <row r="425" spans="9:51" s="183" customFormat="1" x14ac:dyDescent="0.35">
      <c r="L425" s="185"/>
      <c r="AU425" s="185"/>
      <c r="AV425" s="185"/>
      <c r="AW425" s="185"/>
      <c r="AX425" s="185"/>
      <c r="AY425" s="185"/>
    </row>
    <row r="426" spans="9:51" s="183" customFormat="1" x14ac:dyDescent="0.35">
      <c r="AU426" s="185"/>
      <c r="AV426" s="185"/>
      <c r="AW426" s="185"/>
      <c r="AX426" s="185"/>
      <c r="AY426" s="185"/>
    </row>
    <row r="427" spans="9:51" s="183" customFormat="1" x14ac:dyDescent="0.35">
      <c r="AU427" s="185"/>
      <c r="AV427" s="185"/>
      <c r="AW427" s="185"/>
      <c r="AX427" s="185"/>
      <c r="AY427" s="185"/>
    </row>
    <row r="428" spans="9:51" s="183" customFormat="1" x14ac:dyDescent="0.35">
      <c r="AU428" s="185"/>
      <c r="AV428" s="185"/>
      <c r="AW428" s="185"/>
      <c r="AX428" s="185"/>
      <c r="AY428" s="185"/>
    </row>
    <row r="429" spans="9:51" s="183" customFormat="1" x14ac:dyDescent="0.35">
      <c r="AU429" s="185"/>
      <c r="AV429" s="185"/>
      <c r="AW429" s="185"/>
      <c r="AX429" s="185"/>
      <c r="AY429" s="185"/>
    </row>
    <row r="430" spans="9:51" s="183" customFormat="1" x14ac:dyDescent="0.35">
      <c r="AU430" s="185"/>
      <c r="AV430" s="185"/>
      <c r="AW430" s="185"/>
      <c r="AX430" s="185"/>
      <c r="AY430" s="185"/>
    </row>
    <row r="431" spans="9:51" s="183" customFormat="1" x14ac:dyDescent="0.35">
      <c r="AU431" s="185"/>
      <c r="AV431" s="185"/>
      <c r="AW431" s="185"/>
      <c r="AX431" s="185"/>
      <c r="AY431" s="185"/>
    </row>
    <row r="432" spans="9:51" s="183" customFormat="1" x14ac:dyDescent="0.35">
      <c r="AU432" s="185"/>
      <c r="AV432" s="185"/>
      <c r="AW432" s="185"/>
      <c r="AX432" s="185"/>
      <c r="AY432" s="185"/>
    </row>
    <row r="433" spans="47:51" s="183" customFormat="1" x14ac:dyDescent="0.35">
      <c r="AU433" s="185"/>
      <c r="AV433" s="185"/>
      <c r="AW433" s="185"/>
      <c r="AX433" s="185"/>
      <c r="AY433" s="185"/>
    </row>
    <row r="434" spans="47:51" s="183" customFormat="1" x14ac:dyDescent="0.35">
      <c r="AU434" s="185"/>
      <c r="AV434" s="185"/>
      <c r="AW434" s="185"/>
      <c r="AX434" s="185"/>
      <c r="AY434" s="185"/>
    </row>
    <row r="435" spans="47:51" s="183" customFormat="1" x14ac:dyDescent="0.35">
      <c r="AU435" s="185"/>
      <c r="AV435" s="185"/>
      <c r="AW435" s="185"/>
      <c r="AX435" s="185"/>
      <c r="AY435" s="185"/>
    </row>
    <row r="436" spans="47:51" s="183" customFormat="1" x14ac:dyDescent="0.35">
      <c r="AU436" s="185"/>
      <c r="AV436" s="185"/>
      <c r="AW436" s="185"/>
      <c r="AX436" s="185"/>
      <c r="AY436" s="185"/>
    </row>
    <row r="437" spans="47:51" s="183" customFormat="1" x14ac:dyDescent="0.35">
      <c r="AU437" s="185"/>
      <c r="AV437" s="185"/>
      <c r="AW437" s="185"/>
      <c r="AX437" s="185"/>
      <c r="AY437" s="185"/>
    </row>
    <row r="438" spans="47:51" s="183" customFormat="1" x14ac:dyDescent="0.35">
      <c r="AU438" s="185"/>
      <c r="AV438" s="185"/>
      <c r="AW438" s="185"/>
      <c r="AX438" s="185"/>
      <c r="AY438" s="185"/>
    </row>
    <row r="439" spans="47:51" s="183" customFormat="1" x14ac:dyDescent="0.35">
      <c r="AU439" s="185"/>
      <c r="AV439" s="185"/>
      <c r="AW439" s="185"/>
      <c r="AX439" s="185"/>
      <c r="AY439" s="185"/>
    </row>
    <row r="440" spans="47:51" s="183" customFormat="1" x14ac:dyDescent="0.35">
      <c r="AU440" s="185"/>
      <c r="AV440" s="185"/>
      <c r="AW440" s="185"/>
      <c r="AX440" s="185"/>
      <c r="AY440" s="185"/>
    </row>
    <row r="441" spans="47:51" s="183" customFormat="1" x14ac:dyDescent="0.35">
      <c r="AU441" s="185"/>
      <c r="AV441" s="185"/>
      <c r="AW441" s="185"/>
      <c r="AX441" s="185"/>
      <c r="AY441" s="185"/>
    </row>
    <row r="442" spans="47:51" s="183" customFormat="1" x14ac:dyDescent="0.35">
      <c r="AU442" s="185"/>
      <c r="AV442" s="185"/>
      <c r="AW442" s="185"/>
      <c r="AX442" s="185"/>
      <c r="AY442" s="185"/>
    </row>
    <row r="443" spans="47:51" s="183" customFormat="1" x14ac:dyDescent="0.35">
      <c r="AU443" s="185"/>
      <c r="AV443" s="185"/>
      <c r="AW443" s="185"/>
      <c r="AX443" s="185"/>
      <c r="AY443" s="185"/>
    </row>
    <row r="444" spans="47:51" s="183" customFormat="1" x14ac:dyDescent="0.35">
      <c r="AU444" s="185"/>
      <c r="AV444" s="185"/>
      <c r="AW444" s="185"/>
      <c r="AX444" s="185"/>
      <c r="AY444" s="185"/>
    </row>
    <row r="445" spans="47:51" s="183" customFormat="1" x14ac:dyDescent="0.35">
      <c r="AU445" s="185"/>
      <c r="AV445" s="185"/>
      <c r="AW445" s="185"/>
      <c r="AX445" s="185"/>
      <c r="AY445" s="185"/>
    </row>
    <row r="446" spans="47:51" s="183" customFormat="1" x14ac:dyDescent="0.35">
      <c r="AU446" s="185"/>
      <c r="AV446" s="185"/>
      <c r="AW446" s="185"/>
      <c r="AX446" s="185"/>
      <c r="AY446" s="185"/>
    </row>
    <row r="447" spans="47:51" s="183" customFormat="1" x14ac:dyDescent="0.35">
      <c r="AU447" s="185"/>
      <c r="AV447" s="185"/>
      <c r="AW447" s="185"/>
      <c r="AX447" s="185"/>
      <c r="AY447" s="185"/>
    </row>
    <row r="448" spans="47:51" s="183" customFormat="1" x14ac:dyDescent="0.35">
      <c r="AU448" s="185"/>
      <c r="AV448" s="185"/>
      <c r="AW448" s="185"/>
      <c r="AX448" s="185"/>
      <c r="AY448" s="185"/>
    </row>
    <row r="449" spans="4:51" s="183" customFormat="1" x14ac:dyDescent="0.35">
      <c r="AU449" s="185"/>
      <c r="AV449" s="185"/>
      <c r="AW449" s="185"/>
      <c r="AX449" s="185"/>
      <c r="AY449" s="185"/>
    </row>
    <row r="450" spans="4:51" s="183" customFormat="1" x14ac:dyDescent="0.35">
      <c r="AU450" s="185"/>
      <c r="AV450" s="185"/>
      <c r="AW450" s="185"/>
      <c r="AX450" s="185"/>
      <c r="AY450" s="185"/>
    </row>
    <row r="451" spans="4:51" s="183" customFormat="1" x14ac:dyDescent="0.35">
      <c r="AU451" s="185"/>
      <c r="AV451" s="185"/>
      <c r="AW451" s="185"/>
      <c r="AX451" s="185"/>
      <c r="AY451" s="185"/>
    </row>
    <row r="452" spans="4:51" s="183" customFormat="1" x14ac:dyDescent="0.35">
      <c r="AU452" s="185"/>
      <c r="AV452" s="185"/>
      <c r="AW452" s="185"/>
      <c r="AX452" s="185"/>
      <c r="AY452" s="185"/>
    </row>
    <row r="453" spans="4:51" s="183" customFormat="1" x14ac:dyDescent="0.35">
      <c r="D453" s="188"/>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c r="AA453" s="188"/>
      <c r="AB453" s="188"/>
      <c r="AC453" s="188"/>
      <c r="AD453" s="188"/>
      <c r="AE453" s="188"/>
      <c r="AF453" s="188"/>
      <c r="AG453" s="188"/>
      <c r="AH453" s="188"/>
      <c r="AI453" s="188"/>
      <c r="AJ453" s="188"/>
      <c r="AK453" s="188"/>
      <c r="AL453" s="188"/>
      <c r="AU453" s="185"/>
      <c r="AV453" s="185"/>
      <c r="AW453" s="185"/>
      <c r="AX453" s="185"/>
      <c r="AY453" s="185"/>
    </row>
    <row r="454" spans="4:51" s="183" customFormat="1" x14ac:dyDescent="0.35">
      <c r="D454" s="188"/>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c r="AA454" s="188"/>
      <c r="AB454" s="188"/>
      <c r="AC454" s="188"/>
      <c r="AD454" s="188"/>
      <c r="AE454" s="188"/>
      <c r="AF454" s="188"/>
      <c r="AG454" s="188"/>
      <c r="AH454" s="188"/>
      <c r="AI454" s="188"/>
      <c r="AJ454" s="188"/>
      <c r="AK454" s="188"/>
      <c r="AL454" s="188"/>
      <c r="AU454" s="185"/>
      <c r="AV454" s="185"/>
      <c r="AW454" s="185"/>
      <c r="AX454" s="185"/>
      <c r="AY454" s="185"/>
    </row>
    <row r="455" spans="4:51" s="183" customFormat="1" x14ac:dyDescent="0.35">
      <c r="AU455" s="185"/>
      <c r="AV455" s="185"/>
      <c r="AW455" s="185"/>
      <c r="AX455" s="185"/>
      <c r="AY455" s="185"/>
    </row>
    <row r="456" spans="4:51" s="183" customFormat="1" x14ac:dyDescent="0.35">
      <c r="D456" s="188"/>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c r="AA456" s="188"/>
      <c r="AB456" s="188"/>
      <c r="AC456" s="188"/>
      <c r="AD456" s="188"/>
      <c r="AE456" s="188"/>
      <c r="AF456" s="188"/>
      <c r="AG456" s="188"/>
      <c r="AH456" s="188"/>
      <c r="AI456" s="188"/>
      <c r="AJ456" s="188"/>
      <c r="AK456" s="188"/>
      <c r="AL456" s="188"/>
      <c r="AU456" s="185"/>
      <c r="AV456" s="185"/>
      <c r="AW456" s="185"/>
      <c r="AX456" s="185"/>
      <c r="AY456" s="185"/>
    </row>
  </sheetData>
  <mergeCells count="1">
    <mergeCell ref="AU1:AY1"/>
  </mergeCells>
  <conditionalFormatting sqref="AO6:BK147 D6:AL147">
    <cfRule type="cellIs" dxfId="0" priority="1" operator="equal">
      <formula>100</formula>
    </cfRule>
  </conditionalFormatting>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5338C-8F2E-4079-A31A-43BE78877F1F}">
  <dimension ref="A1:H89"/>
  <sheetViews>
    <sheetView zoomScale="70" zoomScaleNormal="70" workbookViewId="0"/>
  </sheetViews>
  <sheetFormatPr defaultRowHeight="14.5" x14ac:dyDescent="0.35"/>
  <cols>
    <col min="1" max="1" width="18.6328125" customWidth="1"/>
    <col min="3" max="3" width="12.453125" customWidth="1"/>
  </cols>
  <sheetData>
    <row r="1" spans="1:8" ht="28.5" x14ac:dyDescent="0.65">
      <c r="B1" s="71" t="s">
        <v>484</v>
      </c>
    </row>
    <row r="2" spans="1:8" ht="43.5" x14ac:dyDescent="0.35">
      <c r="A2" s="194" t="s">
        <v>340</v>
      </c>
      <c r="B2" s="194" t="s">
        <v>339</v>
      </c>
      <c r="C2" s="1" t="s">
        <v>442</v>
      </c>
      <c r="D2" s="1" t="s">
        <v>447</v>
      </c>
      <c r="E2" s="268" t="s">
        <v>443</v>
      </c>
      <c r="F2" s="268"/>
      <c r="G2" s="268" t="s">
        <v>444</v>
      </c>
      <c r="H2" s="268"/>
    </row>
    <row r="3" spans="1:8" x14ac:dyDescent="0.35">
      <c r="A3" s="194"/>
      <c r="B3" s="194"/>
      <c r="C3" s="1"/>
      <c r="D3" s="1"/>
      <c r="E3" t="s">
        <v>445</v>
      </c>
      <c r="F3" t="s">
        <v>446</v>
      </c>
      <c r="G3" t="s">
        <v>445</v>
      </c>
      <c r="H3" t="s">
        <v>446</v>
      </c>
    </row>
    <row r="4" spans="1:8" x14ac:dyDescent="0.35">
      <c r="A4" t="s">
        <v>229</v>
      </c>
      <c r="B4" t="s">
        <v>446</v>
      </c>
      <c r="C4" s="195">
        <f>VLOOKUP(A4:A85,'Figure 1'!C6:I87,7,FALSE)</f>
        <v>62.96676533861406</v>
      </c>
      <c r="D4">
        <v>14.4</v>
      </c>
      <c r="E4" s="69" t="e">
        <f>IF(B4="SSA",C4,NA())</f>
        <v>#N/A</v>
      </c>
      <c r="F4" s="69">
        <f>IF(B4="Non-SSA",C4,NA())</f>
        <v>62.96676533861406</v>
      </c>
      <c r="G4" t="e">
        <f>IF(B4="SSA",D4,NA())</f>
        <v>#N/A</v>
      </c>
      <c r="H4">
        <f>IF(B4="Non-SSA",D4,NA())</f>
        <v>14.4</v>
      </c>
    </row>
    <row r="5" spans="1:8" x14ac:dyDescent="0.35">
      <c r="A5" t="s">
        <v>302</v>
      </c>
      <c r="B5" t="s">
        <v>446</v>
      </c>
      <c r="C5" s="195">
        <f>VLOOKUP(A5:A86,'Figure 1'!C7:I88,7,FALSE)</f>
        <v>74.871453766691872</v>
      </c>
      <c r="D5">
        <v>19</v>
      </c>
      <c r="E5" s="69" t="e">
        <f t="shared" ref="E5:E68" si="0">IF(B5="SSA",C5,NA())</f>
        <v>#N/A</v>
      </c>
      <c r="F5" s="69">
        <f t="shared" ref="F5:F68" si="1">IF(B5="Non-SSA",C5,NA())</f>
        <v>74.871453766691872</v>
      </c>
      <c r="G5" t="e">
        <f t="shared" ref="G5:G68" si="2">IF(B5="SSA",D5,NA())</f>
        <v>#N/A</v>
      </c>
      <c r="H5">
        <f t="shared" ref="H5:H68" si="3">IF(B5="Non-SSA",D5,NA())</f>
        <v>19</v>
      </c>
    </row>
    <row r="6" spans="1:8" x14ac:dyDescent="0.35">
      <c r="A6" t="s">
        <v>230</v>
      </c>
      <c r="B6" t="s">
        <v>446</v>
      </c>
      <c r="C6" s="195">
        <f>VLOOKUP(A6:A87,'Figure 1'!C8:I89,7,FALSE)</f>
        <v>62.950015288766565</v>
      </c>
      <c r="D6">
        <v>46.2</v>
      </c>
      <c r="E6" s="69" t="e">
        <f t="shared" si="0"/>
        <v>#N/A</v>
      </c>
      <c r="F6" s="69">
        <f t="shared" si="1"/>
        <v>62.950015288766565</v>
      </c>
      <c r="G6" t="e">
        <f t="shared" si="2"/>
        <v>#N/A</v>
      </c>
      <c r="H6">
        <f t="shared" si="3"/>
        <v>46.2</v>
      </c>
    </row>
    <row r="7" spans="1:8" x14ac:dyDescent="0.35">
      <c r="A7" t="s">
        <v>231</v>
      </c>
      <c r="B7" t="s">
        <v>446</v>
      </c>
      <c r="C7" s="195">
        <f>VLOOKUP(A7:A88,'Figure 1'!C9:I90,7,FALSE)</f>
        <v>62.245302757207526</v>
      </c>
      <c r="D7">
        <v>35.5</v>
      </c>
      <c r="E7" s="69" t="e">
        <f t="shared" si="0"/>
        <v>#N/A</v>
      </c>
      <c r="F7" s="69">
        <f t="shared" si="1"/>
        <v>62.245302757207526</v>
      </c>
      <c r="G7" t="e">
        <f t="shared" si="2"/>
        <v>#N/A</v>
      </c>
      <c r="H7">
        <f t="shared" si="3"/>
        <v>35.5</v>
      </c>
    </row>
    <row r="8" spans="1:8" x14ac:dyDescent="0.35">
      <c r="A8" t="s">
        <v>233</v>
      </c>
      <c r="B8" t="s">
        <v>446</v>
      </c>
      <c r="C8" s="195">
        <f>VLOOKUP(A8:A89,'Figure 1'!C10:I91,7,FALSE)</f>
        <v>45.906315906315918</v>
      </c>
      <c r="D8">
        <v>32.4</v>
      </c>
      <c r="E8" s="69" t="e">
        <f t="shared" si="0"/>
        <v>#N/A</v>
      </c>
      <c r="F8" s="69">
        <f t="shared" si="1"/>
        <v>45.906315906315918</v>
      </c>
      <c r="G8" t="e">
        <f t="shared" si="2"/>
        <v>#N/A</v>
      </c>
      <c r="H8">
        <f t="shared" si="3"/>
        <v>32.4</v>
      </c>
    </row>
    <row r="9" spans="1:8" x14ac:dyDescent="0.35">
      <c r="A9" t="s">
        <v>235</v>
      </c>
      <c r="B9" t="s">
        <v>445</v>
      </c>
      <c r="C9" s="195">
        <f>VLOOKUP(A9:A90,'Figure 1'!C11:I92,7,FALSE)</f>
        <v>73.958892958892989</v>
      </c>
      <c r="D9">
        <v>24.1</v>
      </c>
      <c r="E9" s="69">
        <f t="shared" si="0"/>
        <v>73.958892958892989</v>
      </c>
      <c r="F9" s="69" t="e">
        <f t="shared" si="1"/>
        <v>#N/A</v>
      </c>
      <c r="G9">
        <f t="shared" si="2"/>
        <v>24.1</v>
      </c>
      <c r="H9" t="e">
        <f t="shared" si="3"/>
        <v>#N/A</v>
      </c>
    </row>
    <row r="10" spans="1:8" x14ac:dyDescent="0.35">
      <c r="A10" t="s">
        <v>236</v>
      </c>
      <c r="B10" t="s">
        <v>445</v>
      </c>
      <c r="C10" s="195">
        <f>VLOOKUP(A10:A91,'Figure 1'!C12:I93,7,FALSE)</f>
        <v>71.846706203849038</v>
      </c>
      <c r="D10">
        <v>14.6</v>
      </c>
      <c r="E10" s="69">
        <f t="shared" si="0"/>
        <v>71.846706203849038</v>
      </c>
      <c r="F10" s="69" t="e">
        <f t="shared" si="1"/>
        <v>#N/A</v>
      </c>
      <c r="G10">
        <f t="shared" si="2"/>
        <v>14.6</v>
      </c>
      <c r="H10" t="e">
        <f t="shared" si="3"/>
        <v>#N/A</v>
      </c>
    </row>
    <row r="11" spans="1:8" x14ac:dyDescent="0.35">
      <c r="A11" t="s">
        <v>237</v>
      </c>
      <c r="B11" t="s">
        <v>446</v>
      </c>
      <c r="C11" s="195">
        <f>VLOOKUP(A11:A92,'Figure 1'!C13:I94,7,FALSE)</f>
        <v>64.977339767815963</v>
      </c>
      <c r="D11">
        <v>28.8</v>
      </c>
      <c r="E11" s="69" t="e">
        <f t="shared" si="0"/>
        <v>#N/A</v>
      </c>
      <c r="F11" s="69">
        <f t="shared" si="1"/>
        <v>64.977339767815963</v>
      </c>
      <c r="G11" t="e">
        <f t="shared" si="2"/>
        <v>#N/A</v>
      </c>
      <c r="H11">
        <f t="shared" si="3"/>
        <v>28.8</v>
      </c>
    </row>
    <row r="12" spans="1:8" x14ac:dyDescent="0.35">
      <c r="A12" t="s">
        <v>239</v>
      </c>
      <c r="B12" t="s">
        <v>445</v>
      </c>
      <c r="C12" s="195">
        <f>VLOOKUP(A12:A93,'Figure 1'!C14:I95,7,FALSE)</f>
        <v>67.201029129600556</v>
      </c>
      <c r="D12">
        <v>20.100000000000001</v>
      </c>
      <c r="E12" s="69">
        <f t="shared" si="0"/>
        <v>67.201029129600556</v>
      </c>
      <c r="F12" s="69" t="e">
        <f t="shared" si="1"/>
        <v>#N/A</v>
      </c>
      <c r="G12">
        <f t="shared" si="2"/>
        <v>20.100000000000001</v>
      </c>
      <c r="H12" t="e">
        <f t="shared" si="3"/>
        <v>#N/A</v>
      </c>
    </row>
    <row r="13" spans="1:8" x14ac:dyDescent="0.35">
      <c r="A13" t="s">
        <v>240</v>
      </c>
      <c r="B13" t="s">
        <v>445</v>
      </c>
      <c r="C13" s="195">
        <f>VLOOKUP(A13:A94,'Figure 1'!C15:I96,7,FALSE)</f>
        <v>56.168584325727188</v>
      </c>
      <c r="D13">
        <v>14.9</v>
      </c>
      <c r="E13" s="69">
        <f t="shared" si="0"/>
        <v>56.168584325727188</v>
      </c>
      <c r="F13" s="69" t="e">
        <f t="shared" si="1"/>
        <v>#N/A</v>
      </c>
      <c r="G13">
        <f t="shared" si="2"/>
        <v>14.9</v>
      </c>
      <c r="H13" t="e">
        <f t="shared" si="3"/>
        <v>#N/A</v>
      </c>
    </row>
    <row r="14" spans="1:8" x14ac:dyDescent="0.35">
      <c r="A14" t="s">
        <v>241</v>
      </c>
      <c r="B14" t="s">
        <v>445</v>
      </c>
      <c r="C14" s="195">
        <f>VLOOKUP(A14:A95,'Figure 1'!C16:I97,7,FALSE)</f>
        <v>46.988284202569929</v>
      </c>
      <c r="D14">
        <v>5.4</v>
      </c>
      <c r="E14" s="69">
        <f t="shared" si="0"/>
        <v>46.988284202569929</v>
      </c>
      <c r="F14" s="69" t="e">
        <f t="shared" si="1"/>
        <v>#N/A</v>
      </c>
      <c r="G14">
        <f t="shared" si="2"/>
        <v>5.4</v>
      </c>
      <c r="H14" t="e">
        <f t="shared" si="3"/>
        <v>#N/A</v>
      </c>
    </row>
    <row r="15" spans="1:8" x14ac:dyDescent="0.35">
      <c r="A15" t="s">
        <v>303</v>
      </c>
      <c r="B15" t="s">
        <v>446</v>
      </c>
      <c r="C15" s="195">
        <f>VLOOKUP(A15:A96,'Figure 1'!C17:I98,7,FALSE)</f>
        <v>67.201298701298697</v>
      </c>
      <c r="D15">
        <v>58.9</v>
      </c>
      <c r="E15" s="69" t="e">
        <f t="shared" si="0"/>
        <v>#N/A</v>
      </c>
      <c r="F15" s="69">
        <f t="shared" si="1"/>
        <v>67.201298701298697</v>
      </c>
      <c r="G15" t="e">
        <f t="shared" si="2"/>
        <v>#N/A</v>
      </c>
      <c r="H15">
        <f t="shared" si="3"/>
        <v>58.9</v>
      </c>
    </row>
    <row r="16" spans="1:8" x14ac:dyDescent="0.35">
      <c r="A16" t="s">
        <v>242</v>
      </c>
      <c r="B16" t="s">
        <v>445</v>
      </c>
      <c r="C16" s="195">
        <f>VLOOKUP(A16:A97,'Figure 1'!C18:I99,7,FALSE)</f>
        <v>61.611763897478198</v>
      </c>
      <c r="D16">
        <v>24.9</v>
      </c>
      <c r="E16" s="69">
        <f t="shared" si="0"/>
        <v>61.611763897478198</v>
      </c>
      <c r="F16" s="69" t="e">
        <f t="shared" si="1"/>
        <v>#N/A</v>
      </c>
      <c r="G16">
        <f t="shared" si="2"/>
        <v>24.9</v>
      </c>
      <c r="H16" t="e">
        <f t="shared" si="3"/>
        <v>#N/A</v>
      </c>
    </row>
    <row r="17" spans="1:8" x14ac:dyDescent="0.35">
      <c r="A17" t="s">
        <v>243</v>
      </c>
      <c r="B17" t="s">
        <v>445</v>
      </c>
      <c r="C17" s="195">
        <f>VLOOKUP(A17:A98,'Figure 1'!C19:I100,7,FALSE)</f>
        <v>65.984919930158028</v>
      </c>
      <c r="D17">
        <v>20.100000000000001</v>
      </c>
      <c r="E17" s="69">
        <f t="shared" si="0"/>
        <v>65.984919930158028</v>
      </c>
      <c r="F17" s="69" t="e">
        <f t="shared" si="1"/>
        <v>#N/A</v>
      </c>
      <c r="G17">
        <f t="shared" si="2"/>
        <v>20.100000000000001</v>
      </c>
      <c r="H17" t="e">
        <f t="shared" si="3"/>
        <v>#N/A</v>
      </c>
    </row>
    <row r="18" spans="1:8" x14ac:dyDescent="0.35">
      <c r="A18" t="s">
        <v>304</v>
      </c>
      <c r="B18" t="s">
        <v>446</v>
      </c>
      <c r="C18" s="195">
        <f>VLOOKUP(A18:A99,'Figure 1'!C20:I101,7,FALSE)</f>
        <v>59.014858157715288</v>
      </c>
      <c r="D18">
        <v>54.1</v>
      </c>
      <c r="E18" s="69" t="e">
        <f t="shared" si="0"/>
        <v>#N/A</v>
      </c>
      <c r="F18" s="69">
        <f t="shared" si="1"/>
        <v>59.014858157715288</v>
      </c>
      <c r="G18" t="e">
        <f t="shared" si="2"/>
        <v>#N/A</v>
      </c>
      <c r="H18">
        <f t="shared" si="3"/>
        <v>54.1</v>
      </c>
    </row>
    <row r="19" spans="1:8" x14ac:dyDescent="0.35">
      <c r="A19" t="s">
        <v>245</v>
      </c>
      <c r="B19" t="s">
        <v>445</v>
      </c>
      <c r="C19" s="195">
        <f>VLOOKUP(A19:A100,'Figure 1'!C21:I102,7,FALSE)</f>
        <v>60.012522045855377</v>
      </c>
      <c r="D19">
        <v>10</v>
      </c>
      <c r="E19" s="69">
        <f t="shared" si="0"/>
        <v>60.012522045855377</v>
      </c>
      <c r="F19" s="69" t="e">
        <f t="shared" si="1"/>
        <v>#N/A</v>
      </c>
      <c r="G19">
        <f t="shared" si="2"/>
        <v>10</v>
      </c>
      <c r="H19" t="e">
        <f t="shared" si="3"/>
        <v>#N/A</v>
      </c>
    </row>
    <row r="20" spans="1:8" x14ac:dyDescent="0.35">
      <c r="A20" t="s">
        <v>247</v>
      </c>
      <c r="B20" t="s">
        <v>446</v>
      </c>
      <c r="C20" s="195">
        <f>VLOOKUP(A20:A101,'Figure 1'!C22:I103,7,FALSE)</f>
        <v>61.591726791726799</v>
      </c>
      <c r="D20">
        <v>41.2</v>
      </c>
      <c r="E20" s="69" t="e">
        <f t="shared" si="0"/>
        <v>#N/A</v>
      </c>
      <c r="F20" s="69">
        <f t="shared" si="1"/>
        <v>61.591726791726799</v>
      </c>
      <c r="G20" t="e">
        <f t="shared" si="2"/>
        <v>#N/A</v>
      </c>
      <c r="H20">
        <f t="shared" si="3"/>
        <v>41.2</v>
      </c>
    </row>
    <row r="21" spans="1:8" x14ac:dyDescent="0.35">
      <c r="A21" t="s">
        <v>305</v>
      </c>
      <c r="B21" t="s">
        <v>446</v>
      </c>
      <c r="C21" s="195">
        <f>VLOOKUP(A21:A102,'Figure 1'!C23:I104,7,FALSE)</f>
        <v>67.728789728789749</v>
      </c>
      <c r="D21">
        <v>47.3</v>
      </c>
      <c r="E21" s="69" t="e">
        <f t="shared" si="0"/>
        <v>#N/A</v>
      </c>
      <c r="F21" s="69">
        <f t="shared" si="1"/>
        <v>67.728789728789749</v>
      </c>
      <c r="G21" t="e">
        <f t="shared" si="2"/>
        <v>#N/A</v>
      </c>
      <c r="H21">
        <f t="shared" si="3"/>
        <v>47.3</v>
      </c>
    </row>
    <row r="22" spans="1:8" x14ac:dyDescent="0.35">
      <c r="A22" t="s">
        <v>248</v>
      </c>
      <c r="B22" t="s">
        <v>445</v>
      </c>
      <c r="C22" s="195">
        <f>VLOOKUP(A22:A103,'Figure 1'!C24:I105,7,FALSE)</f>
        <v>38.625268910983188</v>
      </c>
      <c r="D22">
        <v>7.3</v>
      </c>
      <c r="E22" s="69">
        <f t="shared" si="0"/>
        <v>38.625268910983188</v>
      </c>
      <c r="F22" s="69" t="e">
        <f t="shared" si="1"/>
        <v>#N/A</v>
      </c>
      <c r="G22">
        <f t="shared" si="2"/>
        <v>7.3</v>
      </c>
      <c r="H22" t="e">
        <f t="shared" si="3"/>
        <v>#N/A</v>
      </c>
    </row>
    <row r="23" spans="1:8" x14ac:dyDescent="0.35">
      <c r="A23" t="s">
        <v>249</v>
      </c>
      <c r="B23" t="s">
        <v>445</v>
      </c>
      <c r="C23" s="195">
        <f>VLOOKUP(A23:A104,'Figure 1'!C25:I106,7,FALSE)</f>
        <v>71.144109858395566</v>
      </c>
      <c r="D23">
        <v>25.4</v>
      </c>
      <c r="E23" s="69">
        <f t="shared" si="0"/>
        <v>71.144109858395566</v>
      </c>
      <c r="F23" s="69" t="e">
        <f t="shared" si="1"/>
        <v>#N/A</v>
      </c>
      <c r="G23">
        <f t="shared" si="2"/>
        <v>25.4</v>
      </c>
      <c r="H23" t="e">
        <f t="shared" si="3"/>
        <v>#N/A</v>
      </c>
    </row>
    <row r="24" spans="1:8" x14ac:dyDescent="0.35">
      <c r="A24" t="s">
        <v>250</v>
      </c>
      <c r="B24" t="s">
        <v>445</v>
      </c>
      <c r="C24" s="195">
        <f>VLOOKUP(A24:A105,'Figure 1'!C26:I107,7,FALSE)</f>
        <v>70.044624687481829</v>
      </c>
      <c r="D24">
        <v>9.1</v>
      </c>
      <c r="E24" s="69">
        <f t="shared" si="0"/>
        <v>70.044624687481829</v>
      </c>
      <c r="F24" s="69" t="e">
        <f t="shared" si="1"/>
        <v>#N/A</v>
      </c>
      <c r="G24">
        <f t="shared" si="2"/>
        <v>9.1</v>
      </c>
      <c r="H24" t="e">
        <f t="shared" si="3"/>
        <v>#N/A</v>
      </c>
    </row>
    <row r="25" spans="1:8" x14ac:dyDescent="0.35">
      <c r="A25" t="s">
        <v>306</v>
      </c>
      <c r="B25" t="s">
        <v>446</v>
      </c>
      <c r="C25" s="195">
        <f>VLOOKUP(A25:A106,'Figure 1'!C27:I108,7,FALSE)</f>
        <v>39.886262282690858</v>
      </c>
      <c r="D25">
        <v>22</v>
      </c>
      <c r="E25" s="69" t="e">
        <f t="shared" si="0"/>
        <v>#N/A</v>
      </c>
      <c r="F25" s="69">
        <f t="shared" si="1"/>
        <v>39.886262282690858</v>
      </c>
      <c r="G25" t="e">
        <f t="shared" si="2"/>
        <v>#N/A</v>
      </c>
      <c r="H25">
        <f t="shared" si="3"/>
        <v>22</v>
      </c>
    </row>
    <row r="26" spans="1:8" x14ac:dyDescent="0.35">
      <c r="A26" t="s">
        <v>251</v>
      </c>
      <c r="B26" t="s">
        <v>445</v>
      </c>
      <c r="C26" s="195">
        <f>VLOOKUP(A26:A107,'Figure 1'!C28:I109,7,FALSE)</f>
        <v>84.613027184455774</v>
      </c>
      <c r="D26">
        <v>21.2</v>
      </c>
      <c r="E26" s="69">
        <f t="shared" si="0"/>
        <v>84.613027184455774</v>
      </c>
      <c r="F26" s="69" t="e">
        <f t="shared" si="1"/>
        <v>#N/A</v>
      </c>
      <c r="G26">
        <f t="shared" si="2"/>
        <v>21.2</v>
      </c>
      <c r="H26" t="e">
        <f t="shared" si="3"/>
        <v>#N/A</v>
      </c>
    </row>
    <row r="27" spans="1:8" x14ac:dyDescent="0.35">
      <c r="A27" t="s">
        <v>307</v>
      </c>
      <c r="B27" t="s">
        <v>446</v>
      </c>
      <c r="C27" s="195">
        <f>VLOOKUP(A27:A108,'Figure 1'!C29:I110,7,FALSE)</f>
        <v>48.080447330447328</v>
      </c>
      <c r="D27">
        <v>34</v>
      </c>
      <c r="E27" s="69" t="e">
        <f t="shared" si="0"/>
        <v>#N/A</v>
      </c>
      <c r="F27" s="69">
        <f t="shared" si="1"/>
        <v>48.080447330447328</v>
      </c>
      <c r="G27" t="e">
        <f t="shared" si="2"/>
        <v>#N/A</v>
      </c>
      <c r="H27">
        <f t="shared" si="3"/>
        <v>34</v>
      </c>
    </row>
    <row r="28" spans="1:8" x14ac:dyDescent="0.35">
      <c r="A28" t="s">
        <v>252</v>
      </c>
      <c r="B28" t="s">
        <v>445</v>
      </c>
      <c r="C28" s="195">
        <f>VLOOKUP(A28:A109,'Figure 1'!C30:I111,7,FALSE)</f>
        <v>71.918501956597197</v>
      </c>
      <c r="D28">
        <v>8.8000000000000007</v>
      </c>
      <c r="E28" s="69">
        <f t="shared" si="0"/>
        <v>71.918501956597197</v>
      </c>
      <c r="F28" s="69" t="e">
        <f t="shared" si="1"/>
        <v>#N/A</v>
      </c>
      <c r="G28">
        <f t="shared" si="2"/>
        <v>8.8000000000000007</v>
      </c>
      <c r="H28" t="e">
        <f t="shared" si="3"/>
        <v>#N/A</v>
      </c>
    </row>
    <row r="29" spans="1:8" x14ac:dyDescent="0.35">
      <c r="A29" t="s">
        <v>253</v>
      </c>
      <c r="B29" t="s">
        <v>445</v>
      </c>
      <c r="C29" s="195">
        <f>VLOOKUP(A29:A110,'Figure 1'!C31:I112,7,FALSE)</f>
        <v>73.615268329554041</v>
      </c>
      <c r="D29">
        <v>24.9</v>
      </c>
      <c r="E29" s="69">
        <f t="shared" si="0"/>
        <v>73.615268329554041</v>
      </c>
      <c r="F29" s="69" t="e">
        <f t="shared" si="1"/>
        <v>#N/A</v>
      </c>
      <c r="G29">
        <f t="shared" si="2"/>
        <v>24.9</v>
      </c>
      <c r="H29" t="e">
        <f t="shared" si="3"/>
        <v>#N/A</v>
      </c>
    </row>
    <row r="30" spans="1:8" x14ac:dyDescent="0.35">
      <c r="A30" t="s">
        <v>254</v>
      </c>
      <c r="B30" t="s">
        <v>446</v>
      </c>
      <c r="C30" s="195">
        <f>VLOOKUP(A30:A111,'Figure 1'!C32:I113,7,FALSE)</f>
        <v>56.697370530703864</v>
      </c>
      <c r="D30">
        <v>23.5</v>
      </c>
      <c r="E30" s="69" t="e">
        <f t="shared" si="0"/>
        <v>#N/A</v>
      </c>
      <c r="F30" s="69">
        <f t="shared" si="1"/>
        <v>56.697370530703864</v>
      </c>
      <c r="G30" t="e">
        <f t="shared" si="2"/>
        <v>#N/A</v>
      </c>
      <c r="H30">
        <f t="shared" si="3"/>
        <v>23.5</v>
      </c>
    </row>
    <row r="31" spans="1:8" x14ac:dyDescent="0.35">
      <c r="A31" t="s">
        <v>255</v>
      </c>
      <c r="B31" t="s">
        <v>446</v>
      </c>
      <c r="C31" s="195">
        <f>VLOOKUP(A31:A112,'Figure 1'!C33:I114,7,FALSE)</f>
        <v>61.033950617283949</v>
      </c>
      <c r="D31">
        <v>45.2</v>
      </c>
      <c r="E31" s="69" t="e">
        <f t="shared" si="0"/>
        <v>#N/A</v>
      </c>
      <c r="F31" s="69">
        <f t="shared" si="1"/>
        <v>61.033950617283949</v>
      </c>
      <c r="G31" t="e">
        <f t="shared" si="2"/>
        <v>#N/A</v>
      </c>
      <c r="H31">
        <f t="shared" si="3"/>
        <v>45.2</v>
      </c>
    </row>
    <row r="32" spans="1:8" x14ac:dyDescent="0.35">
      <c r="A32" t="s">
        <v>256</v>
      </c>
      <c r="B32" t="s">
        <v>446</v>
      </c>
      <c r="C32" s="195">
        <f>VLOOKUP(A32:A113,'Figure 1'!C34:I115,7,FALSE)</f>
        <v>64.386087061087068</v>
      </c>
      <c r="D32">
        <v>37.200000000000003</v>
      </c>
      <c r="E32" s="69" t="e">
        <f t="shared" si="0"/>
        <v>#N/A</v>
      </c>
      <c r="F32" s="69">
        <f t="shared" si="1"/>
        <v>64.386087061087068</v>
      </c>
      <c r="G32" t="e">
        <f t="shared" si="2"/>
        <v>#N/A</v>
      </c>
      <c r="H32">
        <f t="shared" si="3"/>
        <v>37.200000000000003</v>
      </c>
    </row>
    <row r="33" spans="1:8" x14ac:dyDescent="0.35">
      <c r="A33" t="s">
        <v>257</v>
      </c>
      <c r="B33" t="s">
        <v>446</v>
      </c>
      <c r="C33" s="195">
        <f>VLOOKUP(A33:A114,'Figure 1'!C35:I116,7,FALSE)</f>
        <v>59.749822487917726</v>
      </c>
      <c r="D33">
        <v>24.5</v>
      </c>
      <c r="E33" s="69" t="e">
        <f t="shared" si="0"/>
        <v>#N/A</v>
      </c>
      <c r="F33" s="69">
        <f t="shared" si="1"/>
        <v>59.749822487917726</v>
      </c>
      <c r="G33" t="e">
        <f t="shared" si="2"/>
        <v>#N/A</v>
      </c>
      <c r="H33">
        <f t="shared" si="3"/>
        <v>24.5</v>
      </c>
    </row>
    <row r="34" spans="1:8" x14ac:dyDescent="0.35">
      <c r="A34" t="s">
        <v>308</v>
      </c>
      <c r="B34" t="s">
        <v>446</v>
      </c>
      <c r="C34" s="195">
        <f>VLOOKUP(A34:A115,'Figure 1'!C36:I117,7,FALSE)</f>
        <v>68.415789037001176</v>
      </c>
      <c r="D34">
        <v>38.299999999999997</v>
      </c>
      <c r="E34" s="69" t="e">
        <f t="shared" si="0"/>
        <v>#N/A</v>
      </c>
      <c r="F34" s="69">
        <f t="shared" si="1"/>
        <v>68.415789037001176</v>
      </c>
      <c r="G34" t="e">
        <f t="shared" si="2"/>
        <v>#N/A</v>
      </c>
      <c r="H34">
        <f t="shared" si="3"/>
        <v>38.299999999999997</v>
      </c>
    </row>
    <row r="35" spans="1:8" x14ac:dyDescent="0.35">
      <c r="A35" t="s">
        <v>309</v>
      </c>
      <c r="B35" t="s">
        <v>446</v>
      </c>
      <c r="C35" s="195">
        <f>VLOOKUP(A35:A116,'Figure 1'!C37:I118,7,FALSE)</f>
        <v>74.723661743899825</v>
      </c>
      <c r="D35">
        <v>21.1</v>
      </c>
      <c r="E35" s="69" t="e">
        <f t="shared" si="0"/>
        <v>#N/A</v>
      </c>
      <c r="F35" s="69">
        <f t="shared" si="1"/>
        <v>74.723661743899825</v>
      </c>
      <c r="G35" t="e">
        <f t="shared" si="2"/>
        <v>#N/A</v>
      </c>
      <c r="H35">
        <f t="shared" si="3"/>
        <v>21.1</v>
      </c>
    </row>
    <row r="36" spans="1:8" x14ac:dyDescent="0.35">
      <c r="A36" t="s">
        <v>310</v>
      </c>
      <c r="B36" t="s">
        <v>446</v>
      </c>
      <c r="C36" s="195">
        <f>VLOOKUP(A36:A117,'Figure 1'!C38:I119,7,FALSE)</f>
        <v>60.580409097075766</v>
      </c>
      <c r="D36">
        <v>39.6</v>
      </c>
      <c r="E36" s="69" t="e">
        <f t="shared" si="0"/>
        <v>#N/A</v>
      </c>
      <c r="F36" s="69">
        <f t="shared" si="1"/>
        <v>60.580409097075766</v>
      </c>
      <c r="G36" t="e">
        <f t="shared" si="2"/>
        <v>#N/A</v>
      </c>
      <c r="H36">
        <f t="shared" si="3"/>
        <v>39.6</v>
      </c>
    </row>
    <row r="37" spans="1:8" x14ac:dyDescent="0.35">
      <c r="A37" t="s">
        <v>258</v>
      </c>
      <c r="B37" t="s">
        <v>445</v>
      </c>
      <c r="C37" s="195">
        <f>VLOOKUP(A37:A118,'Figure 1'!C39:I120,7,FALSE)</f>
        <v>78.780959780959776</v>
      </c>
      <c r="D37">
        <v>43.8</v>
      </c>
      <c r="E37" s="69">
        <f t="shared" si="0"/>
        <v>78.780959780959776</v>
      </c>
      <c r="F37" s="69" t="e">
        <f t="shared" si="1"/>
        <v>#N/A</v>
      </c>
      <c r="G37">
        <f t="shared" si="2"/>
        <v>43.8</v>
      </c>
      <c r="H37" t="e">
        <f t="shared" si="3"/>
        <v>#N/A</v>
      </c>
    </row>
    <row r="38" spans="1:8" x14ac:dyDescent="0.35">
      <c r="A38" t="s">
        <v>260</v>
      </c>
      <c r="B38" t="s">
        <v>446</v>
      </c>
      <c r="C38" s="195">
        <f>VLOOKUP(A38:A119,'Figure 1'!C40:I121,7,FALSE)</f>
        <v>53.581968498900537</v>
      </c>
      <c r="D38">
        <v>25.8</v>
      </c>
      <c r="E38" s="69" t="e">
        <f t="shared" si="0"/>
        <v>#N/A</v>
      </c>
      <c r="F38" s="69">
        <f t="shared" si="1"/>
        <v>53.581968498900537</v>
      </c>
      <c r="G38" t="e">
        <f t="shared" si="2"/>
        <v>#N/A</v>
      </c>
      <c r="H38">
        <f t="shared" si="3"/>
        <v>25.8</v>
      </c>
    </row>
    <row r="39" spans="1:8" x14ac:dyDescent="0.35">
      <c r="A39" t="s">
        <v>261</v>
      </c>
      <c r="B39" t="s">
        <v>446</v>
      </c>
      <c r="C39" s="195">
        <f>VLOOKUP(A39:A120,'Figure 1'!C41:I122,7,FALSE)</f>
        <v>54.486756453423112</v>
      </c>
      <c r="D39">
        <v>32.4</v>
      </c>
      <c r="E39" s="69" t="e">
        <f t="shared" si="0"/>
        <v>#N/A</v>
      </c>
      <c r="F39" s="69">
        <f t="shared" si="1"/>
        <v>54.486756453423112</v>
      </c>
      <c r="G39" t="e">
        <f t="shared" si="2"/>
        <v>#N/A</v>
      </c>
      <c r="H39">
        <f t="shared" si="3"/>
        <v>32.4</v>
      </c>
    </row>
    <row r="40" spans="1:8" x14ac:dyDescent="0.35">
      <c r="A40" t="s">
        <v>262</v>
      </c>
      <c r="B40" t="s">
        <v>445</v>
      </c>
      <c r="C40" s="195">
        <f>VLOOKUP(A40:A121,'Figure 1'!C42:I123,7,FALSE)</f>
        <v>74.393143364571912</v>
      </c>
      <c r="D40">
        <v>49.7</v>
      </c>
      <c r="E40" s="69">
        <f t="shared" si="0"/>
        <v>74.393143364571912</v>
      </c>
      <c r="F40" s="69" t="e">
        <f t="shared" si="1"/>
        <v>#N/A</v>
      </c>
      <c r="G40">
        <f t="shared" si="2"/>
        <v>49.7</v>
      </c>
      <c r="H40" t="e">
        <f t="shared" si="3"/>
        <v>#N/A</v>
      </c>
    </row>
    <row r="41" spans="1:8" x14ac:dyDescent="0.35">
      <c r="A41" t="s">
        <v>263</v>
      </c>
      <c r="B41" t="s">
        <v>445</v>
      </c>
      <c r="C41" s="195">
        <f>VLOOKUP(A41:A122,'Figure 1'!C43:I124,7,FALSE)</f>
        <v>58.270135214579653</v>
      </c>
      <c r="D41">
        <v>24</v>
      </c>
      <c r="E41" s="69">
        <f t="shared" si="0"/>
        <v>58.270135214579653</v>
      </c>
      <c r="F41" s="69" t="e">
        <f t="shared" si="1"/>
        <v>#N/A</v>
      </c>
      <c r="G41">
        <f t="shared" si="2"/>
        <v>24</v>
      </c>
      <c r="H41" t="e">
        <f t="shared" si="3"/>
        <v>#N/A</v>
      </c>
    </row>
    <row r="42" spans="1:8" x14ac:dyDescent="0.35">
      <c r="A42" t="s">
        <v>264</v>
      </c>
      <c r="B42" t="s">
        <v>445</v>
      </c>
      <c r="C42" s="195">
        <f>VLOOKUP(A42:A123,'Figure 1'!C44:I125,7,FALSE)</f>
        <v>68.321513231037045</v>
      </c>
      <c r="D42">
        <v>32.5</v>
      </c>
      <c r="E42" s="69">
        <f t="shared" si="0"/>
        <v>68.321513231037045</v>
      </c>
      <c r="F42" s="69" t="e">
        <f t="shared" si="1"/>
        <v>#N/A</v>
      </c>
      <c r="G42">
        <f t="shared" si="2"/>
        <v>32.5</v>
      </c>
      <c r="H42" t="e">
        <f t="shared" si="3"/>
        <v>#N/A</v>
      </c>
    </row>
    <row r="43" spans="1:8" x14ac:dyDescent="0.35">
      <c r="A43" t="s">
        <v>265</v>
      </c>
      <c r="B43" t="s">
        <v>445</v>
      </c>
      <c r="C43" s="195">
        <f>VLOOKUP(A43:A124,'Figure 1'!C45:I126,7,FALSE)</f>
        <v>80.998519998519996</v>
      </c>
      <c r="D43">
        <v>45.4</v>
      </c>
      <c r="E43" s="69">
        <f t="shared" si="0"/>
        <v>80.998519998519996</v>
      </c>
      <c r="F43" s="69" t="e">
        <f t="shared" si="1"/>
        <v>#N/A</v>
      </c>
      <c r="G43">
        <f t="shared" si="2"/>
        <v>45.4</v>
      </c>
      <c r="H43" t="e">
        <f t="shared" si="3"/>
        <v>#N/A</v>
      </c>
    </row>
    <row r="44" spans="1:8" x14ac:dyDescent="0.35">
      <c r="A44" t="s">
        <v>311</v>
      </c>
      <c r="B44" t="s">
        <v>446</v>
      </c>
      <c r="C44" s="195">
        <f>VLOOKUP(A44:A125,'Figure 1'!C46:I127,7,FALSE)</f>
        <v>58.404088504088506</v>
      </c>
      <c r="D44">
        <v>22.4</v>
      </c>
      <c r="E44" s="69" t="e">
        <f t="shared" si="0"/>
        <v>#N/A</v>
      </c>
      <c r="F44" s="69">
        <f t="shared" si="1"/>
        <v>58.404088504088506</v>
      </c>
      <c r="G44" t="e">
        <f t="shared" si="2"/>
        <v>#N/A</v>
      </c>
      <c r="H44">
        <f t="shared" si="3"/>
        <v>22.4</v>
      </c>
    </row>
    <row r="45" spans="1:8" x14ac:dyDescent="0.35">
      <c r="A45" t="s">
        <v>266</v>
      </c>
      <c r="B45" t="s">
        <v>445</v>
      </c>
      <c r="C45" s="195">
        <f>VLOOKUP(A45:A126,'Figure 1'!C47:I128,7,FALSE)</f>
        <v>77.454895104895101</v>
      </c>
      <c r="D45">
        <v>14.3</v>
      </c>
      <c r="E45" s="69">
        <f t="shared" si="0"/>
        <v>77.454895104895101</v>
      </c>
      <c r="F45" s="69" t="e">
        <f t="shared" si="1"/>
        <v>#N/A</v>
      </c>
      <c r="G45">
        <f t="shared" si="2"/>
        <v>14.3</v>
      </c>
      <c r="H45" t="e">
        <f t="shared" si="3"/>
        <v>#N/A</v>
      </c>
    </row>
    <row r="46" spans="1:8" x14ac:dyDescent="0.35">
      <c r="A46" t="s">
        <v>267</v>
      </c>
      <c r="B46" t="s">
        <v>445</v>
      </c>
      <c r="C46" s="195">
        <f>VLOOKUP(A46:A127,'Figure 1'!C48:I129,7,FALSE)</f>
        <v>56.692921716731242</v>
      </c>
      <c r="D46">
        <v>8.8000000000000007</v>
      </c>
      <c r="E46" s="69">
        <f t="shared" si="0"/>
        <v>56.692921716731242</v>
      </c>
      <c r="F46" s="69" t="e">
        <f t="shared" si="1"/>
        <v>#N/A</v>
      </c>
      <c r="G46">
        <f t="shared" si="2"/>
        <v>8.8000000000000007</v>
      </c>
      <c r="H46" t="e">
        <f t="shared" si="3"/>
        <v>#N/A</v>
      </c>
    </row>
    <row r="47" spans="1:8" x14ac:dyDescent="0.35">
      <c r="A47" t="s">
        <v>312</v>
      </c>
      <c r="B47" t="s">
        <v>446</v>
      </c>
      <c r="C47" s="195">
        <f>VLOOKUP(A47:A128,'Figure 1'!C49:I130,7,FALSE)</f>
        <v>70.078035985178829</v>
      </c>
      <c r="D47">
        <v>51.6</v>
      </c>
      <c r="E47" s="69" t="e">
        <f t="shared" si="0"/>
        <v>#N/A</v>
      </c>
      <c r="F47" s="69">
        <f t="shared" si="1"/>
        <v>70.078035985178829</v>
      </c>
      <c r="G47" t="e">
        <f t="shared" si="2"/>
        <v>#N/A</v>
      </c>
      <c r="H47">
        <f t="shared" si="3"/>
        <v>51.6</v>
      </c>
    </row>
    <row r="48" spans="1:8" x14ac:dyDescent="0.35">
      <c r="A48" t="s">
        <v>313</v>
      </c>
      <c r="B48" t="s">
        <v>446</v>
      </c>
      <c r="C48" s="195">
        <f>VLOOKUP(A48:A129,'Figure 1'!C50:I131,7,FALSE)</f>
        <v>41.669337606837594</v>
      </c>
      <c r="D48">
        <v>39.700000000000003</v>
      </c>
      <c r="E48" s="69" t="e">
        <f t="shared" si="0"/>
        <v>#N/A</v>
      </c>
      <c r="F48" s="69">
        <f t="shared" si="1"/>
        <v>41.669337606837594</v>
      </c>
      <c r="G48" t="e">
        <f t="shared" si="2"/>
        <v>#N/A</v>
      </c>
      <c r="H48">
        <f t="shared" si="3"/>
        <v>39.700000000000003</v>
      </c>
    </row>
    <row r="49" spans="1:8" x14ac:dyDescent="0.35">
      <c r="A49" t="s">
        <v>268</v>
      </c>
      <c r="B49" t="s">
        <v>446</v>
      </c>
      <c r="C49" s="195">
        <f>VLOOKUP(A49:A130,'Figure 1'!C51:I132,7,FALSE)</f>
        <v>78.319105761962916</v>
      </c>
      <c r="D49">
        <v>36.200000000000003</v>
      </c>
      <c r="E49" s="69" t="e">
        <f t="shared" si="0"/>
        <v>#N/A</v>
      </c>
      <c r="F49" s="69">
        <f t="shared" si="1"/>
        <v>78.319105761962916</v>
      </c>
      <c r="G49" t="e">
        <f t="shared" si="2"/>
        <v>#N/A</v>
      </c>
      <c r="H49">
        <f t="shared" si="3"/>
        <v>36.200000000000003</v>
      </c>
    </row>
    <row r="50" spans="1:8" x14ac:dyDescent="0.35">
      <c r="A50" t="s">
        <v>314</v>
      </c>
      <c r="B50" t="s">
        <v>446</v>
      </c>
      <c r="C50" s="195">
        <f>VLOOKUP(A50:A131,'Figure 1'!C52:I133,7,FALSE)</f>
        <v>59.515845752227754</v>
      </c>
      <c r="D50">
        <v>35.299999999999997</v>
      </c>
      <c r="E50" s="69" t="e">
        <f t="shared" si="0"/>
        <v>#N/A</v>
      </c>
      <c r="F50" s="69">
        <f t="shared" si="1"/>
        <v>59.515845752227754</v>
      </c>
      <c r="G50" t="e">
        <f t="shared" si="2"/>
        <v>#N/A</v>
      </c>
      <c r="H50">
        <f t="shared" si="3"/>
        <v>35.299999999999997</v>
      </c>
    </row>
    <row r="51" spans="1:8" x14ac:dyDescent="0.35">
      <c r="A51" t="s">
        <v>269</v>
      </c>
      <c r="B51" t="s">
        <v>445</v>
      </c>
      <c r="C51" s="195">
        <f>VLOOKUP(A51:A132,'Figure 1'!C53:I134,7,FALSE)</f>
        <v>69.081334406334392</v>
      </c>
      <c r="D51">
        <v>21.6</v>
      </c>
      <c r="E51" s="69">
        <f t="shared" si="0"/>
        <v>69.081334406334392</v>
      </c>
      <c r="F51" s="69" t="e">
        <f t="shared" si="1"/>
        <v>#N/A</v>
      </c>
      <c r="G51">
        <f t="shared" si="2"/>
        <v>21.6</v>
      </c>
      <c r="H51" t="e">
        <f t="shared" si="3"/>
        <v>#N/A</v>
      </c>
    </row>
    <row r="52" spans="1:8" x14ac:dyDescent="0.35">
      <c r="A52" t="s">
        <v>270</v>
      </c>
      <c r="B52" t="s">
        <v>446</v>
      </c>
      <c r="C52" s="195">
        <f>VLOOKUP(A52:A133,'Figure 1'!C54:I135,7,FALSE)</f>
        <v>61.600585217251876</v>
      </c>
      <c r="D52">
        <v>30.9</v>
      </c>
      <c r="E52" s="69" t="e">
        <f t="shared" si="0"/>
        <v>#N/A</v>
      </c>
      <c r="F52" s="69">
        <f t="shared" si="1"/>
        <v>61.600585217251876</v>
      </c>
      <c r="G52" t="e">
        <f t="shared" si="2"/>
        <v>#N/A</v>
      </c>
      <c r="H52">
        <f t="shared" si="3"/>
        <v>30.9</v>
      </c>
    </row>
    <row r="53" spans="1:8" x14ac:dyDescent="0.35">
      <c r="A53" t="s">
        <v>315</v>
      </c>
      <c r="B53" t="s">
        <v>445</v>
      </c>
      <c r="C53" s="195">
        <f>VLOOKUP(A53:A134,'Figure 1'!C55:I136,7,FALSE)</f>
        <v>60.524367695796279</v>
      </c>
      <c r="D53">
        <v>50.1</v>
      </c>
      <c r="E53" s="69">
        <f t="shared" si="0"/>
        <v>60.524367695796279</v>
      </c>
      <c r="F53" s="69" t="e">
        <f t="shared" si="1"/>
        <v>#N/A</v>
      </c>
      <c r="G53">
        <f t="shared" si="2"/>
        <v>50.1</v>
      </c>
      <c r="H53" t="e">
        <f t="shared" si="3"/>
        <v>#N/A</v>
      </c>
    </row>
    <row r="54" spans="1:8" x14ac:dyDescent="0.35">
      <c r="A54" t="s">
        <v>271</v>
      </c>
      <c r="B54" t="s">
        <v>446</v>
      </c>
      <c r="C54" s="195">
        <f>VLOOKUP(A54:A135,'Figure 1'!C56:I137,7,FALSE)</f>
        <v>82.45860566448799</v>
      </c>
      <c r="D54">
        <v>34.4</v>
      </c>
      <c r="E54" s="69" t="e">
        <f t="shared" si="0"/>
        <v>#N/A</v>
      </c>
      <c r="F54" s="69">
        <f t="shared" si="1"/>
        <v>82.45860566448799</v>
      </c>
      <c r="G54" t="e">
        <f t="shared" si="2"/>
        <v>#N/A</v>
      </c>
      <c r="H54">
        <f t="shared" si="3"/>
        <v>34.4</v>
      </c>
    </row>
    <row r="55" spans="1:8" x14ac:dyDescent="0.35">
      <c r="A55" t="s">
        <v>272</v>
      </c>
      <c r="B55" t="s">
        <v>446</v>
      </c>
      <c r="C55" s="195">
        <f>VLOOKUP(A55:A136,'Figure 1'!C57:I138,7,FALSE)</f>
        <v>77.585785290547207</v>
      </c>
      <c r="D55">
        <v>50.1</v>
      </c>
      <c r="E55" s="69" t="e">
        <f t="shared" si="0"/>
        <v>#N/A</v>
      </c>
      <c r="F55" s="69">
        <f t="shared" si="1"/>
        <v>77.585785290547207</v>
      </c>
      <c r="G55" t="e">
        <f t="shared" si="2"/>
        <v>#N/A</v>
      </c>
      <c r="H55">
        <f t="shared" si="3"/>
        <v>50.1</v>
      </c>
    </row>
    <row r="56" spans="1:8" x14ac:dyDescent="0.35">
      <c r="A56" t="s">
        <v>273</v>
      </c>
      <c r="B56" t="s">
        <v>445</v>
      </c>
      <c r="C56" s="195">
        <f>VLOOKUP(A56:A137,'Figure 1'!C58:I139,7,FALSE)</f>
        <v>75.336118907547487</v>
      </c>
      <c r="D56">
        <v>13.6</v>
      </c>
      <c r="E56" s="69">
        <f t="shared" si="0"/>
        <v>75.336118907547487</v>
      </c>
      <c r="F56" s="69" t="e">
        <f t="shared" si="1"/>
        <v>#N/A</v>
      </c>
      <c r="G56">
        <f t="shared" si="2"/>
        <v>13.6</v>
      </c>
      <c r="H56" t="e">
        <f t="shared" si="3"/>
        <v>#N/A</v>
      </c>
    </row>
    <row r="57" spans="1:8" x14ac:dyDescent="0.35">
      <c r="A57" t="s">
        <v>400</v>
      </c>
      <c r="B57" t="s">
        <v>445</v>
      </c>
      <c r="C57" s="195">
        <f>VLOOKUP(A57:A138,'Figure 1'!C59:I140,7,FALSE)</f>
        <v>62.353514739229027</v>
      </c>
      <c r="D57">
        <v>11.3</v>
      </c>
      <c r="E57" s="69">
        <f t="shared" si="0"/>
        <v>62.353514739229027</v>
      </c>
      <c r="F57" s="69" t="e">
        <f t="shared" si="1"/>
        <v>#N/A</v>
      </c>
      <c r="G57">
        <f t="shared" si="2"/>
        <v>11.3</v>
      </c>
      <c r="H57" t="e">
        <f t="shared" si="3"/>
        <v>#N/A</v>
      </c>
    </row>
    <row r="58" spans="1:8" x14ac:dyDescent="0.35">
      <c r="A58" t="s">
        <v>449</v>
      </c>
      <c r="B58" t="s">
        <v>446</v>
      </c>
      <c r="C58" s="195">
        <f>VLOOKUP(A58:A139,'Figure 1'!C60:I141,7,FALSE)</f>
        <v>51.452122128312602</v>
      </c>
      <c r="D58">
        <v>16.899999999999999</v>
      </c>
      <c r="E58" s="69" t="e">
        <f t="shared" si="0"/>
        <v>#N/A</v>
      </c>
      <c r="F58" s="69">
        <f t="shared" si="1"/>
        <v>51.452122128312602</v>
      </c>
      <c r="G58" t="e">
        <f t="shared" si="2"/>
        <v>#N/A</v>
      </c>
      <c r="H58">
        <f t="shared" si="3"/>
        <v>16.899999999999999</v>
      </c>
    </row>
    <row r="59" spans="1:8" x14ac:dyDescent="0.35">
      <c r="A59" t="s">
        <v>276</v>
      </c>
      <c r="B59" t="s">
        <v>446</v>
      </c>
      <c r="C59" s="195">
        <f>VLOOKUP(A59:A140,'Figure 1'!C61:I142,7,FALSE)</f>
        <v>69.652148481084467</v>
      </c>
      <c r="D59">
        <v>29.8</v>
      </c>
      <c r="E59" s="69" t="e">
        <f t="shared" si="0"/>
        <v>#N/A</v>
      </c>
      <c r="F59" s="69">
        <f t="shared" si="1"/>
        <v>69.652148481084467</v>
      </c>
      <c r="G59" t="e">
        <f t="shared" si="2"/>
        <v>#N/A</v>
      </c>
      <c r="H59">
        <f t="shared" si="3"/>
        <v>29.8</v>
      </c>
    </row>
    <row r="60" spans="1:8" x14ac:dyDescent="0.35">
      <c r="A60" t="s">
        <v>316</v>
      </c>
      <c r="B60" t="s">
        <v>446</v>
      </c>
      <c r="C60" s="195">
        <f>VLOOKUP(A60:A141,'Figure 1'!C62:I143,7,FALSE)</f>
        <v>64.363784363784347</v>
      </c>
      <c r="D60">
        <v>43.5</v>
      </c>
      <c r="E60" s="69" t="e">
        <f t="shared" si="0"/>
        <v>#N/A</v>
      </c>
      <c r="F60" s="69">
        <f t="shared" si="1"/>
        <v>64.363784363784347</v>
      </c>
      <c r="G60" t="e">
        <f t="shared" si="2"/>
        <v>#N/A</v>
      </c>
      <c r="H60">
        <f t="shared" si="3"/>
        <v>43.5</v>
      </c>
    </row>
    <row r="61" spans="1:8" x14ac:dyDescent="0.35">
      <c r="A61" t="s">
        <v>277</v>
      </c>
      <c r="B61" t="s">
        <v>446</v>
      </c>
      <c r="C61" s="195">
        <f>VLOOKUP(A61:A142,'Figure 1'!C63:I144,7,FALSE)</f>
        <v>52.537202480059619</v>
      </c>
      <c r="D61">
        <v>21.8</v>
      </c>
      <c r="E61" s="69" t="e">
        <f t="shared" si="0"/>
        <v>#N/A</v>
      </c>
      <c r="F61" s="69">
        <f t="shared" si="1"/>
        <v>52.537202480059619</v>
      </c>
      <c r="G61" t="e">
        <f t="shared" si="2"/>
        <v>#N/A</v>
      </c>
      <c r="H61">
        <f t="shared" si="3"/>
        <v>21.8</v>
      </c>
    </row>
    <row r="62" spans="1:8" x14ac:dyDescent="0.35">
      <c r="A62" t="s">
        <v>317</v>
      </c>
      <c r="B62" t="s">
        <v>446</v>
      </c>
      <c r="C62" s="195">
        <f>VLOOKUP(A62:A143,'Figure 1'!C64:I145,7,FALSE)</f>
        <v>59.212825269968121</v>
      </c>
      <c r="D62">
        <v>39</v>
      </c>
      <c r="E62" s="69" t="e">
        <f t="shared" si="0"/>
        <v>#N/A</v>
      </c>
      <c r="F62" s="69">
        <f t="shared" si="1"/>
        <v>59.212825269968121</v>
      </c>
      <c r="G62" t="e">
        <f t="shared" si="2"/>
        <v>#N/A</v>
      </c>
      <c r="H62">
        <f t="shared" si="3"/>
        <v>39</v>
      </c>
    </row>
    <row r="63" spans="1:8" x14ac:dyDescent="0.35">
      <c r="A63" t="s">
        <v>278</v>
      </c>
      <c r="B63" t="s">
        <v>446</v>
      </c>
      <c r="C63" s="195">
        <f>VLOOKUP(A63:A144,'Figure 1'!C65:I146,7,FALSE)</f>
        <v>64.074025974025986</v>
      </c>
      <c r="D63">
        <v>25</v>
      </c>
      <c r="E63" s="69" t="e">
        <f t="shared" si="0"/>
        <v>#N/A</v>
      </c>
      <c r="F63" s="69">
        <f t="shared" si="1"/>
        <v>64.074025974025986</v>
      </c>
      <c r="G63" t="e">
        <f t="shared" si="2"/>
        <v>#N/A</v>
      </c>
      <c r="H63">
        <f t="shared" si="3"/>
        <v>25</v>
      </c>
    </row>
    <row r="64" spans="1:8" x14ac:dyDescent="0.35">
      <c r="A64" t="s">
        <v>318</v>
      </c>
      <c r="B64" t="s">
        <v>446</v>
      </c>
      <c r="C64" s="195">
        <f>VLOOKUP(A64:A145,'Figure 1'!C66:I147,7,FALSE)</f>
        <v>29.969348008563692</v>
      </c>
      <c r="D64">
        <v>43.2</v>
      </c>
      <c r="E64" s="69" t="e">
        <f t="shared" si="0"/>
        <v>#N/A</v>
      </c>
      <c r="F64" s="69">
        <f t="shared" si="1"/>
        <v>29.969348008563692</v>
      </c>
      <c r="G64" t="e">
        <f t="shared" si="2"/>
        <v>#N/A</v>
      </c>
      <c r="H64">
        <f t="shared" si="3"/>
        <v>43.2</v>
      </c>
    </row>
    <row r="65" spans="1:8" x14ac:dyDescent="0.35">
      <c r="A65" t="s">
        <v>319</v>
      </c>
      <c r="B65" t="s">
        <v>446</v>
      </c>
      <c r="C65" s="195">
        <f>VLOOKUP(A65:A146,'Figure 1'!C67:I148,7,FALSE)</f>
        <v>35.870799835085542</v>
      </c>
      <c r="D65">
        <v>40.6</v>
      </c>
      <c r="E65" s="69" t="e">
        <f t="shared" si="0"/>
        <v>#N/A</v>
      </c>
      <c r="F65" s="69">
        <f t="shared" si="1"/>
        <v>35.870799835085542</v>
      </c>
      <c r="G65" t="e">
        <f t="shared" si="2"/>
        <v>#N/A</v>
      </c>
      <c r="H65">
        <f t="shared" si="3"/>
        <v>40.6</v>
      </c>
    </row>
    <row r="66" spans="1:8" x14ac:dyDescent="0.35">
      <c r="A66" t="s">
        <v>279</v>
      </c>
      <c r="B66" t="s">
        <v>445</v>
      </c>
      <c r="C66" s="195">
        <f>VLOOKUP(A66:A147,'Figure 1'!C68:I149,7,FALSE)</f>
        <v>91.579510436653308</v>
      </c>
      <c r="D66">
        <v>28.3</v>
      </c>
      <c r="E66" s="69">
        <f t="shared" si="0"/>
        <v>91.579510436653308</v>
      </c>
      <c r="F66" s="69" t="e">
        <f t="shared" si="1"/>
        <v>#N/A</v>
      </c>
      <c r="G66">
        <f t="shared" si="2"/>
        <v>28.3</v>
      </c>
      <c r="H66" t="e">
        <f t="shared" si="3"/>
        <v>#N/A</v>
      </c>
    </row>
    <row r="67" spans="1:8" x14ac:dyDescent="0.35">
      <c r="A67" t="s">
        <v>280</v>
      </c>
      <c r="B67" t="s">
        <v>445</v>
      </c>
      <c r="C67" s="195">
        <f>VLOOKUP(A67:A148,'Figure 1'!C69:I150,7,FALSE)</f>
        <v>79.090162560750784</v>
      </c>
      <c r="D67">
        <v>31.7</v>
      </c>
      <c r="E67" s="69">
        <f t="shared" si="0"/>
        <v>79.090162560750784</v>
      </c>
      <c r="F67" s="69" t="e">
        <f t="shared" si="1"/>
        <v>#N/A</v>
      </c>
      <c r="G67">
        <f t="shared" si="2"/>
        <v>31.7</v>
      </c>
      <c r="H67" t="e">
        <f t="shared" si="3"/>
        <v>#N/A</v>
      </c>
    </row>
    <row r="68" spans="1:8" x14ac:dyDescent="0.35">
      <c r="A68" t="s">
        <v>281</v>
      </c>
      <c r="B68" t="s">
        <v>445</v>
      </c>
      <c r="C68" s="195">
        <f>VLOOKUP(A68:A149,'Figure 1'!C70:I151,7,FALSE)</f>
        <v>71.756552970838655</v>
      </c>
      <c r="D68">
        <v>18.100000000000001</v>
      </c>
      <c r="E68" s="69">
        <f t="shared" si="0"/>
        <v>71.756552970838655</v>
      </c>
      <c r="F68" s="69" t="e">
        <f t="shared" si="1"/>
        <v>#N/A</v>
      </c>
      <c r="G68">
        <f t="shared" si="2"/>
        <v>18.100000000000001</v>
      </c>
      <c r="H68" t="e">
        <f t="shared" si="3"/>
        <v>#N/A</v>
      </c>
    </row>
    <row r="69" spans="1:8" x14ac:dyDescent="0.35">
      <c r="A69" t="s">
        <v>282</v>
      </c>
      <c r="B69" t="s">
        <v>445</v>
      </c>
      <c r="C69" s="195">
        <f>VLOOKUP(A69:A150,'Figure 1'!C71:I152,7,FALSE)</f>
        <v>70.21639242591624</v>
      </c>
      <c r="D69">
        <v>23.8</v>
      </c>
      <c r="E69" s="69">
        <f t="shared" ref="E69:E85" si="4">IF(B69="SSA",C69,NA())</f>
        <v>70.21639242591624</v>
      </c>
      <c r="F69" s="69" t="e">
        <f t="shared" ref="F69:F85" si="5">IF(B69="Non-SSA",C69,NA())</f>
        <v>#N/A</v>
      </c>
      <c r="G69">
        <f t="shared" ref="G69:G85" si="6">IF(B69="SSA",D69,NA())</f>
        <v>23.8</v>
      </c>
      <c r="H69" t="e">
        <f t="shared" ref="H69:H85" si="7">IF(B69="Non-SSA",D69,NA())</f>
        <v>#N/A</v>
      </c>
    </row>
    <row r="70" spans="1:8" x14ac:dyDescent="0.35">
      <c r="A70" t="s">
        <v>283</v>
      </c>
      <c r="B70" t="s">
        <v>446</v>
      </c>
      <c r="C70" s="195">
        <f>VLOOKUP(A70:A151,'Figure 1'!C72:I153,7,FALSE)</f>
        <v>71.398046398046404</v>
      </c>
      <c r="D70">
        <v>18.8</v>
      </c>
      <c r="E70" s="69" t="e">
        <f t="shared" si="4"/>
        <v>#N/A</v>
      </c>
      <c r="F70" s="69">
        <f t="shared" si="5"/>
        <v>71.398046398046404</v>
      </c>
      <c r="G70" t="e">
        <f t="shared" si="6"/>
        <v>#N/A</v>
      </c>
      <c r="H70">
        <f t="shared" si="7"/>
        <v>18.8</v>
      </c>
    </row>
    <row r="71" spans="1:8" x14ac:dyDescent="0.35">
      <c r="A71" t="s">
        <v>284</v>
      </c>
      <c r="B71" t="s">
        <v>445</v>
      </c>
      <c r="C71" s="195">
        <f>VLOOKUP(A71:A152,'Figure 1'!C73:I154,7,FALSE)</f>
        <v>51.84171384171384</v>
      </c>
      <c r="D71">
        <v>4.8</v>
      </c>
      <c r="E71" s="69">
        <f t="shared" si="4"/>
        <v>51.84171384171384</v>
      </c>
      <c r="F71" s="69" t="e">
        <f t="shared" si="5"/>
        <v>#N/A</v>
      </c>
      <c r="G71">
        <f t="shared" si="6"/>
        <v>4.8</v>
      </c>
      <c r="H71" t="e">
        <f t="shared" si="7"/>
        <v>#N/A</v>
      </c>
    </row>
    <row r="72" spans="1:8" x14ac:dyDescent="0.35">
      <c r="A72" t="s">
        <v>285</v>
      </c>
      <c r="B72" t="s">
        <v>445</v>
      </c>
      <c r="C72" s="195">
        <f>VLOOKUP(A72:A153,'Figure 1'!C74:I155,7,FALSE)</f>
        <v>43.327801827801821</v>
      </c>
      <c r="D72">
        <v>4.4000000000000004</v>
      </c>
      <c r="E72" s="69">
        <f t="shared" si="4"/>
        <v>43.327801827801821</v>
      </c>
      <c r="F72" s="69" t="e">
        <f t="shared" si="5"/>
        <v>#N/A</v>
      </c>
      <c r="G72">
        <f t="shared" si="6"/>
        <v>4.4000000000000004</v>
      </c>
      <c r="H72" t="e">
        <f t="shared" si="7"/>
        <v>#N/A</v>
      </c>
    </row>
    <row r="73" spans="1:8" x14ac:dyDescent="0.35">
      <c r="A73" t="s">
        <v>286</v>
      </c>
      <c r="B73" t="s">
        <v>446</v>
      </c>
      <c r="C73" s="195">
        <f>VLOOKUP(A73:A154,'Figure 1'!C75:I156,7,FALSE)</f>
        <v>65.429919287062134</v>
      </c>
      <c r="D73">
        <v>36.200000000000003</v>
      </c>
      <c r="E73" s="69" t="e">
        <f t="shared" si="4"/>
        <v>#N/A</v>
      </c>
      <c r="F73" s="69">
        <f t="shared" si="5"/>
        <v>65.429919287062134</v>
      </c>
      <c r="G73" t="e">
        <f t="shared" si="6"/>
        <v>#N/A</v>
      </c>
      <c r="H73">
        <f t="shared" si="7"/>
        <v>36.200000000000003</v>
      </c>
    </row>
    <row r="74" spans="1:8" x14ac:dyDescent="0.35">
      <c r="A74" t="s">
        <v>320</v>
      </c>
      <c r="B74" t="s">
        <v>445</v>
      </c>
      <c r="C74" s="195">
        <f>VLOOKUP(A74:A155,'Figure 1'!C76:I157,7,FALSE)</f>
        <v>77.809423468947273</v>
      </c>
      <c r="D74">
        <v>51.3</v>
      </c>
      <c r="E74" s="69">
        <f t="shared" si="4"/>
        <v>77.809423468947273</v>
      </c>
      <c r="F74" s="69" t="e">
        <f t="shared" si="5"/>
        <v>#N/A</v>
      </c>
      <c r="G74">
        <f t="shared" si="6"/>
        <v>51.3</v>
      </c>
      <c r="H74" t="e">
        <f t="shared" si="7"/>
        <v>#N/A</v>
      </c>
    </row>
    <row r="75" spans="1:8" x14ac:dyDescent="0.35">
      <c r="A75" t="s">
        <v>287</v>
      </c>
      <c r="B75" t="s">
        <v>446</v>
      </c>
      <c r="C75" s="195">
        <f>VLOOKUP(A75:A156,'Figure 1'!C77:I158,7,FALSE)</f>
        <v>87.866707366707388</v>
      </c>
      <c r="D75">
        <v>19.899999999999999</v>
      </c>
      <c r="E75" s="69" t="e">
        <f t="shared" si="4"/>
        <v>#N/A</v>
      </c>
      <c r="F75" s="69">
        <f t="shared" si="5"/>
        <v>87.866707366707388</v>
      </c>
      <c r="G75" t="e">
        <f t="shared" si="6"/>
        <v>#N/A</v>
      </c>
      <c r="H75">
        <f t="shared" si="7"/>
        <v>19.899999999999999</v>
      </c>
    </row>
    <row r="76" spans="1:8" x14ac:dyDescent="0.35">
      <c r="A76" t="s">
        <v>288</v>
      </c>
      <c r="B76" t="s">
        <v>445</v>
      </c>
      <c r="C76" s="195">
        <f>VLOOKUP(A76:A157,'Figure 1'!C78:I159,7,FALSE)</f>
        <v>82.770642937309589</v>
      </c>
      <c r="D76">
        <v>28.4</v>
      </c>
      <c r="E76" s="69">
        <f t="shared" si="4"/>
        <v>82.770642937309589</v>
      </c>
      <c r="F76" s="69" t="e">
        <f t="shared" si="5"/>
        <v>#N/A</v>
      </c>
      <c r="G76">
        <f t="shared" si="6"/>
        <v>28.4</v>
      </c>
      <c r="H76" t="e">
        <f t="shared" si="7"/>
        <v>#N/A</v>
      </c>
    </row>
    <row r="77" spans="1:8" x14ac:dyDescent="0.35">
      <c r="A77" t="s">
        <v>289</v>
      </c>
      <c r="B77" t="s">
        <v>446</v>
      </c>
      <c r="C77" s="195">
        <f>VLOOKUP(A77:A158,'Figure 1'!C79:I160,7,FALSE)</f>
        <v>40.692712842712844</v>
      </c>
      <c r="D77">
        <v>14.9</v>
      </c>
      <c r="E77" s="69" t="e">
        <f t="shared" si="4"/>
        <v>#N/A</v>
      </c>
      <c r="F77" s="69">
        <f t="shared" si="5"/>
        <v>40.692712842712844</v>
      </c>
      <c r="G77" t="e">
        <f t="shared" si="6"/>
        <v>#N/A</v>
      </c>
      <c r="H77">
        <f t="shared" si="7"/>
        <v>14.9</v>
      </c>
    </row>
    <row r="78" spans="1:8" x14ac:dyDescent="0.35">
      <c r="A78" t="s">
        <v>290</v>
      </c>
      <c r="B78" t="s">
        <v>445</v>
      </c>
      <c r="C78" s="195">
        <f>VLOOKUP(A78:A159,'Figure 1'!C80:I161,7,FALSE)</f>
        <v>74.666843033509693</v>
      </c>
      <c r="D78">
        <v>19.7</v>
      </c>
      <c r="E78" s="69">
        <f t="shared" si="4"/>
        <v>74.666843033509693</v>
      </c>
      <c r="F78" s="69" t="e">
        <f t="shared" si="5"/>
        <v>#N/A</v>
      </c>
      <c r="G78">
        <f t="shared" si="6"/>
        <v>19.7</v>
      </c>
      <c r="H78" t="e">
        <f t="shared" si="7"/>
        <v>#N/A</v>
      </c>
    </row>
    <row r="79" spans="1:8" x14ac:dyDescent="0.35">
      <c r="A79" t="s">
        <v>321</v>
      </c>
      <c r="B79" t="s">
        <v>446</v>
      </c>
      <c r="C79" s="195">
        <f>VLOOKUP(A79:A160,'Figure 1'!C81:I162,7,FALSE)</f>
        <v>56.50686086400372</v>
      </c>
      <c r="D79">
        <v>33.200000000000003</v>
      </c>
      <c r="E79" s="69" t="e">
        <f t="shared" si="4"/>
        <v>#N/A</v>
      </c>
      <c r="F79" s="69">
        <f t="shared" si="5"/>
        <v>56.50686086400372</v>
      </c>
      <c r="G79" t="e">
        <f t="shared" si="6"/>
        <v>#N/A</v>
      </c>
      <c r="H79">
        <f t="shared" si="7"/>
        <v>33.200000000000003</v>
      </c>
    </row>
    <row r="80" spans="1:8" x14ac:dyDescent="0.35">
      <c r="A80" t="s">
        <v>291</v>
      </c>
      <c r="B80" t="s">
        <v>445</v>
      </c>
      <c r="C80" s="195">
        <f>VLOOKUP(A80:A161,'Figure 1'!C82:I163,7,FALSE)</f>
        <v>73.439242855909498</v>
      </c>
      <c r="D80">
        <v>28</v>
      </c>
      <c r="E80" s="69">
        <f t="shared" si="4"/>
        <v>73.439242855909498</v>
      </c>
      <c r="F80" s="69" t="e">
        <f t="shared" si="5"/>
        <v>#N/A</v>
      </c>
      <c r="G80">
        <f t="shared" si="6"/>
        <v>28</v>
      </c>
      <c r="H80" t="e">
        <f t="shared" si="7"/>
        <v>#N/A</v>
      </c>
    </row>
    <row r="81" spans="1:8" x14ac:dyDescent="0.35">
      <c r="A81" t="s">
        <v>322</v>
      </c>
      <c r="B81" t="s">
        <v>446</v>
      </c>
      <c r="C81" s="195">
        <f>VLOOKUP(A81:A162,'Figure 1'!C83:I164,7,FALSE)</f>
        <v>62.739487276392033</v>
      </c>
      <c r="D81">
        <v>43</v>
      </c>
      <c r="E81" s="69" t="e">
        <f t="shared" si="4"/>
        <v>#N/A</v>
      </c>
      <c r="F81" s="69">
        <f t="shared" si="5"/>
        <v>62.739487276392033</v>
      </c>
      <c r="G81" t="e">
        <f t="shared" si="6"/>
        <v>#N/A</v>
      </c>
      <c r="H81">
        <f t="shared" si="7"/>
        <v>43</v>
      </c>
    </row>
    <row r="82" spans="1:8" x14ac:dyDescent="0.35">
      <c r="A82" t="s">
        <v>292</v>
      </c>
      <c r="B82" t="s">
        <v>446</v>
      </c>
      <c r="C82" s="195">
        <f>VLOOKUP(A82:A163,'Figure 1'!C84:I165,7,FALSE)</f>
        <v>70.942200127914418</v>
      </c>
      <c r="D82">
        <v>45</v>
      </c>
      <c r="E82" s="69" t="e">
        <f t="shared" si="4"/>
        <v>#N/A</v>
      </c>
      <c r="F82" s="69">
        <f t="shared" si="5"/>
        <v>70.942200127914418</v>
      </c>
      <c r="G82" t="e">
        <f t="shared" si="6"/>
        <v>#N/A</v>
      </c>
      <c r="H82">
        <f t="shared" si="7"/>
        <v>45</v>
      </c>
    </row>
    <row r="83" spans="1:8" x14ac:dyDescent="0.35">
      <c r="A83" t="s">
        <v>293</v>
      </c>
      <c r="B83" t="s">
        <v>446</v>
      </c>
      <c r="C83" s="195">
        <f>VLOOKUP(A83:A164,'Figure 1'!C85:I166,7,FALSE)</f>
        <v>81.432703451751067</v>
      </c>
      <c r="D83">
        <v>48.4</v>
      </c>
      <c r="E83" s="69" t="e">
        <f t="shared" si="4"/>
        <v>#N/A</v>
      </c>
      <c r="F83" s="69">
        <f t="shared" si="5"/>
        <v>81.432703451751067</v>
      </c>
      <c r="G83" t="e">
        <f t="shared" si="6"/>
        <v>#N/A</v>
      </c>
      <c r="H83">
        <f t="shared" si="7"/>
        <v>48.4</v>
      </c>
    </row>
    <row r="84" spans="1:8" x14ac:dyDescent="0.35">
      <c r="A84" t="s">
        <v>294</v>
      </c>
      <c r="B84" t="s">
        <v>445</v>
      </c>
      <c r="C84" s="195">
        <f>VLOOKUP(A84:A165,'Figure 1'!C86:I167,7,FALSE)</f>
        <v>69.979870129870136</v>
      </c>
      <c r="D84">
        <v>33.299999999999997</v>
      </c>
      <c r="E84" s="69">
        <f t="shared" si="4"/>
        <v>69.979870129870136</v>
      </c>
      <c r="F84" s="69" t="e">
        <f t="shared" si="5"/>
        <v>#N/A</v>
      </c>
      <c r="G84">
        <f t="shared" si="6"/>
        <v>33.299999999999997</v>
      </c>
      <c r="H84" t="e">
        <f t="shared" si="7"/>
        <v>#N/A</v>
      </c>
    </row>
    <row r="85" spans="1:8" x14ac:dyDescent="0.35">
      <c r="A85" t="s">
        <v>295</v>
      </c>
      <c r="B85" t="s">
        <v>445</v>
      </c>
      <c r="C85" s="195">
        <f>VLOOKUP(A85:A166,'Figure 1'!C87:I168,7,FALSE)</f>
        <v>75.158485077532688</v>
      </c>
      <c r="D85">
        <v>48.1</v>
      </c>
      <c r="E85" s="69">
        <f t="shared" si="4"/>
        <v>75.158485077532688</v>
      </c>
      <c r="F85" s="69" t="e">
        <f t="shared" si="5"/>
        <v>#N/A</v>
      </c>
      <c r="G85">
        <f t="shared" si="6"/>
        <v>48.1</v>
      </c>
      <c r="H85" t="e">
        <f t="shared" si="7"/>
        <v>#N/A</v>
      </c>
    </row>
    <row r="87" spans="1:8" x14ac:dyDescent="0.35">
      <c r="A87" t="s">
        <v>448</v>
      </c>
    </row>
    <row r="89" spans="1:8" x14ac:dyDescent="0.35">
      <c r="C89" s="69"/>
    </row>
  </sheetData>
  <mergeCells count="2">
    <mergeCell ref="G2:H2"/>
    <mergeCell ref="E2:F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2CF0D-1821-4EFB-986D-BA381C737D11}">
  <dimension ref="A1:Y175"/>
  <sheetViews>
    <sheetView zoomScale="70" zoomScaleNormal="70" workbookViewId="0"/>
  </sheetViews>
  <sheetFormatPr defaultRowHeight="14.5" x14ac:dyDescent="0.35"/>
  <cols>
    <col min="12" max="12" width="13.26953125" bestFit="1" customWidth="1"/>
  </cols>
  <sheetData>
    <row r="1" spans="1:25" ht="28.5" x14ac:dyDescent="0.65">
      <c r="B1" s="71" t="s">
        <v>485</v>
      </c>
    </row>
    <row r="2" spans="1:25" x14ac:dyDescent="0.35">
      <c r="A2" s="88"/>
      <c r="B2" s="88"/>
      <c r="C2" s="292" t="s">
        <v>452</v>
      </c>
      <c r="D2" s="292"/>
      <c r="E2" s="292"/>
      <c r="F2" s="292"/>
      <c r="G2" s="292"/>
      <c r="H2" s="292"/>
    </row>
    <row r="3" spans="1:25" x14ac:dyDescent="0.35">
      <c r="A3" s="88"/>
      <c r="B3" s="88"/>
      <c r="C3" s="89" t="s">
        <v>333</v>
      </c>
      <c r="D3" s="90" t="s">
        <v>334</v>
      </c>
      <c r="E3" s="91" t="s">
        <v>335</v>
      </c>
      <c r="F3" s="92" t="s">
        <v>336</v>
      </c>
      <c r="G3" s="93" t="s">
        <v>336</v>
      </c>
    </row>
    <row r="4" spans="1:25" x14ac:dyDescent="0.35">
      <c r="A4" s="88"/>
      <c r="B4" s="88"/>
      <c r="C4" s="95" t="s">
        <v>327</v>
      </c>
      <c r="D4" s="96" t="s">
        <v>328</v>
      </c>
      <c r="E4" s="97" t="s">
        <v>329</v>
      </c>
      <c r="F4" s="105" t="s">
        <v>330</v>
      </c>
      <c r="G4" s="99" t="s">
        <v>337</v>
      </c>
      <c r="H4" s="70" t="s">
        <v>338</v>
      </c>
    </row>
    <row r="5" spans="1:25" x14ac:dyDescent="0.35">
      <c r="A5" s="101" t="s">
        <v>339</v>
      </c>
      <c r="B5" s="101" t="s">
        <v>340</v>
      </c>
      <c r="X5" s="103"/>
      <c r="Y5" s="103"/>
    </row>
    <row r="6" spans="1:25" x14ac:dyDescent="0.35">
      <c r="A6" s="63" t="s">
        <v>228</v>
      </c>
      <c r="B6" s="102" t="s">
        <v>229</v>
      </c>
      <c r="C6" s="69">
        <f>AVERAGEIFS('2017 Individual Scores Unweight'!$D10:$CL10,'2017 Individual Scores Unweight'!$D$5:$CL$5,'Figure 7'!C$4,'2017 Individual Scores Unweight'!$D$3:$CL$3,"y")</f>
        <v>63.792892156862735</v>
      </c>
      <c r="D6" s="69">
        <f>AVERAGEIFS('2017 Individual Scores Unweight'!$D10:$CL10,'2017 Individual Scores Unweight'!$D$5:$CL$5,'Figure 7'!D$4,'2017 Individual Scores Unweight'!$D$3:$CL$3,"y")</f>
        <v>31.167721167721165</v>
      </c>
      <c r="E6" s="69">
        <f>AVERAGEIFS('2017 Individual Scores Unweight'!$D10:$CL10,'2017 Individual Scores Unweight'!$D$5:$CL$5,'Figure 7'!E$4,'2017 Individual Scores Unweight'!$D$3:$CL$3,"y")</f>
        <v>38.331352743117442</v>
      </c>
      <c r="F6" s="69">
        <f>AVERAGEIFS('2017 Individual Scores Unweight'!$D10:$CL10,'2017 Individual Scores Unweight'!$D$5:$CL$5,'Figure 7'!F$4,'2017 Individual Scores Unweight'!$D$3:$CL$3,"y")</f>
        <v>33.358974358974358</v>
      </c>
      <c r="G6" s="69">
        <f>AVERAGEIFS('2017 Individual Scores Unweight'!$D10:$CL10,'2017 Individual Scores Unweight'!$D$5:$CL$5,'Figure 7'!G$4,'2017 Individual Scores Unweight'!$D$3:$CL$3,"y")</f>
        <v>27.04161579161579</v>
      </c>
      <c r="H6" s="69">
        <f>AVERAGEIFS('2017 Individual Scores Unweight'!$D10:$CL10,'2017 Individual Scores Unweight'!$D$3:$CL$3,"y")</f>
        <v>38.919881153704679</v>
      </c>
      <c r="J6" s="294" t="s">
        <v>454</v>
      </c>
      <c r="K6" s="294"/>
      <c r="L6" s="294"/>
      <c r="M6" t="s">
        <v>327</v>
      </c>
      <c r="N6" t="s">
        <v>328</v>
      </c>
      <c r="O6" t="s">
        <v>329</v>
      </c>
      <c r="P6" t="s">
        <v>345</v>
      </c>
      <c r="Q6" t="s">
        <v>346</v>
      </c>
      <c r="S6" t="s">
        <v>296</v>
      </c>
      <c r="X6" s="103"/>
      <c r="Y6" s="103"/>
    </row>
    <row r="7" spans="1:25" x14ac:dyDescent="0.35">
      <c r="A7" s="63" t="s">
        <v>259</v>
      </c>
      <c r="B7" s="102" t="s">
        <v>302</v>
      </c>
      <c r="C7" s="69">
        <f>AVERAGEIFS('2017 Individual Scores Unweight'!$D11:$CL11,'2017 Individual Scores Unweight'!$D$5:$CL$5,'Figure 7'!C$4,'2017 Individual Scores Unweight'!$D$3:$CL$3,"y")</f>
        <v>67.592592592592595</v>
      </c>
      <c r="D7" s="69">
        <f>AVERAGEIFS('2017 Individual Scores Unweight'!$D11:$CL11,'2017 Individual Scores Unweight'!$D$5:$CL$5,'Figure 7'!D$4,'2017 Individual Scores Unweight'!$D$3:$CL$3,"y")</f>
        <v>42.888888888888886</v>
      </c>
      <c r="E7" s="69">
        <f>AVERAGEIFS('2017 Individual Scores Unweight'!$D11:$CL11,'2017 Individual Scores Unweight'!$D$5:$CL$5,'Figure 7'!E$4,'2017 Individual Scores Unweight'!$D$3:$CL$3,"y")</f>
        <v>46.419753086419746</v>
      </c>
      <c r="F7" s="69">
        <f>AVERAGEIFS('2017 Individual Scores Unweight'!$D11:$CL11,'2017 Individual Scores Unweight'!$D$5:$CL$5,'Figure 7'!F$4,'2017 Individual Scores Unweight'!$D$3:$CL$3,"y")</f>
        <v>46.962962962962962</v>
      </c>
      <c r="G7" s="69">
        <f>AVERAGEIFS('2017 Individual Scores Unweight'!$D11:$CL11,'2017 Individual Scores Unweight'!$D$5:$CL$5,'Figure 7'!G$4,'2017 Individual Scores Unweight'!$D$3:$CL$3,"y")</f>
        <v>44.888888888888893</v>
      </c>
      <c r="H7" s="69">
        <f>AVERAGEIFS('2017 Individual Scores Unweight'!$D11:$CL11,'2017 Individual Scores Unweight'!$D$3:$CL$3,"y")</f>
        <v>49.592592592592588</v>
      </c>
      <c r="K7" s="103"/>
      <c r="L7" s="103" t="s">
        <v>347</v>
      </c>
      <c r="M7" s="69">
        <f>AVERAGE(C6:C87)</f>
        <v>56.67987565205911</v>
      </c>
      <c r="N7" s="69">
        <f t="shared" ref="N7:Q7" si="0">AVERAGE(D6:D87)</f>
        <v>46.0696019753155</v>
      </c>
      <c r="O7" s="69">
        <f t="shared" si="0"/>
        <v>50.341962269172768</v>
      </c>
      <c r="P7" s="69">
        <f t="shared" si="0"/>
        <v>55.123055008606158</v>
      </c>
      <c r="Q7" s="69">
        <f t="shared" si="0"/>
        <v>38.911722904997646</v>
      </c>
      <c r="S7" s="69">
        <f>AVERAGE(H6:H87)</f>
        <v>48.223556302764464</v>
      </c>
      <c r="X7" s="103"/>
      <c r="Y7" s="103"/>
    </row>
    <row r="8" spans="1:25" x14ac:dyDescent="0.35">
      <c r="A8" s="63" t="s">
        <v>228</v>
      </c>
      <c r="B8" s="102" t="s">
        <v>230</v>
      </c>
      <c r="C8" s="69">
        <f>AVERAGEIFS('2017 Individual Scores Unweight'!$D12:$CL12,'2017 Individual Scores Unweight'!$D$5:$CL$5,'Figure 7'!C$4,'2017 Individual Scores Unweight'!$D$3:$CL$3,"y")</f>
        <v>56.922398589065253</v>
      </c>
      <c r="D8" s="69">
        <f>AVERAGEIFS('2017 Individual Scores Unweight'!$D12:$CL12,'2017 Individual Scores Unweight'!$D$5:$CL$5,'Figure 7'!D$4,'2017 Individual Scores Unweight'!$D$3:$CL$3,"y")</f>
        <v>43.477062289562291</v>
      </c>
      <c r="E8" s="69">
        <f>AVERAGEIFS('2017 Individual Scores Unweight'!$D12:$CL12,'2017 Individual Scores Unweight'!$D$5:$CL$5,'Figure 7'!E$4,'2017 Individual Scores Unweight'!$D$3:$CL$3,"y")</f>
        <v>40.532348604459024</v>
      </c>
      <c r="F8" s="69">
        <f>AVERAGEIFS('2017 Individual Scores Unweight'!$D12:$CL12,'2017 Individual Scores Unweight'!$D$5:$CL$5,'Figure 7'!F$4,'2017 Individual Scores Unweight'!$D$3:$CL$3,"y")</f>
        <v>36.941798941798936</v>
      </c>
      <c r="G8" s="69">
        <f>AVERAGEIFS('2017 Individual Scores Unweight'!$D12:$CL12,'2017 Individual Scores Unweight'!$D$5:$CL$5,'Figure 7'!G$4,'2017 Individual Scores Unweight'!$D$3:$CL$3,"y")</f>
        <v>36.931386514719847</v>
      </c>
      <c r="H8" s="69">
        <f>AVERAGEIFS('2017 Individual Scores Unweight'!$D12:$CL12,'2017 Individual Scores Unweight'!$D$3:$CL$3,"y")</f>
        <v>43.319533332833132</v>
      </c>
      <c r="K8" s="103"/>
      <c r="L8" s="103"/>
      <c r="X8" s="103"/>
      <c r="Y8" s="103"/>
    </row>
    <row r="9" spans="1:25" x14ac:dyDescent="0.35">
      <c r="A9" s="63" t="s">
        <v>228</v>
      </c>
      <c r="B9" s="102" t="s">
        <v>231</v>
      </c>
      <c r="C9" s="69">
        <f>AVERAGEIFS('2017 Individual Scores Unweight'!$D13:$CL13,'2017 Individual Scores Unweight'!$D$5:$CL$5,'Figure 7'!C$4,'2017 Individual Scores Unweight'!$D$3:$CL$3,"y")</f>
        <v>52.546296296296305</v>
      </c>
      <c r="D9" s="69">
        <f>AVERAGEIFS('2017 Individual Scores Unweight'!$D13:$CL13,'2017 Individual Scores Unweight'!$D$5:$CL$5,'Figure 7'!D$4,'2017 Individual Scores Unweight'!$D$3:$CL$3,"y")</f>
        <v>48.73361823361823</v>
      </c>
      <c r="E9" s="69">
        <f>AVERAGEIFS('2017 Individual Scores Unweight'!$D13:$CL13,'2017 Individual Scores Unweight'!$D$5:$CL$5,'Figure 7'!E$4,'2017 Individual Scores Unweight'!$D$3:$CL$3,"y")</f>
        <v>47.831592276036723</v>
      </c>
      <c r="F9" s="69">
        <f>AVERAGEIFS('2017 Individual Scores Unweight'!$D13:$CL13,'2017 Individual Scores Unweight'!$D$5:$CL$5,'Figure 7'!F$4,'2017 Individual Scores Unweight'!$D$3:$CL$3,"y")</f>
        <v>68.53142536475869</v>
      </c>
      <c r="G9" s="69">
        <f>AVERAGEIFS('2017 Individual Scores Unweight'!$D13:$CL13,'2017 Individual Scores Unweight'!$D$5:$CL$5,'Figure 7'!G$4,'2017 Individual Scores Unweight'!$D$3:$CL$3,"y")</f>
        <v>39.908609908609904</v>
      </c>
      <c r="H9" s="69">
        <f>AVERAGEIFS('2017 Individual Scores Unweight'!$D13:$CL13,'2017 Individual Scores Unweight'!$D$3:$CL$3,"y")</f>
        <v>48.009184334184333</v>
      </c>
      <c r="J9" s="295" t="s">
        <v>455</v>
      </c>
      <c r="K9" s="295"/>
      <c r="L9" s="295"/>
      <c r="M9" t="s">
        <v>327</v>
      </c>
      <c r="N9" t="s">
        <v>328</v>
      </c>
      <c r="O9" t="s">
        <v>329</v>
      </c>
      <c r="P9" t="s">
        <v>345</v>
      </c>
      <c r="Q9" t="s">
        <v>346</v>
      </c>
      <c r="S9" t="s">
        <v>296</v>
      </c>
      <c r="X9" s="103"/>
      <c r="Y9" s="103"/>
    </row>
    <row r="10" spans="1:25" x14ac:dyDescent="0.35">
      <c r="A10" s="63" t="s">
        <v>232</v>
      </c>
      <c r="B10" s="102" t="s">
        <v>233</v>
      </c>
      <c r="C10" s="69">
        <f>AVERAGEIFS('2017 Individual Scores Unweight'!$D14:$CL14,'2017 Individual Scores Unweight'!$D$5:$CL$5,'Figure 7'!C$4,'2017 Individual Scores Unweight'!$D$3:$CL$3,"y")</f>
        <v>41.346153846153847</v>
      </c>
      <c r="D10" s="69">
        <f>AVERAGEIFS('2017 Individual Scores Unweight'!$D14:$CL14,'2017 Individual Scores Unweight'!$D$5:$CL$5,'Figure 7'!D$4,'2017 Individual Scores Unweight'!$D$3:$CL$3,"y")</f>
        <v>31.70940170940171</v>
      </c>
      <c r="E10" s="69">
        <f>AVERAGEIFS('2017 Individual Scores Unweight'!$D14:$CL14,'2017 Individual Scores Unweight'!$D$5:$CL$5,'Figure 7'!E$4,'2017 Individual Scores Unweight'!$D$3:$CL$3,"y")</f>
        <v>36.039886039886042</v>
      </c>
      <c r="F10" s="69">
        <f>AVERAGEIFS('2017 Individual Scores Unweight'!$D14:$CL14,'2017 Individual Scores Unweight'!$D$5:$CL$5,'Figure 7'!F$4,'2017 Individual Scores Unweight'!$D$3:$CL$3,"y")</f>
        <v>41.367521367521363</v>
      </c>
      <c r="G10" s="69">
        <f>AVERAGEIFS('2017 Individual Scores Unweight'!$D14:$CL14,'2017 Individual Scores Unweight'!$D$5:$CL$5,'Figure 7'!G$4,'2017 Individual Scores Unweight'!$D$3:$CL$3,"y")</f>
        <v>23.589743589743588</v>
      </c>
      <c r="H10" s="69">
        <f>AVERAGEIFS('2017 Individual Scores Unweight'!$D14:$CL14,'2017 Individual Scores Unweight'!$D$3:$CL$3,"y")</f>
        <v>33.388888888888893</v>
      </c>
      <c r="K10" s="103"/>
      <c r="L10" s="103" t="s">
        <v>347</v>
      </c>
      <c r="M10" s="69">
        <f>AVERAGE(C94:C175)</f>
        <v>82.172804331126187</v>
      </c>
      <c r="N10" s="69">
        <f t="shared" ref="N10:Q10" si="1">AVERAGE(D94:D175)</f>
        <v>71.201399744440835</v>
      </c>
      <c r="O10" s="69">
        <f t="shared" si="1"/>
        <v>72.279669739766561</v>
      </c>
      <c r="P10" s="69">
        <f t="shared" si="1"/>
        <v>74.591125677499463</v>
      </c>
      <c r="Q10" s="69">
        <f t="shared" si="1"/>
        <v>59.842611681519486</v>
      </c>
      <c r="S10" s="69">
        <f>AVERAGE(H94:H175)</f>
        <v>71.007182177265008</v>
      </c>
      <c r="X10" s="103"/>
      <c r="Y10" s="103"/>
    </row>
    <row r="11" spans="1:25" x14ac:dyDescent="0.35">
      <c r="A11" s="63" t="s">
        <v>234</v>
      </c>
      <c r="B11" s="102" t="s">
        <v>235</v>
      </c>
      <c r="C11" s="69">
        <f>AVERAGEIFS('2017 Individual Scores Unweight'!$D15:$CL15,'2017 Individual Scores Unweight'!$D$5:$CL$5,'Figure 7'!C$4,'2017 Individual Scores Unweight'!$D$3:$CL$3,"y")</f>
        <v>51.460113960113958</v>
      </c>
      <c r="D11" s="69">
        <f>AVERAGEIFS('2017 Individual Scores Unweight'!$D15:$CL15,'2017 Individual Scores Unweight'!$D$5:$CL$5,'Figure 7'!D$4,'2017 Individual Scores Unweight'!$D$3:$CL$3,"y")</f>
        <v>50.169645169645172</v>
      </c>
      <c r="E11" s="69">
        <f>AVERAGEIFS('2017 Individual Scores Unweight'!$D15:$CL15,'2017 Individual Scores Unweight'!$D$5:$CL$5,'Figure 7'!E$4,'2017 Individual Scores Unweight'!$D$3:$CL$3,"y")</f>
        <v>51.478459811793151</v>
      </c>
      <c r="F11" s="69">
        <f>AVERAGEIFS('2017 Individual Scores Unweight'!$D15:$CL15,'2017 Individual Scores Unweight'!$D$5:$CL$5,'Figure 7'!F$4,'2017 Individual Scores Unweight'!$D$3:$CL$3,"y")</f>
        <v>67.692307692307679</v>
      </c>
      <c r="G11" s="69">
        <f>AVERAGEIFS('2017 Individual Scores Unweight'!$D15:$CL15,'2017 Individual Scores Unweight'!$D$5:$CL$5,'Figure 7'!G$4,'2017 Individual Scores Unweight'!$D$3:$CL$3,"y")</f>
        <v>47.693602693602699</v>
      </c>
      <c r="H11" s="69">
        <f>AVERAGEIFS('2017 Individual Scores Unweight'!$D15:$CL15,'2017 Individual Scores Unweight'!$D$3:$CL$3,"y")</f>
        <v>51.077505827505817</v>
      </c>
      <c r="M11" s="103"/>
      <c r="N11" s="103"/>
      <c r="X11" s="103"/>
      <c r="Y11" s="103"/>
    </row>
    <row r="12" spans="1:25" x14ac:dyDescent="0.35">
      <c r="A12" s="63" t="s">
        <v>234</v>
      </c>
      <c r="B12" s="102" t="s">
        <v>236</v>
      </c>
      <c r="C12" s="69">
        <f>AVERAGEIFS('2017 Individual Scores Unweight'!$D16:$CL16,'2017 Individual Scores Unweight'!$D$5:$CL$5,'Figure 7'!C$4,'2017 Individual Scores Unweight'!$D$3:$CL$3,"y")</f>
        <v>57.542226292226289</v>
      </c>
      <c r="D12" s="69">
        <f>AVERAGEIFS('2017 Individual Scores Unweight'!$D16:$CL16,'2017 Individual Scores Unweight'!$D$5:$CL$5,'Figure 7'!D$4,'2017 Individual Scores Unweight'!$D$3:$CL$3,"y")</f>
        <v>42.665482665482664</v>
      </c>
      <c r="E12" s="69">
        <f>AVERAGEIFS('2017 Individual Scores Unweight'!$D16:$CL16,'2017 Individual Scores Unweight'!$D$5:$CL$5,'Figure 7'!E$4,'2017 Individual Scores Unweight'!$D$3:$CL$3,"y")</f>
        <v>59.831094831094838</v>
      </c>
      <c r="F12" s="69">
        <f>AVERAGEIFS('2017 Individual Scores Unweight'!$D16:$CL16,'2017 Individual Scores Unweight'!$D$5:$CL$5,'Figure 7'!F$4,'2017 Individual Scores Unweight'!$D$3:$CL$3,"y")</f>
        <v>40.267115600448932</v>
      </c>
      <c r="G12" s="69">
        <f>AVERAGEIFS('2017 Individual Scores Unweight'!$D16:$CL16,'2017 Individual Scores Unweight'!$D$5:$CL$5,'Figure 7'!G$4,'2017 Individual Scores Unweight'!$D$3:$CL$3,"y")</f>
        <v>34.346468346468349</v>
      </c>
      <c r="H12" s="69">
        <f>AVERAGEIFS('2017 Individual Scores Unweight'!$D16:$CL16,'2017 Individual Scores Unweight'!$D$3:$CL$3,"y")</f>
        <v>48.59084310750977</v>
      </c>
    </row>
    <row r="13" spans="1:25" x14ac:dyDescent="0.35">
      <c r="A13" s="63" t="s">
        <v>228</v>
      </c>
      <c r="B13" s="102" t="s">
        <v>237</v>
      </c>
      <c r="C13" s="69">
        <f>AVERAGEIFS('2017 Individual Scores Unweight'!$D17:$CL17,'2017 Individual Scores Unweight'!$D$5:$CL$5,'Figure 7'!C$4,'2017 Individual Scores Unweight'!$D$3:$CL$3,"y")</f>
        <v>51.80555555555555</v>
      </c>
      <c r="D13" s="69">
        <f>AVERAGEIFS('2017 Individual Scores Unweight'!$D17:$CL17,'2017 Individual Scores Unweight'!$D$5:$CL$5,'Figure 7'!D$4,'2017 Individual Scores Unweight'!$D$3:$CL$3,"y")</f>
        <v>31.007054673721342</v>
      </c>
      <c r="E13" s="69">
        <f>AVERAGEIFS('2017 Individual Scores Unweight'!$D17:$CL17,'2017 Individual Scores Unweight'!$D$5:$CL$5,'Figure 7'!E$4,'2017 Individual Scores Unweight'!$D$3:$CL$3,"y")</f>
        <v>44.197530864197525</v>
      </c>
      <c r="F13" s="69">
        <f>AVERAGEIFS('2017 Individual Scores Unweight'!$D17:$CL17,'2017 Individual Scores Unweight'!$D$5:$CL$5,'Figure 7'!F$4,'2017 Individual Scores Unweight'!$D$3:$CL$3,"y")</f>
        <v>48.899470899470899</v>
      </c>
      <c r="G13" s="69">
        <f>AVERAGEIFS('2017 Individual Scores Unweight'!$D17:$CL17,'2017 Individual Scores Unweight'!$D$5:$CL$5,'Figure 7'!G$4,'2017 Individual Scores Unweight'!$D$3:$CL$3,"y")</f>
        <v>35.225071225071225</v>
      </c>
      <c r="H13" s="69">
        <f>AVERAGEIFS('2017 Individual Scores Unweight'!$D17:$CL17,'2017 Individual Scores Unweight'!$D$3:$CL$3,"y")</f>
        <v>41.073022656355995</v>
      </c>
    </row>
    <row r="14" spans="1:25" x14ac:dyDescent="0.35">
      <c r="A14" s="63" t="s">
        <v>238</v>
      </c>
      <c r="B14" s="102" t="s">
        <v>239</v>
      </c>
      <c r="C14" s="69">
        <f>AVERAGEIFS('2017 Individual Scores Unweight'!$D18:$CL18,'2017 Individual Scores Unweight'!$D$5:$CL$5,'Figure 7'!C$4,'2017 Individual Scores Unweight'!$D$3:$CL$3,"y")</f>
        <v>57.804001554001545</v>
      </c>
      <c r="D14" s="69">
        <f>AVERAGEIFS('2017 Individual Scores Unweight'!$D18:$CL18,'2017 Individual Scores Unweight'!$D$5:$CL$5,'Figure 7'!D$4,'2017 Individual Scores Unweight'!$D$3:$CL$3,"y")</f>
        <v>48.197358197358191</v>
      </c>
      <c r="E14" s="69">
        <f>AVERAGEIFS('2017 Individual Scores Unweight'!$D18:$CL18,'2017 Individual Scores Unweight'!$D$5:$CL$5,'Figure 7'!E$4,'2017 Individual Scores Unweight'!$D$3:$CL$3,"y")</f>
        <v>50.726243920688354</v>
      </c>
      <c r="F14" s="69">
        <f>AVERAGEIFS('2017 Individual Scores Unweight'!$D18:$CL18,'2017 Individual Scores Unweight'!$D$5:$CL$5,'Figure 7'!F$4,'2017 Individual Scores Unweight'!$D$3:$CL$3,"y")</f>
        <v>52.777777777777771</v>
      </c>
      <c r="G14" s="69">
        <f>AVERAGEIFS('2017 Individual Scores Unweight'!$D18:$CL18,'2017 Individual Scores Unweight'!$D$5:$CL$5,'Figure 7'!G$4,'2017 Individual Scores Unweight'!$D$3:$CL$3,"y")</f>
        <v>34.601571268237933</v>
      </c>
      <c r="H14" s="69">
        <f>AVERAGEIFS('2017 Individual Scores Unweight'!$D18:$CL18,'2017 Individual Scores Unweight'!$D$3:$CL$3,"y")</f>
        <v>47.707426832426826</v>
      </c>
    </row>
    <row r="15" spans="1:25" x14ac:dyDescent="0.35">
      <c r="A15" s="63" t="s">
        <v>234</v>
      </c>
      <c r="B15" s="102" t="s">
        <v>240</v>
      </c>
      <c r="C15" s="69">
        <f>AVERAGEIFS('2017 Individual Scores Unweight'!$D19:$CL19,'2017 Individual Scores Unweight'!$D$5:$CL$5,'Figure 7'!C$4,'2017 Individual Scores Unweight'!$D$3:$CL$3,"y")</f>
        <v>23.263888888888886</v>
      </c>
      <c r="D15" s="69">
        <f>AVERAGEIFS('2017 Individual Scores Unweight'!$D19:$CL19,'2017 Individual Scores Unweight'!$D$5:$CL$5,'Figure 7'!D$4,'2017 Individual Scores Unweight'!$D$3:$CL$3,"y")</f>
        <v>28.792735042735043</v>
      </c>
      <c r="E15" s="69">
        <f>AVERAGEIFS('2017 Individual Scores Unweight'!$D19:$CL19,'2017 Individual Scores Unweight'!$D$5:$CL$5,'Figure 7'!E$4,'2017 Individual Scores Unweight'!$D$3:$CL$3,"y")</f>
        <v>41.111111111111114</v>
      </c>
      <c r="F15" s="69">
        <f>AVERAGEIFS('2017 Individual Scores Unweight'!$D19:$CL19,'2017 Individual Scores Unweight'!$D$5:$CL$5,'Figure 7'!F$4,'2017 Individual Scores Unweight'!$D$3:$CL$3,"y")</f>
        <v>46.666666666666664</v>
      </c>
      <c r="G15" s="69">
        <f>AVERAGEIFS('2017 Individual Scores Unweight'!$D19:$CL19,'2017 Individual Scores Unweight'!$D$5:$CL$5,'Figure 7'!G$4,'2017 Individual Scores Unweight'!$D$3:$CL$3,"y")</f>
        <v>24.811447811447813</v>
      </c>
      <c r="H15" s="69">
        <f>AVERAGEIFS('2017 Individual Scores Unweight'!$D19:$CL19,'2017 Individual Scores Unweight'!$D$3:$CL$3,"y")</f>
        <v>31.280853405853399</v>
      </c>
    </row>
    <row r="16" spans="1:25" x14ac:dyDescent="0.35">
      <c r="A16" s="63" t="s">
        <v>234</v>
      </c>
      <c r="B16" s="102" t="s">
        <v>241</v>
      </c>
      <c r="C16" s="69">
        <f>AVERAGEIFS('2017 Individual Scores Unweight'!$D20:$CL20,'2017 Individual Scores Unweight'!$D$5:$CL$5,'Figure 7'!C$4,'2017 Individual Scores Unweight'!$D$3:$CL$3,"y")</f>
        <v>26.481481481481481</v>
      </c>
      <c r="D16" s="69">
        <f>AVERAGEIFS('2017 Individual Scores Unweight'!$D20:$CL20,'2017 Individual Scores Unweight'!$D$5:$CL$5,'Figure 7'!D$4,'2017 Individual Scores Unweight'!$D$3:$CL$3,"y")</f>
        <v>21.736467236467234</v>
      </c>
      <c r="E16" s="69">
        <f>AVERAGEIFS('2017 Individual Scores Unweight'!$D20:$CL20,'2017 Individual Scores Unweight'!$D$5:$CL$5,'Figure 7'!E$4,'2017 Individual Scores Unweight'!$D$3:$CL$3,"y")</f>
        <v>35.035273368606703</v>
      </c>
      <c r="F16" s="69">
        <f>AVERAGEIFS('2017 Individual Scores Unweight'!$D20:$CL20,'2017 Individual Scores Unweight'!$D$5:$CL$5,'Figure 7'!F$4,'2017 Individual Scores Unweight'!$D$3:$CL$3,"y")</f>
        <v>46.518518518518519</v>
      </c>
      <c r="G16" s="69">
        <f>AVERAGEIFS('2017 Individual Scores Unweight'!$D20:$CL20,'2017 Individual Scores Unweight'!$D$5:$CL$5,'Figure 7'!G$4,'2017 Individual Scores Unweight'!$D$3:$CL$3,"y")</f>
        <v>20.444444444444443</v>
      </c>
      <c r="H16" s="69">
        <f>AVERAGEIFS('2017 Individual Scores Unweight'!$D20:$CL20,'2017 Individual Scores Unweight'!$D$3:$CL$3,"y")</f>
        <v>27.591208791208793</v>
      </c>
    </row>
    <row r="17" spans="1:8" x14ac:dyDescent="0.35">
      <c r="A17" s="63" t="s">
        <v>232</v>
      </c>
      <c r="B17" s="102" t="s">
        <v>303</v>
      </c>
      <c r="C17" s="69">
        <f>AVERAGEIFS('2017 Individual Scores Unweight'!$D21:$CL21,'2017 Individual Scores Unweight'!$D$5:$CL$5,'Figure 7'!C$4,'2017 Individual Scores Unweight'!$D$3:$CL$3,"y")</f>
        <v>54.917929292929294</v>
      </c>
      <c r="D17" s="69">
        <f>AVERAGEIFS('2017 Individual Scores Unweight'!$D21:$CL21,'2017 Individual Scores Unweight'!$D$5:$CL$5,'Figure 7'!D$4,'2017 Individual Scores Unweight'!$D$3:$CL$3,"y")</f>
        <v>54.256874298540964</v>
      </c>
      <c r="E17" s="69">
        <f>AVERAGEIFS('2017 Individual Scores Unweight'!$D21:$CL21,'2017 Individual Scores Unweight'!$D$5:$CL$5,'Figure 7'!E$4,'2017 Individual Scores Unweight'!$D$3:$CL$3,"y")</f>
        <v>53.642442947998497</v>
      </c>
      <c r="F17" s="69">
        <f>AVERAGEIFS('2017 Individual Scores Unweight'!$D21:$CL21,'2017 Individual Scores Unweight'!$D$5:$CL$5,'Figure 7'!F$4,'2017 Individual Scores Unweight'!$D$3:$CL$3,"y")</f>
        <v>65.343915343915342</v>
      </c>
      <c r="G17" s="69">
        <f>AVERAGEIFS('2017 Individual Scores Unweight'!$D21:$CL21,'2017 Individual Scores Unweight'!$D$5:$CL$5,'Figure 7'!G$4,'2017 Individual Scores Unweight'!$D$3:$CL$3,"y")</f>
        <v>50.388007054673714</v>
      </c>
      <c r="H17" s="69">
        <f>AVERAGEIFS('2017 Individual Scores Unweight'!$D21:$CL21,'2017 Individual Scores Unweight'!$D$3:$CL$3,"y")</f>
        <v>53.791891133557797</v>
      </c>
    </row>
    <row r="18" spans="1:8" x14ac:dyDescent="0.35">
      <c r="A18" s="63" t="s">
        <v>234</v>
      </c>
      <c r="B18" s="102" t="s">
        <v>242</v>
      </c>
      <c r="C18" s="69">
        <f>AVERAGEIFS('2017 Individual Scores Unweight'!$D22:$CL22,'2017 Individual Scores Unweight'!$D$5:$CL$5,'Figure 7'!C$4,'2017 Individual Scores Unweight'!$D$3:$CL$3,"y")</f>
        <v>48.57905982905983</v>
      </c>
      <c r="D18" s="69">
        <f>AVERAGEIFS('2017 Individual Scores Unweight'!$D22:$CL22,'2017 Individual Scores Unweight'!$D$5:$CL$5,'Figure 7'!D$4,'2017 Individual Scores Unweight'!$D$3:$CL$3,"y")</f>
        <v>51.063131313131308</v>
      </c>
      <c r="E18" s="69">
        <f>AVERAGEIFS('2017 Individual Scores Unweight'!$D22:$CL22,'2017 Individual Scores Unweight'!$D$5:$CL$5,'Figure 7'!E$4,'2017 Individual Scores Unweight'!$D$3:$CL$3,"y")</f>
        <v>57.070707070707066</v>
      </c>
      <c r="F18" s="69">
        <f>AVERAGEIFS('2017 Individual Scores Unweight'!$D22:$CL22,'2017 Individual Scores Unweight'!$D$5:$CL$5,'Figure 7'!F$4,'2017 Individual Scores Unweight'!$D$3:$CL$3,"y")</f>
        <v>56.376956376956379</v>
      </c>
      <c r="G18" s="69">
        <f>AVERAGEIFS('2017 Individual Scores Unweight'!$D22:$CL22,'2017 Individual Scores Unweight'!$D$5:$CL$5,'Figure 7'!G$4,'2017 Individual Scores Unweight'!$D$3:$CL$3,"y")</f>
        <v>31.468013468013464</v>
      </c>
      <c r="H18" s="69">
        <f>AVERAGEIFS('2017 Individual Scores Unweight'!$D22:$CL22,'2017 Individual Scores Unweight'!$D$3:$CL$3,"y")</f>
        <v>47.735501535501541</v>
      </c>
    </row>
    <row r="19" spans="1:8" x14ac:dyDescent="0.35">
      <c r="A19" s="63" t="s">
        <v>234</v>
      </c>
      <c r="B19" s="102" t="s">
        <v>243</v>
      </c>
      <c r="C19" s="69">
        <f>AVERAGEIFS('2017 Individual Scores Unweight'!$D23:$CL23,'2017 Individual Scores Unweight'!$D$5:$CL$5,'Figure 7'!C$4,'2017 Individual Scores Unweight'!$D$3:$CL$3,"y")</f>
        <v>68.194444444444443</v>
      </c>
      <c r="D19" s="69">
        <f>AVERAGEIFS('2017 Individual Scores Unweight'!$D23:$CL23,'2017 Individual Scores Unweight'!$D$5:$CL$5,'Figure 7'!D$4,'2017 Individual Scores Unweight'!$D$3:$CL$3,"y")</f>
        <v>43.254931796598463</v>
      </c>
      <c r="E19" s="69">
        <f>AVERAGEIFS('2017 Individual Scores Unweight'!$D23:$CL23,'2017 Individual Scores Unweight'!$D$5:$CL$5,'Figure 7'!E$4,'2017 Individual Scores Unweight'!$D$3:$CL$3,"y")</f>
        <v>52.731013842124945</v>
      </c>
      <c r="F19" s="69">
        <f>AVERAGEIFS('2017 Individual Scores Unweight'!$D23:$CL23,'2017 Individual Scores Unweight'!$D$5:$CL$5,'Figure 7'!F$4,'2017 Individual Scores Unweight'!$D$3:$CL$3,"y")</f>
        <v>61.358024691358025</v>
      </c>
      <c r="G19" s="69">
        <f>AVERAGEIFS('2017 Individual Scores Unweight'!$D23:$CL23,'2017 Individual Scores Unweight'!$D$5:$CL$5,'Figure 7'!G$4,'2017 Individual Scores Unweight'!$D$3:$CL$3,"y")</f>
        <v>36.860670194003525</v>
      </c>
      <c r="H19" s="69">
        <f>AVERAGEIFS('2017 Individual Scores Unweight'!$D23:$CL23,'2017 Individual Scores Unweight'!$D$3:$CL$3,"y")</f>
        <v>51.895756849460547</v>
      </c>
    </row>
    <row r="20" spans="1:8" x14ac:dyDescent="0.35">
      <c r="A20" s="63" t="s">
        <v>232</v>
      </c>
      <c r="B20" s="102" t="s">
        <v>304</v>
      </c>
      <c r="C20" s="69">
        <f>AVERAGEIFS('2017 Individual Scores Unweight'!$D24:$CL24,'2017 Individual Scores Unweight'!$D$5:$CL$5,'Figure 7'!C$4,'2017 Individual Scores Unweight'!$D$3:$CL$3,"y")</f>
        <v>46.485690235690228</v>
      </c>
      <c r="D20" s="69">
        <f>AVERAGEIFS('2017 Individual Scores Unweight'!$D24:$CL24,'2017 Individual Scores Unweight'!$D$5:$CL$5,'Figure 7'!D$4,'2017 Individual Scores Unweight'!$D$3:$CL$3,"y")</f>
        <v>27.680097680097681</v>
      </c>
      <c r="E20" s="69">
        <f>AVERAGEIFS('2017 Individual Scores Unweight'!$D24:$CL24,'2017 Individual Scores Unweight'!$D$5:$CL$5,'Figure 7'!E$4,'2017 Individual Scores Unweight'!$D$3:$CL$3,"y")</f>
        <v>35.181793515126849</v>
      </c>
      <c r="F20" s="69">
        <f>AVERAGEIFS('2017 Individual Scores Unweight'!$D24:$CL24,'2017 Individual Scores Unweight'!$D$5:$CL$5,'Figure 7'!F$4,'2017 Individual Scores Unweight'!$D$3:$CL$3,"y")</f>
        <v>55.925925925925924</v>
      </c>
      <c r="G20" s="69">
        <f>AVERAGEIFS('2017 Individual Scores Unweight'!$D24:$CL24,'2017 Individual Scores Unweight'!$D$5:$CL$5,'Figure 7'!G$4,'2017 Individual Scores Unweight'!$D$3:$CL$3,"y")</f>
        <v>26.71328671328671</v>
      </c>
      <c r="H20" s="69">
        <f>AVERAGEIFS('2017 Individual Scores Unweight'!$D24:$CL24,'2017 Individual Scores Unweight'!$D$3:$CL$3,"y")</f>
        <v>34.862313612313599</v>
      </c>
    </row>
    <row r="21" spans="1:8" x14ac:dyDescent="0.35">
      <c r="A21" s="63" t="s">
        <v>234</v>
      </c>
      <c r="B21" s="102" t="s">
        <v>245</v>
      </c>
      <c r="C21" s="69">
        <f>AVERAGEIFS('2017 Individual Scores Unweight'!$D25:$CL25,'2017 Individual Scores Unweight'!$D$5:$CL$5,'Figure 7'!C$4,'2017 Individual Scores Unweight'!$D$3:$CL$3,"y")</f>
        <v>57.777777777777779</v>
      </c>
      <c r="D21" s="69">
        <f>AVERAGEIFS('2017 Individual Scores Unweight'!$D25:$CL25,'2017 Individual Scores Unweight'!$D$5:$CL$5,'Figure 7'!D$4,'2017 Individual Scores Unweight'!$D$3:$CL$3,"y")</f>
        <v>28.16049382716049</v>
      </c>
      <c r="E21" s="69">
        <f>AVERAGEIFS('2017 Individual Scores Unweight'!$D25:$CL25,'2017 Individual Scores Unweight'!$D$5:$CL$5,'Figure 7'!E$4,'2017 Individual Scores Unweight'!$D$3:$CL$3,"y")</f>
        <v>43.600823045267497</v>
      </c>
      <c r="F21" s="69">
        <f>AVERAGEIFS('2017 Individual Scores Unweight'!$D25:$CL25,'2017 Individual Scores Unweight'!$D$5:$CL$5,'Figure 7'!F$4,'2017 Individual Scores Unweight'!$D$3:$CL$3,"y")</f>
        <v>31.876543209876541</v>
      </c>
      <c r="G21" s="69">
        <f>AVERAGEIFS('2017 Individual Scores Unweight'!$D25:$CL25,'2017 Individual Scores Unweight'!$D$5:$CL$5,'Figure 7'!G$4,'2017 Individual Scores Unweight'!$D$3:$CL$3,"y")</f>
        <v>14.271604938271604</v>
      </c>
      <c r="H21" s="69">
        <f>AVERAGEIFS('2017 Individual Scores Unweight'!$D25:$CL25,'2017 Individual Scores Unweight'!$D$3:$CL$3,"y")</f>
        <v>35.429629629629623</v>
      </c>
    </row>
    <row r="22" spans="1:8" x14ac:dyDescent="0.35">
      <c r="A22" s="63" t="s">
        <v>246</v>
      </c>
      <c r="B22" s="102" t="s">
        <v>247</v>
      </c>
      <c r="C22" s="69">
        <f>AVERAGEIFS('2017 Individual Scores Unweight'!$D26:$CL26,'2017 Individual Scores Unweight'!$D$5:$CL$5,'Figure 7'!C$4,'2017 Individual Scores Unweight'!$D$3:$CL$3,"y")</f>
        <v>58.305274971941628</v>
      </c>
      <c r="D22" s="69">
        <f>AVERAGEIFS('2017 Individual Scores Unweight'!$D26:$CL26,'2017 Individual Scores Unweight'!$D$5:$CL$5,'Figure 7'!D$4,'2017 Individual Scores Unweight'!$D$3:$CL$3,"y")</f>
        <v>38.318342151675488</v>
      </c>
      <c r="E22" s="69">
        <f>AVERAGEIFS('2017 Individual Scores Unweight'!$D26:$CL26,'2017 Individual Scores Unweight'!$D$5:$CL$5,'Figure 7'!E$4,'2017 Individual Scores Unweight'!$D$3:$CL$3,"y")</f>
        <v>45.008417508417502</v>
      </c>
      <c r="F22" s="69">
        <f>AVERAGEIFS('2017 Individual Scores Unweight'!$D26:$CL26,'2017 Individual Scores Unweight'!$D$5:$CL$5,'Figure 7'!F$4,'2017 Individual Scores Unweight'!$D$3:$CL$3,"y")</f>
        <v>36.507936507936506</v>
      </c>
      <c r="G22" s="69">
        <f>AVERAGEIFS('2017 Individual Scores Unweight'!$D26:$CL26,'2017 Individual Scores Unweight'!$D$5:$CL$5,'Figure 7'!G$4,'2017 Individual Scores Unweight'!$D$3:$CL$3,"y")</f>
        <v>35.093795093795087</v>
      </c>
      <c r="H22" s="69">
        <f>AVERAGEIFS('2017 Individual Scores Unweight'!$D26:$CL26,'2017 Individual Scores Unweight'!$D$3:$CL$3,"y")</f>
        <v>43.426094276094268</v>
      </c>
    </row>
    <row r="23" spans="1:8" x14ac:dyDescent="0.35">
      <c r="A23" s="63" t="s">
        <v>232</v>
      </c>
      <c r="B23" s="102" t="s">
        <v>305</v>
      </c>
      <c r="C23" s="69">
        <f>AVERAGEIFS('2017 Individual Scores Unweight'!$D27:$CL27,'2017 Individual Scores Unweight'!$D$5:$CL$5,'Figure 7'!C$4,'2017 Individual Scores Unweight'!$D$3:$CL$3,"y")</f>
        <v>44.482323232323232</v>
      </c>
      <c r="D23" s="69">
        <f>AVERAGEIFS('2017 Individual Scores Unweight'!$D27:$CL27,'2017 Individual Scores Unweight'!$D$5:$CL$5,'Figure 7'!D$4,'2017 Individual Scores Unweight'!$D$3:$CL$3,"y")</f>
        <v>46.173382173382166</v>
      </c>
      <c r="E23" s="69">
        <f>AVERAGEIFS('2017 Individual Scores Unweight'!$D27:$CL27,'2017 Individual Scores Unweight'!$D$5:$CL$5,'Figure 7'!E$4,'2017 Individual Scores Unweight'!$D$3:$CL$3,"y")</f>
        <v>60.331592276036723</v>
      </c>
      <c r="F23" s="69">
        <f>AVERAGEIFS('2017 Individual Scores Unweight'!$D27:$CL27,'2017 Individual Scores Unweight'!$D$5:$CL$5,'Figure 7'!F$4,'2017 Individual Scores Unweight'!$D$3:$CL$3,"y")</f>
        <v>70.378917378917365</v>
      </c>
      <c r="G23" s="69">
        <f>AVERAGEIFS('2017 Individual Scores Unweight'!$D27:$CL27,'2017 Individual Scores Unweight'!$D$5:$CL$5,'Figure 7'!G$4,'2017 Individual Scores Unweight'!$D$3:$CL$3,"y")</f>
        <v>55.176767676767682</v>
      </c>
      <c r="H23" s="69">
        <f>AVERAGEIFS('2017 Individual Scores Unweight'!$D27:$CL27,'2017 Individual Scores Unweight'!$D$3:$CL$3,"y")</f>
        <v>53.543756552089881</v>
      </c>
    </row>
    <row r="24" spans="1:8" x14ac:dyDescent="0.35">
      <c r="A24" s="63" t="s">
        <v>238</v>
      </c>
      <c r="B24" s="102" t="s">
        <v>248</v>
      </c>
      <c r="C24" s="69">
        <f>AVERAGEIFS('2017 Individual Scores Unweight'!$D28:$CL28,'2017 Individual Scores Unweight'!$D$5:$CL$5,'Figure 7'!C$4,'2017 Individual Scores Unweight'!$D$3:$CL$3,"y")</f>
        <v>35.260989010989007</v>
      </c>
      <c r="D24" s="69">
        <f>AVERAGEIFS('2017 Individual Scores Unweight'!$D28:$CL28,'2017 Individual Scores Unweight'!$D$5:$CL$5,'Figure 7'!D$4,'2017 Individual Scores Unweight'!$D$3:$CL$3,"y")</f>
        <v>22.439813273146605</v>
      </c>
      <c r="E24" s="69">
        <f>AVERAGEIFS('2017 Individual Scores Unweight'!$D28:$CL28,'2017 Individual Scores Unweight'!$D$5:$CL$5,'Figure 7'!E$4,'2017 Individual Scores Unweight'!$D$3:$CL$3,"y")</f>
        <v>23.943494776828107</v>
      </c>
      <c r="F24" s="69">
        <f>AVERAGEIFS('2017 Individual Scores Unweight'!$D28:$CL28,'2017 Individual Scores Unweight'!$D$5:$CL$5,'Figure 7'!F$4,'2017 Individual Scores Unweight'!$D$3:$CL$3,"y")</f>
        <v>67.928774928774928</v>
      </c>
      <c r="G24" s="69">
        <f>AVERAGEIFS('2017 Individual Scores Unweight'!$D28:$CL28,'2017 Individual Scores Unweight'!$D$5:$CL$5,'Figure 7'!G$4,'2017 Individual Scores Unweight'!$D$3:$CL$3,"y")</f>
        <v>20.708994708994709</v>
      </c>
      <c r="H24" s="69">
        <f>AVERAGEIFS('2017 Individual Scores Unweight'!$D28:$CL28,'2017 Individual Scores Unweight'!$D$3:$CL$3,"y")</f>
        <v>27.296896313562979</v>
      </c>
    </row>
    <row r="25" spans="1:8" x14ac:dyDescent="0.35">
      <c r="A25" s="63" t="s">
        <v>238</v>
      </c>
      <c r="B25" s="102" t="s">
        <v>249</v>
      </c>
      <c r="C25" s="69">
        <f>AVERAGEIFS('2017 Individual Scores Unweight'!$D29:$CL29,'2017 Individual Scores Unweight'!$D$5:$CL$5,'Figure 7'!C$4,'2017 Individual Scores Unweight'!$D$3:$CL$3,"y")</f>
        <v>74.232711732711735</v>
      </c>
      <c r="D25" s="69">
        <f>AVERAGEIFS('2017 Individual Scores Unweight'!$D29:$CL29,'2017 Individual Scores Unweight'!$D$5:$CL$5,'Figure 7'!D$4,'2017 Individual Scores Unweight'!$D$3:$CL$3,"y")</f>
        <v>56.545454545454547</v>
      </c>
      <c r="E25" s="69">
        <f>AVERAGEIFS('2017 Individual Scores Unweight'!$D29:$CL29,'2017 Individual Scores Unweight'!$D$5:$CL$5,'Figure 7'!E$4,'2017 Individual Scores Unweight'!$D$3:$CL$3,"y")</f>
        <v>59.270359270359272</v>
      </c>
      <c r="F25" s="69">
        <f>AVERAGEIFS('2017 Individual Scores Unweight'!$D29:$CL29,'2017 Individual Scores Unweight'!$D$5:$CL$5,'Figure 7'!F$4,'2017 Individual Scores Unweight'!$D$3:$CL$3,"y")</f>
        <v>66.666666666666657</v>
      </c>
      <c r="G25" s="69">
        <f>AVERAGEIFS('2017 Individual Scores Unweight'!$D29:$CL29,'2017 Individual Scores Unweight'!$D$5:$CL$5,'Figure 7'!G$4,'2017 Individual Scores Unweight'!$D$3:$CL$3,"y")</f>
        <v>43.572230238896907</v>
      </c>
      <c r="H25" s="69">
        <f>AVERAGEIFS('2017 Individual Scores Unweight'!$D29:$CL29,'2017 Individual Scores Unweight'!$D$3:$CL$3,"y")</f>
        <v>58.163131929798588</v>
      </c>
    </row>
    <row r="26" spans="1:8" x14ac:dyDescent="0.35">
      <c r="A26" s="63" t="s">
        <v>238</v>
      </c>
      <c r="B26" s="102" t="s">
        <v>250</v>
      </c>
      <c r="C26" s="69">
        <f>AVERAGEIFS('2017 Individual Scores Unweight'!$D30:$CL30,'2017 Individual Scores Unweight'!$D$5:$CL$5,'Figure 7'!C$4,'2017 Individual Scores Unweight'!$D$3:$CL$3,"y")</f>
        <v>58.452041785375116</v>
      </c>
      <c r="D26" s="69">
        <f>AVERAGEIFS('2017 Individual Scores Unweight'!$D30:$CL30,'2017 Individual Scores Unweight'!$D$5:$CL$5,'Figure 7'!D$4,'2017 Individual Scores Unweight'!$D$3:$CL$3,"y")</f>
        <v>56.562881562881557</v>
      </c>
      <c r="E26" s="69">
        <f>AVERAGEIFS('2017 Individual Scores Unweight'!$D30:$CL30,'2017 Individual Scores Unweight'!$D$5:$CL$5,'Figure 7'!E$4,'2017 Individual Scores Unweight'!$D$3:$CL$3,"y")</f>
        <v>52.510863621974728</v>
      </c>
      <c r="F26" s="69">
        <f>AVERAGEIFS('2017 Individual Scores Unweight'!$D30:$CL30,'2017 Individual Scores Unweight'!$D$5:$CL$5,'Figure 7'!F$4,'2017 Individual Scores Unweight'!$D$3:$CL$3,"y")</f>
        <v>68.006993006993</v>
      </c>
      <c r="G26" s="69">
        <f>AVERAGEIFS('2017 Individual Scores Unweight'!$D30:$CL30,'2017 Individual Scores Unweight'!$D$5:$CL$5,'Figure 7'!G$4,'2017 Individual Scores Unweight'!$D$3:$CL$3,"y")</f>
        <v>46.075036075036074</v>
      </c>
      <c r="H26" s="69">
        <f>AVERAGEIFS('2017 Individual Scores Unweight'!$D30:$CL30,'2017 Individual Scores Unweight'!$D$3:$CL$3,"y")</f>
        <v>53.675352425352422</v>
      </c>
    </row>
    <row r="27" spans="1:8" x14ac:dyDescent="0.35">
      <c r="A27" s="63" t="s">
        <v>259</v>
      </c>
      <c r="B27" s="102" t="s">
        <v>306</v>
      </c>
      <c r="C27" s="69">
        <f>AVERAGEIFS('2017 Individual Scores Unweight'!$D31:$CL31,'2017 Individual Scores Unweight'!$D$5:$CL$5,'Figure 7'!C$4,'2017 Individual Scores Unweight'!$D$3:$CL$3,"y")</f>
        <v>52.767857142857139</v>
      </c>
      <c r="D27" s="69">
        <f>AVERAGEIFS('2017 Individual Scores Unweight'!$D31:$CL31,'2017 Individual Scores Unweight'!$D$5:$CL$5,'Figure 7'!D$4,'2017 Individual Scores Unweight'!$D$3:$CL$3,"y")</f>
        <v>34.188136323552996</v>
      </c>
      <c r="E27" s="69">
        <f>AVERAGEIFS('2017 Individual Scores Unweight'!$D31:$CL31,'2017 Individual Scores Unweight'!$D$5:$CL$5,'Figure 7'!E$4,'2017 Individual Scores Unweight'!$D$3:$CL$3,"y")</f>
        <v>40.90964590964591</v>
      </c>
      <c r="F27" s="69">
        <f>AVERAGEIFS('2017 Individual Scores Unweight'!$D31:$CL31,'2017 Individual Scores Unweight'!$D$5:$CL$5,'Figure 7'!F$4,'2017 Individual Scores Unweight'!$D$3:$CL$3,"y")</f>
        <v>35.319735819735818</v>
      </c>
      <c r="G27" s="69">
        <f>AVERAGEIFS('2017 Individual Scores Unweight'!$D31:$CL31,'2017 Individual Scores Unweight'!$D$5:$CL$5,'Figure 7'!G$4,'2017 Individual Scores Unweight'!$D$3:$CL$3,"y")</f>
        <v>25.793650793650791</v>
      </c>
      <c r="H27" s="69">
        <f>AVERAGEIFS('2017 Individual Scores Unweight'!$D31:$CL31,'2017 Individual Scores Unweight'!$D$3:$CL$3,"y")</f>
        <v>39.954952551306718</v>
      </c>
    </row>
    <row r="28" spans="1:8" x14ac:dyDescent="0.35">
      <c r="A28" s="63" t="s">
        <v>238</v>
      </c>
      <c r="B28" s="102" t="s">
        <v>251</v>
      </c>
      <c r="C28" s="69">
        <f>AVERAGEIFS('2017 Individual Scores Unweight'!$D32:$CL32,'2017 Individual Scores Unweight'!$D$5:$CL$5,'Figure 7'!C$4,'2017 Individual Scores Unweight'!$D$3:$CL$3,"y")</f>
        <v>76.205738705738696</v>
      </c>
      <c r="D28" s="69">
        <f>AVERAGEIFS('2017 Individual Scores Unweight'!$D32:$CL32,'2017 Individual Scores Unweight'!$D$5:$CL$5,'Figure 7'!D$4,'2017 Individual Scores Unweight'!$D$3:$CL$3,"y")</f>
        <v>67.857142857142861</v>
      </c>
      <c r="E28" s="69">
        <f>AVERAGEIFS('2017 Individual Scores Unweight'!$D32:$CL32,'2017 Individual Scores Unweight'!$D$5:$CL$5,'Figure 7'!E$4,'2017 Individual Scores Unweight'!$D$3:$CL$3,"y")</f>
        <v>72.305472305472293</v>
      </c>
      <c r="F28" s="69">
        <f>AVERAGEIFS('2017 Individual Scores Unweight'!$D32:$CL32,'2017 Individual Scores Unweight'!$D$5:$CL$5,'Figure 7'!F$4,'2017 Individual Scores Unweight'!$D$3:$CL$3,"y")</f>
        <v>87.096052096052091</v>
      </c>
      <c r="G28" s="69">
        <f>AVERAGEIFS('2017 Individual Scores Unweight'!$D32:$CL32,'2017 Individual Scores Unweight'!$D$5:$CL$5,'Figure 7'!G$4,'2017 Individual Scores Unweight'!$D$3:$CL$3,"y")</f>
        <v>59.12881562881563</v>
      </c>
      <c r="H28" s="69">
        <f>AVERAGEIFS('2017 Individual Scores Unweight'!$D32:$CL32,'2017 Individual Scores Unweight'!$D$3:$CL$3,"y")</f>
        <v>69.641224516224526</v>
      </c>
    </row>
    <row r="29" spans="1:8" x14ac:dyDescent="0.35">
      <c r="A29" s="63" t="s">
        <v>232</v>
      </c>
      <c r="B29" s="102" t="s">
        <v>307</v>
      </c>
      <c r="C29" s="69">
        <f>AVERAGEIFS('2017 Individual Scores Unweight'!$D33:$CL33,'2017 Individual Scores Unweight'!$D$5:$CL$5,'Figure 7'!C$4,'2017 Individual Scores Unweight'!$D$3:$CL$3,"y")</f>
        <v>48.106060606060602</v>
      </c>
      <c r="D29" s="69">
        <f>AVERAGEIFS('2017 Individual Scores Unweight'!$D33:$CL33,'2017 Individual Scores Unweight'!$D$5:$CL$5,'Figure 7'!D$4,'2017 Individual Scores Unweight'!$D$3:$CL$3,"y")</f>
        <v>29.158249158249152</v>
      </c>
      <c r="E29" s="69">
        <f>AVERAGEIFS('2017 Individual Scores Unweight'!$D33:$CL33,'2017 Individual Scores Unweight'!$D$5:$CL$5,'Figure 7'!E$4,'2017 Individual Scores Unweight'!$D$3:$CL$3,"y")</f>
        <v>30.437710437710436</v>
      </c>
      <c r="F29" s="69">
        <f>AVERAGEIFS('2017 Individual Scores Unweight'!$D33:$CL33,'2017 Individual Scores Unweight'!$D$5:$CL$5,'Figure 7'!F$4,'2017 Individual Scores Unweight'!$D$3:$CL$3,"y")</f>
        <v>55.575757575757564</v>
      </c>
      <c r="G29" s="69">
        <f>AVERAGEIFS('2017 Individual Scores Unweight'!$D33:$CL33,'2017 Individual Scores Unweight'!$D$5:$CL$5,'Figure 7'!G$4,'2017 Individual Scores Unweight'!$D$3:$CL$3,"y")</f>
        <v>19.023569023569024</v>
      </c>
      <c r="H29" s="69">
        <f>AVERAGEIFS('2017 Individual Scores Unweight'!$D33:$CL33,'2017 Individual Scores Unweight'!$D$3:$CL$3,"y")</f>
        <v>32.118855218855217</v>
      </c>
    </row>
    <row r="30" spans="1:8" x14ac:dyDescent="0.35">
      <c r="A30" s="63" t="s">
        <v>234</v>
      </c>
      <c r="B30" s="102" t="s">
        <v>252</v>
      </c>
      <c r="C30" s="69">
        <f>AVERAGEIFS('2017 Individual Scores Unweight'!$D34:$CL34,'2017 Individual Scores Unweight'!$D$5:$CL$5,'Figure 7'!C$4,'2017 Individual Scores Unweight'!$D$3:$CL$3,"y")</f>
        <v>56.035816035816033</v>
      </c>
      <c r="D30" s="69">
        <f>AVERAGEIFS('2017 Individual Scores Unweight'!$D34:$CL34,'2017 Individual Scores Unweight'!$D$5:$CL$5,'Figure 7'!D$4,'2017 Individual Scores Unweight'!$D$3:$CL$3,"y")</f>
        <v>49.508611758611764</v>
      </c>
      <c r="E30" s="69">
        <f>AVERAGEIFS('2017 Individual Scores Unweight'!$D34:$CL34,'2017 Individual Scores Unweight'!$D$5:$CL$5,'Figure 7'!E$4,'2017 Individual Scores Unweight'!$D$3:$CL$3,"y")</f>
        <v>52.789987789987784</v>
      </c>
      <c r="F30" s="69">
        <f>AVERAGEIFS('2017 Individual Scores Unweight'!$D34:$CL34,'2017 Individual Scores Unweight'!$D$5:$CL$5,'Figure 7'!F$4,'2017 Individual Scores Unweight'!$D$3:$CL$3,"y")</f>
        <v>60.169312169312164</v>
      </c>
      <c r="G30" s="69">
        <f>AVERAGEIFS('2017 Individual Scores Unweight'!$D34:$CL34,'2017 Individual Scores Unweight'!$D$5:$CL$5,'Figure 7'!G$4,'2017 Individual Scores Unweight'!$D$3:$CL$3,"y")</f>
        <v>34.988196988196982</v>
      </c>
      <c r="H30" s="69">
        <f>AVERAGEIFS('2017 Individual Scores Unweight'!$D34:$CL34,'2017 Individual Scores Unweight'!$D$3:$CL$3,"y")</f>
        <v>48.701396751396743</v>
      </c>
    </row>
    <row r="31" spans="1:8" x14ac:dyDescent="0.35">
      <c r="A31" s="63" t="s">
        <v>234</v>
      </c>
      <c r="B31" s="102" t="s">
        <v>253</v>
      </c>
      <c r="C31" s="69">
        <f>AVERAGEIFS('2017 Individual Scores Unweight'!$D35:$CL35,'2017 Individual Scores Unweight'!$D$5:$CL$5,'Figure 7'!C$4,'2017 Individual Scores Unweight'!$D$3:$CL$3,"y")</f>
        <v>75.746244496244501</v>
      </c>
      <c r="D31" s="69">
        <f>AVERAGEIFS('2017 Individual Scores Unweight'!$D35:$CL35,'2017 Individual Scores Unweight'!$D$5:$CL$5,'Figure 7'!D$4,'2017 Individual Scores Unweight'!$D$3:$CL$3,"y")</f>
        <v>85.823565323565333</v>
      </c>
      <c r="E31" s="69">
        <f>AVERAGEIFS('2017 Individual Scores Unweight'!$D35:$CL35,'2017 Individual Scores Unweight'!$D$5:$CL$5,'Figure 7'!E$4,'2017 Individual Scores Unweight'!$D$3:$CL$3,"y")</f>
        <v>79.309116809116802</v>
      </c>
      <c r="F31" s="69">
        <f>AVERAGEIFS('2017 Individual Scores Unweight'!$D35:$CL35,'2017 Individual Scores Unweight'!$D$5:$CL$5,'Figure 7'!F$4,'2017 Individual Scores Unweight'!$D$3:$CL$3,"y")</f>
        <v>68.320512820512818</v>
      </c>
      <c r="G31" s="69">
        <f>AVERAGEIFS('2017 Individual Scores Unweight'!$D35:$CL35,'2017 Individual Scores Unweight'!$D$5:$CL$5,'Figure 7'!G$4,'2017 Individual Scores Unweight'!$D$3:$CL$3,"y")</f>
        <v>69.658119658119645</v>
      </c>
      <c r="H31" s="69">
        <f>AVERAGEIFS('2017 Individual Scores Unweight'!$D35:$CL35,'2017 Individual Scores Unweight'!$D$3:$CL$3,"y")</f>
        <v>77.320364820364816</v>
      </c>
    </row>
    <row r="32" spans="1:8" x14ac:dyDescent="0.35">
      <c r="A32" s="63" t="s">
        <v>232</v>
      </c>
      <c r="B32" s="102" t="s">
        <v>254</v>
      </c>
      <c r="C32" s="69">
        <f>AVERAGEIFS('2017 Individual Scores Unweight'!$D36:$CL36,'2017 Individual Scores Unweight'!$D$5:$CL$5,'Figure 7'!C$4,'2017 Individual Scores Unweight'!$D$3:$CL$3,"y")</f>
        <v>47.032828282828277</v>
      </c>
      <c r="D32" s="69">
        <f>AVERAGEIFS('2017 Individual Scores Unweight'!$D36:$CL36,'2017 Individual Scores Unweight'!$D$5:$CL$5,'Figure 7'!D$4,'2017 Individual Scores Unweight'!$D$3:$CL$3,"y")</f>
        <v>36.906565656565654</v>
      </c>
      <c r="E32" s="69">
        <f>AVERAGEIFS('2017 Individual Scores Unweight'!$D36:$CL36,'2017 Individual Scores Unweight'!$D$5:$CL$5,'Figure 7'!E$4,'2017 Individual Scores Unweight'!$D$3:$CL$3,"y")</f>
        <v>41.481481481481474</v>
      </c>
      <c r="F32" s="69">
        <f>AVERAGEIFS('2017 Individual Scores Unweight'!$D36:$CL36,'2017 Individual Scores Unweight'!$D$5:$CL$5,'Figure 7'!F$4,'2017 Individual Scores Unweight'!$D$3:$CL$3,"y")</f>
        <v>29.25925925925926</v>
      </c>
      <c r="G32" s="69">
        <f>AVERAGEIFS('2017 Individual Scores Unweight'!$D36:$CL36,'2017 Individual Scores Unweight'!$D$5:$CL$5,'Figure 7'!G$4,'2017 Individual Scores Unweight'!$D$3:$CL$3,"y")</f>
        <v>16.026936026936028</v>
      </c>
      <c r="H32" s="69">
        <f>AVERAGEIFS('2017 Individual Scores Unweight'!$D36:$CL36,'2017 Individual Scores Unweight'!$D$3:$CL$3,"y")</f>
        <v>34.702020202020201</v>
      </c>
    </row>
    <row r="33" spans="1:8" x14ac:dyDescent="0.35">
      <c r="A33" s="63" t="s">
        <v>232</v>
      </c>
      <c r="B33" s="102" t="s">
        <v>255</v>
      </c>
      <c r="C33" s="69">
        <f>AVERAGEIFS('2017 Individual Scores Unweight'!$D37:$CL37,'2017 Individual Scores Unweight'!$D$5:$CL$5,'Figure 7'!C$4,'2017 Individual Scores Unweight'!$D$3:$CL$3,"y")</f>
        <v>42.21380471380472</v>
      </c>
      <c r="D33" s="69">
        <f>AVERAGEIFS('2017 Individual Scores Unweight'!$D37:$CL37,'2017 Individual Scores Unweight'!$D$5:$CL$5,'Figure 7'!D$4,'2017 Individual Scores Unweight'!$D$3:$CL$3,"y")</f>
        <v>37.100168350168346</v>
      </c>
      <c r="E33" s="69">
        <f>AVERAGEIFS('2017 Individual Scores Unweight'!$D37:$CL37,'2017 Individual Scores Unweight'!$D$5:$CL$5,'Figure 7'!E$4,'2017 Individual Scores Unweight'!$D$3:$CL$3,"y")</f>
        <v>54.349046015712673</v>
      </c>
      <c r="F33" s="69">
        <f>AVERAGEIFS('2017 Individual Scores Unweight'!$D37:$CL37,'2017 Individual Scores Unweight'!$D$5:$CL$5,'Figure 7'!F$4,'2017 Individual Scores Unweight'!$D$3:$CL$3,"y")</f>
        <v>64.764309764309772</v>
      </c>
      <c r="G33" s="69">
        <f>AVERAGEIFS('2017 Individual Scores Unweight'!$D37:$CL37,'2017 Individual Scores Unweight'!$D$5:$CL$5,'Figure 7'!G$4,'2017 Individual Scores Unweight'!$D$3:$CL$3,"y")</f>
        <v>46.016835016835024</v>
      </c>
      <c r="H33" s="69">
        <f>AVERAGEIFS('2017 Individual Scores Unweight'!$D37:$CL37,'2017 Individual Scores Unweight'!$D$3:$CL$3,"y")</f>
        <v>46.909932659932657</v>
      </c>
    </row>
    <row r="34" spans="1:8" x14ac:dyDescent="0.35">
      <c r="A34" s="63" t="s">
        <v>228</v>
      </c>
      <c r="B34" s="102" t="s">
        <v>256</v>
      </c>
      <c r="C34" s="69">
        <f>AVERAGEIFS('2017 Individual Scores Unweight'!$D38:$CL38,'2017 Individual Scores Unweight'!$D$5:$CL$5,'Figure 7'!C$4,'2017 Individual Scores Unweight'!$D$3:$CL$3,"y")</f>
        <v>62.65712682379349</v>
      </c>
      <c r="D34" s="69">
        <f>AVERAGEIFS('2017 Individual Scores Unweight'!$D38:$CL38,'2017 Individual Scores Unweight'!$D$5:$CL$5,'Figure 7'!D$4,'2017 Individual Scores Unweight'!$D$3:$CL$3,"y")</f>
        <v>47.808140933140933</v>
      </c>
      <c r="E34" s="69">
        <f>AVERAGEIFS('2017 Individual Scores Unweight'!$D38:$CL38,'2017 Individual Scores Unweight'!$D$5:$CL$5,'Figure 7'!E$4,'2017 Individual Scores Unweight'!$D$3:$CL$3,"y")</f>
        <v>50.456950456950459</v>
      </c>
      <c r="F34" s="69">
        <f>AVERAGEIFS('2017 Individual Scores Unweight'!$D38:$CL38,'2017 Individual Scores Unweight'!$D$5:$CL$5,'Figure 7'!F$4,'2017 Individual Scores Unweight'!$D$3:$CL$3,"y")</f>
        <v>46.402116402116398</v>
      </c>
      <c r="G34" s="69">
        <f>AVERAGEIFS('2017 Individual Scores Unweight'!$D38:$CL38,'2017 Individual Scores Unweight'!$D$5:$CL$5,'Figure 7'!G$4,'2017 Individual Scores Unweight'!$D$3:$CL$3,"y")</f>
        <v>43.167548500881836</v>
      </c>
      <c r="H34" s="69">
        <f>AVERAGEIFS('2017 Individual Scores Unweight'!$D38:$CL38,'2017 Individual Scores Unweight'!$D$3:$CL$3,"y")</f>
        <v>50.342131633798296</v>
      </c>
    </row>
    <row r="35" spans="1:8" x14ac:dyDescent="0.35">
      <c r="A35" s="63" t="s">
        <v>246</v>
      </c>
      <c r="B35" s="102" t="s">
        <v>257</v>
      </c>
      <c r="C35" s="69">
        <f>AVERAGEIFS('2017 Individual Scores Unweight'!$D39:$CL39,'2017 Individual Scores Unweight'!$D$5:$CL$5,'Figure 7'!C$4,'2017 Individual Scores Unweight'!$D$3:$CL$3,"y")</f>
        <v>61.255611672278334</v>
      </c>
      <c r="D35" s="69">
        <f>AVERAGEIFS('2017 Individual Scores Unweight'!$D39:$CL39,'2017 Individual Scores Unweight'!$D$5:$CL$5,'Figure 7'!D$4,'2017 Individual Scores Unweight'!$D$3:$CL$3,"y")</f>
        <v>59.024103468547914</v>
      </c>
      <c r="E35" s="69">
        <f>AVERAGEIFS('2017 Individual Scores Unweight'!$D39:$CL39,'2017 Individual Scores Unweight'!$D$5:$CL$5,'Figure 7'!E$4,'2017 Individual Scores Unweight'!$D$3:$CL$3,"y")</f>
        <v>56.967225161669603</v>
      </c>
      <c r="F35" s="69">
        <f>AVERAGEIFS('2017 Individual Scores Unweight'!$D39:$CL39,'2017 Individual Scores Unweight'!$D$5:$CL$5,'Figure 7'!F$4,'2017 Individual Scores Unweight'!$D$3:$CL$3,"y")</f>
        <v>56.719576719576722</v>
      </c>
      <c r="G35" s="69">
        <f>AVERAGEIFS('2017 Individual Scores Unweight'!$D39:$CL39,'2017 Individual Scores Unweight'!$D$5:$CL$5,'Figure 7'!G$4,'2017 Individual Scores Unweight'!$D$3:$CL$3,"y")</f>
        <v>54.179894179894177</v>
      </c>
      <c r="H35" s="69">
        <f>AVERAGEIFS('2017 Individual Scores Unweight'!$D39:$CL39,'2017 Individual Scores Unweight'!$D$3:$CL$3,"y")</f>
        <v>57.448271351780114</v>
      </c>
    </row>
    <row r="36" spans="1:8" x14ac:dyDescent="0.35">
      <c r="A36" s="63" t="s">
        <v>232</v>
      </c>
      <c r="B36" s="102" t="s">
        <v>308</v>
      </c>
      <c r="C36" s="69">
        <f>AVERAGEIFS('2017 Individual Scores Unweight'!$D40:$CL40,'2017 Individual Scores Unweight'!$D$5:$CL$5,'Figure 7'!C$4,'2017 Individual Scores Unweight'!$D$3:$CL$3,"y")</f>
        <v>70.427350427350419</v>
      </c>
      <c r="D36" s="69">
        <f>AVERAGEIFS('2017 Individual Scores Unweight'!$D40:$CL40,'2017 Individual Scores Unweight'!$D$5:$CL$5,'Figure 7'!D$4,'2017 Individual Scores Unweight'!$D$3:$CL$3,"y")</f>
        <v>63.648374773374769</v>
      </c>
      <c r="E36" s="69">
        <f>AVERAGEIFS('2017 Individual Scores Unweight'!$D40:$CL40,'2017 Individual Scores Unweight'!$D$5:$CL$5,'Figure 7'!E$4,'2017 Individual Scores Unweight'!$D$3:$CL$3,"y")</f>
        <v>59.92784992784992</v>
      </c>
      <c r="F36" s="69">
        <f>AVERAGEIFS('2017 Individual Scores Unweight'!$D40:$CL40,'2017 Individual Scores Unweight'!$D$5:$CL$5,'Figure 7'!F$4,'2017 Individual Scores Unweight'!$D$3:$CL$3,"y")</f>
        <v>49.663817663817653</v>
      </c>
      <c r="G36" s="69">
        <f>AVERAGEIFS('2017 Individual Scores Unweight'!$D40:$CL40,'2017 Individual Scores Unweight'!$D$5:$CL$5,'Figure 7'!G$4,'2017 Individual Scores Unweight'!$D$3:$CL$3,"y")</f>
        <v>52.041785375118693</v>
      </c>
      <c r="H36" s="69">
        <f>AVERAGEIFS('2017 Individual Scores Unweight'!$D40:$CL40,'2017 Individual Scores Unweight'!$D$3:$CL$3,"y")</f>
        <v>60.306047104292702</v>
      </c>
    </row>
    <row r="37" spans="1:8" x14ac:dyDescent="0.35">
      <c r="A37" s="63" t="s">
        <v>246</v>
      </c>
      <c r="B37" s="102" t="s">
        <v>309</v>
      </c>
      <c r="C37" s="69">
        <f>AVERAGEIFS('2017 Individual Scores Unweight'!$D41:$CL41,'2017 Individual Scores Unweight'!$D$5:$CL$5,'Figure 7'!C$4,'2017 Individual Scores Unweight'!$D$3:$CL$3,"y")</f>
        <v>65.428240740740748</v>
      </c>
      <c r="D37" s="69">
        <f>AVERAGEIFS('2017 Individual Scores Unweight'!$D41:$CL41,'2017 Individual Scores Unweight'!$D$5:$CL$5,'Figure 7'!D$4,'2017 Individual Scores Unweight'!$D$3:$CL$3,"y")</f>
        <v>52.153439153439152</v>
      </c>
      <c r="E37" s="69">
        <f>AVERAGEIFS('2017 Individual Scores Unweight'!$D41:$CL41,'2017 Individual Scores Unweight'!$D$5:$CL$5,'Figure 7'!E$4,'2017 Individual Scores Unweight'!$D$3:$CL$3,"y")</f>
        <v>66.171482838149515</v>
      </c>
      <c r="F37" s="69">
        <f>AVERAGEIFS('2017 Individual Scores Unweight'!$D41:$CL41,'2017 Individual Scores Unweight'!$D$5:$CL$5,'Figure 7'!F$4,'2017 Individual Scores Unweight'!$D$3:$CL$3,"y")</f>
        <v>55.948717948717942</v>
      </c>
      <c r="G37" s="69">
        <f>AVERAGEIFS('2017 Individual Scores Unweight'!$D41:$CL41,'2017 Individual Scores Unweight'!$D$5:$CL$5,'Figure 7'!G$4,'2017 Individual Scores Unweight'!$D$3:$CL$3,"y")</f>
        <v>53.476523476523468</v>
      </c>
      <c r="H37" s="69">
        <f>AVERAGEIFS('2017 Individual Scores Unweight'!$D41:$CL41,'2017 Individual Scores Unweight'!$D$3:$CL$3,"y")</f>
        <v>59.534347596847603</v>
      </c>
    </row>
    <row r="38" spans="1:8" x14ac:dyDescent="0.35">
      <c r="A38" s="63" t="s">
        <v>259</v>
      </c>
      <c r="B38" s="102" t="s">
        <v>310</v>
      </c>
      <c r="C38" s="69">
        <f>AVERAGEIFS('2017 Individual Scores Unweight'!$D42:$CL42,'2017 Individual Scores Unweight'!$D$5:$CL$5,'Figure 7'!C$4,'2017 Individual Scores Unweight'!$D$3:$CL$3,"y")</f>
        <v>49.73776223776224</v>
      </c>
      <c r="D38" s="69">
        <f>AVERAGEIFS('2017 Individual Scores Unweight'!$D42:$CL42,'2017 Individual Scores Unweight'!$D$5:$CL$5,'Figure 7'!D$4,'2017 Individual Scores Unweight'!$D$3:$CL$3,"y")</f>
        <v>51.733359233359238</v>
      </c>
      <c r="E38" s="69">
        <f>AVERAGEIFS('2017 Individual Scores Unweight'!$D42:$CL42,'2017 Individual Scores Unweight'!$D$5:$CL$5,'Figure 7'!E$4,'2017 Individual Scores Unweight'!$D$3:$CL$3,"y")</f>
        <v>45.918479668479669</v>
      </c>
      <c r="F38" s="69">
        <f>AVERAGEIFS('2017 Individual Scores Unweight'!$D42:$CL42,'2017 Individual Scores Unweight'!$D$5:$CL$5,'Figure 7'!F$4,'2017 Individual Scores Unweight'!$D$3:$CL$3,"y")</f>
        <v>58.068376068376061</v>
      </c>
      <c r="G38" s="69">
        <f>AVERAGEIFS('2017 Individual Scores Unweight'!$D42:$CL42,'2017 Individual Scores Unweight'!$D$5:$CL$5,'Figure 7'!G$4,'2017 Individual Scores Unweight'!$D$3:$CL$3,"y")</f>
        <v>47.271173271173268</v>
      </c>
      <c r="H38" s="69">
        <f>AVERAGEIFS('2017 Individual Scores Unweight'!$D42:$CL42,'2017 Individual Scores Unweight'!$D$3:$CL$3,"y")</f>
        <v>48.790980315980313</v>
      </c>
    </row>
    <row r="39" spans="1:8" x14ac:dyDescent="0.35">
      <c r="A39" s="63" t="s">
        <v>238</v>
      </c>
      <c r="B39" s="102" t="s">
        <v>258</v>
      </c>
      <c r="C39" s="69">
        <f>AVERAGEIFS('2017 Individual Scores Unweight'!$D43:$CL43,'2017 Individual Scores Unweight'!$D$5:$CL$5,'Figure 7'!C$4,'2017 Individual Scores Unweight'!$D$3:$CL$3,"y")</f>
        <v>74.020655270655254</v>
      </c>
      <c r="D39" s="69">
        <f>AVERAGEIFS('2017 Individual Scores Unweight'!$D43:$CL43,'2017 Individual Scores Unweight'!$D$5:$CL$5,'Figure 7'!D$4,'2017 Individual Scores Unweight'!$D$3:$CL$3,"y")</f>
        <v>60.256086506086511</v>
      </c>
      <c r="E39" s="69">
        <f>AVERAGEIFS('2017 Individual Scores Unweight'!$D43:$CL43,'2017 Individual Scores Unweight'!$D$5:$CL$5,'Figure 7'!E$4,'2017 Individual Scores Unweight'!$D$3:$CL$3,"y")</f>
        <v>54.8951048951049</v>
      </c>
      <c r="F39" s="69">
        <f>AVERAGEIFS('2017 Individual Scores Unweight'!$D43:$CL43,'2017 Individual Scores Unweight'!$D$5:$CL$5,'Figure 7'!F$4,'2017 Individual Scores Unweight'!$D$3:$CL$3,"y")</f>
        <v>77.474747474747474</v>
      </c>
      <c r="G39" s="69">
        <f>AVERAGEIFS('2017 Individual Scores Unweight'!$D43:$CL43,'2017 Individual Scores Unweight'!$D$5:$CL$5,'Figure 7'!G$4,'2017 Individual Scores Unweight'!$D$3:$CL$3,"y")</f>
        <v>51.764346764346762</v>
      </c>
      <c r="H39" s="69">
        <f>AVERAGEIFS('2017 Individual Scores Unweight'!$D43:$CL43,'2017 Individual Scores Unweight'!$D$3:$CL$3,"y")</f>
        <v>60.13870388870388</v>
      </c>
    </row>
    <row r="40" spans="1:8" x14ac:dyDescent="0.35">
      <c r="A40" s="63" t="s">
        <v>259</v>
      </c>
      <c r="B40" s="102" t="s">
        <v>260</v>
      </c>
      <c r="C40" s="69">
        <f>AVERAGEIFS('2017 Individual Scores Unweight'!$D44:$CL44,'2017 Individual Scores Unweight'!$D$5:$CL$5,'Figure 7'!C$4,'2017 Individual Scores Unweight'!$D$3:$CL$3,"y")</f>
        <v>33.085317460317462</v>
      </c>
      <c r="D40" s="69">
        <f>AVERAGEIFS('2017 Individual Scores Unweight'!$D44:$CL44,'2017 Individual Scores Unweight'!$D$5:$CL$5,'Figure 7'!D$4,'2017 Individual Scores Unweight'!$D$3:$CL$3,"y")</f>
        <v>39.634415900863267</v>
      </c>
      <c r="E40" s="69">
        <f>AVERAGEIFS('2017 Individual Scores Unweight'!$D44:$CL44,'2017 Individual Scores Unweight'!$D$5:$CL$5,'Figure 7'!E$4,'2017 Individual Scores Unweight'!$D$3:$CL$3,"y")</f>
        <v>39.162732994432339</v>
      </c>
      <c r="F40" s="69">
        <f>AVERAGEIFS('2017 Individual Scores Unweight'!$D44:$CL44,'2017 Individual Scores Unweight'!$D$5:$CL$5,'Figure 7'!F$4,'2017 Individual Scores Unweight'!$D$3:$CL$3,"y")</f>
        <v>46.478871890636597</v>
      </c>
      <c r="G40" s="69">
        <f>AVERAGEIFS('2017 Individual Scores Unweight'!$D44:$CL44,'2017 Individual Scores Unweight'!$D$5:$CL$5,'Figure 7'!G$4,'2017 Individual Scores Unweight'!$D$3:$CL$3,"y")</f>
        <v>34.718619071560248</v>
      </c>
      <c r="H40" s="69">
        <f>AVERAGEIFS('2017 Individual Scores Unweight'!$D44:$CL44,'2017 Individual Scores Unweight'!$D$3:$CL$3,"y")</f>
        <v>37.296364932987736</v>
      </c>
    </row>
    <row r="41" spans="1:8" x14ac:dyDescent="0.35">
      <c r="A41" s="63" t="s">
        <v>228</v>
      </c>
      <c r="B41" s="102" t="s">
        <v>261</v>
      </c>
      <c r="C41" s="69">
        <f>AVERAGEIFS('2017 Individual Scores Unweight'!$D45:$CL45,'2017 Individual Scores Unweight'!$D$5:$CL$5,'Figure 7'!C$4,'2017 Individual Scores Unweight'!$D$3:$CL$3,"y")</f>
        <v>48.232323232323225</v>
      </c>
      <c r="D41" s="69">
        <f>AVERAGEIFS('2017 Individual Scores Unweight'!$D45:$CL45,'2017 Individual Scores Unweight'!$D$5:$CL$5,'Figure 7'!D$4,'2017 Individual Scores Unweight'!$D$3:$CL$3,"y")</f>
        <v>29.190235690235689</v>
      </c>
      <c r="E41" s="69">
        <f>AVERAGEIFS('2017 Individual Scores Unweight'!$D45:$CL45,'2017 Individual Scores Unweight'!$D$5:$CL$5,'Figure 7'!E$4,'2017 Individual Scores Unweight'!$D$3:$CL$3,"y")</f>
        <v>40.370370370370367</v>
      </c>
      <c r="F41" s="69">
        <f>AVERAGEIFS('2017 Individual Scores Unweight'!$D45:$CL45,'2017 Individual Scores Unweight'!$D$5:$CL$5,'Figure 7'!F$4,'2017 Individual Scores Unweight'!$D$3:$CL$3,"y")</f>
        <v>70.592592592592581</v>
      </c>
      <c r="G41" s="69">
        <f>AVERAGEIFS('2017 Individual Scores Unweight'!$D45:$CL45,'2017 Individual Scores Unweight'!$D$5:$CL$5,'Figure 7'!G$4,'2017 Individual Scores Unweight'!$D$3:$CL$3,"y")</f>
        <v>23.641414141414138</v>
      </c>
      <c r="H41" s="69">
        <f>AVERAGEIFS('2017 Individual Scores Unweight'!$D45:$CL45,'2017 Individual Scores Unweight'!$D$3:$CL$3,"y")</f>
        <v>37.035606060606057</v>
      </c>
    </row>
    <row r="42" spans="1:8" x14ac:dyDescent="0.35">
      <c r="A42" s="63" t="s">
        <v>238</v>
      </c>
      <c r="B42" s="102" t="s">
        <v>262</v>
      </c>
      <c r="C42" s="69">
        <f>AVERAGEIFS('2017 Individual Scores Unweight'!$D46:$CL46,'2017 Individual Scores Unweight'!$D$5:$CL$5,'Figure 7'!C$4,'2017 Individual Scores Unweight'!$D$3:$CL$3,"y")</f>
        <v>52.79882154882155</v>
      </c>
      <c r="D42" s="69">
        <f>AVERAGEIFS('2017 Individual Scores Unweight'!$D46:$CL46,'2017 Individual Scores Unweight'!$D$5:$CL$5,'Figure 7'!D$4,'2017 Individual Scores Unweight'!$D$3:$CL$3,"y")</f>
        <v>67.404761904761912</v>
      </c>
      <c r="E42" s="69">
        <f>AVERAGEIFS('2017 Individual Scores Unweight'!$D46:$CL46,'2017 Individual Scores Unweight'!$D$5:$CL$5,'Figure 7'!E$4,'2017 Individual Scores Unweight'!$D$3:$CL$3,"y")</f>
        <v>64.339981006647676</v>
      </c>
      <c r="F42" s="69">
        <f>AVERAGEIFS('2017 Individual Scores Unweight'!$D46:$CL46,'2017 Individual Scores Unweight'!$D$5:$CL$5,'Figure 7'!F$4,'2017 Individual Scores Unweight'!$D$3:$CL$3,"y")</f>
        <v>70.762718762718762</v>
      </c>
      <c r="G42" s="69">
        <f>AVERAGEIFS('2017 Individual Scores Unweight'!$D46:$CL46,'2017 Individual Scores Unweight'!$D$5:$CL$5,'Figure 7'!G$4,'2017 Individual Scores Unweight'!$D$3:$CL$3,"y")</f>
        <v>49.248677248677247</v>
      </c>
      <c r="H42" s="69">
        <f>AVERAGEIFS('2017 Individual Scores Unweight'!$D46:$CL46,'2017 Individual Scores Unweight'!$D$3:$CL$3,"y")</f>
        <v>59.193016243016231</v>
      </c>
    </row>
    <row r="43" spans="1:8" x14ac:dyDescent="0.35">
      <c r="A43" s="63" t="s">
        <v>238</v>
      </c>
      <c r="B43" s="102" t="s">
        <v>263</v>
      </c>
      <c r="C43" s="69">
        <f>AVERAGEIFS('2017 Individual Scores Unweight'!$D47:$CL47,'2017 Individual Scores Unweight'!$D$5:$CL$5,'Figure 7'!C$4,'2017 Individual Scores Unweight'!$D$3:$CL$3,"y")</f>
        <v>60.375330687830683</v>
      </c>
      <c r="D43" s="69">
        <f>AVERAGEIFS('2017 Individual Scores Unweight'!$D47:$CL47,'2017 Individual Scores Unweight'!$D$5:$CL$5,'Figure 7'!D$4,'2017 Individual Scores Unweight'!$D$3:$CL$3,"y")</f>
        <v>45.047813569872389</v>
      </c>
      <c r="E43" s="69">
        <f>AVERAGEIFS('2017 Individual Scores Unweight'!$D47:$CL47,'2017 Individual Scores Unweight'!$D$5:$CL$5,'Figure 7'!E$4,'2017 Individual Scores Unweight'!$D$3:$CL$3,"y")</f>
        <v>37.579754123871773</v>
      </c>
      <c r="F43" s="69">
        <f>AVERAGEIFS('2017 Individual Scores Unweight'!$D47:$CL47,'2017 Individual Scores Unweight'!$D$5:$CL$5,'Figure 7'!F$4,'2017 Individual Scores Unweight'!$D$3:$CL$3,"y")</f>
        <v>35.590014923348257</v>
      </c>
      <c r="G43" s="69">
        <f>AVERAGEIFS('2017 Individual Scores Unweight'!$D47:$CL47,'2017 Individual Scores Unweight'!$D$5:$CL$5,'Figure 7'!G$4,'2017 Individual Scores Unweight'!$D$3:$CL$3,"y")</f>
        <v>24.56100217864924</v>
      </c>
      <c r="H43" s="69">
        <f>AVERAGEIFS('2017 Individual Scores Unweight'!$D47:$CL47,'2017 Individual Scores Unweight'!$D$3:$CL$3,"y")</f>
        <v>40.278306379531863</v>
      </c>
    </row>
    <row r="44" spans="1:8" x14ac:dyDescent="0.35">
      <c r="A44" s="63" t="s">
        <v>234</v>
      </c>
      <c r="B44" s="102" t="s">
        <v>264</v>
      </c>
      <c r="C44" s="69">
        <f>AVERAGEIFS('2017 Individual Scores Unweight'!$D48:$CL48,'2017 Individual Scores Unweight'!$D$5:$CL$5,'Figure 7'!C$4,'2017 Individual Scores Unweight'!$D$3:$CL$3,"y")</f>
        <v>64.224664224664224</v>
      </c>
      <c r="D44" s="69">
        <f>AVERAGEIFS('2017 Individual Scores Unweight'!$D48:$CL48,'2017 Individual Scores Unweight'!$D$5:$CL$5,'Figure 7'!D$4,'2017 Individual Scores Unweight'!$D$3:$CL$3,"y")</f>
        <v>44.263853430520101</v>
      </c>
      <c r="E44" s="69">
        <f>AVERAGEIFS('2017 Individual Scores Unweight'!$D48:$CL48,'2017 Individual Scores Unweight'!$D$5:$CL$5,'Figure 7'!E$4,'2017 Individual Scores Unweight'!$D$3:$CL$3,"y")</f>
        <v>55.158390991724325</v>
      </c>
      <c r="F44" s="69">
        <f>AVERAGEIFS('2017 Individual Scores Unweight'!$D48:$CL48,'2017 Individual Scores Unweight'!$D$5:$CL$5,'Figure 7'!F$4,'2017 Individual Scores Unweight'!$D$3:$CL$3,"y")</f>
        <v>45.057239057239066</v>
      </c>
      <c r="G44" s="69">
        <f>AVERAGEIFS('2017 Individual Scores Unweight'!$D48:$CL48,'2017 Individual Scores Unweight'!$D$5:$CL$5,'Figure 7'!G$4,'2017 Individual Scores Unweight'!$D$3:$CL$3,"y")</f>
        <v>30.271950271950271</v>
      </c>
      <c r="H44" s="69">
        <f>AVERAGEIFS('2017 Individual Scores Unweight'!$D48:$CL48,'2017 Individual Scores Unweight'!$D$3:$CL$3,"y")</f>
        <v>48.066070349403681</v>
      </c>
    </row>
    <row r="45" spans="1:8" x14ac:dyDescent="0.35">
      <c r="A45" s="63" t="s">
        <v>238</v>
      </c>
      <c r="B45" s="102" t="s">
        <v>265</v>
      </c>
      <c r="C45" s="69">
        <f>AVERAGEIFS('2017 Individual Scores Unweight'!$D49:$CL49,'2017 Individual Scores Unweight'!$D$5:$CL$5,'Figure 7'!C$4,'2017 Individual Scores Unweight'!$D$3:$CL$3,"y")</f>
        <v>71.37464387464388</v>
      </c>
      <c r="D45" s="69">
        <f>AVERAGEIFS('2017 Individual Scores Unweight'!$D49:$CL49,'2017 Individual Scores Unweight'!$D$5:$CL$5,'Figure 7'!D$4,'2017 Individual Scores Unweight'!$D$3:$CL$3,"y")</f>
        <v>61.43291893291893</v>
      </c>
      <c r="E45" s="69">
        <f>AVERAGEIFS('2017 Individual Scores Unweight'!$D49:$CL49,'2017 Individual Scores Unweight'!$D$5:$CL$5,'Figure 7'!E$4,'2017 Individual Scores Unweight'!$D$3:$CL$3,"y")</f>
        <v>67.655184321850982</v>
      </c>
      <c r="F45" s="69">
        <f>AVERAGEIFS('2017 Individual Scores Unweight'!$D49:$CL49,'2017 Individual Scores Unweight'!$D$5:$CL$5,'Figure 7'!F$4,'2017 Individual Scores Unweight'!$D$3:$CL$3,"y")</f>
        <v>75.598290598290603</v>
      </c>
      <c r="G45" s="69">
        <f>AVERAGEIFS('2017 Individual Scores Unweight'!$D49:$CL49,'2017 Individual Scores Unweight'!$D$5:$CL$5,'Figure 7'!G$4,'2017 Individual Scores Unweight'!$D$3:$CL$3,"y")</f>
        <v>50.20940170940171</v>
      </c>
      <c r="H45" s="69">
        <f>AVERAGEIFS('2017 Individual Scores Unweight'!$D49:$CL49,'2017 Individual Scores Unweight'!$D$3:$CL$3,"y")</f>
        <v>63.190332815332816</v>
      </c>
    </row>
    <row r="46" spans="1:8" x14ac:dyDescent="0.35">
      <c r="A46" s="63" t="s">
        <v>228</v>
      </c>
      <c r="B46" s="102" t="s">
        <v>311</v>
      </c>
      <c r="C46" s="69">
        <f>AVERAGEIFS('2017 Individual Scores Unweight'!$D50:$CL50,'2017 Individual Scores Unweight'!$D$5:$CL$5,'Figure 7'!C$4,'2017 Individual Scores Unweight'!$D$3:$CL$3,"y")</f>
        <v>48.947811447811439</v>
      </c>
      <c r="D46" s="69">
        <f>AVERAGEIFS('2017 Individual Scores Unweight'!$D50:$CL50,'2017 Individual Scores Unweight'!$D$5:$CL$5,'Figure 7'!D$4,'2017 Individual Scores Unweight'!$D$3:$CL$3,"y")</f>
        <v>48.536890064667844</v>
      </c>
      <c r="E46" s="69">
        <f>AVERAGEIFS('2017 Individual Scores Unweight'!$D50:$CL50,'2017 Individual Scores Unweight'!$D$5:$CL$5,'Figure 7'!E$4,'2017 Individual Scores Unweight'!$D$3:$CL$3,"y")</f>
        <v>52.43055555555555</v>
      </c>
      <c r="F46" s="69">
        <f>AVERAGEIFS('2017 Individual Scores Unweight'!$D50:$CL50,'2017 Individual Scores Unweight'!$D$5:$CL$5,'Figure 7'!F$4,'2017 Individual Scores Unweight'!$D$3:$CL$3,"y")</f>
        <v>30.864197530864192</v>
      </c>
      <c r="G46" s="69">
        <f>AVERAGEIFS('2017 Individual Scores Unweight'!$D50:$CL50,'2017 Individual Scores Unweight'!$D$5:$CL$5,'Figure 7'!G$4,'2017 Individual Scores Unweight'!$D$3:$CL$3,"y")</f>
        <v>46.163139329805993</v>
      </c>
      <c r="H46" s="69">
        <f>AVERAGEIFS('2017 Individual Scores Unweight'!$D50:$CL50,'2017 Individual Scores Unweight'!$D$3:$CL$3,"y")</f>
        <v>47.852273469557417</v>
      </c>
    </row>
    <row r="47" spans="1:8" x14ac:dyDescent="0.35">
      <c r="A47" s="63" t="s">
        <v>234</v>
      </c>
      <c r="B47" s="102" t="s">
        <v>266</v>
      </c>
      <c r="C47" s="69">
        <f>AVERAGEIFS('2017 Individual Scores Unweight'!$D51:$CL51,'2017 Individual Scores Unweight'!$D$5:$CL$5,'Figure 7'!C$4,'2017 Individual Scores Unweight'!$D$3:$CL$3,"y")</f>
        <v>69.907407407407405</v>
      </c>
      <c r="D47" s="69">
        <f>AVERAGEIFS('2017 Individual Scores Unweight'!$D51:$CL51,'2017 Individual Scores Unweight'!$D$5:$CL$5,'Figure 7'!D$4,'2017 Individual Scores Unweight'!$D$3:$CL$3,"y")</f>
        <v>50.815268065268071</v>
      </c>
      <c r="E47" s="69">
        <f>AVERAGEIFS('2017 Individual Scores Unweight'!$D51:$CL51,'2017 Individual Scores Unweight'!$D$5:$CL$5,'Figure 7'!E$4,'2017 Individual Scores Unweight'!$D$3:$CL$3,"y")</f>
        <v>66.445077556188679</v>
      </c>
      <c r="F47" s="69">
        <f>AVERAGEIFS('2017 Individual Scores Unweight'!$D51:$CL51,'2017 Individual Scores Unweight'!$D$5:$CL$5,'Figure 7'!F$4,'2017 Individual Scores Unweight'!$D$3:$CL$3,"y")</f>
        <v>64.781144781144775</v>
      </c>
      <c r="G47" s="69">
        <f>AVERAGEIFS('2017 Individual Scores Unweight'!$D51:$CL51,'2017 Individual Scores Unweight'!$D$5:$CL$5,'Figure 7'!G$4,'2017 Individual Scores Unweight'!$D$3:$CL$3,"y")</f>
        <v>47.395863395863401</v>
      </c>
      <c r="H47" s="69">
        <f>AVERAGEIFS('2017 Individual Scores Unweight'!$D51:$CL51,'2017 Individual Scores Unweight'!$D$3:$CL$3,"y")</f>
        <v>59.166081449414776</v>
      </c>
    </row>
    <row r="48" spans="1:8" x14ac:dyDescent="0.35">
      <c r="A48" s="63" t="s">
        <v>234</v>
      </c>
      <c r="B48" s="102" t="s">
        <v>267</v>
      </c>
      <c r="C48" s="69">
        <f>AVERAGEIFS('2017 Individual Scores Unweight'!$D52:$CL52,'2017 Individual Scores Unweight'!$D$5:$CL$5,'Figure 7'!C$4,'2017 Individual Scores Unweight'!$D$3:$CL$3,"y")</f>
        <v>61.161061161061149</v>
      </c>
      <c r="D48" s="69">
        <f>AVERAGEIFS('2017 Individual Scores Unweight'!$D52:$CL52,'2017 Individual Scores Unweight'!$D$5:$CL$5,'Figure 7'!D$4,'2017 Individual Scores Unweight'!$D$3:$CL$3,"y")</f>
        <v>34.552469135802468</v>
      </c>
      <c r="E48" s="69">
        <f>AVERAGEIFS('2017 Individual Scores Unweight'!$D52:$CL52,'2017 Individual Scores Unweight'!$D$5:$CL$5,'Figure 7'!E$4,'2017 Individual Scores Unweight'!$D$3:$CL$3,"y")</f>
        <v>36.056397306397301</v>
      </c>
      <c r="F48" s="69">
        <f>AVERAGEIFS('2017 Individual Scores Unweight'!$D52:$CL52,'2017 Individual Scores Unweight'!$D$5:$CL$5,'Figure 7'!F$4,'2017 Individual Scores Unweight'!$D$3:$CL$3,"y")</f>
        <v>34.484848484848484</v>
      </c>
      <c r="G48" s="69">
        <f>AVERAGEIFS('2017 Individual Scores Unweight'!$D52:$CL52,'2017 Individual Scores Unweight'!$D$5:$CL$5,'Figure 7'!G$4,'2017 Individual Scores Unweight'!$D$3:$CL$3,"y")</f>
        <v>19.144781144781145</v>
      </c>
      <c r="H48" s="69">
        <f>AVERAGEIFS('2017 Individual Scores Unweight'!$D52:$CL52,'2017 Individual Scores Unweight'!$D$3:$CL$3,"y")</f>
        <v>36.470062961729624</v>
      </c>
    </row>
    <row r="49" spans="1:8" x14ac:dyDescent="0.35">
      <c r="A49" s="63" t="s">
        <v>232</v>
      </c>
      <c r="B49" s="102" t="s">
        <v>312</v>
      </c>
      <c r="C49" s="69">
        <f>AVERAGEIFS('2017 Individual Scores Unweight'!$D53:$CL53,'2017 Individual Scores Unweight'!$D$5:$CL$5,'Figure 7'!C$4,'2017 Individual Scores Unweight'!$D$3:$CL$3,"y")</f>
        <v>61.868686868686865</v>
      </c>
      <c r="D49" s="69">
        <f>AVERAGEIFS('2017 Individual Scores Unweight'!$D53:$CL53,'2017 Individual Scores Unweight'!$D$5:$CL$5,'Figure 7'!D$4,'2017 Individual Scores Unweight'!$D$3:$CL$3,"y")</f>
        <v>54.322681947681943</v>
      </c>
      <c r="E49" s="69">
        <f>AVERAGEIFS('2017 Individual Scores Unweight'!$D53:$CL53,'2017 Individual Scores Unweight'!$D$5:$CL$5,'Figure 7'!E$4,'2017 Individual Scores Unweight'!$D$3:$CL$3,"y")</f>
        <v>53.138427930094601</v>
      </c>
      <c r="F49" s="69">
        <f>AVERAGEIFS('2017 Individual Scores Unweight'!$D53:$CL53,'2017 Individual Scores Unweight'!$D$5:$CL$5,'Figure 7'!F$4,'2017 Individual Scores Unweight'!$D$3:$CL$3,"y")</f>
        <v>59.25925925925926</v>
      </c>
      <c r="G49" s="69">
        <f>AVERAGEIFS('2017 Individual Scores Unweight'!$D53:$CL53,'2017 Individual Scores Unweight'!$D$5:$CL$5,'Figure 7'!G$4,'2017 Individual Scores Unweight'!$D$3:$CL$3,"y")</f>
        <v>34.001726668393339</v>
      </c>
      <c r="H49" s="69">
        <f>AVERAGEIFS('2017 Individual Scores Unweight'!$D53:$CL53,'2017 Individual Scores Unweight'!$D$3:$CL$3,"y")</f>
        <v>50.643196772363432</v>
      </c>
    </row>
    <row r="50" spans="1:8" x14ac:dyDescent="0.35">
      <c r="A50" s="63" t="s">
        <v>259</v>
      </c>
      <c r="B50" s="102" t="s">
        <v>313</v>
      </c>
      <c r="C50" s="69">
        <f>AVERAGEIFS('2017 Individual Scores Unweight'!$D54:$CL54,'2017 Individual Scores Unweight'!$D$5:$CL$5,'Figure 7'!C$4,'2017 Individual Scores Unweight'!$D$3:$CL$3,"y")</f>
        <v>47.863247863247857</v>
      </c>
      <c r="D50" s="69">
        <f>AVERAGEIFS('2017 Individual Scores Unweight'!$D54:$CL54,'2017 Individual Scores Unweight'!$D$5:$CL$5,'Figure 7'!D$4,'2017 Individual Scores Unweight'!$D$3:$CL$3,"y")</f>
        <v>32.905982905982903</v>
      </c>
      <c r="E50" s="69">
        <f>AVERAGEIFS('2017 Individual Scores Unweight'!$D54:$CL54,'2017 Individual Scores Unweight'!$D$5:$CL$5,'Figure 7'!E$4,'2017 Individual Scores Unweight'!$D$3:$CL$3,"y")</f>
        <v>46.296296296296298</v>
      </c>
      <c r="F50" s="69">
        <f>AVERAGEIFS('2017 Individual Scores Unweight'!$D54:$CL54,'2017 Individual Scores Unweight'!$D$5:$CL$5,'Figure 7'!F$4,'2017 Individual Scores Unweight'!$D$3:$CL$3,"y")</f>
        <v>56.324786324786317</v>
      </c>
      <c r="G50" s="69">
        <f>AVERAGEIFS('2017 Individual Scores Unweight'!$D54:$CL54,'2017 Individual Scores Unweight'!$D$5:$CL$5,'Figure 7'!G$4,'2017 Individual Scores Unweight'!$D$3:$CL$3,"y")</f>
        <v>31.481481481481481</v>
      </c>
      <c r="H50" s="69">
        <f>AVERAGEIFS('2017 Individual Scores Unweight'!$D54:$CL54,'2017 Individual Scores Unweight'!$D$3:$CL$3,"y")</f>
        <v>43.48528015194681</v>
      </c>
    </row>
    <row r="51" spans="1:8" x14ac:dyDescent="0.35">
      <c r="A51" s="63" t="s">
        <v>228</v>
      </c>
      <c r="B51" s="102" t="s">
        <v>268</v>
      </c>
      <c r="C51" s="69">
        <f>AVERAGEIFS('2017 Individual Scores Unweight'!$D55:$CL55,'2017 Individual Scores Unweight'!$D$5:$CL$5,'Figure 7'!C$4,'2017 Individual Scores Unweight'!$D$3:$CL$3,"y")</f>
        <v>69.074074074074076</v>
      </c>
      <c r="D51" s="69">
        <f>AVERAGEIFS('2017 Individual Scores Unweight'!$D55:$CL55,'2017 Individual Scores Unweight'!$D$5:$CL$5,'Figure 7'!D$4,'2017 Individual Scores Unweight'!$D$3:$CL$3,"y")</f>
        <v>54.221611721611715</v>
      </c>
      <c r="E51" s="69">
        <f>AVERAGEIFS('2017 Individual Scores Unweight'!$D55:$CL55,'2017 Individual Scores Unweight'!$D$5:$CL$5,'Figure 7'!E$4,'2017 Individual Scores Unweight'!$D$3:$CL$3,"y")</f>
        <v>58.007301340634676</v>
      </c>
      <c r="F51" s="69">
        <f>AVERAGEIFS('2017 Individual Scores Unweight'!$D55:$CL55,'2017 Individual Scores Unweight'!$D$5:$CL$5,'Figure 7'!F$4,'2017 Individual Scores Unweight'!$D$3:$CL$3,"y")</f>
        <v>68.005698005697994</v>
      </c>
      <c r="G51" s="69">
        <f>AVERAGEIFS('2017 Individual Scores Unweight'!$D55:$CL55,'2017 Individual Scores Unweight'!$D$5:$CL$5,'Figure 7'!G$4,'2017 Individual Scores Unweight'!$D$3:$CL$3,"y")</f>
        <v>54.447330447330444</v>
      </c>
      <c r="H51" s="69">
        <f>AVERAGEIFS('2017 Individual Scores Unweight'!$D55:$CL55,'2017 Individual Scores Unweight'!$D$3:$CL$3,"y")</f>
        <v>59.073445073445065</v>
      </c>
    </row>
    <row r="52" spans="1:8" x14ac:dyDescent="0.35">
      <c r="A52" s="63" t="s">
        <v>246</v>
      </c>
      <c r="B52" s="102" t="s">
        <v>314</v>
      </c>
      <c r="C52" s="69">
        <f>AVERAGEIFS('2017 Individual Scores Unweight'!$D56:$CL56,'2017 Individual Scores Unweight'!$D$5:$CL$5,'Figure 7'!C$4,'2017 Individual Scores Unweight'!$D$3:$CL$3,"y")</f>
        <v>47.719691741430871</v>
      </c>
      <c r="D52" s="69">
        <f>AVERAGEIFS('2017 Individual Scores Unweight'!$D56:$CL56,'2017 Individual Scores Unweight'!$D$5:$CL$5,'Figure 7'!D$4,'2017 Individual Scores Unweight'!$D$3:$CL$3,"y")</f>
        <v>44.012853692201517</v>
      </c>
      <c r="E52" s="69">
        <f>AVERAGEIFS('2017 Individual Scores Unweight'!$D56:$CL56,'2017 Individual Scores Unweight'!$D$5:$CL$5,'Figure 7'!E$4,'2017 Individual Scores Unweight'!$D$3:$CL$3,"y")</f>
        <v>48.680321735877293</v>
      </c>
      <c r="F52" s="69">
        <f>AVERAGEIFS('2017 Individual Scores Unweight'!$D56:$CL56,'2017 Individual Scores Unweight'!$D$5:$CL$5,'Figure 7'!F$4,'2017 Individual Scores Unweight'!$D$3:$CL$3,"y")</f>
        <v>39.074074074074076</v>
      </c>
      <c r="G52" s="69">
        <f>AVERAGEIFS('2017 Individual Scores Unweight'!$D56:$CL56,'2017 Individual Scores Unweight'!$D$5:$CL$5,'Figure 7'!G$4,'2017 Individual Scores Unweight'!$D$3:$CL$3,"y")</f>
        <v>40.368361486008546</v>
      </c>
      <c r="H52" s="69">
        <f>AVERAGEIFS('2017 Individual Scores Unweight'!$D56:$CL56,'2017 Individual Scores Unweight'!$D$3:$CL$3,"y")</f>
        <v>44.996399682695504</v>
      </c>
    </row>
    <row r="53" spans="1:8" x14ac:dyDescent="0.35">
      <c r="A53" s="63" t="s">
        <v>234</v>
      </c>
      <c r="B53" s="102" t="s">
        <v>269</v>
      </c>
      <c r="C53" s="69">
        <f>AVERAGEIFS('2017 Individual Scores Unweight'!$D57:$CL57,'2017 Individual Scores Unweight'!$D$5:$CL$5,'Figure 7'!C$4,'2017 Individual Scores Unweight'!$D$3:$CL$3,"y")</f>
        <v>58.848096348096341</v>
      </c>
      <c r="D53" s="69">
        <f>AVERAGEIFS('2017 Individual Scores Unweight'!$D57:$CL57,'2017 Individual Scores Unweight'!$D$5:$CL$5,'Figure 7'!D$4,'2017 Individual Scores Unweight'!$D$3:$CL$3,"y")</f>
        <v>46.370489078822416</v>
      </c>
      <c r="E53" s="69">
        <f>AVERAGEIFS('2017 Individual Scores Unweight'!$D57:$CL57,'2017 Individual Scores Unweight'!$D$5:$CL$5,'Figure 7'!E$4,'2017 Individual Scores Unweight'!$D$3:$CL$3,"y")</f>
        <v>48.880003741114848</v>
      </c>
      <c r="F53" s="69">
        <f>AVERAGEIFS('2017 Individual Scores Unweight'!$D57:$CL57,'2017 Individual Scores Unweight'!$D$5:$CL$5,'Figure 7'!F$4,'2017 Individual Scores Unweight'!$D$3:$CL$3,"y")</f>
        <v>71.901234567901241</v>
      </c>
      <c r="G53" s="69">
        <f>AVERAGEIFS('2017 Individual Scores Unweight'!$D57:$CL57,'2017 Individual Scores Unweight'!$D$5:$CL$5,'Figure 7'!G$4,'2017 Individual Scores Unweight'!$D$3:$CL$3,"y")</f>
        <v>51.111111111111107</v>
      </c>
      <c r="H53" s="69">
        <f>AVERAGEIFS('2017 Individual Scores Unweight'!$D57:$CL57,'2017 Individual Scores Unweight'!$D$3:$CL$3,"y")</f>
        <v>52.080557713891061</v>
      </c>
    </row>
    <row r="54" spans="1:8" x14ac:dyDescent="0.35">
      <c r="A54" s="63" t="s">
        <v>228</v>
      </c>
      <c r="B54" s="102" t="s">
        <v>270</v>
      </c>
      <c r="C54" s="69">
        <f>AVERAGEIFS('2017 Individual Scores Unweight'!$D58:$CL58,'2017 Individual Scores Unweight'!$D$5:$CL$5,'Figure 7'!C$4,'2017 Individual Scores Unweight'!$D$3:$CL$3,"y")</f>
        <v>58.754208754208747</v>
      </c>
      <c r="D54" s="69">
        <f>AVERAGEIFS('2017 Individual Scores Unweight'!$D58:$CL58,'2017 Individual Scores Unweight'!$D$5:$CL$5,'Figure 7'!D$4,'2017 Individual Scores Unweight'!$D$3:$CL$3,"y")</f>
        <v>37.180555555555557</v>
      </c>
      <c r="E54" s="69">
        <f>AVERAGEIFS('2017 Individual Scores Unweight'!$D58:$CL58,'2017 Individual Scores Unweight'!$D$5:$CL$5,'Figure 7'!E$4,'2017 Individual Scores Unweight'!$D$3:$CL$3,"y")</f>
        <v>38.739778739778735</v>
      </c>
      <c r="F54" s="69">
        <f>AVERAGEIFS('2017 Individual Scores Unweight'!$D58:$CL58,'2017 Individual Scores Unweight'!$D$5:$CL$5,'Figure 7'!F$4,'2017 Individual Scores Unweight'!$D$3:$CL$3,"y")</f>
        <v>36.502244668911331</v>
      </c>
      <c r="G54" s="69">
        <f>AVERAGEIFS('2017 Individual Scores Unweight'!$D58:$CL58,'2017 Individual Scores Unweight'!$D$5:$CL$5,'Figure 7'!G$4,'2017 Individual Scores Unweight'!$D$3:$CL$3,"y")</f>
        <v>28.17460317460317</v>
      </c>
      <c r="H54" s="69">
        <f>AVERAGEIFS('2017 Individual Scores Unweight'!$D58:$CL58,'2017 Individual Scores Unweight'!$D$3:$CL$3,"y")</f>
        <v>40.283073002371253</v>
      </c>
    </row>
    <row r="55" spans="1:8" x14ac:dyDescent="0.35">
      <c r="A55" s="63" t="s">
        <v>238</v>
      </c>
      <c r="B55" s="102" t="s">
        <v>315</v>
      </c>
      <c r="C55" s="69">
        <f>AVERAGEIFS('2017 Individual Scores Unweight'!$D59:$CL59,'2017 Individual Scores Unweight'!$D$5:$CL$5,'Figure 7'!C$4,'2017 Individual Scores Unweight'!$D$3:$CL$3,"y")</f>
        <v>43.286528286528281</v>
      </c>
      <c r="D55" s="69">
        <f>AVERAGEIFS('2017 Individual Scores Unweight'!$D59:$CL59,'2017 Individual Scores Unweight'!$D$5:$CL$5,'Figure 7'!D$4,'2017 Individual Scores Unweight'!$D$3:$CL$3,"y")</f>
        <v>35.882275132275133</v>
      </c>
      <c r="E55" s="69">
        <f>AVERAGEIFS('2017 Individual Scores Unweight'!$D59:$CL59,'2017 Individual Scores Unweight'!$D$5:$CL$5,'Figure 7'!E$4,'2017 Individual Scores Unweight'!$D$3:$CL$3,"y")</f>
        <v>34.707977207977201</v>
      </c>
      <c r="F55" s="69">
        <f>AVERAGEIFS('2017 Individual Scores Unweight'!$D59:$CL59,'2017 Individual Scores Unweight'!$D$5:$CL$5,'Figure 7'!F$4,'2017 Individual Scores Unweight'!$D$3:$CL$3,"y")</f>
        <v>70.656084656084658</v>
      </c>
      <c r="G55" s="69">
        <f>AVERAGEIFS('2017 Individual Scores Unweight'!$D59:$CL59,'2017 Individual Scores Unweight'!$D$5:$CL$5,'Figure 7'!G$4,'2017 Individual Scores Unweight'!$D$3:$CL$3,"y")</f>
        <v>36.897842897842892</v>
      </c>
      <c r="H55" s="69">
        <f>AVERAGEIFS('2017 Individual Scores Unweight'!$D59:$CL59,'2017 Individual Scores Unweight'!$D$3:$CL$3,"y")</f>
        <v>39.003418803418796</v>
      </c>
    </row>
    <row r="56" spans="1:8" x14ac:dyDescent="0.35">
      <c r="A56" s="63" t="s">
        <v>228</v>
      </c>
      <c r="B56" s="102" t="s">
        <v>271</v>
      </c>
      <c r="C56" s="69">
        <f>AVERAGEIFS('2017 Individual Scores Unweight'!$D60:$CL60,'2017 Individual Scores Unweight'!$D$5:$CL$5,'Figure 7'!C$4,'2017 Individual Scores Unweight'!$D$3:$CL$3,"y")</f>
        <v>76.847312999273782</v>
      </c>
      <c r="D56" s="69">
        <f>AVERAGEIFS('2017 Individual Scores Unweight'!$D60:$CL60,'2017 Individual Scores Unweight'!$D$5:$CL$5,'Figure 7'!D$4,'2017 Individual Scores Unweight'!$D$3:$CL$3,"y")</f>
        <v>64.857609710550889</v>
      </c>
      <c r="E56" s="69">
        <f>AVERAGEIFS('2017 Individual Scores Unweight'!$D60:$CL60,'2017 Individual Scores Unweight'!$D$5:$CL$5,'Figure 7'!E$4,'2017 Individual Scores Unweight'!$D$3:$CL$3,"y")</f>
        <v>65.53789725766849</v>
      </c>
      <c r="F56" s="69">
        <f>AVERAGEIFS('2017 Individual Scores Unweight'!$D60:$CL60,'2017 Individual Scores Unweight'!$D$5:$CL$5,'Figure 7'!F$4,'2017 Individual Scores Unweight'!$D$3:$CL$3,"y")</f>
        <v>72.021604938271594</v>
      </c>
      <c r="G56" s="69">
        <f>AVERAGEIFS('2017 Individual Scores Unweight'!$D60:$CL60,'2017 Individual Scores Unweight'!$D$5:$CL$5,'Figure 7'!G$4,'2017 Individual Scores Unweight'!$D$3:$CL$3,"y")</f>
        <v>56.211419753086417</v>
      </c>
      <c r="H56" s="69">
        <f>AVERAGEIFS('2017 Individual Scores Unweight'!$D60:$CL60,'2017 Individual Scores Unweight'!$D$3:$CL$3,"y")</f>
        <v>65.656288904450676</v>
      </c>
    </row>
    <row r="57" spans="1:8" x14ac:dyDescent="0.35">
      <c r="A57" s="63" t="s">
        <v>232</v>
      </c>
      <c r="B57" s="102" t="s">
        <v>272</v>
      </c>
      <c r="C57" s="69">
        <f>AVERAGEIFS('2017 Individual Scores Unweight'!$D61:$CL61,'2017 Individual Scores Unweight'!$D$5:$CL$5,'Figure 7'!C$4,'2017 Individual Scores Unweight'!$D$3:$CL$3,"y")</f>
        <v>68.030303030303031</v>
      </c>
      <c r="D57" s="69">
        <f>AVERAGEIFS('2017 Individual Scores Unweight'!$D61:$CL61,'2017 Individual Scores Unweight'!$D$5:$CL$5,'Figure 7'!D$4,'2017 Individual Scores Unweight'!$D$3:$CL$3,"y")</f>
        <v>65.47258297258297</v>
      </c>
      <c r="E57" s="69">
        <f>AVERAGEIFS('2017 Individual Scores Unweight'!$D61:$CL61,'2017 Individual Scores Unweight'!$D$5:$CL$5,'Figure 7'!E$4,'2017 Individual Scores Unweight'!$D$3:$CL$3,"y")</f>
        <v>63.335738335738334</v>
      </c>
      <c r="F57" s="69">
        <f>AVERAGEIFS('2017 Individual Scores Unweight'!$D61:$CL61,'2017 Individual Scores Unweight'!$D$5:$CL$5,'Figure 7'!F$4,'2017 Individual Scores Unweight'!$D$3:$CL$3,"y")</f>
        <v>67.427288760622091</v>
      </c>
      <c r="G57" s="69">
        <f>AVERAGEIFS('2017 Individual Scores Unweight'!$D61:$CL61,'2017 Individual Scores Unweight'!$D$5:$CL$5,'Figure 7'!G$4,'2017 Individual Scores Unweight'!$D$3:$CL$3,"y")</f>
        <v>53.644781144781142</v>
      </c>
      <c r="H57" s="69">
        <f>AVERAGEIFS('2017 Individual Scores Unweight'!$D61:$CL61,'2017 Individual Scores Unweight'!$D$3:$CL$3,"y")</f>
        <v>62.483858425525092</v>
      </c>
    </row>
    <row r="58" spans="1:8" x14ac:dyDescent="0.35">
      <c r="A58" s="63" t="s">
        <v>234</v>
      </c>
      <c r="B58" s="102" t="s">
        <v>273</v>
      </c>
      <c r="C58" s="69">
        <f>AVERAGEIFS('2017 Individual Scores Unweight'!$D62:$CL62,'2017 Individual Scores Unweight'!$D$5:$CL$5,'Figure 7'!C$4,'2017 Individual Scores Unweight'!$D$3:$CL$3,"y")</f>
        <v>66.633597883597886</v>
      </c>
      <c r="D58" s="69">
        <f>AVERAGEIFS('2017 Individual Scores Unweight'!$D62:$CL62,'2017 Individual Scores Unweight'!$D$5:$CL$5,'Figure 7'!D$4,'2017 Individual Scores Unweight'!$D$3:$CL$3,"y")</f>
        <v>55.247453164119833</v>
      </c>
      <c r="E58" s="69">
        <f>AVERAGEIFS('2017 Individual Scores Unweight'!$D62:$CL62,'2017 Individual Scores Unweight'!$D$5:$CL$5,'Figure 7'!E$4,'2017 Individual Scores Unweight'!$D$3:$CL$3,"y")</f>
        <v>64.826572604350375</v>
      </c>
      <c r="F58" s="69">
        <f>AVERAGEIFS('2017 Individual Scores Unweight'!$D62:$CL62,'2017 Individual Scores Unweight'!$D$5:$CL$5,'Figure 7'!F$4,'2017 Individual Scores Unweight'!$D$3:$CL$3,"y")</f>
        <v>59.645909645909647</v>
      </c>
      <c r="G58" s="69">
        <f>AVERAGEIFS('2017 Individual Scores Unweight'!$D62:$CL62,'2017 Individual Scores Unweight'!$D$5:$CL$5,'Figure 7'!G$4,'2017 Individual Scores Unweight'!$D$3:$CL$3,"y")</f>
        <v>45.70987654320988</v>
      </c>
      <c r="H58" s="69">
        <f>AVERAGEIFS('2017 Individual Scores Unweight'!$D62:$CL62,'2017 Individual Scores Unweight'!$D$3:$CL$3,"y")</f>
        <v>58.233946608946624</v>
      </c>
    </row>
    <row r="59" spans="1:8" x14ac:dyDescent="0.35">
      <c r="A59" s="63" t="s">
        <v>238</v>
      </c>
      <c r="B59" s="102" t="s">
        <v>341</v>
      </c>
      <c r="C59" s="69">
        <f>AVERAGEIFS('2017 Individual Scores Unweight'!$D63:$CL63,'2017 Individual Scores Unweight'!$D$5:$CL$5,'Figure 7'!C$4,'2017 Individual Scores Unweight'!$D$3:$CL$3,"y")</f>
        <v>58.986928104575163</v>
      </c>
      <c r="D59" s="69">
        <f>AVERAGEIFS('2017 Individual Scores Unweight'!$D63:$CL63,'2017 Individual Scores Unweight'!$D$5:$CL$5,'Figure 7'!D$4,'2017 Individual Scores Unweight'!$D$3:$CL$3,"y")</f>
        <v>37.538392707510354</v>
      </c>
      <c r="E59" s="69">
        <f>AVERAGEIFS('2017 Individual Scores Unweight'!$D63:$CL63,'2017 Individual Scores Unweight'!$D$5:$CL$5,'Figure 7'!E$4,'2017 Individual Scores Unweight'!$D$3:$CL$3,"y")</f>
        <v>44.961025720829639</v>
      </c>
      <c r="F59" s="69">
        <f>AVERAGEIFS('2017 Individual Scores Unweight'!$D63:$CL63,'2017 Individual Scores Unweight'!$D$5:$CL$5,'Figure 7'!F$4,'2017 Individual Scores Unweight'!$D$3:$CL$3,"y")</f>
        <v>46.657046657046656</v>
      </c>
      <c r="G59" s="69">
        <f>AVERAGEIFS('2017 Individual Scores Unweight'!$D63:$CL63,'2017 Individual Scores Unweight'!$D$5:$CL$5,'Figure 7'!G$4,'2017 Individual Scores Unweight'!$D$3:$CL$3,"y")</f>
        <v>22.285849952516621</v>
      </c>
      <c r="H59" s="69">
        <f>AVERAGEIFS('2017 Individual Scores Unweight'!$D63:$CL63,'2017 Individual Scores Unweight'!$D$3:$CL$3,"y")</f>
        <v>40.697686699647491</v>
      </c>
    </row>
    <row r="60" spans="1:8" x14ac:dyDescent="0.35">
      <c r="A60" s="63" t="s">
        <v>228</v>
      </c>
      <c r="B60" s="102" t="s">
        <v>342</v>
      </c>
      <c r="C60" s="69">
        <f>AVERAGEIFS('2017 Individual Scores Unweight'!$D64:$CL64,'2017 Individual Scores Unweight'!$D$5:$CL$5,'Figure 7'!C$4,'2017 Individual Scores Unweight'!$D$3:$CL$3,"y")</f>
        <v>42.592592592592595</v>
      </c>
      <c r="D60" s="69">
        <f>AVERAGEIFS('2017 Individual Scores Unweight'!$D64:$CL64,'2017 Individual Scores Unweight'!$D$5:$CL$5,'Figure 7'!D$4,'2017 Individual Scores Unweight'!$D$3:$CL$3,"y")</f>
        <v>36.65439807106474</v>
      </c>
      <c r="E60" s="69">
        <f>AVERAGEIFS('2017 Individual Scores Unweight'!$D64:$CL64,'2017 Individual Scores Unweight'!$D$5:$CL$5,'Figure 7'!E$4,'2017 Individual Scores Unweight'!$D$3:$CL$3,"y")</f>
        <v>38.440222329111215</v>
      </c>
      <c r="F60" s="69">
        <f>AVERAGEIFS('2017 Individual Scores Unweight'!$D64:$CL64,'2017 Individual Scores Unweight'!$D$5:$CL$5,'Figure 7'!F$4,'2017 Individual Scores Unweight'!$D$3:$CL$3,"y")</f>
        <v>34.413580246913583</v>
      </c>
      <c r="G60" s="69">
        <f>AVERAGEIFS('2017 Individual Scores Unweight'!$D64:$CL64,'2017 Individual Scores Unweight'!$D$5:$CL$5,'Figure 7'!G$4,'2017 Individual Scores Unweight'!$D$3:$CL$3,"y")</f>
        <v>30.555555555555554</v>
      </c>
      <c r="H60" s="69">
        <f>AVERAGEIFS('2017 Individual Scores Unweight'!$D64:$CL64,'2017 Individual Scores Unweight'!$D$3:$CL$3,"y")</f>
        <v>37.06658416307539</v>
      </c>
    </row>
    <row r="61" spans="1:8" x14ac:dyDescent="0.35">
      <c r="A61" s="63" t="s">
        <v>246</v>
      </c>
      <c r="B61" s="102" t="s">
        <v>276</v>
      </c>
      <c r="C61" s="69">
        <f>AVERAGEIFS('2017 Individual Scores Unweight'!$D65:$CL65,'2017 Individual Scores Unweight'!$D$5:$CL$5,'Figure 7'!C$4,'2017 Individual Scores Unweight'!$D$3:$CL$3,"y")</f>
        <v>52.703373015873012</v>
      </c>
      <c r="D61" s="69">
        <f>AVERAGEIFS('2017 Individual Scores Unweight'!$D65:$CL65,'2017 Individual Scores Unweight'!$D$5:$CL$5,'Figure 7'!D$4,'2017 Individual Scores Unweight'!$D$3:$CL$3,"y")</f>
        <v>44.024146695715316</v>
      </c>
      <c r="E61" s="69">
        <f>AVERAGEIFS('2017 Individual Scores Unweight'!$D65:$CL65,'2017 Individual Scores Unweight'!$D$5:$CL$5,'Figure 7'!E$4,'2017 Individual Scores Unweight'!$D$3:$CL$3,"y")</f>
        <v>49.106753812636157</v>
      </c>
      <c r="F61" s="69">
        <f>AVERAGEIFS('2017 Individual Scores Unweight'!$D65:$CL65,'2017 Individual Scores Unweight'!$D$5:$CL$5,'Figure 7'!F$4,'2017 Individual Scores Unweight'!$D$3:$CL$3,"y")</f>
        <v>56.05820105820105</v>
      </c>
      <c r="G61" s="69">
        <f>AVERAGEIFS('2017 Individual Scores Unweight'!$D65:$CL65,'2017 Individual Scores Unweight'!$D$5:$CL$5,'Figure 7'!G$4,'2017 Individual Scores Unweight'!$D$3:$CL$3,"y")</f>
        <v>41.291005291005291</v>
      </c>
      <c r="H61" s="69">
        <f>AVERAGEIFS('2017 Individual Scores Unweight'!$D65:$CL65,'2017 Individual Scores Unweight'!$D$3:$CL$3,"y")</f>
        <v>47.203191461769883</v>
      </c>
    </row>
    <row r="62" spans="1:8" x14ac:dyDescent="0.35">
      <c r="A62" s="63" t="s">
        <v>232</v>
      </c>
      <c r="B62" s="102" t="s">
        <v>316</v>
      </c>
      <c r="C62" s="69">
        <f>AVERAGEIFS('2017 Individual Scores Unweight'!$D66:$CL66,'2017 Individual Scores Unweight'!$D$5:$CL$5,'Figure 7'!C$4,'2017 Individual Scores Unweight'!$D$3:$CL$3,"y")</f>
        <v>58.914141414141412</v>
      </c>
      <c r="D62" s="69">
        <f>AVERAGEIFS('2017 Individual Scores Unweight'!$D66:$CL66,'2017 Individual Scores Unweight'!$D$5:$CL$5,'Figure 7'!D$4,'2017 Individual Scores Unweight'!$D$3:$CL$3,"y")</f>
        <v>50.649658982992314</v>
      </c>
      <c r="E62" s="69">
        <f>AVERAGEIFS('2017 Individual Scores Unweight'!$D66:$CL66,'2017 Individual Scores Unweight'!$D$5:$CL$5,'Figure 7'!E$4,'2017 Individual Scores Unweight'!$D$3:$CL$3,"y")</f>
        <v>59.095585484474363</v>
      </c>
      <c r="F62" s="69">
        <f>AVERAGEIFS('2017 Individual Scores Unweight'!$D66:$CL66,'2017 Individual Scores Unweight'!$D$5:$CL$5,'Figure 7'!F$4,'2017 Individual Scores Unweight'!$D$3:$CL$3,"y")</f>
        <v>58.916429249762587</v>
      </c>
      <c r="G62" s="69">
        <f>AVERAGEIFS('2017 Individual Scores Unweight'!$D66:$CL66,'2017 Individual Scores Unweight'!$D$5:$CL$5,'Figure 7'!G$4,'2017 Individual Scores Unweight'!$D$3:$CL$3,"y")</f>
        <v>39.553310886644212</v>
      </c>
      <c r="H62" s="69">
        <f>AVERAGEIFS('2017 Individual Scores Unweight'!$D66:$CL66,'2017 Individual Scores Unweight'!$D$3:$CL$3,"y")</f>
        <v>52.475584908918243</v>
      </c>
    </row>
    <row r="63" spans="1:8" x14ac:dyDescent="0.35">
      <c r="A63" s="63" t="s">
        <v>228</v>
      </c>
      <c r="B63" s="102" t="s">
        <v>277</v>
      </c>
      <c r="C63" s="69">
        <f>AVERAGEIFS('2017 Individual Scores Unweight'!$D67:$CL67,'2017 Individual Scores Unweight'!$D$5:$CL$5,'Figure 7'!C$4,'2017 Individual Scores Unweight'!$D$3:$CL$3,"y")</f>
        <v>25.503323836657174</v>
      </c>
      <c r="D63" s="69">
        <f>AVERAGEIFS('2017 Individual Scores Unweight'!$D67:$CL67,'2017 Individual Scores Unweight'!$D$5:$CL$5,'Figure 7'!D$4,'2017 Individual Scores Unweight'!$D$3:$CL$3,"y")</f>
        <v>16.654077404077405</v>
      </c>
      <c r="E63" s="69">
        <f>AVERAGEIFS('2017 Individual Scores Unweight'!$D67:$CL67,'2017 Individual Scores Unweight'!$D$5:$CL$5,'Figure 7'!E$4,'2017 Individual Scores Unweight'!$D$3:$CL$3,"y")</f>
        <v>39.526677026677028</v>
      </c>
      <c r="F63" s="69">
        <f>AVERAGEIFS('2017 Individual Scores Unweight'!$D67:$CL67,'2017 Individual Scores Unweight'!$D$5:$CL$5,'Figure 7'!F$4,'2017 Individual Scores Unweight'!$D$3:$CL$3,"y")</f>
        <v>67.416361416361411</v>
      </c>
      <c r="G63" s="69">
        <f>AVERAGEIFS('2017 Individual Scores Unweight'!$D67:$CL67,'2017 Individual Scores Unweight'!$D$5:$CL$5,'Figure 7'!G$4,'2017 Individual Scores Unweight'!$D$3:$CL$3,"y")</f>
        <v>16.548821548821547</v>
      </c>
      <c r="H63" s="69">
        <f>AVERAGEIFS('2017 Individual Scores Unweight'!$D67:$CL67,'2017 Individual Scores Unweight'!$D$3:$CL$3,"y")</f>
        <v>27.79750681417347</v>
      </c>
    </row>
    <row r="64" spans="1:8" x14ac:dyDescent="0.35">
      <c r="A64" s="63" t="s">
        <v>232</v>
      </c>
      <c r="B64" s="102" t="s">
        <v>317</v>
      </c>
      <c r="C64" s="69">
        <f>AVERAGEIFS('2017 Individual Scores Unweight'!$D68:$CL68,'2017 Individual Scores Unweight'!$D$5:$CL$5,'Figure 7'!C$4,'2017 Individual Scores Unweight'!$D$3:$CL$3,"y")</f>
        <v>43.672839506172835</v>
      </c>
      <c r="D64" s="69">
        <f>AVERAGEIFS('2017 Individual Scores Unweight'!$D68:$CL68,'2017 Individual Scores Unweight'!$D$5:$CL$5,'Figure 7'!D$4,'2017 Individual Scores Unweight'!$D$3:$CL$3,"y")</f>
        <v>40.949272949272945</v>
      </c>
      <c r="E64" s="69">
        <f>AVERAGEIFS('2017 Individual Scores Unweight'!$D68:$CL68,'2017 Individual Scores Unweight'!$D$5:$CL$5,'Figure 7'!E$4,'2017 Individual Scores Unweight'!$D$3:$CL$3,"y")</f>
        <v>41.378066378066379</v>
      </c>
      <c r="F64" s="69">
        <f>AVERAGEIFS('2017 Individual Scores Unweight'!$D68:$CL68,'2017 Individual Scores Unweight'!$D$5:$CL$5,'Figure 7'!F$4,'2017 Individual Scores Unweight'!$D$3:$CL$3,"y")</f>
        <v>50.314204314204311</v>
      </c>
      <c r="G64" s="69">
        <f>AVERAGEIFS('2017 Individual Scores Unweight'!$D68:$CL68,'2017 Individual Scores Unweight'!$D$5:$CL$5,'Figure 7'!G$4,'2017 Individual Scores Unweight'!$D$3:$CL$3,"y")</f>
        <v>29.666666666666664</v>
      </c>
      <c r="H64" s="69">
        <f>AVERAGEIFS('2017 Individual Scores Unweight'!$D68:$CL68,'2017 Individual Scores Unweight'!$D$3:$CL$3,"y")</f>
        <v>39.270219286885961</v>
      </c>
    </row>
    <row r="65" spans="1:8" x14ac:dyDescent="0.35">
      <c r="A65" s="63" t="s">
        <v>228</v>
      </c>
      <c r="B65" s="102" t="s">
        <v>278</v>
      </c>
      <c r="C65" s="69">
        <f>AVERAGEIFS('2017 Individual Scores Unweight'!$D69:$CL69,'2017 Individual Scores Unweight'!$D$5:$CL$5,'Figure 7'!C$4,'2017 Individual Scores Unweight'!$D$3:$CL$3,"y")</f>
        <v>64.751683501683488</v>
      </c>
      <c r="D65" s="69">
        <f>AVERAGEIFS('2017 Individual Scores Unweight'!$D69:$CL69,'2017 Individual Scores Unweight'!$D$5:$CL$5,'Figure 7'!D$4,'2017 Individual Scores Unweight'!$D$3:$CL$3,"y")</f>
        <v>33.715768799102136</v>
      </c>
      <c r="E65" s="69">
        <f>AVERAGEIFS('2017 Individual Scores Unweight'!$D69:$CL69,'2017 Individual Scores Unweight'!$D$5:$CL$5,'Figure 7'!E$4,'2017 Individual Scores Unweight'!$D$3:$CL$3,"y")</f>
        <v>45.752431724653945</v>
      </c>
      <c r="F65" s="69">
        <f>AVERAGEIFS('2017 Individual Scores Unweight'!$D69:$CL69,'2017 Individual Scores Unweight'!$D$5:$CL$5,'Figure 7'!F$4,'2017 Individual Scores Unweight'!$D$3:$CL$3,"y")</f>
        <v>46.543209876543209</v>
      </c>
      <c r="G65" s="69">
        <f>AVERAGEIFS('2017 Individual Scores Unweight'!$D69:$CL69,'2017 Individual Scores Unweight'!$D$5:$CL$5,'Figure 7'!G$4,'2017 Individual Scores Unweight'!$D$3:$CL$3,"y")</f>
        <v>39.047138047138048</v>
      </c>
      <c r="H65" s="69">
        <f>AVERAGEIFS('2017 Individual Scores Unweight'!$D69:$CL69,'2017 Individual Scores Unweight'!$D$3:$CL$3,"y")</f>
        <v>45.508164983164974</v>
      </c>
    </row>
    <row r="66" spans="1:8" x14ac:dyDescent="0.35">
      <c r="A66" s="63" t="s">
        <v>259</v>
      </c>
      <c r="B66" s="102" t="s">
        <v>318</v>
      </c>
      <c r="C66" s="69">
        <f>AVERAGEIFS('2017 Individual Scores Unweight'!$D70:$CL70,'2017 Individual Scores Unweight'!$D$5:$CL$5,'Figure 7'!C$4,'2017 Individual Scores Unweight'!$D$3:$CL$3,"y")</f>
        <v>52.910052910052912</v>
      </c>
      <c r="D66" s="69">
        <f>AVERAGEIFS('2017 Individual Scores Unweight'!$D70:$CL70,'2017 Individual Scores Unweight'!$D$5:$CL$5,'Figure 7'!D$4,'2017 Individual Scores Unweight'!$D$3:$CL$3,"y")</f>
        <v>41.289034132171388</v>
      </c>
      <c r="E66" s="69">
        <f>AVERAGEIFS('2017 Individual Scores Unweight'!$D70:$CL70,'2017 Individual Scores Unweight'!$D$5:$CL$5,'Figure 7'!E$4,'2017 Individual Scores Unweight'!$D$3:$CL$3,"y")</f>
        <v>53.862433862433868</v>
      </c>
      <c r="F66" s="69">
        <f>AVERAGEIFS('2017 Individual Scores Unweight'!$D70:$CL70,'2017 Individual Scores Unweight'!$D$5:$CL$5,'Figure 7'!F$4,'2017 Individual Scores Unweight'!$D$3:$CL$3,"y")</f>
        <v>32.287581699346404</v>
      </c>
      <c r="G66" s="69">
        <f>AVERAGEIFS('2017 Individual Scores Unweight'!$D70:$CL70,'2017 Individual Scores Unweight'!$D$5:$CL$5,'Figure 7'!G$4,'2017 Individual Scores Unweight'!$D$3:$CL$3,"y")</f>
        <v>37.037037037037031</v>
      </c>
      <c r="H66" s="69">
        <f>AVERAGEIFS('2017 Individual Scores Unweight'!$D70:$CL70,'2017 Individual Scores Unweight'!$D$3:$CL$3,"y")</f>
        <v>46.682652859123444</v>
      </c>
    </row>
    <row r="67" spans="1:8" x14ac:dyDescent="0.35">
      <c r="A67" s="63" t="s">
        <v>259</v>
      </c>
      <c r="B67" s="102" t="s">
        <v>319</v>
      </c>
      <c r="C67" s="69">
        <f>AVERAGEIFS('2017 Individual Scores Unweight'!$D71:$CL71,'2017 Individual Scores Unweight'!$D$5:$CL$5,'Figure 7'!C$4,'2017 Individual Scores Unweight'!$D$3:$CL$3,"y")</f>
        <v>7.2530864197530862</v>
      </c>
      <c r="D67" s="69">
        <f>AVERAGEIFS('2017 Individual Scores Unweight'!$D71:$CL71,'2017 Individual Scores Unweight'!$D$5:$CL$5,'Figure 7'!D$4,'2017 Individual Scores Unweight'!$D$3:$CL$3,"y")</f>
        <v>25.152336860670196</v>
      </c>
      <c r="E67" s="69">
        <f>AVERAGEIFS('2017 Individual Scores Unweight'!$D71:$CL71,'2017 Individual Scores Unweight'!$D$5:$CL$5,'Figure 7'!E$4,'2017 Individual Scores Unweight'!$D$3:$CL$3,"y")</f>
        <v>23.201058201058199</v>
      </c>
      <c r="F67" s="69">
        <f>AVERAGEIFS('2017 Individual Scores Unweight'!$D71:$CL71,'2017 Individual Scores Unweight'!$D$5:$CL$5,'Figure 7'!F$4,'2017 Individual Scores Unweight'!$D$3:$CL$3,"y")</f>
        <v>39.682539682539677</v>
      </c>
      <c r="G67" s="69">
        <f>AVERAGEIFS('2017 Individual Scores Unweight'!$D71:$CL71,'2017 Individual Scores Unweight'!$D$5:$CL$5,'Figure 7'!G$4,'2017 Individual Scores Unweight'!$D$3:$CL$3,"y")</f>
        <v>13.209876543209877</v>
      </c>
      <c r="H67" s="69">
        <f>AVERAGEIFS('2017 Individual Scores Unweight'!$D71:$CL71,'2017 Individual Scores Unweight'!$D$3:$CL$3,"y")</f>
        <v>18.230991573584159</v>
      </c>
    </row>
    <row r="68" spans="1:8" x14ac:dyDescent="0.35">
      <c r="A68" s="63" t="s">
        <v>238</v>
      </c>
      <c r="B68" s="102" t="s">
        <v>279</v>
      </c>
      <c r="C68" s="69">
        <f>AVERAGEIFS('2017 Individual Scores Unweight'!$D72:$CL72,'2017 Individual Scores Unweight'!$D$5:$CL$5,'Figure 7'!C$4,'2017 Individual Scores Unweight'!$D$3:$CL$3,"y")</f>
        <v>82.777777777777771</v>
      </c>
      <c r="D68" s="69">
        <f>AVERAGEIFS('2017 Individual Scores Unweight'!$D72:$CL72,'2017 Individual Scores Unweight'!$D$5:$CL$5,'Figure 7'!D$4,'2017 Individual Scores Unweight'!$D$3:$CL$3,"y")</f>
        <v>71.972425722425726</v>
      </c>
      <c r="E68" s="69">
        <f>AVERAGEIFS('2017 Individual Scores Unweight'!$D72:$CL72,'2017 Individual Scores Unweight'!$D$5:$CL$5,'Figure 7'!E$4,'2017 Individual Scores Unweight'!$D$3:$CL$3,"y")</f>
        <v>74.973544973544975</v>
      </c>
      <c r="F68" s="69">
        <f>AVERAGEIFS('2017 Individual Scores Unweight'!$D72:$CL72,'2017 Individual Scores Unweight'!$D$5:$CL$5,'Figure 7'!F$4,'2017 Individual Scores Unweight'!$D$3:$CL$3,"y")</f>
        <v>82.666666666666657</v>
      </c>
      <c r="G68" s="69">
        <f>AVERAGEIFS('2017 Individual Scores Unweight'!$D72:$CL72,'2017 Individual Scores Unweight'!$D$5:$CL$5,'Figure 7'!G$4,'2017 Individual Scores Unweight'!$D$3:$CL$3,"y")</f>
        <v>69.303215303215296</v>
      </c>
      <c r="H68" s="69">
        <f>AVERAGEIFS('2017 Individual Scores Unweight'!$D72:$CL72,'2017 Individual Scores Unweight'!$D$3:$CL$3,"y")</f>
        <v>74.901241351241353</v>
      </c>
    </row>
    <row r="69" spans="1:8" x14ac:dyDescent="0.35">
      <c r="A69" s="63" t="s">
        <v>234</v>
      </c>
      <c r="B69" s="102" t="s">
        <v>280</v>
      </c>
      <c r="C69" s="69">
        <f>AVERAGEIFS('2017 Individual Scores Unweight'!$D73:$CL73,'2017 Individual Scores Unweight'!$D$5:$CL$5,'Figure 7'!C$4,'2017 Individual Scores Unweight'!$D$3:$CL$3,"y")</f>
        <v>79.636437908496731</v>
      </c>
      <c r="D69" s="69">
        <f>AVERAGEIFS('2017 Individual Scores Unweight'!$D73:$CL73,'2017 Individual Scores Unweight'!$D$5:$CL$5,'Figure 7'!D$4,'2017 Individual Scores Unweight'!$D$3:$CL$3,"y")</f>
        <v>65.953703703703695</v>
      </c>
      <c r="E69" s="69">
        <f>AVERAGEIFS('2017 Individual Scores Unweight'!$D73:$CL73,'2017 Individual Scores Unweight'!$D$5:$CL$5,'Figure 7'!E$4,'2017 Individual Scores Unweight'!$D$3:$CL$3,"y")</f>
        <v>65.911002577669237</v>
      </c>
      <c r="F69" s="69">
        <f>AVERAGEIFS('2017 Individual Scores Unweight'!$D73:$CL73,'2017 Individual Scores Unweight'!$D$5:$CL$5,'Figure 7'!F$4,'2017 Individual Scores Unweight'!$D$3:$CL$3,"y")</f>
        <v>63.879629629629633</v>
      </c>
      <c r="G69" s="69">
        <f>AVERAGEIFS('2017 Individual Scores Unweight'!$D73:$CL73,'2017 Individual Scores Unweight'!$D$5:$CL$5,'Figure 7'!G$4,'2017 Individual Scores Unweight'!$D$3:$CL$3,"y")</f>
        <v>57.845651080945196</v>
      </c>
      <c r="H69" s="69">
        <f>AVERAGEIFS('2017 Individual Scores Unweight'!$D73:$CL73,'2017 Individual Scores Unweight'!$D$3:$CL$3,"y")</f>
        <v>66.546723347458652</v>
      </c>
    </row>
    <row r="70" spans="1:8" x14ac:dyDescent="0.35">
      <c r="A70" s="63" t="s">
        <v>234</v>
      </c>
      <c r="B70" s="102" t="s">
        <v>281</v>
      </c>
      <c r="C70" s="69">
        <f>AVERAGEIFS('2017 Individual Scores Unweight'!$D74:$CL74,'2017 Individual Scores Unweight'!$D$5:$CL$5,'Figure 7'!C$4,'2017 Individual Scores Unweight'!$D$3:$CL$3,"y")</f>
        <v>63.804713804713806</v>
      </c>
      <c r="D70" s="69">
        <f>AVERAGEIFS('2017 Individual Scores Unweight'!$D74:$CL74,'2017 Individual Scores Unweight'!$D$5:$CL$5,'Figure 7'!D$4,'2017 Individual Scores Unweight'!$D$3:$CL$3,"y")</f>
        <v>53.407657157657155</v>
      </c>
      <c r="E70" s="69">
        <f>AVERAGEIFS('2017 Individual Scores Unweight'!$D74:$CL74,'2017 Individual Scores Unweight'!$D$5:$CL$5,'Figure 7'!E$4,'2017 Individual Scores Unweight'!$D$3:$CL$3,"y")</f>
        <v>63.550862717529384</v>
      </c>
      <c r="F70" s="69">
        <f>AVERAGEIFS('2017 Individual Scores Unweight'!$D74:$CL74,'2017 Individual Scores Unweight'!$D$5:$CL$5,'Figure 7'!F$4,'2017 Individual Scores Unweight'!$D$3:$CL$3,"y")</f>
        <v>49.682539682539677</v>
      </c>
      <c r="G70" s="69">
        <f>AVERAGEIFS('2017 Individual Scores Unweight'!$D74:$CL74,'2017 Individual Scores Unweight'!$D$5:$CL$5,'Figure 7'!G$4,'2017 Individual Scores Unweight'!$D$3:$CL$3,"y")</f>
        <v>41.830687830687829</v>
      </c>
      <c r="H70" s="69">
        <f>AVERAGEIFS('2017 Individual Scores Unweight'!$D74:$CL74,'2017 Individual Scores Unweight'!$D$3:$CL$3,"y")</f>
        <v>55.449531949531959</v>
      </c>
    </row>
    <row r="71" spans="1:8" x14ac:dyDescent="0.35">
      <c r="A71" s="63" t="s">
        <v>238</v>
      </c>
      <c r="B71" s="102" t="s">
        <v>282</v>
      </c>
      <c r="C71" s="69">
        <f>AVERAGEIFS('2017 Individual Scores Unweight'!$D75:$CL75,'2017 Individual Scores Unweight'!$D$5:$CL$5,'Figure 7'!C$4,'2017 Individual Scores Unweight'!$D$3:$CL$3,"y")</f>
        <v>88.240740740740733</v>
      </c>
      <c r="D71" s="69">
        <f>AVERAGEIFS('2017 Individual Scores Unweight'!$D75:$CL75,'2017 Individual Scores Unweight'!$D$5:$CL$5,'Figure 7'!D$4,'2017 Individual Scores Unweight'!$D$3:$CL$3,"y")</f>
        <v>43.074074074074076</v>
      </c>
      <c r="E71" s="69">
        <f>AVERAGEIFS('2017 Individual Scores Unweight'!$D75:$CL75,'2017 Individual Scores Unweight'!$D$5:$CL$5,'Figure 7'!E$4,'2017 Individual Scores Unweight'!$D$3:$CL$3,"y")</f>
        <v>46.543209876543209</v>
      </c>
      <c r="F71" s="69">
        <f>AVERAGEIFS('2017 Individual Scores Unweight'!$D75:$CL75,'2017 Individual Scores Unweight'!$D$5:$CL$5,'Figure 7'!F$4,'2017 Individual Scores Unweight'!$D$3:$CL$3,"y")</f>
        <v>41.629629629629633</v>
      </c>
      <c r="G71" s="69">
        <f>AVERAGEIFS('2017 Individual Scores Unweight'!$D75:$CL75,'2017 Individual Scores Unweight'!$D$5:$CL$5,'Figure 7'!G$4,'2017 Individual Scores Unweight'!$D$3:$CL$3,"y")</f>
        <v>29.333333333333325</v>
      </c>
      <c r="H71" s="69">
        <f>AVERAGEIFS('2017 Individual Scores Unweight'!$D75:$CL75,'2017 Individual Scores Unweight'!$D$3:$CL$3,"y")</f>
        <v>49.640740740740746</v>
      </c>
    </row>
    <row r="72" spans="1:8" x14ac:dyDescent="0.35">
      <c r="A72" s="63" t="s">
        <v>228</v>
      </c>
      <c r="B72" s="102" t="s">
        <v>283</v>
      </c>
      <c r="C72" s="69">
        <f>AVERAGEIFS('2017 Individual Scores Unweight'!$D76:$CL76,'2017 Individual Scores Unweight'!$D$5:$CL$5,'Figure 7'!C$4,'2017 Individual Scores Unweight'!$D$3:$CL$3,"y")</f>
        <v>57.26495726495726</v>
      </c>
      <c r="D72" s="69">
        <f>AVERAGEIFS('2017 Individual Scores Unweight'!$D76:$CL76,'2017 Individual Scores Unweight'!$D$5:$CL$5,'Figure 7'!D$4,'2017 Individual Scores Unweight'!$D$3:$CL$3,"y")</f>
        <v>56.239316239316238</v>
      </c>
      <c r="E72" s="69">
        <f>AVERAGEIFS('2017 Individual Scores Unweight'!$D76:$CL76,'2017 Individual Scores Unweight'!$D$5:$CL$5,'Figure 7'!E$4,'2017 Individual Scores Unweight'!$D$3:$CL$3,"y")</f>
        <v>59.259259259259245</v>
      </c>
      <c r="F72" s="69">
        <f>AVERAGEIFS('2017 Individual Scores Unweight'!$D76:$CL76,'2017 Individual Scores Unweight'!$D$5:$CL$5,'Figure 7'!F$4,'2017 Individual Scores Unweight'!$D$3:$CL$3,"y")</f>
        <v>43.076923076923073</v>
      </c>
      <c r="G72" s="69">
        <f>AVERAGEIFS('2017 Individual Scores Unweight'!$D76:$CL76,'2017 Individual Scores Unweight'!$D$5:$CL$5,'Figure 7'!G$4,'2017 Individual Scores Unweight'!$D$3:$CL$3,"y")</f>
        <v>53.162393162393165</v>
      </c>
      <c r="H72" s="69">
        <f>AVERAGEIFS('2017 Individual Scores Unweight'!$D76:$CL76,'2017 Individual Scores Unweight'!$D$3:$CL$3,"y")</f>
        <v>55.92307692307692</v>
      </c>
    </row>
    <row r="73" spans="1:8" x14ac:dyDescent="0.35">
      <c r="A73" s="63" t="s">
        <v>238</v>
      </c>
      <c r="B73" s="102" t="s">
        <v>284</v>
      </c>
      <c r="C73" s="69">
        <f>AVERAGEIFS('2017 Individual Scores Unweight'!$D77:$CL77,'2017 Individual Scores Unweight'!$D$5:$CL$5,'Figure 7'!C$4,'2017 Individual Scores Unweight'!$D$3:$CL$3,"y")</f>
        <v>47.495791245791246</v>
      </c>
      <c r="D73" s="69">
        <f>AVERAGEIFS('2017 Individual Scores Unweight'!$D77:$CL77,'2017 Individual Scores Unweight'!$D$5:$CL$5,'Figure 7'!D$4,'2017 Individual Scores Unweight'!$D$3:$CL$3,"y")</f>
        <v>24.976430976430979</v>
      </c>
      <c r="E73" s="69">
        <f>AVERAGEIFS('2017 Individual Scores Unweight'!$D77:$CL77,'2017 Individual Scores Unweight'!$D$5:$CL$5,'Figure 7'!E$4,'2017 Individual Scores Unweight'!$D$3:$CL$3,"y")</f>
        <v>34.827333160666491</v>
      </c>
      <c r="F73" s="69">
        <f>AVERAGEIFS('2017 Individual Scores Unweight'!$D77:$CL77,'2017 Individual Scores Unweight'!$D$5:$CL$5,'Figure 7'!F$4,'2017 Individual Scores Unweight'!$D$3:$CL$3,"y")</f>
        <v>28.868686868686872</v>
      </c>
      <c r="G73" s="69">
        <f>AVERAGEIFS('2017 Individual Scores Unweight'!$D77:$CL77,'2017 Individual Scores Unweight'!$D$5:$CL$5,'Figure 7'!G$4,'2017 Individual Scores Unweight'!$D$3:$CL$3,"y")</f>
        <v>27.968660968660963</v>
      </c>
      <c r="H73" s="69">
        <f>AVERAGEIFS('2017 Individual Scores Unweight'!$D77:$CL77,'2017 Individual Scores Unweight'!$D$3:$CL$3,"y")</f>
        <v>33.378243978243972</v>
      </c>
    </row>
    <row r="74" spans="1:8" x14ac:dyDescent="0.35">
      <c r="A74" s="63" t="s">
        <v>238</v>
      </c>
      <c r="B74" s="102" t="s">
        <v>285</v>
      </c>
      <c r="C74" s="69">
        <f>AVERAGEIFS('2017 Individual Scores Unweight'!$D78:$CL78,'2017 Individual Scores Unweight'!$D$5:$CL$5,'Figure 7'!C$4,'2017 Individual Scores Unweight'!$D$3:$CL$3,"y")</f>
        <v>33.686868686868685</v>
      </c>
      <c r="D74" s="69">
        <f>AVERAGEIFS('2017 Individual Scores Unweight'!$D78:$CL78,'2017 Individual Scores Unweight'!$D$5:$CL$5,'Figure 7'!D$4,'2017 Individual Scores Unweight'!$D$3:$CL$3,"y")</f>
        <v>28.586700336700336</v>
      </c>
      <c r="E74" s="69">
        <f>AVERAGEIFS('2017 Individual Scores Unweight'!$D78:$CL78,'2017 Individual Scores Unweight'!$D$5:$CL$5,'Figure 7'!E$4,'2017 Individual Scores Unweight'!$D$3:$CL$3,"y")</f>
        <v>26.683501683501685</v>
      </c>
      <c r="F74" s="69">
        <f>AVERAGEIFS('2017 Individual Scores Unweight'!$D78:$CL78,'2017 Individual Scores Unweight'!$D$5:$CL$5,'Figure 7'!F$4,'2017 Individual Scores Unweight'!$D$3:$CL$3,"y")</f>
        <v>45.414141414141412</v>
      </c>
      <c r="G74" s="69">
        <f>AVERAGEIFS('2017 Individual Scores Unweight'!$D78:$CL78,'2017 Individual Scores Unweight'!$D$5:$CL$5,'Figure 7'!G$4,'2017 Individual Scores Unweight'!$D$3:$CL$3,"y")</f>
        <v>23.19191919191919</v>
      </c>
      <c r="H74" s="69">
        <f>AVERAGEIFS('2017 Individual Scores Unweight'!$D78:$CL78,'2017 Individual Scores Unweight'!$D$3:$CL$3,"y")</f>
        <v>28.528451178451171</v>
      </c>
    </row>
    <row r="75" spans="1:8" x14ac:dyDescent="0.35">
      <c r="A75" s="63" t="s">
        <v>228</v>
      </c>
      <c r="B75" s="102" t="s">
        <v>286</v>
      </c>
      <c r="C75" s="69">
        <f>AVERAGEIFS('2017 Individual Scores Unweight'!$D79:$CL79,'2017 Individual Scores Unweight'!$D$5:$CL$5,'Figure 7'!C$4,'2017 Individual Scores Unweight'!$D$3:$CL$3,"y")</f>
        <v>55.303030303030305</v>
      </c>
      <c r="D75" s="69">
        <f>AVERAGEIFS('2017 Individual Scores Unweight'!$D79:$CL79,'2017 Individual Scores Unweight'!$D$5:$CL$5,'Figure 7'!D$4,'2017 Individual Scores Unweight'!$D$3:$CL$3,"y")</f>
        <v>57.083333333333329</v>
      </c>
      <c r="E75" s="69">
        <f>AVERAGEIFS('2017 Individual Scores Unweight'!$D79:$CL79,'2017 Individual Scores Unweight'!$D$5:$CL$5,'Figure 7'!E$4,'2017 Individual Scores Unweight'!$D$3:$CL$3,"y")</f>
        <v>57.806853640186972</v>
      </c>
      <c r="F75" s="69">
        <f>AVERAGEIFS('2017 Individual Scores Unweight'!$D79:$CL79,'2017 Individual Scores Unweight'!$D$5:$CL$5,'Figure 7'!F$4,'2017 Individual Scores Unweight'!$D$3:$CL$3,"y")</f>
        <v>67.792022792022792</v>
      </c>
      <c r="G75" s="69">
        <f>AVERAGEIFS('2017 Individual Scores Unweight'!$D79:$CL79,'2017 Individual Scores Unweight'!$D$5:$CL$5,'Figure 7'!G$4,'2017 Individual Scores Unweight'!$D$3:$CL$3,"y")</f>
        <v>48.654320987654323</v>
      </c>
      <c r="H75" s="69">
        <f>AVERAGEIFS('2017 Individual Scores Unweight'!$D79:$CL79,'2017 Individual Scores Unweight'!$D$3:$CL$3,"y")</f>
        <v>55.37251020584354</v>
      </c>
    </row>
    <row r="76" spans="1:8" x14ac:dyDescent="0.35">
      <c r="A76" s="63" t="s">
        <v>238</v>
      </c>
      <c r="B76" s="102" t="s">
        <v>320</v>
      </c>
      <c r="C76" s="69">
        <f>AVERAGEIFS('2017 Individual Scores Unweight'!$D80:$CL80,'2017 Individual Scores Unweight'!$D$5:$CL$5,'Figure 7'!C$4,'2017 Individual Scores Unweight'!$D$3:$CL$3,"y")</f>
        <v>72.512210012210005</v>
      </c>
      <c r="D76" s="69">
        <f>AVERAGEIFS('2017 Individual Scores Unweight'!$D80:$CL80,'2017 Individual Scores Unweight'!$D$5:$CL$5,'Figure 7'!D$4,'2017 Individual Scores Unweight'!$D$3:$CL$3,"y")</f>
        <v>67.267195767195759</v>
      </c>
      <c r="E76" s="69">
        <f>AVERAGEIFS('2017 Individual Scores Unweight'!$D80:$CL80,'2017 Individual Scores Unweight'!$D$5:$CL$5,'Figure 7'!E$4,'2017 Individual Scores Unweight'!$D$3:$CL$3,"y")</f>
        <v>60.211640211640201</v>
      </c>
      <c r="F76" s="69">
        <f>AVERAGEIFS('2017 Individual Scores Unweight'!$D80:$CL80,'2017 Individual Scores Unweight'!$D$5:$CL$5,'Figure 7'!F$4,'2017 Individual Scores Unweight'!$D$3:$CL$3,"y")</f>
        <v>74.483571983571977</v>
      </c>
      <c r="G76" s="69">
        <f>AVERAGEIFS('2017 Individual Scores Unweight'!$D80:$CL80,'2017 Individual Scores Unweight'!$D$5:$CL$5,'Figure 7'!G$4,'2017 Individual Scores Unweight'!$D$3:$CL$3,"y")</f>
        <v>47.092352092352094</v>
      </c>
      <c r="H76" s="69">
        <f>AVERAGEIFS('2017 Individual Scores Unweight'!$D80:$CL80,'2017 Individual Scores Unweight'!$D$3:$CL$3,"y")</f>
        <v>61.516639841639822</v>
      </c>
    </row>
    <row r="77" spans="1:8" x14ac:dyDescent="0.35">
      <c r="A77" s="63" t="s">
        <v>259</v>
      </c>
      <c r="B77" s="102" t="s">
        <v>287</v>
      </c>
      <c r="C77" s="69">
        <f>AVERAGEIFS('2017 Individual Scores Unweight'!$D81:$CL81,'2017 Individual Scores Unweight'!$D$5:$CL$5,'Figure 7'!C$4,'2017 Individual Scores Unweight'!$D$3:$CL$3,"y")</f>
        <v>84.890109890109898</v>
      </c>
      <c r="D77" s="69">
        <f>AVERAGEIFS('2017 Individual Scores Unweight'!$D81:$CL81,'2017 Individual Scores Unweight'!$D$5:$CL$5,'Figure 7'!D$4,'2017 Individual Scores Unweight'!$D$3:$CL$3,"y")</f>
        <v>82.007437007437005</v>
      </c>
      <c r="E77" s="69">
        <f>AVERAGEIFS('2017 Individual Scores Unweight'!$D81:$CL81,'2017 Individual Scores Unweight'!$D$5:$CL$5,'Figure 7'!E$4,'2017 Individual Scores Unweight'!$D$3:$CL$3,"y")</f>
        <v>83.108866442199783</v>
      </c>
      <c r="F77" s="69">
        <f>AVERAGEIFS('2017 Individual Scores Unweight'!$D81:$CL81,'2017 Individual Scores Unweight'!$D$5:$CL$5,'Figure 7'!F$4,'2017 Individual Scores Unweight'!$D$3:$CL$3,"y")</f>
        <v>78.227513227513214</v>
      </c>
      <c r="G77" s="69">
        <f>AVERAGEIFS('2017 Individual Scores Unweight'!$D81:$CL81,'2017 Individual Scores Unweight'!$D$5:$CL$5,'Figure 7'!G$4,'2017 Individual Scores Unweight'!$D$3:$CL$3,"y")</f>
        <v>79.259259259259238</v>
      </c>
      <c r="H77" s="69">
        <f>AVERAGEIFS('2017 Individual Scores Unweight'!$D81:$CL81,'2017 Individual Scores Unweight'!$D$3:$CL$3,"y")</f>
        <v>82.038359788359756</v>
      </c>
    </row>
    <row r="78" spans="1:8" x14ac:dyDescent="0.35">
      <c r="A78" s="63" t="s">
        <v>238</v>
      </c>
      <c r="B78" s="102" t="s">
        <v>288</v>
      </c>
      <c r="C78" s="69">
        <f>AVERAGEIFS('2017 Individual Scores Unweight'!$D82:$CL82,'2017 Individual Scores Unweight'!$D$5:$CL$5,'Figure 7'!C$4,'2017 Individual Scores Unweight'!$D$3:$CL$3,"y")</f>
        <v>67.873176206509541</v>
      </c>
      <c r="D78" s="69">
        <f>AVERAGEIFS('2017 Individual Scores Unweight'!$D82:$CL82,'2017 Individual Scores Unweight'!$D$5:$CL$5,'Figure 7'!D$4,'2017 Individual Scores Unweight'!$D$3:$CL$3,"y")</f>
        <v>65.686868686868678</v>
      </c>
      <c r="E78" s="69">
        <f>AVERAGEIFS('2017 Individual Scores Unweight'!$D82:$CL82,'2017 Individual Scores Unweight'!$D$5:$CL$5,'Figure 7'!E$4,'2017 Individual Scores Unweight'!$D$3:$CL$3,"y")</f>
        <v>66.316872427983526</v>
      </c>
      <c r="F78" s="69">
        <f>AVERAGEIFS('2017 Individual Scores Unweight'!$D82:$CL82,'2017 Individual Scores Unweight'!$D$5:$CL$5,'Figure 7'!F$4,'2017 Individual Scores Unweight'!$D$3:$CL$3,"y")</f>
        <v>68.320987654320987</v>
      </c>
      <c r="G78" s="69">
        <f>AVERAGEIFS('2017 Individual Scores Unweight'!$D82:$CL82,'2017 Individual Scores Unweight'!$D$5:$CL$5,'Figure 7'!G$4,'2017 Individual Scores Unweight'!$D$3:$CL$3,"y")</f>
        <v>53.802469135802468</v>
      </c>
      <c r="H78" s="69">
        <f>AVERAGEIFS('2017 Individual Scores Unweight'!$D82:$CL82,'2017 Individual Scores Unweight'!$D$3:$CL$3,"y")</f>
        <v>63.473737373737364</v>
      </c>
    </row>
    <row r="79" spans="1:8" x14ac:dyDescent="0.35">
      <c r="A79" s="63" t="s">
        <v>228</v>
      </c>
      <c r="B79" s="102" t="s">
        <v>289</v>
      </c>
      <c r="C79" s="69">
        <f>AVERAGEIFS('2017 Individual Scores Unweight'!$D83:$CL83,'2017 Individual Scores Unweight'!$D$5:$CL$5,'Figure 7'!C$4,'2017 Individual Scores Unweight'!$D$3:$CL$3,"y")</f>
        <v>29.861111111111107</v>
      </c>
      <c r="D79" s="69">
        <f>AVERAGEIFS('2017 Individual Scores Unweight'!$D83:$CL83,'2017 Individual Scores Unweight'!$D$5:$CL$5,'Figure 7'!D$4,'2017 Individual Scores Unweight'!$D$3:$CL$3,"y")</f>
        <v>33.313492063492063</v>
      </c>
      <c r="E79" s="69">
        <f>AVERAGEIFS('2017 Individual Scores Unweight'!$D83:$CL83,'2017 Individual Scores Unweight'!$D$5:$CL$5,'Figure 7'!E$4,'2017 Individual Scores Unweight'!$D$3:$CL$3,"y")</f>
        <v>33.77344877344877</v>
      </c>
      <c r="F79" s="69">
        <f>AVERAGEIFS('2017 Individual Scores Unweight'!$D83:$CL83,'2017 Individual Scores Unweight'!$D$5:$CL$5,'Figure 7'!F$4,'2017 Individual Scores Unweight'!$D$3:$CL$3,"y")</f>
        <v>40.790343915343918</v>
      </c>
      <c r="G79" s="69">
        <f>AVERAGEIFS('2017 Individual Scores Unweight'!$D83:$CL83,'2017 Individual Scores Unweight'!$D$5:$CL$5,'Figure 7'!G$4,'2017 Individual Scores Unweight'!$D$3:$CL$3,"y")</f>
        <v>21.805555555555557</v>
      </c>
      <c r="H79" s="69">
        <f>AVERAGEIFS('2017 Individual Scores Unweight'!$D83:$CL83,'2017 Individual Scores Unweight'!$D$3:$CL$3,"y")</f>
        <v>29.94518598685265</v>
      </c>
    </row>
    <row r="80" spans="1:8" x14ac:dyDescent="0.35">
      <c r="A80" s="63" t="s">
        <v>234</v>
      </c>
      <c r="B80" s="102" t="s">
        <v>290</v>
      </c>
      <c r="C80" s="69">
        <f>AVERAGEIFS('2017 Individual Scores Unweight'!$D84:$CL84,'2017 Individual Scores Unweight'!$D$5:$CL$5,'Figure 7'!C$4,'2017 Individual Scores Unweight'!$D$3:$CL$3,"y")</f>
        <v>77.003367003367003</v>
      </c>
      <c r="D80" s="69">
        <f>AVERAGEIFS('2017 Individual Scores Unweight'!$D84:$CL84,'2017 Individual Scores Unweight'!$D$5:$CL$5,'Figure 7'!D$4,'2017 Individual Scores Unweight'!$D$3:$CL$3,"y")</f>
        <v>64.769721019721018</v>
      </c>
      <c r="E80" s="69">
        <f>AVERAGEIFS('2017 Individual Scores Unweight'!$D84:$CL84,'2017 Individual Scores Unweight'!$D$5:$CL$5,'Figure 7'!E$4,'2017 Individual Scores Unweight'!$D$3:$CL$3,"y")</f>
        <v>78.858024691358025</v>
      </c>
      <c r="F80" s="69">
        <f>AVERAGEIFS('2017 Individual Scores Unweight'!$D84:$CL84,'2017 Individual Scores Unweight'!$D$5:$CL$5,'Figure 7'!F$4,'2017 Individual Scores Unweight'!$D$3:$CL$3,"y")</f>
        <v>61.690235690235681</v>
      </c>
      <c r="G80" s="69">
        <f>AVERAGEIFS('2017 Individual Scores Unweight'!$D84:$CL84,'2017 Individual Scores Unweight'!$D$5:$CL$5,'Figure 7'!G$4,'2017 Individual Scores Unweight'!$D$3:$CL$3,"y")</f>
        <v>45.446528779862106</v>
      </c>
      <c r="H80" s="69">
        <f>AVERAGEIFS('2017 Individual Scores Unweight'!$D84:$CL84,'2017 Individual Scores Unweight'!$D$3:$CL$3,"y")</f>
        <v>66.458168991502333</v>
      </c>
    </row>
    <row r="81" spans="1:8" x14ac:dyDescent="0.35">
      <c r="A81" s="63" t="s">
        <v>259</v>
      </c>
      <c r="B81" s="102" t="s">
        <v>321</v>
      </c>
      <c r="C81" s="69">
        <f>AVERAGEIFS('2017 Individual Scores Unweight'!$D85:$CL85,'2017 Individual Scores Unweight'!$D$5:$CL$5,'Figure 7'!C$4,'2017 Individual Scores Unweight'!$D$3:$CL$3,"y")</f>
        <v>24.801587301587301</v>
      </c>
      <c r="D81" s="69">
        <f>AVERAGEIFS('2017 Individual Scores Unweight'!$D85:$CL85,'2017 Individual Scores Unweight'!$D$5:$CL$5,'Figure 7'!D$4,'2017 Individual Scores Unweight'!$D$3:$CL$3,"y")</f>
        <v>16.785714285714285</v>
      </c>
      <c r="E81" s="69">
        <f>AVERAGEIFS('2017 Individual Scores Unweight'!$D85:$CL85,'2017 Individual Scores Unweight'!$D$5:$CL$5,'Figure 7'!E$4,'2017 Individual Scores Unweight'!$D$3:$CL$3,"y")</f>
        <v>25.925925925925924</v>
      </c>
      <c r="F81" s="69">
        <f>AVERAGEIFS('2017 Individual Scores Unweight'!$D85:$CL85,'2017 Individual Scores Unweight'!$D$5:$CL$5,'Figure 7'!F$4,'2017 Individual Scores Unweight'!$D$3:$CL$3,"y")</f>
        <v>54.603174603174601</v>
      </c>
      <c r="G81" s="69">
        <f>AVERAGEIFS('2017 Individual Scores Unweight'!$D85:$CL85,'2017 Individual Scores Unweight'!$D$5:$CL$5,'Figure 7'!G$4,'2017 Individual Scores Unweight'!$D$3:$CL$3,"y")</f>
        <v>14.920634920634919</v>
      </c>
      <c r="H81" s="69">
        <f>AVERAGEIFS('2017 Individual Scores Unweight'!$D85:$CL85,'2017 Individual Scores Unweight'!$D$3:$CL$3,"y")</f>
        <v>22.555555555555557</v>
      </c>
    </row>
    <row r="82" spans="1:8" x14ac:dyDescent="0.35">
      <c r="A82" s="63" t="s">
        <v>238</v>
      </c>
      <c r="B82" s="102" t="s">
        <v>291</v>
      </c>
      <c r="C82" s="69">
        <f>AVERAGEIFS('2017 Individual Scores Unweight'!$D86:$CL86,'2017 Individual Scores Unweight'!$D$5:$CL$5,'Figure 7'!C$4,'2017 Individual Scores Unweight'!$D$3:$CL$3,"y")</f>
        <v>72.453703703703709</v>
      </c>
      <c r="D82" s="69">
        <f>AVERAGEIFS('2017 Individual Scores Unweight'!$D86:$CL86,'2017 Individual Scores Unweight'!$D$5:$CL$5,'Figure 7'!D$4,'2017 Individual Scores Unweight'!$D$3:$CL$3,"y")</f>
        <v>54.670227920227916</v>
      </c>
      <c r="E82" s="69">
        <f>AVERAGEIFS('2017 Individual Scores Unweight'!$D86:$CL86,'2017 Individual Scores Unweight'!$D$5:$CL$5,'Figure 7'!E$4,'2017 Individual Scores Unweight'!$D$3:$CL$3,"y")</f>
        <v>52.608708164263724</v>
      </c>
      <c r="F82" s="69">
        <f>AVERAGEIFS('2017 Individual Scores Unweight'!$D86:$CL86,'2017 Individual Scores Unweight'!$D$5:$CL$5,'Figure 7'!F$4,'2017 Individual Scores Unweight'!$D$3:$CL$3,"y")</f>
        <v>59.753086419753096</v>
      </c>
      <c r="G82" s="69">
        <f>AVERAGEIFS('2017 Individual Scores Unweight'!$D86:$CL86,'2017 Individual Scores Unweight'!$D$5:$CL$5,'Figure 7'!G$4,'2017 Individual Scores Unweight'!$D$3:$CL$3,"y")</f>
        <v>34.487574154240825</v>
      </c>
      <c r="H82" s="69">
        <f>AVERAGEIFS('2017 Individual Scores Unweight'!$D86:$CL86,'2017 Individual Scores Unweight'!$D$3:$CL$3,"y")</f>
        <v>52.816946633613291</v>
      </c>
    </row>
    <row r="83" spans="1:8" x14ac:dyDescent="0.35">
      <c r="A83" s="63" t="s">
        <v>259</v>
      </c>
      <c r="B83" s="102" t="s">
        <v>322</v>
      </c>
      <c r="C83" s="69">
        <f>AVERAGEIFS('2017 Individual Scores Unweight'!$D87:$CL87,'2017 Individual Scores Unweight'!$D$5:$CL$5,'Figure 7'!C$4,'2017 Individual Scores Unweight'!$D$3:$CL$3,"y")</f>
        <v>48.090277777777771</v>
      </c>
      <c r="D83" s="69">
        <f>AVERAGEIFS('2017 Individual Scores Unweight'!$D87:$CL87,'2017 Individual Scores Unweight'!$D$5:$CL$5,'Figure 7'!D$4,'2017 Individual Scores Unweight'!$D$3:$CL$3,"y")</f>
        <v>34.854662698412696</v>
      </c>
      <c r="E83" s="69">
        <f>AVERAGEIFS('2017 Individual Scores Unweight'!$D87:$CL87,'2017 Individual Scores Unweight'!$D$5:$CL$5,'Figure 7'!E$4,'2017 Individual Scores Unweight'!$D$3:$CL$3,"y")</f>
        <v>41.550925925925924</v>
      </c>
      <c r="F83" s="69">
        <f>AVERAGEIFS('2017 Individual Scores Unweight'!$D87:$CL87,'2017 Individual Scores Unweight'!$D$5:$CL$5,'Figure 7'!F$4,'2017 Individual Scores Unweight'!$D$3:$CL$3,"y")</f>
        <v>49.994708994708994</v>
      </c>
      <c r="G83" s="69">
        <f>AVERAGEIFS('2017 Individual Scores Unweight'!$D87:$CL87,'2017 Individual Scores Unweight'!$D$5:$CL$5,'Figure 7'!G$4,'2017 Individual Scores Unweight'!$D$3:$CL$3,"y")</f>
        <v>32.701058201058196</v>
      </c>
      <c r="H83" s="69">
        <f>AVERAGEIFS('2017 Individual Scores Unweight'!$D87:$CL87,'2017 Individual Scores Unweight'!$D$3:$CL$3,"y")</f>
        <v>39.729265873015869</v>
      </c>
    </row>
    <row r="84" spans="1:8" x14ac:dyDescent="0.35">
      <c r="A84" s="63" t="s">
        <v>259</v>
      </c>
      <c r="B84" s="102" t="s">
        <v>292</v>
      </c>
      <c r="C84" s="69">
        <f>AVERAGEIFS('2017 Individual Scores Unweight'!$D88:$CL88,'2017 Individual Scores Unweight'!$D$5:$CL$5,'Figure 7'!C$4,'2017 Individual Scores Unweight'!$D$3:$CL$3,"y")</f>
        <v>52.222222222222214</v>
      </c>
      <c r="D84" s="69">
        <f>AVERAGEIFS('2017 Individual Scores Unweight'!$D88:$CL88,'2017 Individual Scores Unweight'!$D$5:$CL$5,'Figure 7'!D$4,'2017 Individual Scores Unweight'!$D$3:$CL$3,"y")</f>
        <v>51.777777777777786</v>
      </c>
      <c r="E84" s="69">
        <f>AVERAGEIFS('2017 Individual Scores Unweight'!$D88:$CL88,'2017 Individual Scores Unweight'!$D$5:$CL$5,'Figure 7'!E$4,'2017 Individual Scores Unweight'!$D$3:$CL$3,"y")</f>
        <v>41.187084520417855</v>
      </c>
      <c r="F84" s="69">
        <f>AVERAGEIFS('2017 Individual Scores Unweight'!$D88:$CL88,'2017 Individual Scores Unweight'!$D$5:$CL$5,'Figure 7'!F$4,'2017 Individual Scores Unweight'!$D$3:$CL$3,"y")</f>
        <v>52.148148148148152</v>
      </c>
      <c r="G84" s="69">
        <f>AVERAGEIFS('2017 Individual Scores Unweight'!$D88:$CL88,'2017 Individual Scores Unweight'!$D$5:$CL$5,'Figure 7'!G$4,'2017 Individual Scores Unweight'!$D$3:$CL$3,"y")</f>
        <v>48</v>
      </c>
      <c r="H84" s="69">
        <f>AVERAGEIFS('2017 Individual Scores Unweight'!$D88:$CL88,'2017 Individual Scores Unweight'!$D$3:$CL$3,"y")</f>
        <v>47.763532763532766</v>
      </c>
    </row>
    <row r="85" spans="1:8" x14ac:dyDescent="0.35">
      <c r="A85" s="63" t="s">
        <v>228</v>
      </c>
      <c r="B85" s="102" t="s">
        <v>293</v>
      </c>
      <c r="C85" s="69">
        <f>AVERAGEIFS('2017 Individual Scores Unweight'!$D89:$CL89,'2017 Individual Scores Unweight'!$D$5:$CL$5,'Figure 7'!C$4,'2017 Individual Scores Unweight'!$D$3:$CL$3,"y")</f>
        <v>80.18518518518519</v>
      </c>
      <c r="D85" s="69">
        <f>AVERAGEIFS('2017 Individual Scores Unweight'!$D89:$CL89,'2017 Individual Scores Unweight'!$D$5:$CL$5,'Figure 7'!D$4,'2017 Individual Scores Unweight'!$D$3:$CL$3,"y")</f>
        <v>44.555555555555557</v>
      </c>
      <c r="E85" s="69">
        <f>AVERAGEIFS('2017 Individual Scores Unweight'!$D89:$CL89,'2017 Individual Scores Unweight'!$D$5:$CL$5,'Figure 7'!E$4,'2017 Individual Scores Unweight'!$D$3:$CL$3,"y")</f>
        <v>54.44444444444445</v>
      </c>
      <c r="F85" s="69">
        <f>AVERAGEIFS('2017 Individual Scores Unweight'!$D89:$CL89,'2017 Individual Scores Unweight'!$D$5:$CL$5,'Figure 7'!F$4,'2017 Individual Scores Unweight'!$D$3:$CL$3,"y")</f>
        <v>66.38095238095238</v>
      </c>
      <c r="G85" s="69">
        <f>AVERAGEIFS('2017 Individual Scores Unweight'!$D89:$CL89,'2017 Individual Scores Unweight'!$D$5:$CL$5,'Figure 7'!G$4,'2017 Individual Scores Unweight'!$D$3:$CL$3,"y")</f>
        <v>50.518518518518519</v>
      </c>
      <c r="H85" s="69">
        <f>AVERAGEIFS('2017 Individual Scores Unweight'!$D89:$CL89,'2017 Individual Scores Unweight'!$D$3:$CL$3,"y")</f>
        <v>57.230158730158735</v>
      </c>
    </row>
    <row r="86" spans="1:8" x14ac:dyDescent="0.35">
      <c r="A86" s="63" t="s">
        <v>238</v>
      </c>
      <c r="B86" s="102" t="s">
        <v>294</v>
      </c>
      <c r="C86" s="69">
        <f>AVERAGEIFS('2017 Individual Scores Unweight'!$D90:$CL90,'2017 Individual Scores Unweight'!$D$5:$CL$5,'Figure 7'!C$4,'2017 Individual Scores Unweight'!$D$3:$CL$3,"y")</f>
        <v>59.823232323232318</v>
      </c>
      <c r="D86" s="69">
        <f>AVERAGEIFS('2017 Individual Scores Unweight'!$D90:$CL90,'2017 Individual Scores Unweight'!$D$5:$CL$5,'Figure 7'!D$4,'2017 Individual Scores Unweight'!$D$3:$CL$3,"y")</f>
        <v>48.699689199689203</v>
      </c>
      <c r="E86" s="69">
        <f>AVERAGEIFS('2017 Individual Scores Unweight'!$D90:$CL90,'2017 Individual Scores Unweight'!$D$5:$CL$5,'Figure 7'!E$4,'2017 Individual Scores Unweight'!$D$3:$CL$3,"y")</f>
        <v>48.84680134680135</v>
      </c>
      <c r="F86" s="69">
        <f>AVERAGEIFS('2017 Individual Scores Unweight'!$D90:$CL90,'2017 Individual Scores Unweight'!$D$5:$CL$5,'Figure 7'!F$4,'2017 Individual Scores Unweight'!$D$3:$CL$3,"y")</f>
        <v>67.740740740740733</v>
      </c>
      <c r="G86" s="69">
        <f>AVERAGEIFS('2017 Individual Scores Unweight'!$D90:$CL90,'2017 Individual Scores Unweight'!$D$5:$CL$5,'Figure 7'!G$4,'2017 Individual Scores Unweight'!$D$3:$CL$3,"y")</f>
        <v>41.236763236763231</v>
      </c>
      <c r="H86" s="69">
        <f>AVERAGEIFS('2017 Individual Scores Unweight'!$D90:$CL90,'2017 Individual Scores Unweight'!$D$3:$CL$3,"y")</f>
        <v>50.054852554852552</v>
      </c>
    </row>
    <row r="87" spans="1:8" x14ac:dyDescent="0.35">
      <c r="A87" s="63" t="s">
        <v>238</v>
      </c>
      <c r="B87" s="102" t="s">
        <v>295</v>
      </c>
      <c r="C87" s="69">
        <f>AVERAGEIFS('2017 Individual Scores Unweight'!$D91:$CL91,'2017 Individual Scores Unweight'!$D$5:$CL$5,'Figure 7'!C$4,'2017 Individual Scores Unweight'!$D$3:$CL$3,"y")</f>
        <v>74.62121212121211</v>
      </c>
      <c r="D87" s="69">
        <f>AVERAGEIFS('2017 Individual Scores Unweight'!$D91:$CL91,'2017 Individual Scores Unweight'!$D$5:$CL$5,'Figure 7'!D$4,'2017 Individual Scores Unweight'!$D$3:$CL$3,"y")</f>
        <v>53.878787878787882</v>
      </c>
      <c r="E87" s="69">
        <f>AVERAGEIFS('2017 Individual Scores Unweight'!$D91:$CL91,'2017 Individual Scores Unweight'!$D$5:$CL$5,'Figure 7'!E$4,'2017 Individual Scores Unweight'!$D$3:$CL$3,"y")</f>
        <v>54.233873122762013</v>
      </c>
      <c r="F87" s="69">
        <f>AVERAGEIFS('2017 Individual Scores Unweight'!$D91:$CL91,'2017 Individual Scores Unweight'!$D$5:$CL$5,'Figure 7'!F$4,'2017 Individual Scores Unweight'!$D$3:$CL$3,"y")</f>
        <v>60.492063492063494</v>
      </c>
      <c r="G87" s="69">
        <f>AVERAGEIFS('2017 Individual Scores Unweight'!$D91:$CL91,'2017 Individual Scores Unweight'!$D$5:$CL$5,'Figure 7'!G$4,'2017 Individual Scores Unweight'!$D$3:$CL$3,"y")</f>
        <v>41.253086419753082</v>
      </c>
      <c r="H87" s="69">
        <f>AVERAGEIFS('2017 Individual Scores Unweight'!$D91:$CL91,'2017 Individual Scores Unweight'!$D$3:$CL$3,"y")</f>
        <v>55.308036716370054</v>
      </c>
    </row>
    <row r="88" spans="1:8" x14ac:dyDescent="0.35">
      <c r="A88" s="103"/>
      <c r="B88" s="103"/>
    </row>
    <row r="89" spans="1:8" x14ac:dyDescent="0.35">
      <c r="A89" s="103"/>
      <c r="B89" s="103"/>
    </row>
    <row r="90" spans="1:8" x14ac:dyDescent="0.35">
      <c r="A90" s="88"/>
      <c r="B90" s="88"/>
      <c r="C90" s="293" t="s">
        <v>453</v>
      </c>
      <c r="D90" s="293"/>
      <c r="E90" s="293"/>
      <c r="F90" s="293"/>
      <c r="G90" s="293"/>
      <c r="H90" s="293"/>
    </row>
    <row r="91" spans="1:8" x14ac:dyDescent="0.35">
      <c r="A91" s="88"/>
      <c r="B91" s="88"/>
      <c r="C91" s="89" t="s">
        <v>333</v>
      </c>
      <c r="D91" s="90" t="s">
        <v>334</v>
      </c>
      <c r="E91" s="91" t="s">
        <v>335</v>
      </c>
      <c r="F91" s="92" t="s">
        <v>336</v>
      </c>
      <c r="G91" s="93" t="s">
        <v>336</v>
      </c>
    </row>
    <row r="92" spans="1:8" x14ac:dyDescent="0.35">
      <c r="A92" s="88"/>
      <c r="B92" s="88"/>
      <c r="C92" s="95" t="s">
        <v>327</v>
      </c>
      <c r="D92" s="96" t="s">
        <v>328</v>
      </c>
      <c r="E92" s="97" t="s">
        <v>329</v>
      </c>
      <c r="F92" s="105" t="s">
        <v>330</v>
      </c>
      <c r="G92" s="99" t="s">
        <v>337</v>
      </c>
      <c r="H92" s="70" t="s">
        <v>338</v>
      </c>
    </row>
    <row r="93" spans="1:8" x14ac:dyDescent="0.35">
      <c r="A93" s="101" t="s">
        <v>339</v>
      </c>
      <c r="B93" s="101" t="s">
        <v>340</v>
      </c>
    </row>
    <row r="94" spans="1:8" x14ac:dyDescent="0.35">
      <c r="A94" s="63" t="s">
        <v>228</v>
      </c>
      <c r="B94" s="102" t="s">
        <v>229</v>
      </c>
      <c r="C94" s="69">
        <f>AVERAGEIFS('2017 Individual Scores Unweight'!$D10:$CL10,'2017 Individual Scores Unweight'!$D$5:$CL$5,C$92,'2017 Individual Scores Unweight'!$D$4:$CL$4,"y")</f>
        <v>98.4375</v>
      </c>
      <c r="D94" s="69">
        <f>AVERAGEIFS('2017 Individual Scores Unweight'!$D10:$CL10,'2017 Individual Scores Unweight'!$D$5:$CL$5,D$92,'2017 Individual Scores Unweight'!$D$4:$CL$4,"y")</f>
        <v>63.793417366946784</v>
      </c>
      <c r="E94" s="69">
        <f>AVERAGEIFS('2017 Individual Scores Unweight'!$D10:$CL10,'2017 Individual Scores Unweight'!$D$5:$CL$5,E$92,'2017 Individual Scores Unweight'!$D$4:$CL$4,"y")</f>
        <v>67.721755368814186</v>
      </c>
      <c r="F94" s="69">
        <f>AVERAGEIFS('2017 Individual Scores Unweight'!$D10:$CL10,'2017 Individual Scores Unweight'!$D$5:$CL$5,F$92,'2017 Individual Scores Unweight'!$D$4:$CL$4,"y")</f>
        <v>51.023809523809526</v>
      </c>
      <c r="G94" s="69">
        <f>AVERAGEIFS('2017 Individual Scores Unweight'!$D10:$CL10,'2017 Individual Scores Unweight'!$D$5:$CL$5,G$92,'2017 Individual Scores Unweight'!$D$4:$CL$4,"y")</f>
        <v>65.284313725490193</v>
      </c>
      <c r="H94" s="69">
        <f>AVERAGEIFS('2017 Individual Scores Unweight'!$D10:$CL10,'2017 Individual Scores Unweight'!$D$4:$CL$4,"y")</f>
        <v>71.63497899159664</v>
      </c>
    </row>
    <row r="95" spans="1:8" x14ac:dyDescent="0.35">
      <c r="A95" s="63" t="s">
        <v>259</v>
      </c>
      <c r="B95" s="102" t="s">
        <v>302</v>
      </c>
      <c r="C95" s="69">
        <f>AVERAGEIFS('2017 Individual Scores Unweight'!$D11:$CL11,'2017 Individual Scores Unweight'!$D$5:$CL$5,C$92,'2017 Individual Scores Unweight'!$D$4:$CL$4,"y")</f>
        <v>100</v>
      </c>
      <c r="D95" s="69">
        <f>AVERAGEIFS('2017 Individual Scores Unweight'!$D11:$CL11,'2017 Individual Scores Unweight'!$D$5:$CL$5,D$92,'2017 Individual Scores Unweight'!$D$4:$CL$4,"y")</f>
        <v>91.333333333333329</v>
      </c>
      <c r="E95" s="69">
        <f>AVERAGEIFS('2017 Individual Scores Unweight'!$D11:$CL11,'2017 Individual Scores Unweight'!$D$5:$CL$5,E$92,'2017 Individual Scores Unweight'!$D$4:$CL$4,"y")</f>
        <v>84.444444444444443</v>
      </c>
      <c r="F95" s="69">
        <f>AVERAGEIFS('2017 Individual Scores Unweight'!$D11:$CL11,'2017 Individual Scores Unweight'!$D$5:$CL$5,F$92,'2017 Individual Scores Unweight'!$D$4:$CL$4,"y")</f>
        <v>90.476190476190482</v>
      </c>
      <c r="G95" s="69">
        <f>AVERAGEIFS('2017 Individual Scores Unweight'!$D11:$CL11,'2017 Individual Scores Unweight'!$D$5:$CL$5,G$92,'2017 Individual Scores Unweight'!$D$4:$CL$4,"y")</f>
        <v>73.333333333333329</v>
      </c>
      <c r="H95" s="69">
        <f>AVERAGEIFS('2017 Individual Scores Unweight'!$D11:$CL11,'2017 Individual Scores Unweight'!$D$4:$CL$4,"y")</f>
        <v>86.457142857142856</v>
      </c>
    </row>
    <row r="96" spans="1:8" x14ac:dyDescent="0.35">
      <c r="A96" s="63" t="s">
        <v>228</v>
      </c>
      <c r="B96" s="102" t="s">
        <v>230</v>
      </c>
      <c r="C96" s="69">
        <f>AVERAGEIFS('2017 Individual Scores Unweight'!$D12:$CL12,'2017 Individual Scores Unweight'!$D$5:$CL$5,C$92,'2017 Individual Scores Unweight'!$D$4:$CL$4,"y")</f>
        <v>86.111111111111114</v>
      </c>
      <c r="D96" s="69">
        <f>AVERAGEIFS('2017 Individual Scores Unweight'!$D12:$CL12,'2017 Individual Scores Unweight'!$D$5:$CL$5,D$92,'2017 Individual Scores Unweight'!$D$4:$CL$4,"y")</f>
        <v>60.420751633986924</v>
      </c>
      <c r="E96" s="69">
        <f>AVERAGEIFS('2017 Individual Scores Unweight'!$D12:$CL12,'2017 Individual Scores Unweight'!$D$5:$CL$5,E$92,'2017 Individual Scores Unweight'!$D$4:$CL$4,"y")</f>
        <v>70.254629629629633</v>
      </c>
      <c r="F96" s="69">
        <f>AVERAGEIFS('2017 Individual Scores Unweight'!$D12:$CL12,'2017 Individual Scores Unweight'!$D$5:$CL$5,F$92,'2017 Individual Scores Unweight'!$D$4:$CL$4,"y")</f>
        <v>49.184726522187823</v>
      </c>
      <c r="G96" s="69">
        <f>AVERAGEIFS('2017 Individual Scores Unweight'!$D12:$CL12,'2017 Individual Scores Unweight'!$D$5:$CL$5,G$92,'2017 Individual Scores Unweight'!$D$4:$CL$4,"y")</f>
        <v>64.957000343997237</v>
      </c>
      <c r="H96" s="69">
        <f>AVERAGEIFS('2017 Individual Scores Unweight'!$D12:$CL12,'2017 Individual Scores Unweight'!$D$4:$CL$4,"y")</f>
        <v>69.081247850017206</v>
      </c>
    </row>
    <row r="97" spans="1:8" x14ac:dyDescent="0.35">
      <c r="A97" s="63" t="s">
        <v>228</v>
      </c>
      <c r="B97" s="102" t="s">
        <v>231</v>
      </c>
      <c r="C97" s="69">
        <f>AVERAGEIFS('2017 Individual Scores Unweight'!$D13:$CL13,'2017 Individual Scores Unweight'!$D$5:$CL$5,C$92,'2017 Individual Scores Unweight'!$D$4:$CL$4,"y")</f>
        <v>77.840909090909093</v>
      </c>
      <c r="D97" s="69">
        <f>AVERAGEIFS('2017 Individual Scores Unweight'!$D13:$CL13,'2017 Individual Scores Unweight'!$D$5:$CL$5,D$92,'2017 Individual Scores Unweight'!$D$4:$CL$4,"y")</f>
        <v>66.076007326007328</v>
      </c>
      <c r="E97" s="69">
        <f>AVERAGEIFS('2017 Individual Scores Unweight'!$D13:$CL13,'2017 Individual Scores Unweight'!$D$5:$CL$5,E$92,'2017 Individual Scores Unweight'!$D$4:$CL$4,"y")</f>
        <v>63.954933954933949</v>
      </c>
      <c r="F97" s="69">
        <f>AVERAGEIFS('2017 Individual Scores Unweight'!$D13:$CL13,'2017 Individual Scores Unweight'!$D$5:$CL$5,F$92,'2017 Individual Scores Unweight'!$D$4:$CL$4,"y")</f>
        <v>73.22011322011322</v>
      </c>
      <c r="G97" s="69">
        <f>AVERAGEIFS('2017 Individual Scores Unweight'!$D13:$CL13,'2017 Individual Scores Unweight'!$D$5:$CL$5,G$92,'2017 Individual Scores Unweight'!$D$4:$CL$4,"y")</f>
        <v>58.051282051282058</v>
      </c>
      <c r="H97" s="69">
        <f>AVERAGEIFS('2017 Individual Scores Unweight'!$D13:$CL13,'2017 Individual Scores Unweight'!$D$4:$CL$4,"y")</f>
        <v>66.143689643689655</v>
      </c>
    </row>
    <row r="98" spans="1:8" x14ac:dyDescent="0.35">
      <c r="A98" s="63" t="s">
        <v>232</v>
      </c>
      <c r="B98" s="102" t="s">
        <v>233</v>
      </c>
      <c r="C98" s="69">
        <f>AVERAGEIFS('2017 Individual Scores Unweight'!$D14:$CL14,'2017 Individual Scores Unweight'!$D$5:$CL$5,C$92,'2017 Individual Scores Unweight'!$D$4:$CL$4,"y")</f>
        <v>76.923076923076934</v>
      </c>
      <c r="D98" s="69">
        <f>AVERAGEIFS('2017 Individual Scores Unweight'!$D14:$CL14,'2017 Individual Scores Unweight'!$D$5:$CL$5,D$92,'2017 Individual Scores Unweight'!$D$4:$CL$4,"y")</f>
        <v>36.506410256410255</v>
      </c>
      <c r="E98" s="69">
        <f>AVERAGEIFS('2017 Individual Scores Unweight'!$D14:$CL14,'2017 Individual Scores Unweight'!$D$5:$CL$5,E$92,'2017 Individual Scores Unweight'!$D$4:$CL$4,"y")</f>
        <v>41.025641025641022</v>
      </c>
      <c r="F98" s="69">
        <f>AVERAGEIFS('2017 Individual Scores Unweight'!$D14:$CL14,'2017 Individual Scores Unweight'!$D$5:$CL$5,F$92,'2017 Individual Scores Unweight'!$D$4:$CL$4,"y")</f>
        <v>56.666666666666671</v>
      </c>
      <c r="G98" s="69">
        <f>AVERAGEIFS('2017 Individual Scores Unweight'!$D14:$CL14,'2017 Individual Scores Unweight'!$D$5:$CL$5,G$92,'2017 Individual Scores Unweight'!$D$4:$CL$4,"y")</f>
        <v>36.92307692307692</v>
      </c>
      <c r="H98" s="69">
        <f>AVERAGEIFS('2017 Individual Scores Unweight'!$D14:$CL14,'2017 Individual Scores Unweight'!$D$4:$CL$4,"y")</f>
        <v>47.057692307692307</v>
      </c>
    </row>
    <row r="99" spans="1:8" x14ac:dyDescent="0.35">
      <c r="A99" s="63" t="s">
        <v>234</v>
      </c>
      <c r="B99" s="102" t="s">
        <v>235</v>
      </c>
      <c r="C99" s="69">
        <f>AVERAGEIFS('2017 Individual Scores Unweight'!$D15:$CL15,'2017 Individual Scores Unweight'!$D$5:$CL$5,C$92,'2017 Individual Scores Unweight'!$D$4:$CL$4,"y")</f>
        <v>88.461538461538453</v>
      </c>
      <c r="D99" s="69">
        <f>AVERAGEIFS('2017 Individual Scores Unweight'!$D15:$CL15,'2017 Individual Scores Unweight'!$D$5:$CL$5,D$92,'2017 Individual Scores Unweight'!$D$4:$CL$4,"y")</f>
        <v>90.384615384615387</v>
      </c>
      <c r="E99" s="69">
        <f>AVERAGEIFS('2017 Individual Scores Unweight'!$D15:$CL15,'2017 Individual Scores Unweight'!$D$5:$CL$5,E$92,'2017 Individual Scores Unweight'!$D$4:$CL$4,"y")</f>
        <v>91.025641025641036</v>
      </c>
      <c r="F99" s="69">
        <f>AVERAGEIFS('2017 Individual Scores Unweight'!$D15:$CL15,'2017 Individual Scores Unweight'!$D$5:$CL$5,F$92,'2017 Individual Scores Unweight'!$D$4:$CL$4,"y")</f>
        <v>100</v>
      </c>
      <c r="G99" s="69">
        <f>AVERAGEIFS('2017 Individual Scores Unweight'!$D15:$CL15,'2017 Individual Scores Unweight'!$D$5:$CL$5,G$92,'2017 Individual Scores Unweight'!$D$4:$CL$4,"y")</f>
        <v>84.615384615384613</v>
      </c>
      <c r="H99" s="69">
        <f>AVERAGEIFS('2017 Individual Scores Unweight'!$D15:$CL15,'2017 Individual Scores Unweight'!$D$4:$CL$4,"y")</f>
        <v>89.230769230769212</v>
      </c>
    </row>
    <row r="100" spans="1:8" x14ac:dyDescent="0.35">
      <c r="A100" s="63" t="s">
        <v>234</v>
      </c>
      <c r="B100" s="102" t="s">
        <v>236</v>
      </c>
      <c r="C100" s="69">
        <f>AVERAGEIFS('2017 Individual Scores Unweight'!$D16:$CL16,'2017 Individual Scores Unweight'!$D$5:$CL$5,C$92,'2017 Individual Scores Unweight'!$D$4:$CL$4,"y")</f>
        <v>85.714285714285708</v>
      </c>
      <c r="D100" s="69">
        <f>AVERAGEIFS('2017 Individual Scores Unweight'!$D16:$CL16,'2017 Individual Scores Unweight'!$D$5:$CL$5,D$92,'2017 Individual Scores Unweight'!$D$4:$CL$4,"y")</f>
        <v>70.357142857142861</v>
      </c>
      <c r="E100" s="69">
        <f>AVERAGEIFS('2017 Individual Scores Unweight'!$D16:$CL16,'2017 Individual Scores Unweight'!$D$5:$CL$5,E$92,'2017 Individual Scores Unweight'!$D$4:$CL$4,"y")</f>
        <v>88.095238095238088</v>
      </c>
      <c r="F100" s="69">
        <f>AVERAGEIFS('2017 Individual Scores Unweight'!$D16:$CL16,'2017 Individual Scores Unweight'!$D$5:$CL$5,F$92,'2017 Individual Scores Unweight'!$D$4:$CL$4,"y")</f>
        <v>60</v>
      </c>
      <c r="G100" s="69">
        <f>AVERAGEIFS('2017 Individual Scores Unweight'!$D16:$CL16,'2017 Individual Scores Unweight'!$D$5:$CL$5,G$92,'2017 Individual Scores Unweight'!$D$4:$CL$4,"y")</f>
        <v>67.142857142857153</v>
      </c>
      <c r="H100" s="69">
        <f>AVERAGEIFS('2017 Individual Scores Unweight'!$D16:$CL16,'2017 Individual Scores Unweight'!$D$4:$CL$4,"y")</f>
        <v>77.428571428571431</v>
      </c>
    </row>
    <row r="101" spans="1:8" x14ac:dyDescent="0.35">
      <c r="A101" s="63" t="s">
        <v>228</v>
      </c>
      <c r="B101" s="102" t="s">
        <v>237</v>
      </c>
      <c r="C101" s="69">
        <f>AVERAGEIFS('2017 Individual Scores Unweight'!$D17:$CL17,'2017 Individual Scores Unweight'!$D$5:$CL$5,C$92,'2017 Individual Scores Unweight'!$D$4:$CL$4,"y")</f>
        <v>93.333333333333329</v>
      </c>
      <c r="D101" s="69">
        <f>AVERAGEIFS('2017 Individual Scores Unweight'!$D17:$CL17,'2017 Individual Scores Unweight'!$D$5:$CL$5,D$92,'2017 Individual Scores Unweight'!$D$4:$CL$4,"y")</f>
        <v>70.61904761904762</v>
      </c>
      <c r="E101" s="69">
        <f>AVERAGEIFS('2017 Individual Scores Unweight'!$D17:$CL17,'2017 Individual Scores Unweight'!$D$5:$CL$5,E$92,'2017 Individual Scores Unweight'!$D$4:$CL$4,"y")</f>
        <v>72.777777777777786</v>
      </c>
      <c r="F101" s="69">
        <f>AVERAGEIFS('2017 Individual Scores Unweight'!$D17:$CL17,'2017 Individual Scores Unweight'!$D$5:$CL$5,F$92,'2017 Individual Scores Unweight'!$D$4:$CL$4,"y")</f>
        <v>78.776556776556774</v>
      </c>
      <c r="G101" s="69">
        <f>AVERAGEIFS('2017 Individual Scores Unweight'!$D17:$CL17,'2017 Individual Scores Unweight'!$D$5:$CL$5,G$92,'2017 Individual Scores Unweight'!$D$4:$CL$4,"y")</f>
        <v>61.714285714285708</v>
      </c>
      <c r="H101" s="69">
        <f>AVERAGEIFS('2017 Individual Scores Unweight'!$D17:$CL17,'2017 Individual Scores Unweight'!$D$4:$CL$4,"y")</f>
        <v>73.991208791208791</v>
      </c>
    </row>
    <row r="102" spans="1:8" x14ac:dyDescent="0.35">
      <c r="A102" s="63" t="s">
        <v>238</v>
      </c>
      <c r="B102" s="102" t="s">
        <v>239</v>
      </c>
      <c r="C102" s="69">
        <f>AVERAGEIFS('2017 Individual Scores Unweight'!$D18:$CL18,'2017 Individual Scores Unweight'!$D$5:$CL$5,C$92,'2017 Individual Scores Unweight'!$D$4:$CL$4,"y")</f>
        <v>92.5</v>
      </c>
      <c r="D102" s="69">
        <f>AVERAGEIFS('2017 Individual Scores Unweight'!$D18:$CL18,'2017 Individual Scores Unweight'!$D$5:$CL$5,D$92,'2017 Individual Scores Unweight'!$D$4:$CL$4,"y")</f>
        <v>88.939393939393938</v>
      </c>
      <c r="E102" s="69">
        <f>AVERAGEIFS('2017 Individual Scores Unweight'!$D18:$CL18,'2017 Individual Scores Unweight'!$D$5:$CL$5,E$92,'2017 Individual Scores Unweight'!$D$4:$CL$4,"y")</f>
        <v>77.105672105672113</v>
      </c>
      <c r="F102" s="69">
        <f>AVERAGEIFS('2017 Individual Scores Unweight'!$D18:$CL18,'2017 Individual Scores Unweight'!$D$5:$CL$5,F$92,'2017 Individual Scores Unweight'!$D$4:$CL$4,"y")</f>
        <v>94.696969696969703</v>
      </c>
      <c r="G102" s="69">
        <f>AVERAGEIFS('2017 Individual Scores Unweight'!$D18:$CL18,'2017 Individual Scores Unweight'!$D$5:$CL$5,G$92,'2017 Individual Scores Unweight'!$D$4:$CL$4,"y")</f>
        <v>54.646464646464644</v>
      </c>
      <c r="H102" s="69">
        <f>AVERAGEIFS('2017 Individual Scores Unweight'!$D18:$CL18,'2017 Individual Scores Unweight'!$D$4:$CL$4,"y")</f>
        <v>77.816045066045064</v>
      </c>
    </row>
    <row r="103" spans="1:8" x14ac:dyDescent="0.35">
      <c r="A103" s="63" t="s">
        <v>234</v>
      </c>
      <c r="B103" s="102" t="s">
        <v>240</v>
      </c>
      <c r="C103" s="69">
        <f>AVERAGEIFS('2017 Individual Scores Unweight'!$D19:$CL19,'2017 Individual Scores Unweight'!$D$5:$CL$5,C$92,'2017 Individual Scores Unweight'!$D$4:$CL$4,"y")</f>
        <v>61.111111111111114</v>
      </c>
      <c r="D103" s="69">
        <f>AVERAGEIFS('2017 Individual Scores Unweight'!$D19:$CL19,'2017 Individual Scores Unweight'!$D$5:$CL$5,D$92,'2017 Individual Scores Unweight'!$D$4:$CL$4,"y")</f>
        <v>74.134615384615373</v>
      </c>
      <c r="E103" s="69">
        <f>AVERAGEIFS('2017 Individual Scores Unweight'!$D19:$CL19,'2017 Individual Scores Unweight'!$D$5:$CL$5,E$92,'2017 Individual Scores Unweight'!$D$4:$CL$4,"y")</f>
        <v>71.969696969696983</v>
      </c>
      <c r="F103" s="69">
        <f>AVERAGEIFS('2017 Individual Scores Unweight'!$D19:$CL19,'2017 Individual Scores Unweight'!$D$5:$CL$5,F$92,'2017 Individual Scores Unweight'!$D$4:$CL$4,"y")</f>
        <v>66.545454545454547</v>
      </c>
      <c r="G103" s="69">
        <f>AVERAGEIFS('2017 Individual Scores Unweight'!$D19:$CL19,'2017 Individual Scores Unweight'!$D$5:$CL$5,G$92,'2017 Individual Scores Unweight'!$D$4:$CL$4,"y")</f>
        <v>52.358974358974351</v>
      </c>
      <c r="H103" s="69">
        <f>AVERAGEIFS('2017 Individual Scores Unweight'!$D19:$CL19,'2017 Individual Scores Unweight'!$D$4:$CL$4,"y")</f>
        <v>65.057070707070721</v>
      </c>
    </row>
    <row r="104" spans="1:8" x14ac:dyDescent="0.35">
      <c r="A104" s="63" t="s">
        <v>234</v>
      </c>
      <c r="B104" s="102" t="s">
        <v>241</v>
      </c>
      <c r="C104" s="69">
        <f>AVERAGEIFS('2017 Individual Scores Unweight'!$D20:$CL20,'2017 Individual Scores Unweight'!$D$5:$CL$5,C$92,'2017 Individual Scores Unweight'!$D$4:$CL$4,"y")</f>
        <v>61.666666666666664</v>
      </c>
      <c r="D104" s="69">
        <f>AVERAGEIFS('2017 Individual Scores Unweight'!$D20:$CL20,'2017 Individual Scores Unweight'!$D$5:$CL$5,D$92,'2017 Individual Scores Unweight'!$D$4:$CL$4,"y")</f>
        <v>42.5</v>
      </c>
      <c r="E104" s="69">
        <f>AVERAGEIFS('2017 Individual Scores Unweight'!$D20:$CL20,'2017 Individual Scores Unweight'!$D$5:$CL$5,E$92,'2017 Individual Scores Unweight'!$D$4:$CL$4,"y")</f>
        <v>78.650793650793645</v>
      </c>
      <c r="F104" s="69">
        <f>AVERAGEIFS('2017 Individual Scores Unweight'!$D20:$CL20,'2017 Individual Scores Unweight'!$D$5:$CL$5,F$92,'2017 Individual Scores Unweight'!$D$4:$CL$4,"y")</f>
        <v>74.666666666666657</v>
      </c>
      <c r="G104" s="69">
        <f>AVERAGEIFS('2017 Individual Scores Unweight'!$D20:$CL20,'2017 Individual Scores Unweight'!$D$5:$CL$5,G$92,'2017 Individual Scores Unweight'!$D$4:$CL$4,"y")</f>
        <v>47.999999999999993</v>
      </c>
      <c r="H104" s="69">
        <f>AVERAGEIFS('2017 Individual Scores Unweight'!$D20:$CL20,'2017 Individual Scores Unweight'!$D$4:$CL$4,"y")</f>
        <v>60.161904761904772</v>
      </c>
    </row>
    <row r="105" spans="1:8" x14ac:dyDescent="0.35">
      <c r="A105" s="63" t="s">
        <v>232</v>
      </c>
      <c r="B105" s="102" t="s">
        <v>303</v>
      </c>
      <c r="C105" s="69">
        <f>AVERAGEIFS('2017 Individual Scores Unweight'!$D21:$CL21,'2017 Individual Scores Unweight'!$D$5:$CL$5,C$92,'2017 Individual Scores Unweight'!$D$4:$CL$4,"y")</f>
        <v>80.303030303030312</v>
      </c>
      <c r="D105" s="69">
        <f>AVERAGEIFS('2017 Individual Scores Unweight'!$D21:$CL21,'2017 Individual Scores Unweight'!$D$5:$CL$5,D$92,'2017 Individual Scores Unweight'!$D$4:$CL$4,"y")</f>
        <v>82.295454545454547</v>
      </c>
      <c r="E105" s="69">
        <f>AVERAGEIFS('2017 Individual Scores Unweight'!$D21:$CL21,'2017 Individual Scores Unweight'!$D$5:$CL$5,E$92,'2017 Individual Scores Unweight'!$D$4:$CL$4,"y")</f>
        <v>68.560606060606062</v>
      </c>
      <c r="F105" s="69">
        <f>AVERAGEIFS('2017 Individual Scores Unweight'!$D21:$CL21,'2017 Individual Scores Unweight'!$D$5:$CL$5,F$92,'2017 Individual Scores Unweight'!$D$4:$CL$4,"y")</f>
        <v>88.545454545454547</v>
      </c>
      <c r="G105" s="69">
        <f>AVERAGEIFS('2017 Individual Scores Unweight'!$D21:$CL21,'2017 Individual Scores Unweight'!$D$5:$CL$5,G$92,'2017 Individual Scores Unweight'!$D$4:$CL$4,"y")</f>
        <v>75.818181818181813</v>
      </c>
      <c r="H105" s="69">
        <f>AVERAGEIFS('2017 Individual Scores Unweight'!$D21:$CL21,'2017 Individual Scores Unweight'!$D$4:$CL$4,"y")</f>
        <v>76.469696969696969</v>
      </c>
    </row>
    <row r="106" spans="1:8" x14ac:dyDescent="0.35">
      <c r="A106" s="63" t="s">
        <v>234</v>
      </c>
      <c r="B106" s="102" t="s">
        <v>242</v>
      </c>
      <c r="C106" s="69">
        <f>AVERAGEIFS('2017 Individual Scores Unweight'!$D22:$CL22,'2017 Individual Scores Unweight'!$D$5:$CL$5,C$92,'2017 Individual Scores Unweight'!$D$4:$CL$4,"y")</f>
        <v>77.884615384615387</v>
      </c>
      <c r="D106" s="69">
        <f>AVERAGEIFS('2017 Individual Scores Unweight'!$D22:$CL22,'2017 Individual Scores Unweight'!$D$5:$CL$5,D$92,'2017 Individual Scores Unweight'!$D$4:$CL$4,"y")</f>
        <v>80.377539127539137</v>
      </c>
      <c r="E106" s="69">
        <f>AVERAGEIFS('2017 Individual Scores Unweight'!$D22:$CL22,'2017 Individual Scores Unweight'!$D$5:$CL$5,E$92,'2017 Individual Scores Unweight'!$D$4:$CL$4,"y")</f>
        <v>85.819735819735811</v>
      </c>
      <c r="F106" s="69">
        <f>AVERAGEIFS('2017 Individual Scores Unweight'!$D22:$CL22,'2017 Individual Scores Unweight'!$D$5:$CL$5,F$92,'2017 Individual Scores Unweight'!$D$4:$CL$4,"y")</f>
        <v>85.238095238095241</v>
      </c>
      <c r="G106" s="69">
        <f>AVERAGEIFS('2017 Individual Scores Unweight'!$D22:$CL22,'2017 Individual Scores Unweight'!$D$5:$CL$5,G$92,'2017 Individual Scores Unweight'!$D$4:$CL$4,"y")</f>
        <v>43.752247752247754</v>
      </c>
      <c r="H106" s="69">
        <f>AVERAGEIFS('2017 Individual Scores Unweight'!$D22:$CL22,'2017 Individual Scores Unweight'!$D$4:$CL$4,"y")</f>
        <v>72.598318348318315</v>
      </c>
    </row>
    <row r="107" spans="1:8" x14ac:dyDescent="0.35">
      <c r="A107" s="63" t="s">
        <v>234</v>
      </c>
      <c r="B107" s="102" t="s">
        <v>243</v>
      </c>
      <c r="C107" s="69">
        <f>AVERAGEIFS('2017 Individual Scores Unweight'!$D23:$CL23,'2017 Individual Scores Unweight'!$D$5:$CL$5,C$92,'2017 Individual Scores Unweight'!$D$4:$CL$4,"y")</f>
        <v>84.027777777777771</v>
      </c>
      <c r="D107" s="69">
        <f>AVERAGEIFS('2017 Individual Scores Unweight'!$D23:$CL23,'2017 Individual Scores Unweight'!$D$5:$CL$5,D$92,'2017 Individual Scores Unweight'!$D$4:$CL$4,"y")</f>
        <v>96.212121212121218</v>
      </c>
      <c r="E107" s="69">
        <f>AVERAGEIFS('2017 Individual Scores Unweight'!$D23:$CL23,'2017 Individual Scores Unweight'!$D$5:$CL$5,E$92,'2017 Individual Scores Unweight'!$D$4:$CL$4,"y")</f>
        <v>91.005291005290999</v>
      </c>
      <c r="F107" s="69">
        <f>AVERAGEIFS('2017 Individual Scores Unweight'!$D23:$CL23,'2017 Individual Scores Unweight'!$D$5:$CL$5,F$92,'2017 Individual Scores Unweight'!$D$4:$CL$4,"y")</f>
        <v>90.5</v>
      </c>
      <c r="G107" s="69">
        <f>AVERAGEIFS('2017 Individual Scores Unweight'!$D23:$CL23,'2017 Individual Scores Unweight'!$D$5:$CL$5,G$92,'2017 Individual Scores Unweight'!$D$4:$CL$4,"y")</f>
        <v>50.333333333333336</v>
      </c>
      <c r="H107" s="69">
        <f>AVERAGEIFS('2017 Individual Scores Unweight'!$D23:$CL23,'2017 Individual Scores Unweight'!$D$4:$CL$4,"y")</f>
        <v>80.457900432900431</v>
      </c>
    </row>
    <row r="108" spans="1:8" x14ac:dyDescent="0.35">
      <c r="A108" s="63" t="s">
        <v>232</v>
      </c>
      <c r="B108" s="102" t="s">
        <v>304</v>
      </c>
      <c r="C108" s="69">
        <f>AVERAGEIFS('2017 Individual Scores Unweight'!$D24:$CL24,'2017 Individual Scores Unweight'!$D$5:$CL$5,C$92,'2017 Individual Scores Unweight'!$D$4:$CL$4,"y")</f>
        <v>65.384615384615387</v>
      </c>
      <c r="D108" s="69">
        <f>AVERAGEIFS('2017 Individual Scores Unweight'!$D24:$CL24,'2017 Individual Scores Unweight'!$D$5:$CL$5,D$92,'2017 Individual Scores Unweight'!$D$4:$CL$4,"y")</f>
        <v>62.499999999999993</v>
      </c>
      <c r="E108" s="69">
        <f>AVERAGEIFS('2017 Individual Scores Unweight'!$D24:$CL24,'2017 Individual Scores Unweight'!$D$5:$CL$5,E$92,'2017 Individual Scores Unweight'!$D$4:$CL$4,"y")</f>
        <v>68.894993894993888</v>
      </c>
      <c r="F108" s="69">
        <f>AVERAGEIFS('2017 Individual Scores Unweight'!$D24:$CL24,'2017 Individual Scores Unweight'!$D$5:$CL$5,F$92,'2017 Individual Scores Unweight'!$D$4:$CL$4,"y")</f>
        <v>80.128205128205124</v>
      </c>
      <c r="G108" s="69">
        <f>AVERAGEIFS('2017 Individual Scores Unweight'!$D24:$CL24,'2017 Individual Scores Unweight'!$D$5:$CL$5,G$92,'2017 Individual Scores Unweight'!$D$4:$CL$4,"y")</f>
        <v>47.582417582417584</v>
      </c>
      <c r="H108" s="69">
        <f>AVERAGEIFS('2017 Individual Scores Unweight'!$D24:$CL24,'2017 Individual Scores Unweight'!$D$4:$CL$4,"y")</f>
        <v>62.147435897435891</v>
      </c>
    </row>
    <row r="109" spans="1:8" x14ac:dyDescent="0.35">
      <c r="A109" s="63" t="s">
        <v>234</v>
      </c>
      <c r="B109" s="102" t="s">
        <v>245</v>
      </c>
      <c r="C109" s="69">
        <f>AVERAGEIFS('2017 Individual Scores Unweight'!$D25:$CL25,'2017 Individual Scores Unweight'!$D$5:$CL$5,C$92,'2017 Individual Scores Unweight'!$D$4:$CL$4,"y")</f>
        <v>90</v>
      </c>
      <c r="D109" s="69">
        <f>AVERAGEIFS('2017 Individual Scores Unweight'!$D25:$CL25,'2017 Individual Scores Unweight'!$D$5:$CL$5,D$92,'2017 Individual Scores Unweight'!$D$4:$CL$4,"y")</f>
        <v>61.333333333333329</v>
      </c>
      <c r="E109" s="69">
        <f>AVERAGEIFS('2017 Individual Scores Unweight'!$D25:$CL25,'2017 Individual Scores Unweight'!$D$5:$CL$5,E$92,'2017 Individual Scores Unweight'!$D$4:$CL$4,"y")</f>
        <v>71.481481481481481</v>
      </c>
      <c r="F109" s="69">
        <f>AVERAGEIFS('2017 Individual Scores Unweight'!$D25:$CL25,'2017 Individual Scores Unweight'!$D$5:$CL$5,F$92,'2017 Individual Scores Unweight'!$D$4:$CL$4,"y")</f>
        <v>59.555555555555557</v>
      </c>
      <c r="G109" s="69">
        <f>AVERAGEIFS('2017 Individual Scores Unweight'!$D25:$CL25,'2017 Individual Scores Unweight'!$D$5:$CL$5,G$92,'2017 Individual Scores Unweight'!$D$4:$CL$4,"y")</f>
        <v>44.444444444444443</v>
      </c>
      <c r="H109" s="69">
        <f>AVERAGEIFS('2017 Individual Scores Unweight'!$D25:$CL25,'2017 Individual Scores Unweight'!$D$4:$CL$4,"y")</f>
        <v>65.8</v>
      </c>
    </row>
    <row r="110" spans="1:8" x14ac:dyDescent="0.35">
      <c r="A110" s="63" t="s">
        <v>246</v>
      </c>
      <c r="B110" s="102" t="s">
        <v>247</v>
      </c>
      <c r="C110" s="69">
        <f>AVERAGEIFS('2017 Individual Scores Unweight'!$D26:$CL26,'2017 Individual Scores Unweight'!$D$5:$CL$5,C$92,'2017 Individual Scores Unweight'!$D$4:$CL$4,"y")</f>
        <v>70.454545454545453</v>
      </c>
      <c r="D110" s="69">
        <f>AVERAGEIFS('2017 Individual Scores Unweight'!$D26:$CL26,'2017 Individual Scores Unweight'!$D$5:$CL$5,D$92,'2017 Individual Scores Unweight'!$D$4:$CL$4,"y")</f>
        <v>67.083333333333329</v>
      </c>
      <c r="E110" s="69">
        <f>AVERAGEIFS('2017 Individual Scores Unweight'!$D26:$CL26,'2017 Individual Scores Unweight'!$D$5:$CL$5,E$92,'2017 Individual Scores Unweight'!$D$4:$CL$4,"y")</f>
        <v>60.101010101010097</v>
      </c>
      <c r="F110" s="69">
        <f>AVERAGEIFS('2017 Individual Scores Unweight'!$D26:$CL26,'2017 Individual Scores Unweight'!$D$5:$CL$5,F$92,'2017 Individual Scores Unweight'!$D$4:$CL$4,"y")</f>
        <v>25.212121212121211</v>
      </c>
      <c r="G110" s="69">
        <f>AVERAGEIFS('2017 Individual Scores Unweight'!$D26:$CL26,'2017 Individual Scores Unweight'!$D$5:$CL$5,G$92,'2017 Individual Scores Unweight'!$D$4:$CL$4,"y")</f>
        <v>62.87878787878789</v>
      </c>
      <c r="H110" s="69">
        <f>AVERAGEIFS('2017 Individual Scores Unweight'!$D26:$CL26,'2017 Individual Scores Unweight'!$D$4:$CL$4,"y")</f>
        <v>62.518181818181823</v>
      </c>
    </row>
    <row r="111" spans="1:8" x14ac:dyDescent="0.35">
      <c r="A111" s="63" t="s">
        <v>232</v>
      </c>
      <c r="B111" s="102" t="s">
        <v>305</v>
      </c>
      <c r="C111" s="69">
        <f>AVERAGEIFS('2017 Individual Scores Unweight'!$D27:$CL27,'2017 Individual Scores Unweight'!$D$5:$CL$5,C$92,'2017 Individual Scores Unweight'!$D$4:$CL$4,"y")</f>
        <v>60.897435897435898</v>
      </c>
      <c r="D111" s="69">
        <f>AVERAGEIFS('2017 Individual Scores Unweight'!$D27:$CL27,'2017 Individual Scores Unweight'!$D$5:$CL$5,D$92,'2017 Individual Scores Unweight'!$D$4:$CL$4,"y")</f>
        <v>64.003496503496507</v>
      </c>
      <c r="E111" s="69">
        <f>AVERAGEIFS('2017 Individual Scores Unweight'!$D27:$CL27,'2017 Individual Scores Unweight'!$D$5:$CL$5,E$92,'2017 Individual Scores Unweight'!$D$4:$CL$4,"y")</f>
        <v>79.351851851851848</v>
      </c>
      <c r="F111" s="69">
        <f>AVERAGEIFS('2017 Individual Scores Unweight'!$D27:$CL27,'2017 Individual Scores Unweight'!$D$5:$CL$5,F$92,'2017 Individual Scores Unweight'!$D$4:$CL$4,"y")</f>
        <v>78.648018648018635</v>
      </c>
      <c r="G111" s="69">
        <f>AVERAGEIFS('2017 Individual Scores Unweight'!$D27:$CL27,'2017 Individual Scores Unweight'!$D$5:$CL$5,G$92,'2017 Individual Scores Unweight'!$D$4:$CL$4,"y")</f>
        <v>75.060606060606062</v>
      </c>
      <c r="H111" s="69">
        <f>AVERAGEIFS('2017 Individual Scores Unweight'!$D27:$CL27,'2017 Individual Scores Unweight'!$D$4:$CL$4,"y")</f>
        <v>71.483294483294486</v>
      </c>
    </row>
    <row r="112" spans="1:8" x14ac:dyDescent="0.35">
      <c r="A112" s="63" t="s">
        <v>238</v>
      </c>
      <c r="B112" s="102" t="s">
        <v>248</v>
      </c>
      <c r="C112" s="69">
        <f>AVERAGEIFS('2017 Individual Scores Unweight'!$D28:$CL28,'2017 Individual Scores Unweight'!$D$5:$CL$5,C$92,'2017 Individual Scores Unweight'!$D$4:$CL$4,"y")</f>
        <v>67.976190476190467</v>
      </c>
      <c r="D112" s="69">
        <f>AVERAGEIFS('2017 Individual Scores Unweight'!$D28:$CL28,'2017 Individual Scores Unweight'!$D$5:$CL$5,D$92,'2017 Individual Scores Unweight'!$D$4:$CL$4,"y")</f>
        <v>39.972527472527474</v>
      </c>
      <c r="E112" s="69">
        <f>AVERAGEIFS('2017 Individual Scores Unweight'!$D28:$CL28,'2017 Individual Scores Unweight'!$D$5:$CL$5,E$92,'2017 Individual Scores Unweight'!$D$4:$CL$4,"y")</f>
        <v>30.476190476190478</v>
      </c>
      <c r="F112" s="69">
        <f>AVERAGEIFS('2017 Individual Scores Unweight'!$D28:$CL28,'2017 Individual Scores Unweight'!$D$5:$CL$5,F$92,'2017 Individual Scores Unweight'!$D$4:$CL$4,"y")</f>
        <v>81.868131868131883</v>
      </c>
      <c r="G112" s="69">
        <f>AVERAGEIFS('2017 Individual Scores Unweight'!$D28:$CL28,'2017 Individual Scores Unweight'!$D$5:$CL$5,G$92,'2017 Individual Scores Unweight'!$D$4:$CL$4,"y")</f>
        <v>38.666666666666671</v>
      </c>
      <c r="H112" s="69">
        <f>AVERAGEIFS('2017 Individual Scores Unweight'!$D28:$CL28,'2017 Individual Scores Unweight'!$D$4:$CL$4,"y")</f>
        <v>44.492673992673986</v>
      </c>
    </row>
    <row r="113" spans="1:8" x14ac:dyDescent="0.35">
      <c r="A113" s="63" t="s">
        <v>238</v>
      </c>
      <c r="B113" s="102" t="s">
        <v>249</v>
      </c>
      <c r="C113" s="69">
        <f>AVERAGEIFS('2017 Individual Scores Unweight'!$D29:$CL29,'2017 Individual Scores Unweight'!$D$5:$CL$5,C$92,'2017 Individual Scores Unweight'!$D$4:$CL$4,"y")</f>
        <v>92.147435897435884</v>
      </c>
      <c r="D113" s="69">
        <f>AVERAGEIFS('2017 Individual Scores Unweight'!$D29:$CL29,'2017 Individual Scores Unweight'!$D$5:$CL$5,D$92,'2017 Individual Scores Unweight'!$D$4:$CL$4,"y")</f>
        <v>75.916583416583421</v>
      </c>
      <c r="E113" s="69">
        <f>AVERAGEIFS('2017 Individual Scores Unweight'!$D29:$CL29,'2017 Individual Scores Unweight'!$D$5:$CL$5,E$92,'2017 Individual Scores Unweight'!$D$4:$CL$4,"y")</f>
        <v>77.883227883227889</v>
      </c>
      <c r="F113" s="69">
        <f>AVERAGEIFS('2017 Individual Scores Unweight'!$D29:$CL29,'2017 Individual Scores Unweight'!$D$5:$CL$5,F$92,'2017 Individual Scores Unweight'!$D$4:$CL$4,"y")</f>
        <v>84.358974358974365</v>
      </c>
      <c r="G113" s="69">
        <f>AVERAGEIFS('2017 Individual Scores Unweight'!$D29:$CL29,'2017 Individual Scores Unweight'!$D$5:$CL$5,G$92,'2017 Individual Scores Unweight'!$D$4:$CL$4,"y")</f>
        <v>74.743589743589752</v>
      </c>
      <c r="H113" s="69">
        <f>AVERAGEIFS('2017 Individual Scores Unweight'!$D29:$CL29,'2017 Individual Scores Unweight'!$D$4:$CL$4,"y")</f>
        <v>79.881618381618381</v>
      </c>
    </row>
    <row r="114" spans="1:8" x14ac:dyDescent="0.35">
      <c r="A114" s="63" t="s">
        <v>238</v>
      </c>
      <c r="B114" s="102" t="s">
        <v>250</v>
      </c>
      <c r="C114" s="69">
        <f>AVERAGEIFS('2017 Individual Scores Unweight'!$D30:$CL30,'2017 Individual Scores Unweight'!$D$5:$CL$5,C$92,'2017 Individual Scores Unweight'!$D$4:$CL$4,"y")</f>
        <v>87.12121212121211</v>
      </c>
      <c r="D114" s="69">
        <f>AVERAGEIFS('2017 Individual Scores Unweight'!$D30:$CL30,'2017 Individual Scores Unweight'!$D$5:$CL$5,D$92,'2017 Individual Scores Unweight'!$D$4:$CL$4,"y")</f>
        <v>83.956043956043956</v>
      </c>
      <c r="E114" s="69">
        <f>AVERAGEIFS('2017 Individual Scores Unweight'!$D30:$CL30,'2017 Individual Scores Unweight'!$D$5:$CL$5,E$92,'2017 Individual Scores Unweight'!$D$4:$CL$4,"y")</f>
        <v>83.195970695970701</v>
      </c>
      <c r="F114" s="69">
        <f>AVERAGEIFS('2017 Individual Scores Unweight'!$D30:$CL30,'2017 Individual Scores Unweight'!$D$5:$CL$5,F$92,'2017 Individual Scores Unweight'!$D$4:$CL$4,"y")</f>
        <v>91.515151515151501</v>
      </c>
      <c r="G114" s="69">
        <f>AVERAGEIFS('2017 Individual Scores Unweight'!$D30:$CL30,'2017 Individual Scores Unweight'!$D$5:$CL$5,G$92,'2017 Individual Scores Unweight'!$D$4:$CL$4,"y")</f>
        <v>60.439560439560445</v>
      </c>
      <c r="H114" s="69">
        <f>AVERAGEIFS('2017 Individual Scores Unweight'!$D30:$CL30,'2017 Individual Scores Unweight'!$D$4:$CL$4,"y")</f>
        <v>78.859890109890102</v>
      </c>
    </row>
    <row r="115" spans="1:8" x14ac:dyDescent="0.35">
      <c r="A115" s="63" t="s">
        <v>259</v>
      </c>
      <c r="B115" s="102" t="s">
        <v>306</v>
      </c>
      <c r="C115" s="69">
        <f>AVERAGEIFS('2017 Individual Scores Unweight'!$D31:$CL31,'2017 Individual Scores Unweight'!$D$5:$CL$5,C$92,'2017 Individual Scores Unweight'!$D$4:$CL$4,"y")</f>
        <v>60.9375</v>
      </c>
      <c r="D115" s="69">
        <f>AVERAGEIFS('2017 Individual Scores Unweight'!$D31:$CL31,'2017 Individual Scores Unweight'!$D$5:$CL$5,D$92,'2017 Individual Scores Unweight'!$D$4:$CL$4,"y")</f>
        <v>51.270833333333336</v>
      </c>
      <c r="E115" s="69">
        <f>AVERAGEIFS('2017 Individual Scores Unweight'!$D31:$CL31,'2017 Individual Scores Unweight'!$D$5:$CL$5,E$92,'2017 Individual Scores Unweight'!$D$4:$CL$4,"y")</f>
        <v>46.388888888888886</v>
      </c>
      <c r="F115" s="69">
        <f>AVERAGEIFS('2017 Individual Scores Unweight'!$D31:$CL31,'2017 Individual Scores Unweight'!$D$5:$CL$5,F$92,'2017 Individual Scores Unweight'!$D$4:$CL$4,"y")</f>
        <v>64.166666666666657</v>
      </c>
      <c r="G115" s="69">
        <f>AVERAGEIFS('2017 Individual Scores Unweight'!$D31:$CL31,'2017 Individual Scores Unweight'!$D$5:$CL$5,G$92,'2017 Individual Scores Unweight'!$D$4:$CL$4,"y")</f>
        <v>24.5</v>
      </c>
      <c r="H115" s="69">
        <f>AVERAGEIFS('2017 Individual Scores Unweight'!$D31:$CL31,'2017 Individual Scores Unweight'!$D$4:$CL$4,"y")</f>
        <v>45.691666666666663</v>
      </c>
    </row>
    <row r="116" spans="1:8" x14ac:dyDescent="0.35">
      <c r="A116" s="63" t="s">
        <v>238</v>
      </c>
      <c r="B116" s="102" t="s">
        <v>251</v>
      </c>
      <c r="C116" s="69">
        <f>AVERAGEIFS('2017 Individual Scores Unweight'!$D32:$CL32,'2017 Individual Scores Unweight'!$D$5:$CL$5,C$92,'2017 Individual Scores Unweight'!$D$4:$CL$4,"y")</f>
        <v>96.428571428571431</v>
      </c>
      <c r="D116" s="69">
        <f>AVERAGEIFS('2017 Individual Scores Unweight'!$D32:$CL32,'2017 Individual Scores Unweight'!$D$5:$CL$5,D$92,'2017 Individual Scores Unweight'!$D$4:$CL$4,"y")</f>
        <v>96.318681318681328</v>
      </c>
      <c r="E116" s="69">
        <f>AVERAGEIFS('2017 Individual Scores Unweight'!$D32:$CL32,'2017 Individual Scores Unweight'!$D$5:$CL$5,E$92,'2017 Individual Scores Unweight'!$D$4:$CL$4,"y")</f>
        <v>96.047008547008545</v>
      </c>
      <c r="F116" s="69">
        <f>AVERAGEIFS('2017 Individual Scores Unweight'!$D32:$CL32,'2017 Individual Scores Unweight'!$D$5:$CL$5,F$92,'2017 Individual Scores Unweight'!$D$4:$CL$4,"y")</f>
        <v>95.128205128205124</v>
      </c>
      <c r="G116" s="69">
        <f>AVERAGEIFS('2017 Individual Scores Unweight'!$D32:$CL32,'2017 Individual Scores Unweight'!$D$5:$CL$5,G$92,'2017 Individual Scores Unweight'!$D$4:$CL$4,"y")</f>
        <v>88.36363636363636</v>
      </c>
      <c r="H116" s="69">
        <f>AVERAGEIFS('2017 Individual Scores Unweight'!$D32:$CL32,'2017 Individual Scores Unweight'!$D$4:$CL$4,"y")</f>
        <v>94.210872460872451</v>
      </c>
    </row>
    <row r="117" spans="1:8" x14ac:dyDescent="0.35">
      <c r="A117" s="63" t="s">
        <v>232</v>
      </c>
      <c r="B117" s="102" t="s">
        <v>307</v>
      </c>
      <c r="C117" s="69">
        <f>AVERAGEIFS('2017 Individual Scores Unweight'!$D33:$CL33,'2017 Individual Scores Unweight'!$D$5:$CL$5,C$92,'2017 Individual Scores Unweight'!$D$4:$CL$4,"y")</f>
        <v>70.833333333333343</v>
      </c>
      <c r="D117" s="69">
        <f>AVERAGEIFS('2017 Individual Scores Unweight'!$D33:$CL33,'2017 Individual Scores Unweight'!$D$5:$CL$5,D$92,'2017 Individual Scores Unweight'!$D$4:$CL$4,"y")</f>
        <v>39.583333333333329</v>
      </c>
      <c r="E117" s="69">
        <f>AVERAGEIFS('2017 Individual Scores Unweight'!$D33:$CL33,'2017 Individual Scores Unweight'!$D$5:$CL$5,E$92,'2017 Individual Scores Unweight'!$D$4:$CL$4,"y")</f>
        <v>57.272727272727273</v>
      </c>
      <c r="F117" s="69">
        <f>AVERAGEIFS('2017 Individual Scores Unweight'!$D33:$CL33,'2017 Individual Scores Unweight'!$D$5:$CL$5,F$92,'2017 Individual Scores Unweight'!$D$4:$CL$4,"y")</f>
        <v>81.666666666666671</v>
      </c>
      <c r="G117" s="69">
        <f>AVERAGEIFS('2017 Individual Scores Unweight'!$D33:$CL33,'2017 Individual Scores Unweight'!$D$5:$CL$5,G$92,'2017 Individual Scores Unweight'!$D$4:$CL$4,"y")</f>
        <v>25</v>
      </c>
      <c r="H117" s="69">
        <f>AVERAGEIFS('2017 Individual Scores Unweight'!$D33:$CL33,'2017 Individual Scores Unweight'!$D$4:$CL$4,"y")</f>
        <v>49.598484848484851</v>
      </c>
    </row>
    <row r="118" spans="1:8" x14ac:dyDescent="0.35">
      <c r="A118" s="63" t="s">
        <v>234</v>
      </c>
      <c r="B118" s="102" t="s">
        <v>252</v>
      </c>
      <c r="C118" s="69">
        <f>AVERAGEIFS('2017 Individual Scores Unweight'!$D34:$CL34,'2017 Individual Scores Unweight'!$D$5:$CL$5,C$92,'2017 Individual Scores Unweight'!$D$4:$CL$4,"y")</f>
        <v>90.897435897435884</v>
      </c>
      <c r="D118" s="69">
        <f>AVERAGEIFS('2017 Individual Scores Unweight'!$D34:$CL34,'2017 Individual Scores Unweight'!$D$5:$CL$5,D$92,'2017 Individual Scores Unweight'!$D$4:$CL$4,"y")</f>
        <v>82.7972027972028</v>
      </c>
      <c r="E118" s="69">
        <f>AVERAGEIFS('2017 Individual Scores Unweight'!$D34:$CL34,'2017 Individual Scores Unweight'!$D$5:$CL$5,E$92,'2017 Individual Scores Unweight'!$D$4:$CL$4,"y")</f>
        <v>90.793650793650784</v>
      </c>
      <c r="F118" s="69">
        <f>AVERAGEIFS('2017 Individual Scores Unweight'!$D34:$CL34,'2017 Individual Scores Unweight'!$D$5:$CL$5,F$92,'2017 Individual Scores Unweight'!$D$4:$CL$4,"y")</f>
        <v>89.860805860805868</v>
      </c>
      <c r="G118" s="69">
        <f>AVERAGEIFS('2017 Individual Scores Unweight'!$D34:$CL34,'2017 Individual Scores Unweight'!$D$5:$CL$5,G$92,'2017 Individual Scores Unweight'!$D$4:$CL$4,"y")</f>
        <v>63.413919413919416</v>
      </c>
      <c r="H118" s="69">
        <f>AVERAGEIFS('2017 Individual Scores Unweight'!$D34:$CL34,'2017 Individual Scores Unweight'!$D$4:$CL$4,"y")</f>
        <v>82.323543123543089</v>
      </c>
    </row>
    <row r="119" spans="1:8" x14ac:dyDescent="0.35">
      <c r="A119" s="63" t="s">
        <v>234</v>
      </c>
      <c r="B119" s="102" t="s">
        <v>253</v>
      </c>
      <c r="C119" s="69">
        <f>AVERAGEIFS('2017 Individual Scores Unweight'!$D35:$CL35,'2017 Individual Scores Unweight'!$D$5:$CL$5,C$92,'2017 Individual Scores Unweight'!$D$4:$CL$4,"y")</f>
        <v>87.500000000000014</v>
      </c>
      <c r="D119" s="69">
        <f>AVERAGEIFS('2017 Individual Scores Unweight'!$D35:$CL35,'2017 Individual Scores Unweight'!$D$5:$CL$5,D$92,'2017 Individual Scores Unweight'!$D$4:$CL$4,"y")</f>
        <v>80</v>
      </c>
      <c r="E119" s="69">
        <f>AVERAGEIFS('2017 Individual Scores Unweight'!$D35:$CL35,'2017 Individual Scores Unweight'!$D$5:$CL$5,E$92,'2017 Individual Scores Unweight'!$D$4:$CL$4,"y")</f>
        <v>82.142857142857139</v>
      </c>
      <c r="F119" s="69">
        <f>AVERAGEIFS('2017 Individual Scores Unweight'!$D35:$CL35,'2017 Individual Scores Unweight'!$D$5:$CL$5,F$92,'2017 Individual Scores Unweight'!$D$4:$CL$4,"y")</f>
        <v>75.714285714285708</v>
      </c>
      <c r="G119" s="69">
        <f>AVERAGEIFS('2017 Individual Scores Unweight'!$D35:$CL35,'2017 Individual Scores Unweight'!$D$5:$CL$5,G$92,'2017 Individual Scores Unweight'!$D$4:$CL$4,"y")</f>
        <v>58.571428571428577</v>
      </c>
      <c r="H119" s="69">
        <f>AVERAGEIFS('2017 Individual Scores Unweight'!$D35:$CL35,'2017 Individual Scores Unweight'!$D$4:$CL$4,"y")</f>
        <v>76.571428571428584</v>
      </c>
    </row>
    <row r="120" spans="1:8" x14ac:dyDescent="0.35">
      <c r="A120" s="63" t="s">
        <v>232</v>
      </c>
      <c r="B120" s="102" t="s">
        <v>254</v>
      </c>
      <c r="C120" s="69">
        <f>AVERAGEIFS('2017 Individual Scores Unweight'!$D36:$CL36,'2017 Individual Scores Unweight'!$D$5:$CL$5,C$92,'2017 Individual Scores Unweight'!$D$4:$CL$4,"y")</f>
        <v>74.053030303030297</v>
      </c>
      <c r="D120" s="69">
        <f>AVERAGEIFS('2017 Individual Scores Unweight'!$D36:$CL36,'2017 Individual Scores Unweight'!$D$5:$CL$5,D$92,'2017 Individual Scores Unweight'!$D$4:$CL$4,"y")</f>
        <v>73.97727272727272</v>
      </c>
      <c r="E120" s="69">
        <f>AVERAGEIFS('2017 Individual Scores Unweight'!$D36:$CL36,'2017 Individual Scores Unweight'!$D$5:$CL$5,E$92,'2017 Individual Scores Unweight'!$D$4:$CL$4,"y")</f>
        <v>73.333333333333314</v>
      </c>
      <c r="F120" s="69">
        <f>AVERAGEIFS('2017 Individual Scores Unweight'!$D36:$CL36,'2017 Individual Scores Unweight'!$D$5:$CL$5,F$92,'2017 Individual Scores Unweight'!$D$4:$CL$4,"y")</f>
        <v>53.333333333333329</v>
      </c>
      <c r="G120" s="69">
        <f>AVERAGEIFS('2017 Individual Scores Unweight'!$D36:$CL36,'2017 Individual Scores Unweight'!$D$5:$CL$5,G$92,'2017 Individual Scores Unweight'!$D$4:$CL$4,"y")</f>
        <v>37.090909090909086</v>
      </c>
      <c r="H120" s="69">
        <f>AVERAGEIFS('2017 Individual Scores Unweight'!$D36:$CL36,'2017 Individual Scores Unweight'!$D$4:$CL$4,"y")</f>
        <v>63.54545454545454</v>
      </c>
    </row>
    <row r="121" spans="1:8" x14ac:dyDescent="0.35">
      <c r="A121" s="63" t="s">
        <v>232</v>
      </c>
      <c r="B121" s="102" t="s">
        <v>255</v>
      </c>
      <c r="C121" s="69">
        <f>AVERAGEIFS('2017 Individual Scores Unweight'!$D37:$CL37,'2017 Individual Scores Unweight'!$D$5:$CL$5,C$92,'2017 Individual Scores Unweight'!$D$4:$CL$4,"y")</f>
        <v>60.606060606060609</v>
      </c>
      <c r="D121" s="69">
        <f>AVERAGEIFS('2017 Individual Scores Unweight'!$D37:$CL37,'2017 Individual Scores Unweight'!$D$5:$CL$5,D$92,'2017 Individual Scores Unweight'!$D$4:$CL$4,"y")</f>
        <v>52.234848484848484</v>
      </c>
      <c r="E121" s="69">
        <f>AVERAGEIFS('2017 Individual Scores Unweight'!$D37:$CL37,'2017 Individual Scores Unweight'!$D$5:$CL$5,E$92,'2017 Individual Scores Unweight'!$D$4:$CL$4,"y")</f>
        <v>66.666666666666671</v>
      </c>
      <c r="F121" s="69">
        <f>AVERAGEIFS('2017 Individual Scores Unweight'!$D37:$CL37,'2017 Individual Scores Unweight'!$D$5:$CL$5,F$92,'2017 Individual Scores Unweight'!$D$4:$CL$4,"y")</f>
        <v>85</v>
      </c>
      <c r="G121" s="69">
        <f>AVERAGEIFS('2017 Individual Scores Unweight'!$D37:$CL37,'2017 Individual Scores Unweight'!$D$5:$CL$5,G$92,'2017 Individual Scores Unweight'!$D$4:$CL$4,"y")</f>
        <v>54.090909090909086</v>
      </c>
      <c r="H121" s="69">
        <f>AVERAGEIFS('2017 Individual Scores Unweight'!$D37:$CL37,'2017 Individual Scores Unweight'!$D$4:$CL$4,"y")</f>
        <v>60.340909090909101</v>
      </c>
    </row>
    <row r="122" spans="1:8" x14ac:dyDescent="0.35">
      <c r="A122" s="63" t="s">
        <v>228</v>
      </c>
      <c r="B122" s="102" t="s">
        <v>256</v>
      </c>
      <c r="C122" s="69">
        <f>AVERAGEIFS('2017 Individual Scores Unweight'!$D38:$CL38,'2017 Individual Scores Unweight'!$D$5:$CL$5,C$92,'2017 Individual Scores Unweight'!$D$4:$CL$4,"y")</f>
        <v>80.303030303030297</v>
      </c>
      <c r="D122" s="69">
        <f>AVERAGEIFS('2017 Individual Scores Unweight'!$D38:$CL38,'2017 Individual Scores Unweight'!$D$5:$CL$5,D$92,'2017 Individual Scores Unweight'!$D$4:$CL$4,"y")</f>
        <v>63.06818181818182</v>
      </c>
      <c r="E122" s="69">
        <f>AVERAGEIFS('2017 Individual Scores Unweight'!$D38:$CL38,'2017 Individual Scores Unweight'!$D$5:$CL$5,E$92,'2017 Individual Scores Unweight'!$D$4:$CL$4,"y")</f>
        <v>74.242424242424235</v>
      </c>
      <c r="F122" s="69">
        <f>AVERAGEIFS('2017 Individual Scores Unweight'!$D38:$CL38,'2017 Individual Scores Unweight'!$D$5:$CL$5,F$92,'2017 Individual Scores Unweight'!$D$4:$CL$4,"y")</f>
        <v>50</v>
      </c>
      <c r="G122" s="69">
        <f>AVERAGEIFS('2017 Individual Scores Unweight'!$D38:$CL38,'2017 Individual Scores Unweight'!$D$5:$CL$5,G$92,'2017 Individual Scores Unweight'!$D$4:$CL$4,"y")</f>
        <v>54.181818181818173</v>
      </c>
      <c r="H122" s="69">
        <f>AVERAGEIFS('2017 Individual Scores Unweight'!$D38:$CL38,'2017 Individual Scores Unweight'!$D$4:$CL$4,"y")</f>
        <v>66.992424242424249</v>
      </c>
    </row>
    <row r="123" spans="1:8" x14ac:dyDescent="0.35">
      <c r="A123" s="63" t="s">
        <v>246</v>
      </c>
      <c r="B123" s="102" t="s">
        <v>257</v>
      </c>
      <c r="C123" s="69">
        <f>AVERAGEIFS('2017 Individual Scores Unweight'!$D39:$CL39,'2017 Individual Scores Unweight'!$D$5:$CL$5,C$92,'2017 Individual Scores Unweight'!$D$4:$CL$4,"y")</f>
        <v>90.22727272727272</v>
      </c>
      <c r="D123" s="69">
        <f>AVERAGEIFS('2017 Individual Scores Unweight'!$D39:$CL39,'2017 Individual Scores Unweight'!$D$5:$CL$5,D$92,'2017 Individual Scores Unweight'!$D$4:$CL$4,"y")</f>
        <v>48.984848484848484</v>
      </c>
      <c r="E123" s="69">
        <f>AVERAGEIFS('2017 Individual Scores Unweight'!$D39:$CL39,'2017 Individual Scores Unweight'!$D$5:$CL$5,E$92,'2017 Individual Scores Unweight'!$D$4:$CL$4,"y")</f>
        <v>59.642857142857139</v>
      </c>
      <c r="F123" s="69">
        <f>AVERAGEIFS('2017 Individual Scores Unweight'!$D39:$CL39,'2017 Individual Scores Unweight'!$D$5:$CL$5,F$92,'2017 Individual Scores Unweight'!$D$4:$CL$4,"y")</f>
        <v>52.525252525252519</v>
      </c>
      <c r="G123" s="69">
        <f>AVERAGEIFS('2017 Individual Scores Unweight'!$D39:$CL39,'2017 Individual Scores Unweight'!$D$5:$CL$5,G$92,'2017 Individual Scores Unweight'!$D$4:$CL$4,"y")</f>
        <v>56.606060606060602</v>
      </c>
      <c r="H123" s="69">
        <f>AVERAGEIFS('2017 Individual Scores Unweight'!$D39:$CL39,'2017 Individual Scores Unweight'!$D$4:$CL$4,"y")</f>
        <v>62.513059163059175</v>
      </c>
    </row>
    <row r="124" spans="1:8" x14ac:dyDescent="0.35">
      <c r="A124" s="63" t="s">
        <v>232</v>
      </c>
      <c r="B124" s="102" t="s">
        <v>308</v>
      </c>
      <c r="C124" s="69">
        <f>AVERAGEIFS('2017 Individual Scores Unweight'!$D40:$CL40,'2017 Individual Scores Unweight'!$D$5:$CL$5,C$92,'2017 Individual Scores Unweight'!$D$4:$CL$4,"y")</f>
        <v>98.214285714285722</v>
      </c>
      <c r="D124" s="69">
        <f>AVERAGEIFS('2017 Individual Scores Unweight'!$D40:$CL40,'2017 Individual Scores Unweight'!$D$5:$CL$5,D$92,'2017 Individual Scores Unweight'!$D$4:$CL$4,"y")</f>
        <v>80.012210012210019</v>
      </c>
      <c r="E124" s="69">
        <f>AVERAGEIFS('2017 Individual Scores Unweight'!$D40:$CL40,'2017 Individual Scores Unweight'!$D$5:$CL$5,E$92,'2017 Individual Scores Unweight'!$D$4:$CL$4,"y")</f>
        <v>64.740814740814741</v>
      </c>
      <c r="F124" s="69"/>
      <c r="G124" s="69">
        <f>AVERAGEIFS('2017 Individual Scores Unweight'!$D40:$CL40,'2017 Individual Scores Unweight'!$D$5:$CL$5,G$92,'2017 Individual Scores Unweight'!$D$4:$CL$4,"y")</f>
        <v>66.507936507936506</v>
      </c>
      <c r="H124" s="69">
        <f>AVERAGEIFS('2017 Individual Scores Unweight'!$D40:$CL40,'2017 Individual Scores Unweight'!$D$4:$CL$4,"y")</f>
        <v>75.21546354879689</v>
      </c>
    </row>
    <row r="125" spans="1:8" x14ac:dyDescent="0.35">
      <c r="A125" s="63" t="s">
        <v>246</v>
      </c>
      <c r="B125" s="102" t="s">
        <v>309</v>
      </c>
      <c r="C125" s="69">
        <f>AVERAGEIFS('2017 Individual Scores Unweight'!$D41:$CL41,'2017 Individual Scores Unweight'!$D$5:$CL$5,C$92,'2017 Individual Scores Unweight'!$D$4:$CL$4,"y")</f>
        <v>90.416666666666671</v>
      </c>
      <c r="D125" s="69">
        <f>AVERAGEIFS('2017 Individual Scores Unweight'!$D41:$CL41,'2017 Individual Scores Unweight'!$D$5:$CL$5,D$92,'2017 Individual Scores Unweight'!$D$4:$CL$4,"y")</f>
        <v>78.264880952380949</v>
      </c>
      <c r="E125" s="69">
        <f>AVERAGEIFS('2017 Individual Scores Unweight'!$D41:$CL41,'2017 Individual Scores Unweight'!$D$5:$CL$5,E$92,'2017 Individual Scores Unweight'!$D$4:$CL$4,"y")</f>
        <v>83.363095238095241</v>
      </c>
      <c r="F125" s="69">
        <f>AVERAGEIFS('2017 Individual Scores Unweight'!$D41:$CL41,'2017 Individual Scores Unweight'!$D$5:$CL$5,F$92,'2017 Individual Scores Unweight'!$D$4:$CL$4,"y")</f>
        <v>61.147435897435898</v>
      </c>
      <c r="G125" s="69">
        <f>AVERAGEIFS('2017 Individual Scores Unweight'!$D41:$CL41,'2017 Individual Scores Unweight'!$D$5:$CL$5,G$92,'2017 Individual Scores Unweight'!$D$4:$CL$4,"y")</f>
        <v>71.435897435897431</v>
      </c>
      <c r="H125" s="69">
        <f>AVERAGEIFS('2017 Individual Scores Unweight'!$D41:$CL41,'2017 Individual Scores Unweight'!$D$4:$CL$4,"y")</f>
        <v>79.661584249084243</v>
      </c>
    </row>
    <row r="126" spans="1:8" x14ac:dyDescent="0.35">
      <c r="A126" s="63" t="s">
        <v>259</v>
      </c>
      <c r="B126" s="102" t="s">
        <v>310</v>
      </c>
      <c r="C126" s="69">
        <f>AVERAGEIFS('2017 Individual Scores Unweight'!$D42:$CL42,'2017 Individual Scores Unweight'!$D$5:$CL$5,C$92,'2017 Individual Scores Unweight'!$D$4:$CL$4,"y")</f>
        <v>75.961538461538453</v>
      </c>
      <c r="D126" s="69">
        <f>AVERAGEIFS('2017 Individual Scores Unweight'!$D42:$CL42,'2017 Individual Scores Unweight'!$D$5:$CL$5,D$92,'2017 Individual Scores Unweight'!$D$4:$CL$4,"y")</f>
        <v>73.012820512820511</v>
      </c>
      <c r="E126" s="69">
        <f>AVERAGEIFS('2017 Individual Scores Unweight'!$D42:$CL42,'2017 Individual Scores Unweight'!$D$5:$CL$5,E$92,'2017 Individual Scores Unweight'!$D$4:$CL$4,"y")</f>
        <v>68.22066822066823</v>
      </c>
      <c r="F126" s="69">
        <f>AVERAGEIFS('2017 Individual Scores Unweight'!$D42:$CL42,'2017 Individual Scores Unweight'!$D$5:$CL$5,F$92,'2017 Individual Scores Unweight'!$D$4:$CL$4,"y")</f>
        <v>78.846153846153854</v>
      </c>
      <c r="G126" s="69">
        <f>AVERAGEIFS('2017 Individual Scores Unweight'!$D42:$CL42,'2017 Individual Scores Unweight'!$D$5:$CL$5,G$92,'2017 Individual Scores Unweight'!$D$4:$CL$4,"y")</f>
        <v>65.937062937062933</v>
      </c>
      <c r="H126" s="69">
        <f>AVERAGEIFS('2017 Individual Scores Unweight'!$D42:$CL42,'2017 Individual Scores Unweight'!$D$4:$CL$4,"y")</f>
        <v>70.687645687645684</v>
      </c>
    </row>
    <row r="127" spans="1:8" x14ac:dyDescent="0.35">
      <c r="A127" s="63" t="s">
        <v>238</v>
      </c>
      <c r="B127" s="102" t="s">
        <v>258</v>
      </c>
      <c r="C127" s="69">
        <f>AVERAGEIFS('2017 Individual Scores Unweight'!$D43:$CL43,'2017 Individual Scores Unweight'!$D$5:$CL$5,C$92,'2017 Individual Scores Unweight'!$D$4:$CL$4,"y")</f>
        <v>98.07692307692308</v>
      </c>
      <c r="D127" s="69">
        <f>AVERAGEIFS('2017 Individual Scores Unweight'!$D43:$CL43,'2017 Individual Scores Unweight'!$D$5:$CL$5,D$92,'2017 Individual Scores Unweight'!$D$4:$CL$4,"y")</f>
        <v>91.891025641025635</v>
      </c>
      <c r="E127" s="69">
        <f>AVERAGEIFS('2017 Individual Scores Unweight'!$D43:$CL43,'2017 Individual Scores Unweight'!$D$5:$CL$5,E$92,'2017 Individual Scores Unweight'!$D$4:$CL$4,"y")</f>
        <v>84.965034965034974</v>
      </c>
      <c r="F127" s="69">
        <f>AVERAGEIFS('2017 Individual Scores Unweight'!$D43:$CL43,'2017 Individual Scores Unweight'!$D$5:$CL$5,F$92,'2017 Individual Scores Unweight'!$D$4:$CL$4,"y")</f>
        <v>89.230769230769226</v>
      </c>
      <c r="G127" s="69">
        <f>AVERAGEIFS('2017 Individual Scores Unweight'!$D43:$CL43,'2017 Individual Scores Unweight'!$D$5:$CL$5,G$92,'2017 Individual Scores Unweight'!$D$4:$CL$4,"y")</f>
        <v>81.92307692307692</v>
      </c>
      <c r="H127" s="69">
        <f>AVERAGEIFS('2017 Individual Scores Unweight'!$D43:$CL43,'2017 Individual Scores Unweight'!$D$4:$CL$4,"y")</f>
        <v>88.425407925407939</v>
      </c>
    </row>
    <row r="128" spans="1:8" x14ac:dyDescent="0.35">
      <c r="A128" s="63" t="s">
        <v>259</v>
      </c>
      <c r="B128" s="102" t="s">
        <v>260</v>
      </c>
      <c r="C128" s="69">
        <f>AVERAGEIFS('2017 Individual Scores Unweight'!$D44:$CL44,'2017 Individual Scores Unweight'!$D$5:$CL$5,C$92,'2017 Individual Scores Unweight'!$D$4:$CL$4,"y")</f>
        <v>43.218954248366018</v>
      </c>
      <c r="D128" s="69">
        <f>AVERAGEIFS('2017 Individual Scores Unweight'!$D44:$CL44,'2017 Individual Scores Unweight'!$D$5:$CL$5,D$92,'2017 Individual Scores Unweight'!$D$4:$CL$4,"y")</f>
        <v>63.470760233918128</v>
      </c>
      <c r="E128" s="69">
        <f>AVERAGEIFS('2017 Individual Scores Unweight'!$D44:$CL44,'2017 Individual Scores Unweight'!$D$5:$CL$5,E$92,'2017 Individual Scores Unweight'!$D$4:$CL$4,"y")</f>
        <v>65.667641325536053</v>
      </c>
      <c r="F128" s="69">
        <f>AVERAGEIFS('2017 Individual Scores Unweight'!$D44:$CL44,'2017 Individual Scores Unweight'!$D$5:$CL$5,F$92,'2017 Individual Scores Unweight'!$D$4:$CL$4,"y")</f>
        <v>60.832473340213276</v>
      </c>
      <c r="G128" s="69">
        <f>AVERAGEIFS('2017 Individual Scores Unweight'!$D44:$CL44,'2017 Individual Scores Unweight'!$D$5:$CL$5,G$92,'2017 Individual Scores Unweight'!$D$4:$CL$4,"y")</f>
        <v>52.755417956656345</v>
      </c>
      <c r="H128" s="69">
        <f>AVERAGEIFS('2017 Individual Scores Unweight'!$D44:$CL44,'2017 Individual Scores Unweight'!$D$4:$CL$4,"y")</f>
        <v>57.268713450292388</v>
      </c>
    </row>
    <row r="129" spans="1:8" x14ac:dyDescent="0.35">
      <c r="A129" s="63" t="s">
        <v>228</v>
      </c>
      <c r="B129" s="102" t="s">
        <v>261</v>
      </c>
      <c r="C129" s="69">
        <f>AVERAGEIFS('2017 Individual Scores Unweight'!$D45:$CL45,'2017 Individual Scores Unweight'!$D$5:$CL$5,C$92,'2017 Individual Scores Unweight'!$D$4:$CL$4,"y")</f>
        <v>60</v>
      </c>
      <c r="D129" s="69">
        <f>AVERAGEIFS('2017 Individual Scores Unweight'!$D45:$CL45,'2017 Individual Scores Unweight'!$D$5:$CL$5,D$92,'2017 Individual Scores Unweight'!$D$4:$CL$4,"y")</f>
        <v>39.87373737373737</v>
      </c>
      <c r="E129" s="69">
        <f>AVERAGEIFS('2017 Individual Scores Unweight'!$D45:$CL45,'2017 Individual Scores Unweight'!$D$5:$CL$5,E$92,'2017 Individual Scores Unweight'!$D$4:$CL$4,"y")</f>
        <v>51.296296296296298</v>
      </c>
      <c r="F129" s="69">
        <f>AVERAGEIFS('2017 Individual Scores Unweight'!$D45:$CL45,'2017 Individual Scores Unweight'!$D$5:$CL$5,F$92,'2017 Individual Scores Unweight'!$D$4:$CL$4,"y")</f>
        <v>98</v>
      </c>
      <c r="G129" s="69">
        <f>AVERAGEIFS('2017 Individual Scores Unweight'!$D45:$CL45,'2017 Individual Scores Unweight'!$D$5:$CL$5,G$92,'2017 Individual Scores Unweight'!$D$4:$CL$4,"y")</f>
        <v>40.227272727272727</v>
      </c>
      <c r="H129" s="69">
        <f>AVERAGEIFS('2017 Individual Scores Unweight'!$D45:$CL45,'2017 Individual Scores Unweight'!$D$4:$CL$4,"y")</f>
        <v>50.320454545454545</v>
      </c>
    </row>
    <row r="130" spans="1:8" x14ac:dyDescent="0.35">
      <c r="A130" s="63" t="s">
        <v>238</v>
      </c>
      <c r="B130" s="102" t="s">
        <v>262</v>
      </c>
      <c r="C130" s="69">
        <f>AVERAGEIFS('2017 Individual Scores Unweight'!$D46:$CL46,'2017 Individual Scores Unweight'!$D$5:$CL$5,C$92,'2017 Individual Scores Unweight'!$D$4:$CL$4,"y")</f>
        <v>93.75</v>
      </c>
      <c r="D130" s="69">
        <f>AVERAGEIFS('2017 Individual Scores Unweight'!$D46:$CL46,'2017 Individual Scores Unweight'!$D$5:$CL$5,D$92,'2017 Individual Scores Unweight'!$D$4:$CL$4,"y")</f>
        <v>91.047619047619051</v>
      </c>
      <c r="E130" s="69">
        <f>AVERAGEIFS('2017 Individual Scores Unweight'!$D46:$CL46,'2017 Individual Scores Unweight'!$D$5:$CL$5,E$92,'2017 Individual Scores Unweight'!$D$4:$CL$4,"y")</f>
        <v>87.264957264957275</v>
      </c>
      <c r="F130" s="69">
        <f>AVERAGEIFS('2017 Individual Scores Unweight'!$D46:$CL46,'2017 Individual Scores Unweight'!$D$5:$CL$5,F$92,'2017 Individual Scores Unweight'!$D$4:$CL$4,"y")</f>
        <v>83.714285714285708</v>
      </c>
      <c r="G130" s="69">
        <f>AVERAGEIFS('2017 Individual Scores Unweight'!$D46:$CL46,'2017 Individual Scores Unweight'!$D$5:$CL$5,G$92,'2017 Individual Scores Unweight'!$D$4:$CL$4,"y")</f>
        <v>59.523809523809518</v>
      </c>
      <c r="H130" s="69">
        <f>AVERAGEIFS('2017 Individual Scores Unweight'!$D46:$CL46,'2017 Individual Scores Unweight'!$D$4:$CL$4,"y")</f>
        <v>82.205677655677647</v>
      </c>
    </row>
    <row r="131" spans="1:8" x14ac:dyDescent="0.35">
      <c r="A131" s="63" t="s">
        <v>238</v>
      </c>
      <c r="B131" s="102" t="s">
        <v>263</v>
      </c>
      <c r="C131" s="69">
        <f>AVERAGEIFS('2017 Individual Scores Unweight'!$D47:$CL47,'2017 Individual Scores Unweight'!$D$5:$CL$5,C$92,'2017 Individual Scores Unweight'!$D$4:$CL$4,"y")</f>
        <v>85.253267973856211</v>
      </c>
      <c r="D131" s="69">
        <f>AVERAGEIFS('2017 Individual Scores Unweight'!$D47:$CL47,'2017 Individual Scores Unweight'!$D$5:$CL$5,D$92,'2017 Individual Scores Unweight'!$D$4:$CL$4,"y")</f>
        <v>69.009395424836612</v>
      </c>
      <c r="E131" s="69">
        <f>AVERAGEIFS('2017 Individual Scores Unweight'!$D47:$CL47,'2017 Individual Scores Unweight'!$D$5:$CL$5,E$92,'2017 Individual Scores Unweight'!$D$4:$CL$4,"y")</f>
        <v>61.33578431372549</v>
      </c>
      <c r="F131" s="69">
        <f>AVERAGEIFS('2017 Individual Scores Unweight'!$D47:$CL47,'2017 Individual Scores Unweight'!$D$5:$CL$5,F$92,'2017 Individual Scores Unweight'!$D$4:$CL$4,"y")</f>
        <v>64.150326797385617</v>
      </c>
      <c r="G131" s="69">
        <f>AVERAGEIFS('2017 Individual Scores Unweight'!$D47:$CL47,'2017 Individual Scores Unweight'!$D$5:$CL$5,G$92,'2017 Individual Scores Unweight'!$D$4:$CL$4,"y")</f>
        <v>45.490196078431374</v>
      </c>
      <c r="H131" s="69">
        <f>AVERAGEIFS('2017 Individual Scores Unweight'!$D47:$CL47,'2017 Individual Scores Unweight'!$D$4:$CL$4,"y")</f>
        <v>63.833333333333336</v>
      </c>
    </row>
    <row r="132" spans="1:8" x14ac:dyDescent="0.35">
      <c r="A132" s="63" t="s">
        <v>234</v>
      </c>
      <c r="B132" s="102" t="s">
        <v>264</v>
      </c>
      <c r="C132" s="69">
        <f>AVERAGEIFS('2017 Individual Scores Unweight'!$D48:$CL48,'2017 Individual Scores Unweight'!$D$5:$CL$5,C$92,'2017 Individual Scores Unweight'!$D$4:$CL$4,"y")</f>
        <v>98.214285714285722</v>
      </c>
      <c r="D132" s="69">
        <f>AVERAGEIFS('2017 Individual Scores Unweight'!$D48:$CL48,'2017 Individual Scores Unweight'!$D$5:$CL$5,D$92,'2017 Individual Scores Unweight'!$D$4:$CL$4,"y")</f>
        <v>81.912420912420913</v>
      </c>
      <c r="E132" s="69">
        <f>AVERAGEIFS('2017 Individual Scores Unweight'!$D48:$CL48,'2017 Individual Scores Unweight'!$D$5:$CL$5,E$92,'2017 Individual Scores Unweight'!$D$4:$CL$4,"y")</f>
        <v>82.142857142857153</v>
      </c>
      <c r="F132" s="69">
        <f>AVERAGEIFS('2017 Individual Scores Unweight'!$D48:$CL48,'2017 Individual Scores Unweight'!$D$5:$CL$5,F$92,'2017 Individual Scores Unweight'!$D$4:$CL$4,"y")</f>
        <v>73.888888888888886</v>
      </c>
      <c r="G132" s="69">
        <f>AVERAGEIFS('2017 Individual Scores Unweight'!$D48:$CL48,'2017 Individual Scores Unweight'!$D$5:$CL$5,G$92,'2017 Individual Scores Unweight'!$D$4:$CL$4,"y")</f>
        <v>53.950049950049944</v>
      </c>
      <c r="H132" s="69">
        <f>AVERAGEIFS('2017 Individual Scores Unweight'!$D48:$CL48,'2017 Individual Scores Unweight'!$D$4:$CL$4,"y")</f>
        <v>77.850155400155387</v>
      </c>
    </row>
    <row r="133" spans="1:8" x14ac:dyDescent="0.35">
      <c r="A133" s="63" t="s">
        <v>238</v>
      </c>
      <c r="B133" s="102" t="s">
        <v>265</v>
      </c>
      <c r="C133" s="69">
        <f>AVERAGEIFS('2017 Individual Scores Unweight'!$D49:$CL49,'2017 Individual Scores Unweight'!$D$5:$CL$5,C$92,'2017 Individual Scores Unweight'!$D$4:$CL$4,"y")</f>
        <v>97.916666666666657</v>
      </c>
      <c r="D133" s="69">
        <f>AVERAGEIFS('2017 Individual Scores Unweight'!$D49:$CL49,'2017 Individual Scores Unweight'!$D$5:$CL$5,D$92,'2017 Individual Scores Unweight'!$D$4:$CL$4,"y")</f>
        <v>95.384615384615387</v>
      </c>
      <c r="E133" s="69">
        <f>AVERAGEIFS('2017 Individual Scores Unweight'!$D49:$CL49,'2017 Individual Scores Unweight'!$D$5:$CL$5,E$92,'2017 Individual Scores Unweight'!$D$4:$CL$4,"y")</f>
        <v>90.112665112665113</v>
      </c>
      <c r="F133" s="69">
        <f>AVERAGEIFS('2017 Individual Scores Unweight'!$D49:$CL49,'2017 Individual Scores Unweight'!$D$5:$CL$5,F$92,'2017 Individual Scores Unweight'!$D$4:$CL$4,"y")</f>
        <v>93.846153846153854</v>
      </c>
      <c r="G133" s="69">
        <f>AVERAGEIFS('2017 Individual Scores Unweight'!$D49:$CL49,'2017 Individual Scores Unweight'!$D$5:$CL$5,G$92,'2017 Individual Scores Unweight'!$D$4:$CL$4,"y")</f>
        <v>85.757575757575751</v>
      </c>
      <c r="H133" s="69">
        <f>AVERAGEIFS('2017 Individual Scores Unweight'!$D49:$CL49,'2017 Individual Scores Unweight'!$D$4:$CL$4,"y")</f>
        <v>91.825757575757592</v>
      </c>
    </row>
    <row r="134" spans="1:8" x14ac:dyDescent="0.35">
      <c r="A134" s="63" t="s">
        <v>228</v>
      </c>
      <c r="B134" s="102" t="s">
        <v>311</v>
      </c>
      <c r="C134" s="69">
        <f>AVERAGEIFS('2017 Individual Scores Unweight'!$D50:$CL50,'2017 Individual Scores Unweight'!$D$5:$CL$5,C$92,'2017 Individual Scores Unweight'!$D$4:$CL$4,"y")</f>
        <v>71.818181818181827</v>
      </c>
      <c r="D134" s="69">
        <f>AVERAGEIFS('2017 Individual Scores Unweight'!$D50:$CL50,'2017 Individual Scores Unweight'!$D$5:$CL$5,D$92,'2017 Individual Scores Unweight'!$D$4:$CL$4,"y")</f>
        <v>63.614718614718612</v>
      </c>
      <c r="E134" s="69">
        <f>AVERAGEIFS('2017 Individual Scores Unweight'!$D50:$CL50,'2017 Individual Scores Unweight'!$D$5:$CL$5,E$92,'2017 Individual Scores Unweight'!$D$4:$CL$4,"y")</f>
        <v>41.13095238095238</v>
      </c>
      <c r="F134" s="69">
        <f>AVERAGEIFS('2017 Individual Scores Unweight'!$D50:$CL50,'2017 Individual Scores Unweight'!$D$5:$CL$5,F$92,'2017 Individual Scores Unweight'!$D$4:$CL$4,"y")</f>
        <v>30.952380952380953</v>
      </c>
      <c r="G134" s="69">
        <f>AVERAGEIFS('2017 Individual Scores Unweight'!$D50:$CL50,'2017 Individual Scores Unweight'!$D$5:$CL$5,G$92,'2017 Individual Scores Unweight'!$D$4:$CL$4,"y")</f>
        <v>49.671717171717169</v>
      </c>
      <c r="H134" s="69">
        <f>AVERAGEIFS('2017 Individual Scores Unweight'!$D50:$CL50,'2017 Individual Scores Unweight'!$D$4:$CL$4,"y")</f>
        <v>53.39141414141416</v>
      </c>
    </row>
    <row r="135" spans="1:8" x14ac:dyDescent="0.35">
      <c r="A135" s="63" t="s">
        <v>234</v>
      </c>
      <c r="B135" s="102" t="s">
        <v>266</v>
      </c>
      <c r="C135" s="69">
        <f>AVERAGEIFS('2017 Individual Scores Unweight'!$D51:$CL51,'2017 Individual Scores Unweight'!$D$5:$CL$5,C$92,'2017 Individual Scores Unweight'!$D$4:$CL$4,"y")</f>
        <v>98.07692307692308</v>
      </c>
      <c r="D135" s="69">
        <f>AVERAGEIFS('2017 Individual Scores Unweight'!$D51:$CL51,'2017 Individual Scores Unweight'!$D$5:$CL$5,D$92,'2017 Individual Scores Unweight'!$D$4:$CL$4,"y")</f>
        <v>83.84615384615384</v>
      </c>
      <c r="E135" s="69">
        <f>AVERAGEIFS('2017 Individual Scores Unweight'!$D51:$CL51,'2017 Individual Scores Unweight'!$D$5:$CL$5,E$92,'2017 Individual Scores Unweight'!$D$4:$CL$4,"y")</f>
        <v>91.666666666666643</v>
      </c>
      <c r="F135" s="69">
        <f>AVERAGEIFS('2017 Individual Scores Unweight'!$D51:$CL51,'2017 Individual Scores Unweight'!$D$5:$CL$5,F$92,'2017 Individual Scores Unweight'!$D$4:$CL$4,"y")</f>
        <v>93.777777777777786</v>
      </c>
      <c r="G135" s="69">
        <f>AVERAGEIFS('2017 Individual Scores Unweight'!$D51:$CL51,'2017 Individual Scores Unweight'!$D$5:$CL$5,G$92,'2017 Individual Scores Unweight'!$D$4:$CL$4,"y")</f>
        <v>83.030303030303031</v>
      </c>
      <c r="H135" s="69">
        <f>AVERAGEIFS('2017 Individual Scores Unweight'!$D51:$CL51,'2017 Individual Scores Unweight'!$D$4:$CL$4,"y")</f>
        <v>89.331080031080063</v>
      </c>
    </row>
    <row r="136" spans="1:8" x14ac:dyDescent="0.35">
      <c r="A136" s="63" t="s">
        <v>234</v>
      </c>
      <c r="B136" s="102" t="s">
        <v>267</v>
      </c>
      <c r="C136" s="69">
        <f>AVERAGEIFS('2017 Individual Scores Unweight'!$D52:$CL52,'2017 Individual Scores Unweight'!$D$5:$CL$5,C$92,'2017 Individual Scores Unweight'!$D$4:$CL$4,"y")</f>
        <v>92.857142857142861</v>
      </c>
      <c r="D136" s="69">
        <f>AVERAGEIFS('2017 Individual Scores Unweight'!$D52:$CL52,'2017 Individual Scores Unweight'!$D$5:$CL$5,D$92,'2017 Individual Scores Unweight'!$D$4:$CL$4,"y")</f>
        <v>65.164835164835168</v>
      </c>
      <c r="E136" s="69">
        <f>AVERAGEIFS('2017 Individual Scores Unweight'!$D52:$CL52,'2017 Individual Scores Unweight'!$D$5:$CL$5,E$92,'2017 Individual Scores Unweight'!$D$4:$CL$4,"y")</f>
        <v>71.653346653346645</v>
      </c>
      <c r="F136" s="69">
        <f>AVERAGEIFS('2017 Individual Scores Unweight'!$D52:$CL52,'2017 Individual Scores Unweight'!$D$5:$CL$5,F$92,'2017 Individual Scores Unweight'!$D$4:$CL$4,"y")</f>
        <v>50</v>
      </c>
      <c r="G136" s="69">
        <f>AVERAGEIFS('2017 Individual Scores Unweight'!$D52:$CL52,'2017 Individual Scores Unweight'!$D$5:$CL$5,G$92,'2017 Individual Scores Unweight'!$D$4:$CL$4,"y")</f>
        <v>44.635364635364638</v>
      </c>
      <c r="H136" s="69">
        <f>AVERAGEIFS('2017 Individual Scores Unweight'!$D52:$CL52,'2017 Individual Scores Unweight'!$D$4:$CL$4,"y")</f>
        <v>66.759240759240754</v>
      </c>
    </row>
    <row r="137" spans="1:8" x14ac:dyDescent="0.35">
      <c r="A137" s="63" t="s">
        <v>232</v>
      </c>
      <c r="B137" s="102" t="s">
        <v>312</v>
      </c>
      <c r="C137" s="69">
        <f>AVERAGEIFS('2017 Individual Scores Unweight'!$D53:$CL53,'2017 Individual Scores Unweight'!$D$5:$CL$5,C$92,'2017 Individual Scores Unweight'!$D$4:$CL$4,"y")</f>
        <v>80.357142857142861</v>
      </c>
      <c r="D137" s="69">
        <f>AVERAGEIFS('2017 Individual Scores Unweight'!$D53:$CL53,'2017 Individual Scores Unweight'!$D$5:$CL$5,D$92,'2017 Individual Scores Unweight'!$D$4:$CL$4,"y")</f>
        <v>85.260989010989022</v>
      </c>
      <c r="E137" s="69">
        <f>AVERAGEIFS('2017 Individual Scores Unweight'!$D53:$CL53,'2017 Individual Scores Unweight'!$D$5:$CL$5,E$92,'2017 Individual Scores Unweight'!$D$4:$CL$4,"y")</f>
        <v>81.410256410256409</v>
      </c>
      <c r="F137" s="69">
        <f>AVERAGEIFS('2017 Individual Scores Unweight'!$D53:$CL53,'2017 Individual Scores Unweight'!$D$5:$CL$5,F$92,'2017 Individual Scores Unweight'!$D$4:$CL$4,"y")</f>
        <v>81.62370962370963</v>
      </c>
      <c r="G137" s="69">
        <f>AVERAGEIFS('2017 Individual Scores Unweight'!$D53:$CL53,'2017 Individual Scores Unweight'!$D$5:$CL$5,G$92,'2017 Individual Scores Unweight'!$D$4:$CL$4,"y")</f>
        <v>59.560439560439555</v>
      </c>
      <c r="H137" s="69">
        <f>AVERAGEIFS('2017 Individual Scores Unweight'!$D53:$CL53,'2017 Individual Scores Unweight'!$D$4:$CL$4,"y")</f>
        <v>76.517998667998668</v>
      </c>
    </row>
    <row r="138" spans="1:8" x14ac:dyDescent="0.35">
      <c r="A138" s="63" t="s">
        <v>259</v>
      </c>
      <c r="B138" s="102" t="s">
        <v>313</v>
      </c>
      <c r="C138" s="69">
        <f>AVERAGEIFS('2017 Individual Scores Unweight'!$D54:$CL54,'2017 Individual Scores Unweight'!$D$5:$CL$5,C$92,'2017 Individual Scores Unweight'!$D$4:$CL$4,"y")</f>
        <v>100</v>
      </c>
      <c r="D138" s="69">
        <f>AVERAGEIFS('2017 Individual Scores Unweight'!$D54:$CL54,'2017 Individual Scores Unweight'!$D$5:$CL$5,D$92,'2017 Individual Scores Unweight'!$D$4:$CL$4,"y")</f>
        <v>7.6923076923076925</v>
      </c>
      <c r="E138" s="69">
        <f>AVERAGEIFS('2017 Individual Scores Unweight'!$D54:$CL54,'2017 Individual Scores Unweight'!$D$5:$CL$5,E$92,'2017 Individual Scores Unweight'!$D$4:$CL$4,"y")</f>
        <v>24.358974358974361</v>
      </c>
      <c r="F138" s="69"/>
      <c r="G138" s="69">
        <f>AVERAGEIFS('2017 Individual Scores Unweight'!$D54:$CL54,'2017 Individual Scores Unweight'!$D$5:$CL$5,G$92,'2017 Individual Scores Unweight'!$D$4:$CL$4,"y")</f>
        <v>24.615384615384617</v>
      </c>
      <c r="H138" s="69">
        <f>AVERAGEIFS('2017 Individual Scores Unweight'!$D54:$CL54,'2017 Individual Scores Unweight'!$D$4:$CL$4,"y")</f>
        <v>38.461538461538474</v>
      </c>
    </row>
    <row r="139" spans="1:8" x14ac:dyDescent="0.35">
      <c r="A139" s="63" t="s">
        <v>228</v>
      </c>
      <c r="B139" s="102" t="s">
        <v>268</v>
      </c>
      <c r="C139" s="69">
        <f>AVERAGEIFS('2017 Individual Scores Unweight'!$D55:$CL55,'2017 Individual Scores Unweight'!$D$5:$CL$5,C$92,'2017 Individual Scores Unweight'!$D$4:$CL$4,"y")</f>
        <v>100</v>
      </c>
      <c r="D139" s="69">
        <f>AVERAGEIFS('2017 Individual Scores Unweight'!$D55:$CL55,'2017 Individual Scores Unweight'!$D$5:$CL$5,D$92,'2017 Individual Scores Unweight'!$D$4:$CL$4,"y")</f>
        <v>95.738095238095241</v>
      </c>
      <c r="E139" s="69">
        <f>AVERAGEIFS('2017 Individual Scores Unweight'!$D55:$CL55,'2017 Individual Scores Unweight'!$D$5:$CL$5,E$92,'2017 Individual Scores Unweight'!$D$4:$CL$4,"y")</f>
        <v>90.714285714285722</v>
      </c>
      <c r="F139" s="69">
        <f>AVERAGEIFS('2017 Individual Scores Unweight'!$D55:$CL55,'2017 Individual Scores Unweight'!$D$5:$CL$5,F$92,'2017 Individual Scores Unweight'!$D$4:$CL$4,"y")</f>
        <v>80.476190476190482</v>
      </c>
      <c r="G139" s="69">
        <f>AVERAGEIFS('2017 Individual Scores Unweight'!$D55:$CL55,'2017 Individual Scores Unweight'!$D$5:$CL$5,G$92,'2017 Individual Scores Unweight'!$D$4:$CL$4,"y")</f>
        <v>87.333333333333329</v>
      </c>
      <c r="H139" s="69">
        <f>AVERAGEIFS('2017 Individual Scores Unweight'!$D55:$CL55,'2017 Individual Scores Unweight'!$D$4:$CL$4,"y")</f>
        <v>92.219047619047615</v>
      </c>
    </row>
    <row r="140" spans="1:8" x14ac:dyDescent="0.35">
      <c r="A140" s="63" t="s">
        <v>246</v>
      </c>
      <c r="B140" s="102" t="s">
        <v>314</v>
      </c>
      <c r="C140" s="69">
        <f>AVERAGEIFS('2017 Individual Scores Unweight'!$D56:$CL56,'2017 Individual Scores Unweight'!$D$5:$CL$5,C$92,'2017 Individual Scores Unweight'!$D$4:$CL$4,"y")</f>
        <v>75.597231715652768</v>
      </c>
      <c r="D140" s="69">
        <f>AVERAGEIFS('2017 Individual Scores Unweight'!$D56:$CL56,'2017 Individual Scores Unweight'!$D$5:$CL$5,D$92,'2017 Individual Scores Unweight'!$D$4:$CL$4,"y")</f>
        <v>63.825930934054504</v>
      </c>
      <c r="E140" s="69">
        <f>AVERAGEIFS('2017 Individual Scores Unweight'!$D56:$CL56,'2017 Individual Scores Unweight'!$D$5:$CL$5,E$92,'2017 Individual Scores Unweight'!$D$4:$CL$4,"y")</f>
        <v>66.734319458777662</v>
      </c>
      <c r="F140" s="69">
        <f>AVERAGEIFS('2017 Individual Scores Unweight'!$D56:$CL56,'2017 Individual Scores Unweight'!$D$5:$CL$5,F$92,'2017 Individual Scores Unweight'!$D$4:$CL$4,"y")</f>
        <v>45.590643274853804</v>
      </c>
      <c r="G140" s="69">
        <f>AVERAGEIFS('2017 Individual Scores Unweight'!$D56:$CL56,'2017 Individual Scores Unweight'!$D$5:$CL$5,G$92,'2017 Individual Scores Unweight'!$D$4:$CL$4,"y")</f>
        <v>57.793650793650798</v>
      </c>
      <c r="H140" s="69">
        <f>AVERAGEIFS('2017 Individual Scores Unweight'!$D56:$CL56,'2017 Individual Scores Unweight'!$D$4:$CL$4,"y")</f>
        <v>64.632873229730137</v>
      </c>
    </row>
    <row r="141" spans="1:8" x14ac:dyDescent="0.35">
      <c r="A141" s="63" t="s">
        <v>234</v>
      </c>
      <c r="B141" s="102" t="s">
        <v>269</v>
      </c>
      <c r="C141" s="69">
        <f>AVERAGEIFS('2017 Individual Scores Unweight'!$D57:$CL57,'2017 Individual Scores Unweight'!$D$5:$CL$5,C$92,'2017 Individual Scores Unweight'!$D$4:$CL$4,"y")</f>
        <v>87.412587412587413</v>
      </c>
      <c r="D141" s="69">
        <f>AVERAGEIFS('2017 Individual Scores Unweight'!$D57:$CL57,'2017 Individual Scores Unweight'!$D$5:$CL$5,D$92,'2017 Individual Scores Unweight'!$D$4:$CL$4,"y")</f>
        <v>79.391025641025635</v>
      </c>
      <c r="E141" s="69">
        <f>AVERAGEIFS('2017 Individual Scores Unweight'!$D57:$CL57,'2017 Individual Scores Unweight'!$D$5:$CL$5,E$92,'2017 Individual Scores Unweight'!$D$4:$CL$4,"y")</f>
        <v>75.182595182595165</v>
      </c>
      <c r="F141" s="69">
        <f>AVERAGEIFS('2017 Individual Scores Unweight'!$D57:$CL57,'2017 Individual Scores Unweight'!$D$5:$CL$5,F$92,'2017 Individual Scores Unweight'!$D$4:$CL$4,"y")</f>
        <v>96.181818181818173</v>
      </c>
      <c r="G141" s="69">
        <f>AVERAGEIFS('2017 Individual Scores Unweight'!$D57:$CL57,'2017 Individual Scores Unweight'!$D$5:$CL$5,G$92,'2017 Individual Scores Unweight'!$D$4:$CL$4,"y")</f>
        <v>70.291375291375289</v>
      </c>
      <c r="H141" s="69">
        <f>AVERAGEIFS('2017 Individual Scores Unweight'!$D57:$CL57,'2017 Individual Scores Unweight'!$D$4:$CL$4,"y")</f>
        <v>78.297435897435903</v>
      </c>
    </row>
    <row r="142" spans="1:8" x14ac:dyDescent="0.35">
      <c r="A142" s="63" t="s">
        <v>228</v>
      </c>
      <c r="B142" s="102" t="s">
        <v>270</v>
      </c>
      <c r="C142" s="69">
        <f>AVERAGEIFS('2017 Individual Scores Unweight'!$D58:$CL58,'2017 Individual Scores Unweight'!$D$5:$CL$5,C$92,'2017 Individual Scores Unweight'!$D$4:$CL$4,"y")</f>
        <v>95.454545454545453</v>
      </c>
      <c r="D142" s="69">
        <f>AVERAGEIFS('2017 Individual Scores Unweight'!$D58:$CL58,'2017 Individual Scores Unweight'!$D$5:$CL$5,D$92,'2017 Individual Scores Unweight'!$D$4:$CL$4,"y")</f>
        <v>75.984848484848484</v>
      </c>
      <c r="E142" s="69">
        <f>AVERAGEIFS('2017 Individual Scores Unweight'!$D58:$CL58,'2017 Individual Scores Unweight'!$D$5:$CL$5,E$92,'2017 Individual Scores Unweight'!$D$4:$CL$4,"y")</f>
        <v>67.702020202020194</v>
      </c>
      <c r="F142" s="69">
        <f>AVERAGEIFS('2017 Individual Scores Unweight'!$D58:$CL58,'2017 Individual Scores Unweight'!$D$5:$CL$5,F$92,'2017 Individual Scores Unweight'!$D$4:$CL$4,"y")</f>
        <v>74.36363636363636</v>
      </c>
      <c r="G142" s="69">
        <f>AVERAGEIFS('2017 Individual Scores Unweight'!$D58:$CL58,'2017 Individual Scores Unweight'!$D$5:$CL$5,G$92,'2017 Individual Scores Unweight'!$D$4:$CL$4,"y")</f>
        <v>45.151515151515149</v>
      </c>
      <c r="H142" s="69">
        <f>AVERAGEIFS('2017 Individual Scores Unweight'!$D58:$CL58,'2017 Individual Scores Unweight'!$D$4:$CL$4,"y")</f>
        <v>69.604545454545445</v>
      </c>
    </row>
    <row r="143" spans="1:8" x14ac:dyDescent="0.35">
      <c r="A143" s="63" t="s">
        <v>238</v>
      </c>
      <c r="B143" s="102" t="s">
        <v>315</v>
      </c>
      <c r="C143" s="69">
        <f>AVERAGEIFS('2017 Individual Scores Unweight'!$D59:$CL59,'2017 Individual Scores Unweight'!$D$5:$CL$5,C$92,'2017 Individual Scores Unweight'!$D$4:$CL$4,"y")</f>
        <v>70.416666666666657</v>
      </c>
      <c r="D143" s="69">
        <f>AVERAGEIFS('2017 Individual Scores Unweight'!$D59:$CL59,'2017 Individual Scores Unweight'!$D$5:$CL$5,D$92,'2017 Individual Scores Unweight'!$D$4:$CL$4,"y")</f>
        <v>60.72527472527473</v>
      </c>
      <c r="E143" s="69">
        <f>AVERAGEIFS('2017 Individual Scores Unweight'!$D59:$CL59,'2017 Individual Scores Unweight'!$D$5:$CL$5,E$92,'2017 Individual Scores Unweight'!$D$4:$CL$4,"y")</f>
        <v>54.829059829059823</v>
      </c>
      <c r="F143" s="69">
        <f>AVERAGEIFS('2017 Individual Scores Unweight'!$D59:$CL59,'2017 Individual Scores Unweight'!$D$5:$CL$5,F$92,'2017 Individual Scores Unweight'!$D$4:$CL$4,"y")</f>
        <v>94.285714285714292</v>
      </c>
      <c r="G143" s="69">
        <f>AVERAGEIFS('2017 Individual Scores Unweight'!$D59:$CL59,'2017 Individual Scores Unweight'!$D$5:$CL$5,G$92,'2017 Individual Scores Unweight'!$D$4:$CL$4,"y")</f>
        <v>71.216117216117226</v>
      </c>
      <c r="H143" s="69">
        <f>AVERAGEIFS('2017 Individual Scores Unweight'!$D59:$CL59,'2017 Individual Scores Unweight'!$D$4:$CL$4,"y")</f>
        <v>65.195421245421244</v>
      </c>
    </row>
    <row r="144" spans="1:8" x14ac:dyDescent="0.35">
      <c r="A144" s="63" t="s">
        <v>228</v>
      </c>
      <c r="B144" s="102" t="s">
        <v>271</v>
      </c>
      <c r="C144" s="69">
        <f>AVERAGEIFS('2017 Individual Scores Unweight'!$D60:$CL60,'2017 Individual Scores Unweight'!$D$5:$CL$5,C$92,'2017 Individual Scores Unweight'!$D$4:$CL$4,"y")</f>
        <v>98.611111111111114</v>
      </c>
      <c r="D144" s="69">
        <f>AVERAGEIFS('2017 Individual Scores Unweight'!$D60:$CL60,'2017 Individual Scores Unweight'!$D$5:$CL$5,D$92,'2017 Individual Scores Unweight'!$D$4:$CL$4,"y")</f>
        <v>97.777777777777771</v>
      </c>
      <c r="E144" s="69">
        <f>AVERAGEIFS('2017 Individual Scores Unweight'!$D60:$CL60,'2017 Individual Scores Unweight'!$D$5:$CL$5,E$92,'2017 Individual Scores Unweight'!$D$4:$CL$4,"y")</f>
        <v>94.172113289760361</v>
      </c>
      <c r="F144" s="69">
        <f>AVERAGEIFS('2017 Individual Scores Unweight'!$D60:$CL60,'2017 Individual Scores Unweight'!$D$5:$CL$5,F$92,'2017 Individual Scores Unweight'!$D$4:$CL$4,"y")</f>
        <v>87.777777777777786</v>
      </c>
      <c r="G144" s="69">
        <f>AVERAGEIFS('2017 Individual Scores Unweight'!$D60:$CL60,'2017 Individual Scores Unweight'!$D$5:$CL$5,G$92,'2017 Individual Scores Unweight'!$D$4:$CL$4,"y")</f>
        <v>83.006535947712422</v>
      </c>
      <c r="H144" s="69">
        <f>AVERAGEIFS('2017 Individual Scores Unweight'!$D60:$CL60,'2017 Individual Scores Unweight'!$D$4:$CL$4,"y")</f>
        <v>92.669934640522882</v>
      </c>
    </row>
    <row r="145" spans="1:8" x14ac:dyDescent="0.35">
      <c r="A145" s="63" t="s">
        <v>232</v>
      </c>
      <c r="B145" s="102" t="s">
        <v>272</v>
      </c>
      <c r="C145" s="69">
        <f>AVERAGEIFS('2017 Individual Scores Unweight'!$D61:$CL61,'2017 Individual Scores Unweight'!$D$5:$CL$5,C$92,'2017 Individual Scores Unweight'!$D$4:$CL$4,"y")</f>
        <v>88.181818181818187</v>
      </c>
      <c r="D145" s="69">
        <f>AVERAGEIFS('2017 Individual Scores Unweight'!$D61:$CL61,'2017 Individual Scores Unweight'!$D$5:$CL$5,D$92,'2017 Individual Scores Unweight'!$D$4:$CL$4,"y")</f>
        <v>87.757575757575765</v>
      </c>
      <c r="E145" s="69">
        <f>AVERAGEIFS('2017 Individual Scores Unweight'!$D61:$CL61,'2017 Individual Scores Unweight'!$D$5:$CL$5,E$92,'2017 Individual Scores Unweight'!$D$4:$CL$4,"y")</f>
        <v>89.715007215007219</v>
      </c>
      <c r="F145" s="69">
        <f>AVERAGEIFS('2017 Individual Scores Unweight'!$D61:$CL61,'2017 Individual Scores Unweight'!$D$5:$CL$5,F$92,'2017 Individual Scores Unweight'!$D$4:$CL$4,"y")</f>
        <v>85.515151515151501</v>
      </c>
      <c r="G145" s="69">
        <f>AVERAGEIFS('2017 Individual Scores Unweight'!$D61:$CL61,'2017 Individual Scores Unweight'!$D$5:$CL$5,G$92,'2017 Individual Scores Unweight'!$D$4:$CL$4,"y")</f>
        <v>75.396103896103881</v>
      </c>
      <c r="H145" s="69">
        <f>AVERAGEIFS('2017 Individual Scores Unweight'!$D61:$CL61,'2017 Individual Scores Unweight'!$D$4:$CL$4,"y")</f>
        <v>85.227164502164499</v>
      </c>
    </row>
    <row r="146" spans="1:8" x14ac:dyDescent="0.35">
      <c r="A146" s="63" t="s">
        <v>234</v>
      </c>
      <c r="B146" s="102" t="s">
        <v>273</v>
      </c>
      <c r="C146" s="69">
        <f>AVERAGEIFS('2017 Individual Scores Unweight'!$D62:$CL62,'2017 Individual Scores Unweight'!$D$5:$CL$5,C$92,'2017 Individual Scores Unweight'!$D$4:$CL$4,"y")</f>
        <v>100</v>
      </c>
      <c r="D146" s="69">
        <f>AVERAGEIFS('2017 Individual Scores Unweight'!$D62:$CL62,'2017 Individual Scores Unweight'!$D$5:$CL$5,D$92,'2017 Individual Scores Unweight'!$D$4:$CL$4,"y")</f>
        <v>94.945887445887436</v>
      </c>
      <c r="E146" s="69">
        <f>AVERAGEIFS('2017 Individual Scores Unweight'!$D62:$CL62,'2017 Individual Scores Unweight'!$D$5:$CL$5,E$92,'2017 Individual Scores Unweight'!$D$4:$CL$4,"y")</f>
        <v>88.003663003663007</v>
      </c>
      <c r="F146" s="69">
        <f>AVERAGEIFS('2017 Individual Scores Unweight'!$D62:$CL62,'2017 Individual Scores Unweight'!$D$5:$CL$5,F$92,'2017 Individual Scores Unweight'!$D$4:$CL$4,"y")</f>
        <v>98.571428571428584</v>
      </c>
      <c r="G146" s="69">
        <f>AVERAGEIFS('2017 Individual Scores Unweight'!$D62:$CL62,'2017 Individual Scores Unweight'!$D$5:$CL$5,G$92,'2017 Individual Scores Unweight'!$D$4:$CL$4,"y")</f>
        <v>65.684315684315692</v>
      </c>
      <c r="H146" s="69">
        <f>AVERAGEIFS('2017 Individual Scores Unweight'!$D62:$CL62,'2017 Individual Scores Unweight'!$D$4:$CL$4,"y")</f>
        <v>86.73992673992673</v>
      </c>
    </row>
    <row r="147" spans="1:8" x14ac:dyDescent="0.35">
      <c r="A147" s="63" t="s">
        <v>238</v>
      </c>
      <c r="B147" s="102" t="s">
        <v>341</v>
      </c>
      <c r="C147" s="69">
        <f>AVERAGEIFS('2017 Individual Scores Unweight'!$D63:$CL63,'2017 Individual Scores Unweight'!$D$5:$CL$5,C$92,'2017 Individual Scores Unweight'!$D$4:$CL$4,"y")</f>
        <v>88.958333333333329</v>
      </c>
      <c r="D147" s="69">
        <f>AVERAGEIFS('2017 Individual Scores Unweight'!$D63:$CL63,'2017 Individual Scores Unweight'!$D$5:$CL$5,D$92,'2017 Individual Scores Unweight'!$D$4:$CL$4,"y")</f>
        <v>75.743172268907571</v>
      </c>
      <c r="E147" s="69">
        <f>AVERAGEIFS('2017 Individual Scores Unweight'!$D63:$CL63,'2017 Individual Scores Unweight'!$D$5:$CL$5,E$92,'2017 Individual Scores Unweight'!$D$4:$CL$4,"y")</f>
        <v>71.139705882352942</v>
      </c>
      <c r="F147" s="69">
        <f>AVERAGEIFS('2017 Individual Scores Unweight'!$D63:$CL63,'2017 Individual Scores Unweight'!$D$5:$CL$5,F$92,'2017 Individual Scores Unweight'!$D$4:$CL$4,"y")</f>
        <v>56.470588235294123</v>
      </c>
      <c r="G147" s="69">
        <f>AVERAGEIFS('2017 Individual Scores Unweight'!$D63:$CL63,'2017 Individual Scores Unweight'!$D$5:$CL$5,G$92,'2017 Individual Scores Unweight'!$D$4:$CL$4,"y")</f>
        <v>39</v>
      </c>
      <c r="H147" s="69">
        <f>AVERAGEIFS('2017 Individual Scores Unweight'!$D63:$CL63,'2017 Individual Scores Unweight'!$D$4:$CL$4,"y")</f>
        <v>66.855742296918763</v>
      </c>
    </row>
    <row r="148" spans="1:8" x14ac:dyDescent="0.35">
      <c r="A148" s="63" t="s">
        <v>228</v>
      </c>
      <c r="B148" s="102" t="s">
        <v>342</v>
      </c>
      <c r="C148" s="69">
        <f>AVERAGEIFS('2017 Individual Scores Unweight'!$D64:$CL64,'2017 Individual Scores Unweight'!$D$5:$CL$5,C$92,'2017 Individual Scores Unweight'!$D$4:$CL$4,"y")</f>
        <v>80.357142857142861</v>
      </c>
      <c r="D148" s="69">
        <f>AVERAGEIFS('2017 Individual Scores Unweight'!$D64:$CL64,'2017 Individual Scores Unweight'!$D$5:$CL$5,D$92,'2017 Individual Scores Unweight'!$D$4:$CL$4,"y")</f>
        <v>48.721611721611723</v>
      </c>
      <c r="E148" s="69">
        <f>AVERAGEIFS('2017 Individual Scores Unweight'!$D64:$CL64,'2017 Individual Scores Unweight'!$D$5:$CL$5,E$92,'2017 Individual Scores Unweight'!$D$4:$CL$4,"y")</f>
        <v>49.206349206349209</v>
      </c>
      <c r="F148" s="69">
        <f>AVERAGEIFS('2017 Individual Scores Unweight'!$D64:$CL64,'2017 Individual Scores Unweight'!$D$5:$CL$5,F$92,'2017 Individual Scores Unweight'!$D$4:$CL$4,"y")</f>
        <v>46.391941391941387</v>
      </c>
      <c r="G148" s="69">
        <f>AVERAGEIFS('2017 Individual Scores Unweight'!$D64:$CL64,'2017 Individual Scores Unweight'!$D$5:$CL$5,G$92,'2017 Individual Scores Unweight'!$D$4:$CL$4,"y")</f>
        <v>40.997668997668995</v>
      </c>
      <c r="H148" s="69">
        <f>AVERAGEIFS('2017 Individual Scores Unweight'!$D64:$CL64,'2017 Individual Scores Unweight'!$D$4:$CL$4,"y")</f>
        <v>53.146669996670006</v>
      </c>
    </row>
    <row r="149" spans="1:8" x14ac:dyDescent="0.35">
      <c r="A149" s="63" t="s">
        <v>246</v>
      </c>
      <c r="B149" s="102" t="s">
        <v>276</v>
      </c>
      <c r="C149" s="69">
        <f>AVERAGEIFS('2017 Individual Scores Unweight'!$D65:$CL65,'2017 Individual Scores Unweight'!$D$5:$CL$5,C$92,'2017 Individual Scores Unweight'!$D$4:$CL$4,"y")</f>
        <v>91.517857142857139</v>
      </c>
      <c r="D149" s="69">
        <f>AVERAGEIFS('2017 Individual Scores Unweight'!$D65:$CL65,'2017 Individual Scores Unweight'!$D$5:$CL$5,D$92,'2017 Individual Scores Unweight'!$D$4:$CL$4,"y")</f>
        <v>59.358974358974358</v>
      </c>
      <c r="E149" s="69">
        <f>AVERAGEIFS('2017 Individual Scores Unweight'!$D65:$CL65,'2017 Individual Scores Unweight'!$D$5:$CL$5,E$92,'2017 Individual Scores Unweight'!$D$4:$CL$4,"y")</f>
        <v>71.875</v>
      </c>
      <c r="F149" s="69">
        <f>AVERAGEIFS('2017 Individual Scores Unweight'!$D65:$CL65,'2017 Individual Scores Unweight'!$D$5:$CL$5,F$92,'2017 Individual Scores Unweight'!$D$4:$CL$4,"y")</f>
        <v>67.831501831501825</v>
      </c>
      <c r="G149" s="69">
        <f>AVERAGEIFS('2017 Individual Scores Unweight'!$D65:$CL65,'2017 Individual Scores Unweight'!$D$5:$CL$5,G$92,'2017 Individual Scores Unweight'!$D$4:$CL$4,"y")</f>
        <v>80.3125</v>
      </c>
      <c r="H149" s="69">
        <f>AVERAGEIFS('2017 Individual Scores Unweight'!$D65:$CL65,'2017 Individual Scores Unweight'!$D$4:$CL$4,"y")</f>
        <v>74.938885675727789</v>
      </c>
    </row>
    <row r="150" spans="1:8" x14ac:dyDescent="0.35">
      <c r="A150" s="63" t="s">
        <v>232</v>
      </c>
      <c r="B150" s="102" t="s">
        <v>316</v>
      </c>
      <c r="C150" s="69">
        <f>AVERAGEIFS('2017 Individual Scores Unweight'!$D66:$CL66,'2017 Individual Scores Unweight'!$D$5:$CL$5,C$92,'2017 Individual Scores Unweight'!$D$4:$CL$4,"y")</f>
        <v>87.310606060606062</v>
      </c>
      <c r="D150" s="69">
        <f>AVERAGEIFS('2017 Individual Scores Unweight'!$D66:$CL66,'2017 Individual Scores Unweight'!$D$5:$CL$5,D$92,'2017 Individual Scores Unweight'!$D$4:$CL$4,"y")</f>
        <v>71.022727272727266</v>
      </c>
      <c r="E150" s="69">
        <f>AVERAGEIFS('2017 Individual Scores Unweight'!$D66:$CL66,'2017 Individual Scores Unweight'!$D$5:$CL$5,E$92,'2017 Individual Scores Unweight'!$D$4:$CL$4,"y")</f>
        <v>78.914141414141412</v>
      </c>
      <c r="F150" s="69">
        <f>AVERAGEIFS('2017 Individual Scores Unweight'!$D66:$CL66,'2017 Individual Scores Unweight'!$D$5:$CL$5,F$92,'2017 Individual Scores Unweight'!$D$4:$CL$4,"y")</f>
        <v>71.666666666666657</v>
      </c>
      <c r="G150" s="69">
        <f>AVERAGEIFS('2017 Individual Scores Unweight'!$D66:$CL66,'2017 Individual Scores Unweight'!$D$5:$CL$5,G$92,'2017 Individual Scores Unweight'!$D$4:$CL$4,"y")</f>
        <v>56.666666666666664</v>
      </c>
      <c r="H150" s="69">
        <f>AVERAGEIFS('2017 Individual Scores Unweight'!$D66:$CL66,'2017 Individual Scores Unweight'!$D$4:$CL$4,"y")</f>
        <v>73.090909090909108</v>
      </c>
    </row>
    <row r="151" spans="1:8" x14ac:dyDescent="0.35">
      <c r="A151" s="63" t="s">
        <v>228</v>
      </c>
      <c r="B151" s="102" t="s">
        <v>277</v>
      </c>
      <c r="C151" s="69">
        <f>AVERAGEIFS('2017 Individual Scores Unweight'!$D67:$CL67,'2017 Individual Scores Unweight'!$D$5:$CL$5,C$92,'2017 Individual Scores Unweight'!$D$4:$CL$4,"y")</f>
        <v>45.512820512820511</v>
      </c>
      <c r="D151" s="69">
        <f>AVERAGEIFS('2017 Individual Scores Unweight'!$D67:$CL67,'2017 Individual Scores Unweight'!$D$5:$CL$5,D$92,'2017 Individual Scores Unweight'!$D$4:$CL$4,"y")</f>
        <v>50.80586080586081</v>
      </c>
      <c r="E151" s="69">
        <f>AVERAGEIFS('2017 Individual Scores Unweight'!$D67:$CL67,'2017 Individual Scores Unweight'!$D$5:$CL$5,E$92,'2017 Individual Scores Unweight'!$D$4:$CL$4,"y")</f>
        <v>82.371794871794876</v>
      </c>
      <c r="F151" s="69">
        <f>AVERAGEIFS('2017 Individual Scores Unweight'!$D67:$CL67,'2017 Individual Scores Unweight'!$D$5:$CL$5,F$92,'2017 Individual Scores Unweight'!$D$4:$CL$4,"y")</f>
        <v>91.428571428571416</v>
      </c>
      <c r="G151" s="69">
        <f>AVERAGEIFS('2017 Individual Scores Unweight'!$D67:$CL67,'2017 Individual Scores Unweight'!$D$5:$CL$5,G$92,'2017 Individual Scores Unweight'!$D$4:$CL$4,"y")</f>
        <v>41.721611721611723</v>
      </c>
      <c r="H151" s="69">
        <f>AVERAGEIFS('2017 Individual Scores Unweight'!$D67:$CL67,'2017 Individual Scores Unweight'!$D$4:$CL$4,"y")</f>
        <v>58.977106227106233</v>
      </c>
    </row>
    <row r="152" spans="1:8" x14ac:dyDescent="0.35">
      <c r="A152" s="63" t="s">
        <v>232</v>
      </c>
      <c r="B152" s="102" t="s">
        <v>317</v>
      </c>
      <c r="C152" s="69">
        <f>AVERAGEIFS('2017 Individual Scores Unweight'!$D68:$CL68,'2017 Individual Scores Unweight'!$D$5:$CL$5,C$92,'2017 Individual Scores Unweight'!$D$4:$CL$4,"y")</f>
        <v>55.494505494505496</v>
      </c>
      <c r="D152" s="69">
        <f>AVERAGEIFS('2017 Individual Scores Unweight'!$D68:$CL68,'2017 Individual Scores Unweight'!$D$5:$CL$5,D$92,'2017 Individual Scores Unweight'!$D$4:$CL$4,"y")</f>
        <v>65.589743589743591</v>
      </c>
      <c r="E152" s="69">
        <f>AVERAGEIFS('2017 Individual Scores Unweight'!$D68:$CL68,'2017 Individual Scores Unweight'!$D$5:$CL$5,E$92,'2017 Individual Scores Unweight'!$D$4:$CL$4,"y")</f>
        <v>65.692640692640694</v>
      </c>
      <c r="F152" s="69">
        <f>AVERAGEIFS('2017 Individual Scores Unweight'!$D68:$CL68,'2017 Individual Scores Unweight'!$D$5:$CL$5,F$92,'2017 Individual Scores Unweight'!$D$4:$CL$4,"y")</f>
        <v>90</v>
      </c>
      <c r="G152" s="69">
        <f>AVERAGEIFS('2017 Individual Scores Unweight'!$D68:$CL68,'2017 Individual Scores Unweight'!$D$5:$CL$5,G$92,'2017 Individual Scores Unweight'!$D$4:$CL$4,"y")</f>
        <v>67.61904761904762</v>
      </c>
      <c r="H152" s="69">
        <f>AVERAGEIFS('2017 Individual Scores Unweight'!$D68:$CL68,'2017 Individual Scores Unweight'!$D$4:$CL$4,"y")</f>
        <v>65.329403929403924</v>
      </c>
    </row>
    <row r="153" spans="1:8" x14ac:dyDescent="0.35">
      <c r="A153" s="63" t="s">
        <v>228</v>
      </c>
      <c r="B153" s="102" t="s">
        <v>278</v>
      </c>
      <c r="C153" s="69">
        <f>AVERAGEIFS('2017 Individual Scores Unweight'!$D69:$CL69,'2017 Individual Scores Unweight'!$D$5:$CL$5,C$92,'2017 Individual Scores Unweight'!$D$4:$CL$4,"y")</f>
        <v>93.75</v>
      </c>
      <c r="D153" s="69">
        <f>AVERAGEIFS('2017 Individual Scores Unweight'!$D69:$CL69,'2017 Individual Scores Unweight'!$D$5:$CL$5,D$92,'2017 Individual Scores Unweight'!$D$4:$CL$4,"y")</f>
        <v>64.166666666666671</v>
      </c>
      <c r="E153" s="69">
        <f>AVERAGEIFS('2017 Individual Scores Unweight'!$D69:$CL69,'2017 Individual Scores Unweight'!$D$5:$CL$5,E$92,'2017 Individual Scores Unweight'!$D$4:$CL$4,"y")</f>
        <v>68.686868686868678</v>
      </c>
      <c r="F153" s="69">
        <f>AVERAGEIFS('2017 Individual Scores Unweight'!$D69:$CL69,'2017 Individual Scores Unweight'!$D$5:$CL$5,F$92,'2017 Individual Scores Unweight'!$D$4:$CL$4,"y")</f>
        <v>83.27272727272728</v>
      </c>
      <c r="G153" s="69">
        <f>AVERAGEIFS('2017 Individual Scores Unweight'!$D69:$CL69,'2017 Individual Scores Unweight'!$D$5:$CL$5,G$92,'2017 Individual Scores Unweight'!$D$4:$CL$4,"y")</f>
        <v>68.333333333333343</v>
      </c>
      <c r="H153" s="69">
        <f>AVERAGEIFS('2017 Individual Scores Unweight'!$D69:$CL69,'2017 Individual Scores Unweight'!$D$4:$CL$4,"y")</f>
        <v>73.436363636363623</v>
      </c>
    </row>
    <row r="154" spans="1:8" x14ac:dyDescent="0.35">
      <c r="A154" s="63" t="s">
        <v>259</v>
      </c>
      <c r="B154" s="102" t="s">
        <v>318</v>
      </c>
      <c r="C154" s="69">
        <f>AVERAGEIFS('2017 Individual Scores Unweight'!$D70:$CL70,'2017 Individual Scores Unweight'!$D$5:$CL$5,C$92,'2017 Individual Scores Unweight'!$D$4:$CL$4,"y")</f>
        <v>31.525735294117649</v>
      </c>
      <c r="D154" s="69">
        <f>AVERAGEIFS('2017 Individual Scores Unweight'!$D70:$CL70,'2017 Individual Scores Unweight'!$D$5:$CL$5,D$92,'2017 Individual Scores Unweight'!$D$4:$CL$4,"y")</f>
        <v>33.700980392156858</v>
      </c>
      <c r="E154" s="69">
        <f>AVERAGEIFS('2017 Individual Scores Unweight'!$D70:$CL70,'2017 Individual Scores Unweight'!$D$5:$CL$5,E$92,'2017 Individual Scores Unweight'!$D$4:$CL$4,"y")</f>
        <v>24.571078431372545</v>
      </c>
      <c r="F154" s="69"/>
      <c r="G154" s="69">
        <f>AVERAGEIFS('2017 Individual Scores Unweight'!$D70:$CL70,'2017 Individual Scores Unweight'!$D$5:$CL$5,G$92,'2017 Individual Scores Unweight'!$D$4:$CL$4,"y")</f>
        <v>23.52941176470588</v>
      </c>
      <c r="H154" s="69">
        <f>AVERAGEIFS('2017 Individual Scores Unweight'!$D70:$CL70,'2017 Individual Scores Unweight'!$D$4:$CL$4,"y")</f>
        <v>27.348856209150327</v>
      </c>
    </row>
    <row r="155" spans="1:8" x14ac:dyDescent="0.35">
      <c r="A155" s="63" t="s">
        <v>259</v>
      </c>
      <c r="B155" s="102" t="s">
        <v>319</v>
      </c>
      <c r="C155" s="69">
        <f>AVERAGEIFS('2017 Individual Scores Unweight'!$D71:$CL71,'2017 Individual Scores Unweight'!$D$5:$CL$5,C$92,'2017 Individual Scores Unweight'!$D$4:$CL$4,"y")</f>
        <v>18.75</v>
      </c>
      <c r="D155" s="69">
        <f>AVERAGEIFS('2017 Individual Scores Unweight'!$D71:$CL71,'2017 Individual Scores Unweight'!$D$5:$CL$5,D$92,'2017 Individual Scores Unweight'!$D$4:$CL$4,"y")</f>
        <v>55.340909090909086</v>
      </c>
      <c r="E155" s="69">
        <f>AVERAGEIFS('2017 Individual Scores Unweight'!$D71:$CL71,'2017 Individual Scores Unweight'!$D$5:$CL$5,E$92,'2017 Individual Scores Unweight'!$D$4:$CL$4,"y")</f>
        <v>27.234848484848484</v>
      </c>
      <c r="F155" s="69">
        <f>AVERAGEIFS('2017 Individual Scores Unweight'!$D71:$CL71,'2017 Individual Scores Unweight'!$D$5:$CL$5,F$92,'2017 Individual Scores Unweight'!$D$4:$CL$4,"y")</f>
        <v>28.412698412698411</v>
      </c>
      <c r="G155" s="69">
        <f>AVERAGEIFS('2017 Individual Scores Unweight'!$D71:$CL71,'2017 Individual Scores Unweight'!$D$5:$CL$5,G$92,'2017 Individual Scores Unweight'!$D$4:$CL$4,"y")</f>
        <v>31.060606060606069</v>
      </c>
      <c r="H155" s="69">
        <f>AVERAGEIFS('2017 Individual Scores Unweight'!$D71:$CL71,'2017 Individual Scores Unweight'!$D$4:$CL$4,"y")</f>
        <v>32.1744227994228</v>
      </c>
    </row>
    <row r="156" spans="1:8" x14ac:dyDescent="0.35">
      <c r="A156" s="63" t="s">
        <v>238</v>
      </c>
      <c r="B156" s="102" t="s">
        <v>279</v>
      </c>
      <c r="C156" s="69">
        <f>AVERAGEIFS('2017 Individual Scores Unweight'!$D72:$CL72,'2017 Individual Scores Unweight'!$D$5:$CL$5,C$92,'2017 Individual Scores Unweight'!$D$4:$CL$4,"y")</f>
        <v>100</v>
      </c>
      <c r="D156" s="69">
        <f>AVERAGEIFS('2017 Individual Scores Unweight'!$D72:$CL72,'2017 Individual Scores Unweight'!$D$5:$CL$5,D$92,'2017 Individual Scores Unweight'!$D$4:$CL$4,"y")</f>
        <v>99.230769230769226</v>
      </c>
      <c r="E156" s="69">
        <f>AVERAGEIFS('2017 Individual Scores Unweight'!$D72:$CL72,'2017 Individual Scores Unweight'!$D$5:$CL$5,E$92,'2017 Individual Scores Unweight'!$D$4:$CL$4,"y")</f>
        <v>95.277777777777771</v>
      </c>
      <c r="F156" s="69">
        <f>AVERAGEIFS('2017 Individual Scores Unweight'!$D72:$CL72,'2017 Individual Scores Unweight'!$D$5:$CL$5,F$92,'2017 Individual Scores Unweight'!$D$4:$CL$4,"y")</f>
        <v>100</v>
      </c>
      <c r="G156" s="69">
        <f>AVERAGEIFS('2017 Individual Scores Unweight'!$D72:$CL72,'2017 Individual Scores Unweight'!$D$5:$CL$5,G$92,'2017 Individual Scores Unweight'!$D$4:$CL$4,"y")</f>
        <v>95.494505494505503</v>
      </c>
      <c r="H156" s="69">
        <f>AVERAGEIFS('2017 Individual Scores Unweight'!$D72:$CL72,'2017 Individual Scores Unweight'!$D$4:$CL$4,"y")</f>
        <v>97.303113553113548</v>
      </c>
    </row>
    <row r="157" spans="1:8" x14ac:dyDescent="0.35">
      <c r="A157" s="63" t="s">
        <v>234</v>
      </c>
      <c r="B157" s="102" t="s">
        <v>280</v>
      </c>
      <c r="C157" s="69">
        <f>AVERAGEIFS('2017 Individual Scores Unweight'!$D73:$CL73,'2017 Individual Scores Unweight'!$D$5:$CL$5,C$92,'2017 Individual Scores Unweight'!$D$4:$CL$4,"y")</f>
        <v>97.058823529411768</v>
      </c>
      <c r="D157" s="69">
        <f>AVERAGEIFS('2017 Individual Scores Unweight'!$D73:$CL73,'2017 Individual Scores Unweight'!$D$5:$CL$5,D$92,'2017 Individual Scores Unweight'!$D$4:$CL$4,"y")</f>
        <v>80.45955882352942</v>
      </c>
      <c r="E157" s="69">
        <f>AVERAGEIFS('2017 Individual Scores Unweight'!$D73:$CL73,'2017 Individual Scores Unweight'!$D$5:$CL$5,E$92,'2017 Individual Scores Unweight'!$D$4:$CL$4,"y")</f>
        <v>87.142857142857153</v>
      </c>
      <c r="F157" s="69">
        <f>AVERAGEIFS('2017 Individual Scores Unweight'!$D73:$CL73,'2017 Individual Scores Unweight'!$D$5:$CL$5,F$92,'2017 Individual Scores Unweight'!$D$4:$CL$4,"y")</f>
        <v>85.735294117647044</v>
      </c>
      <c r="G157" s="69">
        <f>AVERAGEIFS('2017 Individual Scores Unweight'!$D73:$CL73,'2017 Individual Scores Unweight'!$D$5:$CL$5,G$92,'2017 Individual Scores Unweight'!$D$4:$CL$4,"y")</f>
        <v>72.805429864253398</v>
      </c>
      <c r="H157" s="69">
        <f>AVERAGEIFS('2017 Individual Scores Unweight'!$D73:$CL73,'2017 Individual Scores Unweight'!$D$4:$CL$4,"y")</f>
        <v>84.134655785391089</v>
      </c>
    </row>
    <row r="158" spans="1:8" x14ac:dyDescent="0.35">
      <c r="A158" s="63" t="s">
        <v>234</v>
      </c>
      <c r="B158" s="102" t="s">
        <v>281</v>
      </c>
      <c r="C158" s="69">
        <f>AVERAGEIFS('2017 Individual Scores Unweight'!$D74:$CL74,'2017 Individual Scores Unweight'!$D$5:$CL$5,C$92,'2017 Individual Scores Unweight'!$D$4:$CL$4,"y")</f>
        <v>91.220862470862471</v>
      </c>
      <c r="D158" s="69">
        <f>AVERAGEIFS('2017 Individual Scores Unweight'!$D74:$CL74,'2017 Individual Scores Unweight'!$D$5:$CL$5,D$92,'2017 Individual Scores Unweight'!$D$4:$CL$4,"y")</f>
        <v>87.559523809523796</v>
      </c>
      <c r="E158" s="69">
        <f>AVERAGEIFS('2017 Individual Scores Unweight'!$D74:$CL74,'2017 Individual Scores Unweight'!$D$5:$CL$5,E$92,'2017 Individual Scores Unweight'!$D$4:$CL$4,"y")</f>
        <v>86.580086580086572</v>
      </c>
      <c r="F158" s="69">
        <f>AVERAGEIFS('2017 Individual Scores Unweight'!$D74:$CL74,'2017 Individual Scores Unweight'!$D$5:$CL$5,F$92,'2017 Individual Scores Unweight'!$D$4:$CL$4,"y")</f>
        <v>81.428571428571416</v>
      </c>
      <c r="G158" s="69">
        <f>AVERAGEIFS('2017 Individual Scores Unweight'!$D74:$CL74,'2017 Individual Scores Unweight'!$D$5:$CL$5,G$92,'2017 Individual Scores Unweight'!$D$4:$CL$4,"y")</f>
        <v>55.476190476190467</v>
      </c>
      <c r="H158" s="69">
        <f>AVERAGEIFS('2017 Individual Scores Unweight'!$D74:$CL74,'2017 Individual Scores Unweight'!$D$4:$CL$4,"y")</f>
        <v>79.670579420579415</v>
      </c>
    </row>
    <row r="159" spans="1:8" x14ac:dyDescent="0.35">
      <c r="A159" s="63" t="s">
        <v>238</v>
      </c>
      <c r="B159" s="102" t="s">
        <v>282</v>
      </c>
      <c r="C159" s="69">
        <f>AVERAGEIFS('2017 Individual Scores Unweight'!$D75:$CL75,'2017 Individual Scores Unweight'!$D$5:$CL$5,C$92,'2017 Individual Scores Unweight'!$D$4:$CL$4,"y")</f>
        <v>100</v>
      </c>
      <c r="D159" s="69">
        <f>AVERAGEIFS('2017 Individual Scores Unweight'!$D75:$CL75,'2017 Individual Scores Unweight'!$D$5:$CL$5,D$92,'2017 Individual Scores Unweight'!$D$4:$CL$4,"y")</f>
        <v>92.023809523809533</v>
      </c>
      <c r="E159" s="69">
        <f>AVERAGEIFS('2017 Individual Scores Unweight'!$D75:$CL75,'2017 Individual Scores Unweight'!$D$5:$CL$5,E$92,'2017 Individual Scores Unweight'!$D$4:$CL$4,"y")</f>
        <v>82.142857142857153</v>
      </c>
      <c r="F159" s="69">
        <f>AVERAGEIFS('2017 Individual Scores Unweight'!$D75:$CL75,'2017 Individual Scores Unweight'!$D$5:$CL$5,F$92,'2017 Individual Scores Unweight'!$D$4:$CL$4,"y")</f>
        <v>80.109890109890102</v>
      </c>
      <c r="G159" s="69">
        <f>AVERAGEIFS('2017 Individual Scores Unweight'!$D75:$CL75,'2017 Individual Scores Unweight'!$D$5:$CL$5,G$92,'2017 Individual Scores Unweight'!$D$4:$CL$4,"y")</f>
        <v>59.904761904761905</v>
      </c>
      <c r="H159" s="69">
        <f>AVERAGEIFS('2017 Individual Scores Unweight'!$D75:$CL75,'2017 Individual Scores Unweight'!$D$4:$CL$4,"y")</f>
        <v>82.029304029304029</v>
      </c>
    </row>
    <row r="160" spans="1:8" x14ac:dyDescent="0.35">
      <c r="A160" s="63" t="s">
        <v>228</v>
      </c>
      <c r="B160" s="102" t="s">
        <v>283</v>
      </c>
      <c r="C160" s="69">
        <f>AVERAGEIFS('2017 Individual Scores Unweight'!$D76:$CL76,'2017 Individual Scores Unweight'!$D$5:$CL$5,C$92,'2017 Individual Scores Unweight'!$D$4:$CL$4,"y")</f>
        <v>84.615384615384613</v>
      </c>
      <c r="D160" s="69">
        <f>AVERAGEIFS('2017 Individual Scores Unweight'!$D76:$CL76,'2017 Individual Scores Unweight'!$D$5:$CL$5,D$92,'2017 Individual Scores Unweight'!$D$4:$CL$4,"y")</f>
        <v>77.692307692307693</v>
      </c>
      <c r="E160" s="69">
        <f>AVERAGEIFS('2017 Individual Scores Unweight'!$D76:$CL76,'2017 Individual Scores Unweight'!$D$5:$CL$5,E$92,'2017 Individual Scores Unweight'!$D$4:$CL$4,"y")</f>
        <v>82.051282051282058</v>
      </c>
      <c r="F160" s="69">
        <f>AVERAGEIFS('2017 Individual Scores Unweight'!$D76:$CL76,'2017 Individual Scores Unweight'!$D$5:$CL$5,F$92,'2017 Individual Scores Unweight'!$D$4:$CL$4,"y")</f>
        <v>43.07692307692308</v>
      </c>
      <c r="G160" s="69">
        <f>AVERAGEIFS('2017 Individual Scores Unweight'!$D76:$CL76,'2017 Individual Scores Unweight'!$D$5:$CL$5,G$92,'2017 Individual Scores Unweight'!$D$4:$CL$4,"y")</f>
        <v>67.692307692307693</v>
      </c>
      <c r="H160" s="69">
        <f>AVERAGEIFS('2017 Individual Scores Unweight'!$D76:$CL76,'2017 Individual Scores Unweight'!$D$4:$CL$4,"y")</f>
        <v>76.153846153846132</v>
      </c>
    </row>
    <row r="161" spans="1:8" x14ac:dyDescent="0.35">
      <c r="A161" s="63" t="s">
        <v>238</v>
      </c>
      <c r="B161" s="102" t="s">
        <v>284</v>
      </c>
      <c r="C161" s="69">
        <f>AVERAGEIFS('2017 Individual Scores Unweight'!$D77:$CL77,'2017 Individual Scores Unweight'!$D$5:$CL$5,C$92,'2017 Individual Scores Unweight'!$D$4:$CL$4,"y")</f>
        <v>81.25</v>
      </c>
      <c r="D161" s="69">
        <f>AVERAGEIFS('2017 Individual Scores Unweight'!$D77:$CL77,'2017 Individual Scores Unweight'!$D$5:$CL$5,D$92,'2017 Individual Scores Unweight'!$D$4:$CL$4,"y")</f>
        <v>50.352564102564102</v>
      </c>
      <c r="E161" s="69">
        <f>AVERAGEIFS('2017 Individual Scores Unweight'!$D77:$CL77,'2017 Individual Scores Unweight'!$D$5:$CL$5,E$92,'2017 Individual Scores Unweight'!$D$4:$CL$4,"y")</f>
        <v>65.481740481740488</v>
      </c>
      <c r="F161" s="69">
        <f>AVERAGEIFS('2017 Individual Scores Unweight'!$D77:$CL77,'2017 Individual Scores Unweight'!$D$5:$CL$5,F$92,'2017 Individual Scores Unweight'!$D$4:$CL$4,"y")</f>
        <v>48</v>
      </c>
      <c r="G161" s="69">
        <f>AVERAGEIFS('2017 Individual Scores Unweight'!$D77:$CL77,'2017 Individual Scores Unweight'!$D$5:$CL$5,G$92,'2017 Individual Scores Unweight'!$D$4:$CL$4,"y")</f>
        <v>51.305361305361302</v>
      </c>
      <c r="H161" s="69">
        <f>AVERAGEIFS('2017 Individual Scores Unweight'!$D77:$CL77,'2017 Individual Scores Unweight'!$D$4:$CL$4,"y")</f>
        <v>61.191375291375302</v>
      </c>
    </row>
    <row r="162" spans="1:8" x14ac:dyDescent="0.35">
      <c r="A162" s="63" t="s">
        <v>238</v>
      </c>
      <c r="B162" s="102" t="s">
        <v>285</v>
      </c>
      <c r="C162" s="69">
        <f>AVERAGEIFS('2017 Individual Scores Unweight'!$D78:$CL78,'2017 Individual Scores Unweight'!$D$5:$CL$5,C$92,'2017 Individual Scores Unweight'!$D$4:$CL$4,"y")</f>
        <v>65.909090909090907</v>
      </c>
      <c r="D162" s="69">
        <f>AVERAGEIFS('2017 Individual Scores Unweight'!$D78:$CL78,'2017 Individual Scores Unweight'!$D$5:$CL$5,D$92,'2017 Individual Scores Unweight'!$D$4:$CL$4,"y")</f>
        <v>39.280303030303031</v>
      </c>
      <c r="E162" s="69">
        <f>AVERAGEIFS('2017 Individual Scores Unweight'!$D78:$CL78,'2017 Individual Scores Unweight'!$D$5:$CL$5,E$92,'2017 Individual Scores Unweight'!$D$4:$CL$4,"y")</f>
        <v>44.19191919191919</v>
      </c>
      <c r="F162" s="69">
        <f>AVERAGEIFS('2017 Individual Scores Unweight'!$D78:$CL78,'2017 Individual Scores Unweight'!$D$5:$CL$5,F$92,'2017 Individual Scores Unweight'!$D$4:$CL$4,"y")</f>
        <v>70</v>
      </c>
      <c r="G162" s="69">
        <f>AVERAGEIFS('2017 Individual Scores Unweight'!$D78:$CL78,'2017 Individual Scores Unweight'!$D$5:$CL$5,G$92,'2017 Individual Scores Unweight'!$D$4:$CL$4,"y")</f>
        <v>23.636363636363637</v>
      </c>
      <c r="H162" s="69">
        <f>AVERAGEIFS('2017 Individual Scores Unweight'!$D78:$CL78,'2017 Individual Scores Unweight'!$D$4:$CL$4,"y")</f>
        <v>43.704545454545453</v>
      </c>
    </row>
    <row r="163" spans="1:8" x14ac:dyDescent="0.35">
      <c r="A163" s="63" t="s">
        <v>228</v>
      </c>
      <c r="B163" s="102" t="s">
        <v>286</v>
      </c>
      <c r="C163" s="69">
        <f>AVERAGEIFS('2017 Individual Scores Unweight'!$D79:$CL79,'2017 Individual Scores Unweight'!$D$5:$CL$5,C$92,'2017 Individual Scores Unweight'!$D$4:$CL$4,"y")</f>
        <v>72.348484848484858</v>
      </c>
      <c r="D163" s="69">
        <f>AVERAGEIFS('2017 Individual Scores Unweight'!$D79:$CL79,'2017 Individual Scores Unweight'!$D$5:$CL$5,D$92,'2017 Individual Scores Unweight'!$D$4:$CL$4,"y")</f>
        <v>61.666666666666671</v>
      </c>
      <c r="E163" s="69">
        <f>AVERAGEIFS('2017 Individual Scores Unweight'!$D79:$CL79,'2017 Individual Scores Unweight'!$D$5:$CL$5,E$92,'2017 Individual Scores Unweight'!$D$4:$CL$4,"y")</f>
        <v>63.812576312576311</v>
      </c>
      <c r="F163" s="69">
        <f>AVERAGEIFS('2017 Individual Scores Unweight'!$D79:$CL79,'2017 Individual Scores Unweight'!$D$5:$CL$5,F$92,'2017 Individual Scores Unweight'!$D$4:$CL$4,"y")</f>
        <v>68.021978021978015</v>
      </c>
      <c r="G163" s="69">
        <f>AVERAGEIFS('2017 Individual Scores Unweight'!$D79:$CL79,'2017 Individual Scores Unweight'!$D$5:$CL$5,G$92,'2017 Individual Scores Unweight'!$D$4:$CL$4,"y")</f>
        <v>51.047619047619051</v>
      </c>
      <c r="H163" s="69">
        <f>AVERAGEIFS('2017 Individual Scores Unweight'!$D79:$CL79,'2017 Individual Scores Unweight'!$D$4:$CL$4,"y")</f>
        <v>62.109806859806874</v>
      </c>
    </row>
    <row r="164" spans="1:8" x14ac:dyDescent="0.35">
      <c r="A164" s="63" t="s">
        <v>238</v>
      </c>
      <c r="B164" s="102" t="s">
        <v>320</v>
      </c>
      <c r="C164" s="69">
        <f>AVERAGEIFS('2017 Individual Scores Unweight'!$D80:$CL80,'2017 Individual Scores Unweight'!$D$5:$CL$5,C$92,'2017 Individual Scores Unweight'!$D$4:$CL$4,"y")</f>
        <v>96.291208791208788</v>
      </c>
      <c r="D164" s="69">
        <f>AVERAGEIFS('2017 Individual Scores Unweight'!$D80:$CL80,'2017 Individual Scores Unweight'!$D$5:$CL$5,D$92,'2017 Individual Scores Unweight'!$D$4:$CL$4,"y")</f>
        <v>97.46520146520146</v>
      </c>
      <c r="E164" s="69">
        <f>AVERAGEIFS('2017 Individual Scores Unweight'!$D80:$CL80,'2017 Individual Scores Unweight'!$D$5:$CL$5,E$92,'2017 Individual Scores Unweight'!$D$4:$CL$4,"y")</f>
        <v>78.948828948828947</v>
      </c>
      <c r="F164" s="69">
        <f>AVERAGEIFS('2017 Individual Scores Unweight'!$D80:$CL80,'2017 Individual Scores Unweight'!$D$5:$CL$5,F$92,'2017 Individual Scores Unweight'!$D$4:$CL$4,"y")</f>
        <v>89.126984126984127</v>
      </c>
      <c r="G164" s="69">
        <f>AVERAGEIFS('2017 Individual Scores Unweight'!$D80:$CL80,'2017 Individual Scores Unweight'!$D$5:$CL$5,G$92,'2017 Individual Scores Unweight'!$D$4:$CL$4,"y")</f>
        <v>63.333333333333336</v>
      </c>
      <c r="H164" s="69">
        <f>AVERAGEIFS('2017 Individual Scores Unweight'!$D80:$CL80,'2017 Individual Scores Unweight'!$D$4:$CL$4,"y")</f>
        <v>82.725613275613256</v>
      </c>
    </row>
    <row r="165" spans="1:8" x14ac:dyDescent="0.35">
      <c r="A165" s="63" t="s">
        <v>259</v>
      </c>
      <c r="B165" s="102" t="s">
        <v>287</v>
      </c>
      <c r="C165" s="69">
        <f>AVERAGEIFS('2017 Individual Scores Unweight'!$D81:$CL81,'2017 Individual Scores Unweight'!$D$5:$CL$5,C$92,'2017 Individual Scores Unweight'!$D$4:$CL$4,"y")</f>
        <v>100</v>
      </c>
      <c r="D165" s="69">
        <f>AVERAGEIFS('2017 Individual Scores Unweight'!$D81:$CL81,'2017 Individual Scores Unweight'!$D$5:$CL$5,D$92,'2017 Individual Scores Unweight'!$D$4:$CL$4,"y")</f>
        <v>87.747252747252745</v>
      </c>
      <c r="E165" s="69">
        <f>AVERAGEIFS('2017 Individual Scores Unweight'!$D81:$CL81,'2017 Individual Scores Unweight'!$D$5:$CL$5,E$92,'2017 Individual Scores Unweight'!$D$4:$CL$4,"y")</f>
        <v>83.333333333333329</v>
      </c>
      <c r="F165" s="69">
        <f>AVERAGEIFS('2017 Individual Scores Unweight'!$D81:$CL81,'2017 Individual Scores Unweight'!$D$5:$CL$5,F$92,'2017 Individual Scores Unweight'!$D$4:$CL$4,"y")</f>
        <v>75.714285714285708</v>
      </c>
      <c r="G165" s="69">
        <f>AVERAGEIFS('2017 Individual Scores Unweight'!$D81:$CL81,'2017 Individual Scores Unweight'!$D$5:$CL$5,G$92,'2017 Individual Scores Unweight'!$D$4:$CL$4,"y")</f>
        <v>88.571428571428584</v>
      </c>
      <c r="H165" s="69">
        <f>AVERAGEIFS('2017 Individual Scores Unweight'!$D81:$CL81,'2017 Individual Scores Unweight'!$D$4:$CL$4,"y")</f>
        <v>88.478021978021971</v>
      </c>
    </row>
    <row r="166" spans="1:8" x14ac:dyDescent="0.35">
      <c r="A166" s="63" t="s">
        <v>238</v>
      </c>
      <c r="B166" s="102" t="s">
        <v>288</v>
      </c>
      <c r="C166" s="69">
        <f>AVERAGEIFS('2017 Individual Scores Unweight'!$D82:$CL82,'2017 Individual Scores Unweight'!$D$5:$CL$5,C$92,'2017 Individual Scores Unweight'!$D$4:$CL$4,"y")</f>
        <v>94.722222222222229</v>
      </c>
      <c r="D166" s="69">
        <f>AVERAGEIFS('2017 Individual Scores Unweight'!$D82:$CL82,'2017 Individual Scores Unweight'!$D$5:$CL$5,D$92,'2017 Individual Scores Unweight'!$D$4:$CL$4,"y")</f>
        <v>98.545454545454547</v>
      </c>
      <c r="E166" s="69">
        <f>AVERAGEIFS('2017 Individual Scores Unweight'!$D82:$CL82,'2017 Individual Scores Unweight'!$D$5:$CL$5,E$92,'2017 Individual Scores Unweight'!$D$4:$CL$4,"y")</f>
        <v>98.333333333333329</v>
      </c>
      <c r="F166" s="69">
        <f>AVERAGEIFS('2017 Individual Scores Unweight'!$D82:$CL82,'2017 Individual Scores Unweight'!$D$5:$CL$5,F$92,'2017 Individual Scores Unweight'!$D$4:$CL$4,"y")</f>
        <v>98</v>
      </c>
      <c r="G166" s="69">
        <f>AVERAGEIFS('2017 Individual Scores Unweight'!$D82:$CL82,'2017 Individual Scores Unweight'!$D$5:$CL$5,G$92,'2017 Individual Scores Unweight'!$D$4:$CL$4,"y")</f>
        <v>93.777777777777786</v>
      </c>
      <c r="H166" s="69">
        <f>AVERAGEIFS('2017 Individual Scores Unweight'!$D82:$CL82,'2017 Individual Scores Unweight'!$D$4:$CL$4,"y")</f>
        <v>96.497979797979809</v>
      </c>
    </row>
    <row r="167" spans="1:8" x14ac:dyDescent="0.35">
      <c r="A167" s="63" t="s">
        <v>228</v>
      </c>
      <c r="B167" s="102" t="s">
        <v>289</v>
      </c>
      <c r="C167" s="69">
        <f>AVERAGEIFS('2017 Individual Scores Unweight'!$D83:$CL83,'2017 Individual Scores Unweight'!$D$5:$CL$5,C$92,'2017 Individual Scores Unweight'!$D$4:$CL$4,"y")</f>
        <v>45.833333333333343</v>
      </c>
      <c r="D167" s="69">
        <f>AVERAGEIFS('2017 Individual Scores Unweight'!$D83:$CL83,'2017 Individual Scores Unweight'!$D$5:$CL$5,D$92,'2017 Individual Scores Unweight'!$D$4:$CL$4,"y")</f>
        <v>47.689393939393938</v>
      </c>
      <c r="E167" s="69">
        <f>AVERAGEIFS('2017 Individual Scores Unweight'!$D83:$CL83,'2017 Individual Scores Unweight'!$D$5:$CL$5,E$92,'2017 Individual Scores Unweight'!$D$4:$CL$4,"y")</f>
        <v>48.855218855218858</v>
      </c>
      <c r="F167" s="69">
        <f>AVERAGEIFS('2017 Individual Scores Unweight'!$D83:$CL83,'2017 Individual Scores Unweight'!$D$5:$CL$5,F$92,'2017 Individual Scores Unweight'!$D$4:$CL$4,"y")</f>
        <v>54.585858585858588</v>
      </c>
      <c r="G167" s="69">
        <f>AVERAGEIFS('2017 Individual Scores Unweight'!$D83:$CL83,'2017 Individual Scores Unweight'!$D$5:$CL$5,G$92,'2017 Individual Scores Unweight'!$D$4:$CL$4,"y")</f>
        <v>36.36363636363636</v>
      </c>
      <c r="H167" s="69">
        <f>AVERAGEIFS('2017 Individual Scores Unweight'!$D83:$CL83,'2017 Individual Scores Unweight'!$D$4:$CL$4,"y")</f>
        <v>45.181313131313125</v>
      </c>
    </row>
    <row r="168" spans="1:8" x14ac:dyDescent="0.35">
      <c r="A168" s="63" t="s">
        <v>234</v>
      </c>
      <c r="B168" s="102" t="s">
        <v>290</v>
      </c>
      <c r="C168" s="69">
        <f>AVERAGEIFS('2017 Individual Scores Unweight'!$D84:$CL84,'2017 Individual Scores Unweight'!$D$5:$CL$5,C$92,'2017 Individual Scores Unweight'!$D$4:$CL$4,"y")</f>
        <v>95.454545454545453</v>
      </c>
      <c r="D168" s="69">
        <f>AVERAGEIFS('2017 Individual Scores Unweight'!$D84:$CL84,'2017 Individual Scores Unweight'!$D$5:$CL$5,D$92,'2017 Individual Scores Unweight'!$D$4:$CL$4,"y")</f>
        <v>87.444444444444429</v>
      </c>
      <c r="E168" s="69">
        <f>AVERAGEIFS('2017 Individual Scores Unweight'!$D84:$CL84,'2017 Individual Scores Unweight'!$D$5:$CL$5,E$92,'2017 Individual Scores Unweight'!$D$4:$CL$4,"y")</f>
        <v>87.37373737373737</v>
      </c>
      <c r="F168" s="69">
        <f>AVERAGEIFS('2017 Individual Scores Unweight'!$D84:$CL84,'2017 Individual Scores Unweight'!$D$5:$CL$5,F$92,'2017 Individual Scores Unweight'!$D$4:$CL$4,"y")</f>
        <v>52.606060606060602</v>
      </c>
      <c r="G168" s="69">
        <f>AVERAGEIFS('2017 Individual Scores Unweight'!$D84:$CL84,'2017 Individual Scores Unweight'!$D$5:$CL$5,G$92,'2017 Individual Scores Unweight'!$D$4:$CL$4,"y")</f>
        <v>62.393939393939398</v>
      </c>
      <c r="H168" s="69">
        <f>AVERAGEIFS('2017 Individual Scores Unweight'!$D84:$CL84,'2017 Individual Scores Unweight'!$D$4:$CL$4,"y")</f>
        <v>81.020707070707076</v>
      </c>
    </row>
    <row r="169" spans="1:8" x14ac:dyDescent="0.35">
      <c r="A169" s="63" t="s">
        <v>259</v>
      </c>
      <c r="B169" s="102" t="s">
        <v>321</v>
      </c>
      <c r="C169" s="69">
        <f>AVERAGEIFS('2017 Individual Scores Unweight'!$D85:$CL85,'2017 Individual Scores Unweight'!$D$5:$CL$5,C$92,'2017 Individual Scores Unweight'!$D$4:$CL$4,"y")</f>
        <v>69.642857142857139</v>
      </c>
      <c r="D169" s="69">
        <f>AVERAGEIFS('2017 Individual Scores Unweight'!$D85:$CL85,'2017 Individual Scores Unweight'!$D$5:$CL$5,D$92,'2017 Individual Scores Unweight'!$D$4:$CL$4,"y")</f>
        <v>45.357142857142861</v>
      </c>
      <c r="E169" s="69">
        <f>AVERAGEIFS('2017 Individual Scores Unweight'!$D85:$CL85,'2017 Individual Scores Unweight'!$D$5:$CL$5,E$92,'2017 Individual Scores Unweight'!$D$4:$CL$4,"y")</f>
        <v>61.538461538461526</v>
      </c>
      <c r="F169" s="69">
        <f>AVERAGEIFS('2017 Individual Scores Unweight'!$D85:$CL85,'2017 Individual Scores Unweight'!$D$5:$CL$5,F$92,'2017 Individual Scores Unweight'!$D$4:$CL$4,"y")</f>
        <v>80</v>
      </c>
      <c r="G169" s="69">
        <f>AVERAGEIFS('2017 Individual Scores Unweight'!$D85:$CL85,'2017 Individual Scores Unweight'!$D$5:$CL$5,G$92,'2017 Individual Scores Unweight'!$D$4:$CL$4,"y")</f>
        <v>56.593406593406598</v>
      </c>
      <c r="H169" s="69">
        <f>AVERAGEIFS('2017 Individual Scores Unweight'!$D85:$CL85,'2017 Individual Scores Unweight'!$D$4:$CL$4,"y")</f>
        <v>59.609890109890102</v>
      </c>
    </row>
    <row r="170" spans="1:8" x14ac:dyDescent="0.35">
      <c r="A170" s="63" t="s">
        <v>238</v>
      </c>
      <c r="B170" s="102" t="s">
        <v>291</v>
      </c>
      <c r="C170" s="69">
        <f>AVERAGEIFS('2017 Individual Scores Unweight'!$D86:$CL86,'2017 Individual Scores Unweight'!$D$5:$CL$5,C$92,'2017 Individual Scores Unweight'!$D$4:$CL$4,"y")</f>
        <v>100</v>
      </c>
      <c r="D170" s="69">
        <f>AVERAGEIFS('2017 Individual Scores Unweight'!$D86:$CL86,'2017 Individual Scores Unweight'!$D$5:$CL$5,D$92,'2017 Individual Scores Unweight'!$D$4:$CL$4,"y")</f>
        <v>90.343240093240098</v>
      </c>
      <c r="E170" s="69">
        <f>AVERAGEIFS('2017 Individual Scores Unweight'!$D86:$CL86,'2017 Individual Scores Unweight'!$D$5:$CL$5,E$92,'2017 Individual Scores Unweight'!$D$4:$CL$4,"y")</f>
        <v>77.121212121212125</v>
      </c>
      <c r="F170" s="69">
        <f>AVERAGEIFS('2017 Individual Scores Unweight'!$D86:$CL86,'2017 Individual Scores Unweight'!$D$5:$CL$5,F$92,'2017 Individual Scores Unweight'!$D$4:$CL$4,"y")</f>
        <v>85.060606060606062</v>
      </c>
      <c r="G170" s="69">
        <f>AVERAGEIFS('2017 Individual Scores Unweight'!$D86:$CL86,'2017 Individual Scores Unweight'!$D$5:$CL$5,G$92,'2017 Individual Scores Unweight'!$D$4:$CL$4,"y")</f>
        <v>75.959595959595958</v>
      </c>
      <c r="H170" s="69">
        <f>AVERAGEIFS('2017 Individual Scores Unweight'!$D86:$CL86,'2017 Individual Scores Unweight'!$D$4:$CL$4,"y")</f>
        <v>84.447940947940964</v>
      </c>
    </row>
    <row r="171" spans="1:8" x14ac:dyDescent="0.35">
      <c r="A171" s="63" t="s">
        <v>259</v>
      </c>
      <c r="B171" s="102" t="s">
        <v>322</v>
      </c>
      <c r="C171" s="69">
        <f>AVERAGEIFS('2017 Individual Scores Unweight'!$D87:$CL87,'2017 Individual Scores Unweight'!$D$5:$CL$5,C$92,'2017 Individual Scores Unweight'!$D$4:$CL$4,"y")</f>
        <v>75</v>
      </c>
      <c r="D171" s="69">
        <f>AVERAGEIFS('2017 Individual Scores Unweight'!$D87:$CL87,'2017 Individual Scores Unweight'!$D$5:$CL$5,D$92,'2017 Individual Scores Unweight'!$D$4:$CL$4,"y")</f>
        <v>62.458333333333329</v>
      </c>
      <c r="E171" s="69">
        <f>AVERAGEIFS('2017 Individual Scores Unweight'!$D87:$CL87,'2017 Individual Scores Unweight'!$D$5:$CL$5,E$92,'2017 Individual Scores Unweight'!$D$4:$CL$4,"y")</f>
        <v>74.930555555555557</v>
      </c>
      <c r="F171" s="69">
        <f>AVERAGEIFS('2017 Individual Scores Unweight'!$D87:$CL87,'2017 Individual Scores Unweight'!$D$5:$CL$5,F$92,'2017 Individual Scores Unweight'!$D$4:$CL$4,"y")</f>
        <v>77.464285714285708</v>
      </c>
      <c r="G171" s="69">
        <f>AVERAGEIFS('2017 Individual Scores Unweight'!$D87:$CL87,'2017 Individual Scores Unweight'!$D$5:$CL$5,G$92,'2017 Individual Scores Unweight'!$D$4:$CL$4,"y")</f>
        <v>49.13095238095238</v>
      </c>
      <c r="H171" s="69">
        <f>AVERAGEIFS('2017 Individual Scores Unweight'!$D87:$CL87,'2017 Individual Scores Unweight'!$D$4:$CL$4,"y")</f>
        <v>66.126785714285717</v>
      </c>
    </row>
    <row r="172" spans="1:8" x14ac:dyDescent="0.35">
      <c r="A172" s="63" t="s">
        <v>259</v>
      </c>
      <c r="B172" s="102" t="s">
        <v>292</v>
      </c>
      <c r="C172" s="69">
        <f>AVERAGEIFS('2017 Individual Scores Unweight'!$D88:$CL88,'2017 Individual Scores Unweight'!$D$5:$CL$5,C$92,'2017 Individual Scores Unweight'!$D$4:$CL$4,"y")</f>
        <v>81.666666666666671</v>
      </c>
      <c r="D172" s="69">
        <f>AVERAGEIFS('2017 Individual Scores Unweight'!$D88:$CL88,'2017 Individual Scores Unweight'!$D$5:$CL$5,D$92,'2017 Individual Scores Unweight'!$D$4:$CL$4,"y")</f>
        <v>81</v>
      </c>
      <c r="E172" s="69">
        <f>AVERAGEIFS('2017 Individual Scores Unweight'!$D88:$CL88,'2017 Individual Scores Unweight'!$D$5:$CL$5,E$92,'2017 Individual Scores Unweight'!$D$4:$CL$4,"y")</f>
        <v>70.94017094017093</v>
      </c>
      <c r="F172" s="69">
        <f>AVERAGEIFS('2017 Individual Scores Unweight'!$D88:$CL88,'2017 Individual Scores Unweight'!$D$5:$CL$5,F$92,'2017 Individual Scores Unweight'!$D$4:$CL$4,"y")</f>
        <v>72.095238095238102</v>
      </c>
      <c r="G172" s="69">
        <f>AVERAGEIFS('2017 Individual Scores Unweight'!$D88:$CL88,'2017 Individual Scores Unweight'!$D$5:$CL$5,G$92,'2017 Individual Scores Unweight'!$D$4:$CL$4,"y")</f>
        <v>77.333333333333329</v>
      </c>
      <c r="H172" s="69">
        <f>AVERAGEIFS('2017 Individual Scores Unweight'!$D88:$CL88,'2017 Individual Scores Unweight'!$D$4:$CL$4,"y")</f>
        <v>76.753479853479845</v>
      </c>
    </row>
    <row r="173" spans="1:8" x14ac:dyDescent="0.35">
      <c r="A173" s="63" t="s">
        <v>228</v>
      </c>
      <c r="B173" s="102" t="s">
        <v>293</v>
      </c>
      <c r="C173" s="69">
        <f>AVERAGEIFS('2017 Individual Scores Unweight'!$D89:$CL89,'2017 Individual Scores Unweight'!$D$5:$CL$5,C$92,'2017 Individual Scores Unweight'!$D$4:$CL$4,"y")</f>
        <v>100</v>
      </c>
      <c r="D173" s="69">
        <f>AVERAGEIFS('2017 Individual Scores Unweight'!$D89:$CL89,'2017 Individual Scores Unweight'!$D$5:$CL$5,D$92,'2017 Individual Scores Unweight'!$D$4:$CL$4,"y")</f>
        <v>82.999999999999986</v>
      </c>
      <c r="E173" s="69">
        <f>AVERAGEIFS('2017 Individual Scores Unweight'!$D89:$CL89,'2017 Individual Scores Unweight'!$D$5:$CL$5,E$92,'2017 Individual Scores Unweight'!$D$4:$CL$4,"y")</f>
        <v>91.1111111111111</v>
      </c>
      <c r="F173" s="69">
        <f>AVERAGEIFS('2017 Individual Scores Unweight'!$D89:$CL89,'2017 Individual Scores Unweight'!$D$5:$CL$5,F$92,'2017 Individual Scores Unweight'!$D$4:$CL$4,"y")</f>
        <v>96</v>
      </c>
      <c r="G173" s="69">
        <f>AVERAGEIFS('2017 Individual Scores Unweight'!$D89:$CL89,'2017 Individual Scores Unweight'!$D$5:$CL$5,G$92,'2017 Individual Scores Unweight'!$D$4:$CL$4,"y")</f>
        <v>88</v>
      </c>
      <c r="H173" s="69">
        <f>AVERAGEIFS('2017 Individual Scores Unweight'!$D89:$CL89,'2017 Individual Scores Unweight'!$D$4:$CL$4,"y")</f>
        <v>90.73333333333332</v>
      </c>
    </row>
    <row r="174" spans="1:8" x14ac:dyDescent="0.35">
      <c r="A174" s="63" t="s">
        <v>238</v>
      </c>
      <c r="B174" s="102" t="s">
        <v>294</v>
      </c>
      <c r="C174" s="69">
        <f>AVERAGEIFS('2017 Individual Scores Unweight'!$D90:$CL90,'2017 Individual Scores Unweight'!$D$5:$CL$5,C$92,'2017 Individual Scores Unweight'!$D$4:$CL$4,"y")</f>
        <v>84.090909090909093</v>
      </c>
      <c r="D174" s="69">
        <f>AVERAGEIFS('2017 Individual Scores Unweight'!$D90:$CL90,'2017 Individual Scores Unweight'!$D$5:$CL$5,D$92,'2017 Individual Scores Unweight'!$D$4:$CL$4,"y")</f>
        <v>79.57167832167832</v>
      </c>
      <c r="E174" s="69">
        <f>AVERAGEIFS('2017 Individual Scores Unweight'!$D90:$CL90,'2017 Individual Scores Unweight'!$D$5:$CL$5,E$92,'2017 Individual Scores Unweight'!$D$4:$CL$4,"y")</f>
        <v>82.672882672882665</v>
      </c>
      <c r="F174" s="69">
        <f>AVERAGEIFS('2017 Individual Scores Unweight'!$D90:$CL90,'2017 Individual Scores Unweight'!$D$5:$CL$5,F$92,'2017 Individual Scores Unweight'!$D$4:$CL$4,"y")</f>
        <v>84.060606060606048</v>
      </c>
      <c r="G174" s="69">
        <f>AVERAGEIFS('2017 Individual Scores Unweight'!$D90:$CL90,'2017 Individual Scores Unweight'!$D$5:$CL$5,G$92,'2017 Individual Scores Unweight'!$D$4:$CL$4,"y")</f>
        <v>70.573426573426588</v>
      </c>
      <c r="H174" s="69">
        <f>AVERAGEIFS('2017 Individual Scores Unweight'!$D90:$CL90,'2017 Individual Scores Unweight'!$D$4:$CL$4,"y")</f>
        <v>79.380769230769232</v>
      </c>
    </row>
    <row r="175" spans="1:8" x14ac:dyDescent="0.35">
      <c r="A175" s="63" t="s">
        <v>238</v>
      </c>
      <c r="B175" s="102" t="s">
        <v>295</v>
      </c>
      <c r="C175" s="69">
        <f>AVERAGEIFS('2017 Individual Scores Unweight'!$D91:$CL91,'2017 Individual Scores Unweight'!$D$5:$CL$5,C$92,'2017 Individual Scores Unweight'!$D$4:$CL$4,"y")</f>
        <v>100</v>
      </c>
      <c r="D175" s="69">
        <f>AVERAGEIFS('2017 Individual Scores Unweight'!$D91:$CL91,'2017 Individual Scores Unweight'!$D$5:$CL$5,D$92,'2017 Individual Scores Unweight'!$D$4:$CL$4,"y")</f>
        <v>82.621212121212125</v>
      </c>
      <c r="E175" s="69">
        <f>AVERAGEIFS('2017 Individual Scores Unweight'!$D91:$CL91,'2017 Individual Scores Unweight'!$D$5:$CL$5,E$92,'2017 Individual Scores Unweight'!$D$4:$CL$4,"y")</f>
        <v>78.69047619047619</v>
      </c>
      <c r="F175" s="69">
        <f>AVERAGEIFS('2017 Individual Scores Unweight'!$D91:$CL91,'2017 Individual Scores Unweight'!$D$5:$CL$5,F$92,'2017 Individual Scores Unweight'!$D$4:$CL$4,"y")</f>
        <v>85.142857142857139</v>
      </c>
      <c r="G175" s="69">
        <f>AVERAGEIFS('2017 Individual Scores Unweight'!$D91:$CL91,'2017 Individual Scores Unweight'!$D$5:$CL$5,G$92,'2017 Individual Scores Unweight'!$D$4:$CL$4,"y")</f>
        <v>75</v>
      </c>
      <c r="H175" s="69">
        <f>AVERAGEIFS('2017 Individual Scores Unweight'!$D91:$CL91,'2017 Individual Scores Unweight'!$D$4:$CL$4,"y")</f>
        <v>83.13852813852813</v>
      </c>
    </row>
  </sheetData>
  <mergeCells count="4">
    <mergeCell ref="C2:H2"/>
    <mergeCell ref="C90:H90"/>
    <mergeCell ref="J6:L6"/>
    <mergeCell ref="J9:L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5DC4-A3A4-47DF-A3E7-EC95332B8CBC}">
  <dimension ref="A1:S146"/>
  <sheetViews>
    <sheetView zoomScale="70" zoomScaleNormal="70" workbookViewId="0"/>
  </sheetViews>
  <sheetFormatPr defaultRowHeight="14.5" x14ac:dyDescent="0.35"/>
  <cols>
    <col min="12" max="12" width="13.90625" bestFit="1" customWidth="1"/>
    <col min="17" max="17" width="13.6328125" bestFit="1" customWidth="1"/>
  </cols>
  <sheetData>
    <row r="1" spans="1:19" ht="28.5" x14ac:dyDescent="0.65">
      <c r="B1" s="71" t="s">
        <v>486</v>
      </c>
    </row>
    <row r="2" spans="1:19" x14ac:dyDescent="0.35">
      <c r="A2" s="197" t="s">
        <v>460</v>
      </c>
      <c r="B2" s="196"/>
      <c r="C2" s="196"/>
      <c r="D2" s="196"/>
      <c r="E2" s="196"/>
      <c r="F2" s="196"/>
      <c r="G2" s="196"/>
      <c r="H2" s="196"/>
      <c r="I2" s="196"/>
    </row>
    <row r="3" spans="1:19" x14ac:dyDescent="0.35">
      <c r="A3" t="s">
        <v>339</v>
      </c>
      <c r="B3" t="s">
        <v>340</v>
      </c>
      <c r="C3" t="s">
        <v>327</v>
      </c>
      <c r="D3" t="s">
        <v>328</v>
      </c>
      <c r="E3" t="s">
        <v>329</v>
      </c>
      <c r="F3" t="s">
        <v>330</v>
      </c>
      <c r="G3" t="s">
        <v>346</v>
      </c>
      <c r="I3" t="s">
        <v>296</v>
      </c>
      <c r="K3" t="s">
        <v>456</v>
      </c>
      <c r="M3" s="198" t="s">
        <v>327</v>
      </c>
      <c r="N3" s="200" t="s">
        <v>328</v>
      </c>
      <c r="O3" s="175" t="s">
        <v>344</v>
      </c>
      <c r="P3" s="201" t="s">
        <v>345</v>
      </c>
      <c r="Q3" s="152" t="s">
        <v>346</v>
      </c>
      <c r="S3" t="s">
        <v>296</v>
      </c>
    </row>
    <row r="4" spans="1:19" x14ac:dyDescent="0.35">
      <c r="A4" t="s">
        <v>228</v>
      </c>
      <c r="B4" t="s">
        <v>229</v>
      </c>
      <c r="C4" s="135">
        <v>0.7807017543859649</v>
      </c>
      <c r="D4" s="135">
        <v>0.82055137844611536</v>
      </c>
      <c r="E4" s="135">
        <v>0.78801169590643283</v>
      </c>
      <c r="F4" s="135">
        <v>0.81309941520467832</v>
      </c>
      <c r="G4" s="135">
        <v>0.68421052631578949</v>
      </c>
      <c r="H4" s="135"/>
      <c r="I4" s="135">
        <v>0.78202172096908973</v>
      </c>
      <c r="L4" t="s">
        <v>347</v>
      </c>
      <c r="M4" s="202">
        <f>AVERAGE(C4:C73)</f>
        <v>0.89219383112710171</v>
      </c>
      <c r="N4" s="202">
        <f>AVERAGE(D4:D73)</f>
        <v>0.89049363293348249</v>
      </c>
      <c r="O4" s="202">
        <f>AVERAGE(E4:E73)</f>
        <v>0.85342004512822178</v>
      </c>
      <c r="P4" s="202">
        <f>AVERAGE(F4:F73)</f>
        <v>0.89840306281020532</v>
      </c>
      <c r="Q4" s="202">
        <f>AVERAGE(G4:G73)</f>
        <v>0.77168919989784646</v>
      </c>
      <c r="R4" s="202"/>
      <c r="S4" s="202">
        <f>AVERAGE(I4:I73)</f>
        <v>0.86223200778216902</v>
      </c>
    </row>
    <row r="5" spans="1:19" x14ac:dyDescent="0.35">
      <c r="A5" t="s">
        <v>259</v>
      </c>
      <c r="B5" t="s">
        <v>302</v>
      </c>
      <c r="C5" s="135">
        <v>0.79999999999999993</v>
      </c>
      <c r="D5" s="135">
        <v>0.84857142857142864</v>
      </c>
      <c r="E5" s="135">
        <v>0.84166666666666679</v>
      </c>
      <c r="F5" s="135">
        <v>0.86933333333333329</v>
      </c>
      <c r="G5" s="135">
        <v>0.72000000000000008</v>
      </c>
      <c r="H5" s="135"/>
      <c r="I5" s="135">
        <v>0.82247619047619036</v>
      </c>
    </row>
    <row r="6" spans="1:19" x14ac:dyDescent="0.35">
      <c r="A6" t="s">
        <v>228</v>
      </c>
      <c r="B6" t="s">
        <v>230</v>
      </c>
      <c r="C6" s="135">
        <v>0.96428571428571441</v>
      </c>
      <c r="D6" s="135">
        <v>0.92040816326530617</v>
      </c>
      <c r="E6" s="135">
        <v>0.90476190476190477</v>
      </c>
      <c r="F6" s="135">
        <v>0.90095238095238095</v>
      </c>
      <c r="G6" s="135">
        <v>0.82857142857142863</v>
      </c>
      <c r="H6" s="135"/>
      <c r="I6" s="135">
        <v>0.90666666666666651</v>
      </c>
      <c r="K6" t="s">
        <v>461</v>
      </c>
      <c r="M6" s="198" t="s">
        <v>327</v>
      </c>
      <c r="N6" s="200" t="s">
        <v>328</v>
      </c>
      <c r="O6" s="175" t="s">
        <v>344</v>
      </c>
      <c r="P6" s="201" t="s">
        <v>345</v>
      </c>
      <c r="Q6" s="152" t="s">
        <v>346</v>
      </c>
      <c r="S6" t="s">
        <v>296</v>
      </c>
    </row>
    <row r="7" spans="1:19" x14ac:dyDescent="0.35">
      <c r="A7" t="s">
        <v>232</v>
      </c>
      <c r="B7" t="s">
        <v>233</v>
      </c>
      <c r="C7" s="135">
        <v>0.98958333333333337</v>
      </c>
      <c r="D7" s="135">
        <v>0.9910714285714286</v>
      </c>
      <c r="E7" s="135">
        <v>0.97395833333333337</v>
      </c>
      <c r="F7" s="135">
        <v>0.95333333333333337</v>
      </c>
      <c r="G7" s="135">
        <v>0.27500000000000002</v>
      </c>
      <c r="H7" s="135"/>
      <c r="I7" s="135">
        <v>0.8772619047619048</v>
      </c>
      <c r="L7" t="s">
        <v>347</v>
      </c>
      <c r="M7" s="202">
        <f>AVERAGE(C77:C146)</f>
        <v>0.93384972086818641</v>
      </c>
      <c r="N7" s="202">
        <f>AVERAGE(D77:D146)</f>
        <v>0.95307617414878731</v>
      </c>
      <c r="O7" s="202">
        <f>AVERAGE(E77:E146)</f>
        <v>0.93758314269150189</v>
      </c>
      <c r="P7" s="202">
        <f>AVERAGE(F77:F146)</f>
        <v>0.95350295137812413</v>
      </c>
      <c r="Q7" s="202">
        <f>AVERAGE(G77:G146)</f>
        <v>0.91998028766162299</v>
      </c>
      <c r="R7" s="202"/>
      <c r="S7" s="202">
        <f>AVERAGE(I77:I146)</f>
        <v>0.94208490741414919</v>
      </c>
    </row>
    <row r="8" spans="1:19" x14ac:dyDescent="0.35">
      <c r="A8" t="s">
        <v>234</v>
      </c>
      <c r="B8" t="s">
        <v>236</v>
      </c>
      <c r="C8" s="135">
        <v>0.98809523809523814</v>
      </c>
      <c r="D8" s="135">
        <v>0.97346938775510217</v>
      </c>
      <c r="E8" s="135">
        <v>0.93452380952380965</v>
      </c>
      <c r="F8" s="135">
        <v>0.91809523809523819</v>
      </c>
      <c r="G8" s="135">
        <v>0.75714285714285723</v>
      </c>
      <c r="H8" s="135"/>
      <c r="I8" s="135">
        <v>0.92380952380952364</v>
      </c>
      <c r="M8" s="135"/>
      <c r="N8" s="135"/>
      <c r="O8" s="135"/>
      <c r="P8" s="135"/>
      <c r="Q8" s="135"/>
      <c r="R8" s="135"/>
      <c r="S8" s="135"/>
    </row>
    <row r="9" spans="1:19" x14ac:dyDescent="0.35">
      <c r="A9" t="s">
        <v>228</v>
      </c>
      <c r="B9" t="s">
        <v>237</v>
      </c>
      <c r="C9" s="135">
        <v>0.98333333333333339</v>
      </c>
      <c r="D9" s="135">
        <v>0.96285714285714286</v>
      </c>
      <c r="E9" s="135">
        <v>0.87500000000000011</v>
      </c>
      <c r="F9" s="135">
        <v>0.89333333333333331</v>
      </c>
      <c r="G9" s="135">
        <v>0.88000000000000012</v>
      </c>
      <c r="H9" s="135"/>
      <c r="I9" s="135">
        <v>0.91447619047619011</v>
      </c>
      <c r="M9" s="135"/>
      <c r="N9" s="135"/>
      <c r="O9" s="135"/>
      <c r="P9" s="135"/>
      <c r="Q9" s="135"/>
      <c r="R9" s="135"/>
      <c r="S9" s="135"/>
    </row>
    <row r="10" spans="1:19" x14ac:dyDescent="0.35">
      <c r="A10" t="s">
        <v>238</v>
      </c>
      <c r="B10" t="s">
        <v>239</v>
      </c>
      <c r="C10" s="135">
        <v>0.83333333333333337</v>
      </c>
      <c r="D10" s="135">
        <v>0.82857142857142851</v>
      </c>
      <c r="E10" s="135">
        <v>0.78030303030303028</v>
      </c>
      <c r="F10" s="135">
        <v>0.77212121212121221</v>
      </c>
      <c r="G10" s="135">
        <v>0.34545454545454546</v>
      </c>
      <c r="H10" s="135"/>
      <c r="I10" s="135">
        <v>0.73575757575757583</v>
      </c>
      <c r="M10" s="135"/>
      <c r="N10" s="135"/>
      <c r="O10" s="135"/>
      <c r="P10" s="135"/>
      <c r="Q10" s="135"/>
      <c r="R10" s="135"/>
      <c r="S10" s="135"/>
    </row>
    <row r="11" spans="1:19" x14ac:dyDescent="0.35">
      <c r="A11" t="s">
        <v>234</v>
      </c>
      <c r="B11" t="s">
        <v>241</v>
      </c>
      <c r="C11" s="135">
        <v>0.84444444444444444</v>
      </c>
      <c r="D11" s="135">
        <v>0.86476190476190484</v>
      </c>
      <c r="E11" s="135">
        <v>0.85000000000000009</v>
      </c>
      <c r="F11" s="135">
        <v>0.90222222222222237</v>
      </c>
      <c r="G11" s="135">
        <v>0.77333333333333343</v>
      </c>
      <c r="H11" s="135"/>
      <c r="I11" s="135">
        <v>0.84850793650793666</v>
      </c>
      <c r="M11" s="135"/>
      <c r="N11" s="135"/>
      <c r="O11" s="135"/>
      <c r="P11" s="135"/>
      <c r="Q11" s="135"/>
      <c r="R11" s="135"/>
      <c r="S11" s="135"/>
    </row>
    <row r="12" spans="1:19" x14ac:dyDescent="0.35">
      <c r="A12" t="s">
        <v>234</v>
      </c>
      <c r="B12" t="s">
        <v>391</v>
      </c>
      <c r="C12" s="135">
        <v>0.7857142857142857</v>
      </c>
      <c r="D12" s="135">
        <v>0.73673469387755108</v>
      </c>
      <c r="E12" s="135">
        <v>0.68452380952380965</v>
      </c>
      <c r="F12" s="135">
        <v>0.88095238095238104</v>
      </c>
      <c r="G12" s="135">
        <v>0.4</v>
      </c>
      <c r="H12" s="135"/>
      <c r="I12" s="135">
        <v>0.69972789115646239</v>
      </c>
    </row>
    <row r="13" spans="1:19" x14ac:dyDescent="0.35">
      <c r="A13" t="s">
        <v>234</v>
      </c>
      <c r="B13" t="s">
        <v>243</v>
      </c>
      <c r="C13" s="135">
        <v>0.81666666666666676</v>
      </c>
      <c r="D13" s="135">
        <v>0.86285714285714288</v>
      </c>
      <c r="E13" s="135">
        <v>0.7416666666666667</v>
      </c>
      <c r="F13" s="135">
        <v>0.84933333333333327</v>
      </c>
      <c r="G13" s="135">
        <v>0.64</v>
      </c>
      <c r="H13" s="135"/>
      <c r="I13" s="135">
        <v>0.77961904761904766</v>
      </c>
    </row>
    <row r="14" spans="1:19" x14ac:dyDescent="0.35">
      <c r="A14" t="s">
        <v>232</v>
      </c>
      <c r="B14" t="s">
        <v>304</v>
      </c>
      <c r="C14" s="135">
        <v>0.8571428571428571</v>
      </c>
      <c r="D14" s="135">
        <v>0.94489795918367336</v>
      </c>
      <c r="E14" s="135">
        <v>0.94047619047619058</v>
      </c>
      <c r="F14" s="135">
        <v>0.94666666666666666</v>
      </c>
      <c r="G14" s="135">
        <v>0.97142857142857153</v>
      </c>
      <c r="H14" s="135"/>
      <c r="I14" s="135">
        <v>0.9323809523809522</v>
      </c>
    </row>
    <row r="15" spans="1:19" x14ac:dyDescent="0.35">
      <c r="A15" t="s">
        <v>234</v>
      </c>
      <c r="B15" t="s">
        <v>392</v>
      </c>
      <c r="C15" s="135">
        <v>0.84848484848484851</v>
      </c>
      <c r="D15" s="135">
        <v>0.87792207792207788</v>
      </c>
      <c r="E15" s="135">
        <v>0.82575757575757569</v>
      </c>
      <c r="F15" s="135">
        <v>0.84121212121212119</v>
      </c>
      <c r="G15" s="135">
        <v>0.8</v>
      </c>
      <c r="H15" s="135"/>
      <c r="I15" s="135">
        <v>0.83861471861471837</v>
      </c>
    </row>
    <row r="16" spans="1:19" x14ac:dyDescent="0.35">
      <c r="A16" t="s">
        <v>246</v>
      </c>
      <c r="B16" t="s">
        <v>247</v>
      </c>
      <c r="C16" s="135">
        <v>0.92857142857142849</v>
      </c>
      <c r="D16" s="135">
        <v>0.97755102040816333</v>
      </c>
      <c r="E16" s="135">
        <v>0.92857142857142871</v>
      </c>
      <c r="F16" s="135">
        <v>0.94095238095238098</v>
      </c>
      <c r="G16" s="135">
        <v>0.95714285714285707</v>
      </c>
      <c r="H16" s="135"/>
      <c r="I16" s="135">
        <v>0.94421768707482967</v>
      </c>
    </row>
    <row r="17" spans="1:19" x14ac:dyDescent="0.35">
      <c r="A17" t="s">
        <v>232</v>
      </c>
      <c r="B17" t="s">
        <v>305</v>
      </c>
      <c r="C17" s="135">
        <v>0.85416666666666663</v>
      </c>
      <c r="D17" s="135">
        <v>0.88214285714285712</v>
      </c>
      <c r="E17" s="135">
        <v>0.86979166666666663</v>
      </c>
      <c r="F17" s="135">
        <v>0.96083333333333343</v>
      </c>
      <c r="G17" s="135">
        <v>0.8</v>
      </c>
      <c r="H17" s="135"/>
      <c r="I17" s="135">
        <v>0.87261904761904763</v>
      </c>
      <c r="M17" s="135"/>
      <c r="N17" s="135"/>
      <c r="O17" s="135"/>
      <c r="P17" s="135"/>
      <c r="Q17" s="135"/>
      <c r="R17" s="135"/>
      <c r="S17" s="135"/>
    </row>
    <row r="18" spans="1:19" x14ac:dyDescent="0.35">
      <c r="A18" t="s">
        <v>238</v>
      </c>
      <c r="B18" t="s">
        <v>248</v>
      </c>
      <c r="C18" s="135">
        <v>0.89393939393939392</v>
      </c>
      <c r="D18" s="135">
        <v>0.89610389610389607</v>
      </c>
      <c r="E18" s="135">
        <v>0.87878787878787878</v>
      </c>
      <c r="F18" s="135">
        <v>0.90303030303030307</v>
      </c>
      <c r="G18" s="135">
        <v>0.70909090909090922</v>
      </c>
      <c r="H18" s="135"/>
      <c r="I18" s="135">
        <v>0.86406926406926399</v>
      </c>
      <c r="M18" s="135"/>
      <c r="N18" s="135"/>
      <c r="O18" s="135"/>
      <c r="P18" s="135"/>
      <c r="Q18" s="135"/>
      <c r="R18" s="135"/>
      <c r="S18" s="135"/>
    </row>
    <row r="19" spans="1:19" x14ac:dyDescent="0.35">
      <c r="A19" t="s">
        <v>238</v>
      </c>
      <c r="B19" t="s">
        <v>249</v>
      </c>
      <c r="C19" s="135">
        <v>0.86666666666666659</v>
      </c>
      <c r="D19" s="135">
        <v>0.90857142857142859</v>
      </c>
      <c r="E19" s="135">
        <v>0.84444444444444444</v>
      </c>
      <c r="F19" s="135">
        <v>0.90222222222222237</v>
      </c>
      <c r="G19" s="135">
        <v>0.78666666666666674</v>
      </c>
      <c r="H19" s="135"/>
      <c r="I19" s="135">
        <v>0.86107936507936522</v>
      </c>
      <c r="M19" s="135"/>
      <c r="N19" s="135"/>
      <c r="O19" s="135"/>
      <c r="P19" s="135"/>
      <c r="Q19" s="135"/>
      <c r="R19" s="135"/>
      <c r="S19" s="135"/>
    </row>
    <row r="20" spans="1:19" x14ac:dyDescent="0.35">
      <c r="A20" t="s">
        <v>238</v>
      </c>
      <c r="B20" t="s">
        <v>393</v>
      </c>
      <c r="C20" s="135">
        <v>0.93055555555555547</v>
      </c>
      <c r="D20" s="135">
        <v>0.91666666666666674</v>
      </c>
      <c r="E20" s="135">
        <v>0.85416666666666663</v>
      </c>
      <c r="F20" s="135">
        <v>0.88444444444444437</v>
      </c>
      <c r="G20" s="135">
        <v>0.71666666666666667</v>
      </c>
      <c r="H20" s="135"/>
      <c r="I20" s="135">
        <v>0.86444444444444446</v>
      </c>
      <c r="M20" s="135"/>
      <c r="N20" s="135"/>
      <c r="O20" s="135"/>
      <c r="P20" s="135"/>
      <c r="Q20" s="135"/>
      <c r="R20" s="135"/>
      <c r="S20" s="135"/>
    </row>
    <row r="21" spans="1:19" x14ac:dyDescent="0.35">
      <c r="A21" t="s">
        <v>259</v>
      </c>
      <c r="B21" t="s">
        <v>306</v>
      </c>
      <c r="C21" s="135">
        <v>1</v>
      </c>
      <c r="D21" s="135">
        <v>0.97402597402597402</v>
      </c>
      <c r="E21" s="135">
        <v>0.96212121212121204</v>
      </c>
      <c r="F21" s="135">
        <v>0.95757575757575764</v>
      </c>
      <c r="G21" s="135">
        <v>1</v>
      </c>
      <c r="H21" s="135"/>
      <c r="I21" s="135">
        <v>0.97575757575757593</v>
      </c>
      <c r="M21" s="135"/>
      <c r="N21" s="135"/>
      <c r="O21" s="135"/>
      <c r="P21" s="135"/>
      <c r="Q21" s="135"/>
      <c r="R21" s="135"/>
      <c r="S21" s="135"/>
    </row>
    <row r="22" spans="1:19" x14ac:dyDescent="0.35">
      <c r="A22" t="s">
        <v>238</v>
      </c>
      <c r="B22" t="s">
        <v>251</v>
      </c>
      <c r="C22" s="135">
        <v>0.92857142857142849</v>
      </c>
      <c r="D22" s="135">
        <v>0.9040816326530613</v>
      </c>
      <c r="E22" s="135">
        <v>0.88095238095238104</v>
      </c>
      <c r="F22" s="135">
        <v>0.94095238095238098</v>
      </c>
      <c r="G22" s="135">
        <v>0.62857142857142867</v>
      </c>
      <c r="H22" s="135"/>
      <c r="I22" s="135">
        <v>0.86625850340136046</v>
      </c>
      <c r="M22" s="135"/>
      <c r="N22" s="135"/>
      <c r="O22" s="135"/>
      <c r="P22" s="135"/>
      <c r="Q22" s="135"/>
      <c r="R22" s="135"/>
      <c r="S22" s="135"/>
    </row>
    <row r="23" spans="1:19" x14ac:dyDescent="0.35">
      <c r="A23" t="s">
        <v>232</v>
      </c>
      <c r="B23" t="s">
        <v>307</v>
      </c>
      <c r="C23" s="135">
        <v>1</v>
      </c>
      <c r="D23" s="135">
        <v>0.9642857142857143</v>
      </c>
      <c r="E23" s="135">
        <v>0.95138888888888895</v>
      </c>
      <c r="F23" s="135">
        <v>0.94777777777777761</v>
      </c>
      <c r="G23" s="135">
        <v>0.98333333333333317</v>
      </c>
      <c r="H23" s="135"/>
      <c r="I23" s="135">
        <v>0.9663492063492064</v>
      </c>
    </row>
    <row r="24" spans="1:19" x14ac:dyDescent="0.35">
      <c r="A24" t="s">
        <v>234</v>
      </c>
      <c r="B24" t="s">
        <v>394</v>
      </c>
      <c r="C24" s="135">
        <v>0.66666666666666663</v>
      </c>
      <c r="D24" s="135">
        <v>0.77714285714285702</v>
      </c>
      <c r="E24" s="135">
        <v>0.73333333333333339</v>
      </c>
      <c r="F24" s="135">
        <v>0.81422222222222229</v>
      </c>
      <c r="G24" s="135">
        <v>0.53333333333333333</v>
      </c>
      <c r="H24" s="135"/>
      <c r="I24" s="135">
        <v>0.71365079365079387</v>
      </c>
    </row>
    <row r="25" spans="1:19" x14ac:dyDescent="0.35">
      <c r="A25" t="s">
        <v>232</v>
      </c>
      <c r="B25" t="s">
        <v>254</v>
      </c>
      <c r="C25" s="135">
        <v>0.93333333333333324</v>
      </c>
      <c r="D25" s="135">
        <v>0.81714285714285728</v>
      </c>
      <c r="E25" s="135">
        <v>0.80833333333333346</v>
      </c>
      <c r="F25" s="135">
        <v>0.86133333333333328</v>
      </c>
      <c r="G25" s="135">
        <v>0.6</v>
      </c>
      <c r="H25" s="135"/>
      <c r="I25" s="135">
        <v>0.80933333333333313</v>
      </c>
    </row>
    <row r="26" spans="1:19" x14ac:dyDescent="0.35">
      <c r="A26" t="s">
        <v>232</v>
      </c>
      <c r="B26" t="s">
        <v>255</v>
      </c>
      <c r="C26" s="135">
        <v>0.91025641025641024</v>
      </c>
      <c r="D26" s="135">
        <v>0.81978021978021975</v>
      </c>
      <c r="E26" s="135">
        <v>0.79487179487179482</v>
      </c>
      <c r="F26" s="135">
        <v>0.84410256410256412</v>
      </c>
      <c r="G26" s="135">
        <v>0.72307692307692317</v>
      </c>
      <c r="H26" s="135"/>
      <c r="I26" s="135">
        <v>0.81641025641025655</v>
      </c>
    </row>
    <row r="27" spans="1:19" x14ac:dyDescent="0.35">
      <c r="A27" t="s">
        <v>228</v>
      </c>
      <c r="B27" t="s">
        <v>256</v>
      </c>
      <c r="C27" s="135">
        <v>1</v>
      </c>
      <c r="D27" s="135">
        <v>0.9514285714285714</v>
      </c>
      <c r="E27" s="135">
        <v>0.82500000000000018</v>
      </c>
      <c r="F27" s="135">
        <v>0.88933333333333331</v>
      </c>
      <c r="G27" s="135">
        <v>0.76</v>
      </c>
      <c r="H27" s="135"/>
      <c r="I27" s="135">
        <v>0.88019047619047597</v>
      </c>
    </row>
    <row r="28" spans="1:19" x14ac:dyDescent="0.35">
      <c r="A28" t="s">
        <v>246</v>
      </c>
      <c r="B28" t="s">
        <v>257</v>
      </c>
      <c r="C28" s="135">
        <v>0.91666666666666663</v>
      </c>
      <c r="D28" s="135">
        <v>0.9285714285714286</v>
      </c>
      <c r="E28" s="135">
        <v>0.83333333333333348</v>
      </c>
      <c r="F28" s="135">
        <v>0.90133333333333332</v>
      </c>
      <c r="G28" s="135">
        <v>0.82000000000000006</v>
      </c>
      <c r="H28" s="135"/>
      <c r="I28" s="135">
        <v>0.87447619047619018</v>
      </c>
    </row>
    <row r="29" spans="1:19" x14ac:dyDescent="0.35">
      <c r="A29" t="s">
        <v>232</v>
      </c>
      <c r="B29" t="s">
        <v>308</v>
      </c>
      <c r="C29" s="135">
        <v>0.78888888888888875</v>
      </c>
      <c r="D29" s="135">
        <v>0.7695238095238095</v>
      </c>
      <c r="E29" s="135">
        <v>0.71111111111111114</v>
      </c>
      <c r="F29" s="135">
        <v>0.85688888888888892</v>
      </c>
      <c r="G29" s="135">
        <v>0.54666666666666663</v>
      </c>
      <c r="H29" s="135"/>
      <c r="I29" s="135">
        <v>0.73346031746031759</v>
      </c>
    </row>
    <row r="30" spans="1:19" x14ac:dyDescent="0.35">
      <c r="A30" t="s">
        <v>246</v>
      </c>
      <c r="B30" t="s">
        <v>309</v>
      </c>
      <c r="C30" s="135">
        <v>0.8571428571428571</v>
      </c>
      <c r="D30" s="135">
        <v>0.84693877551020413</v>
      </c>
      <c r="E30" s="135">
        <v>0.83928571428571441</v>
      </c>
      <c r="F30" s="135">
        <v>0.87809523809523815</v>
      </c>
      <c r="G30" s="135">
        <v>0.61428571428571432</v>
      </c>
      <c r="H30" s="135"/>
      <c r="I30" s="135">
        <v>0.81727891156462573</v>
      </c>
    </row>
    <row r="31" spans="1:19" x14ac:dyDescent="0.35">
      <c r="A31" t="s">
        <v>259</v>
      </c>
      <c r="B31" t="s">
        <v>310</v>
      </c>
      <c r="C31" s="135">
        <v>1</v>
      </c>
      <c r="D31" s="135">
        <v>0.98095238095238102</v>
      </c>
      <c r="E31" s="135">
        <v>0.96111111111111125</v>
      </c>
      <c r="F31" s="135">
        <v>0.94755555555555548</v>
      </c>
      <c r="G31" s="135">
        <v>1</v>
      </c>
      <c r="H31" s="135"/>
      <c r="I31" s="135">
        <v>0.97536507936507955</v>
      </c>
    </row>
    <row r="32" spans="1:19" x14ac:dyDescent="0.35">
      <c r="A32" t="s">
        <v>238</v>
      </c>
      <c r="B32" t="s">
        <v>258</v>
      </c>
      <c r="C32" s="135">
        <v>1</v>
      </c>
      <c r="D32" s="135">
        <v>0.9642857142857143</v>
      </c>
      <c r="E32" s="135">
        <v>0.94270833333333337</v>
      </c>
      <c r="F32" s="135">
        <v>0.94833333333333347</v>
      </c>
      <c r="G32" s="135">
        <v>0.875</v>
      </c>
      <c r="H32" s="135"/>
      <c r="I32" s="135">
        <v>0.94797619047619053</v>
      </c>
    </row>
    <row r="33" spans="1:9" x14ac:dyDescent="0.35">
      <c r="A33" t="s">
        <v>259</v>
      </c>
      <c r="B33" t="s">
        <v>457</v>
      </c>
      <c r="C33" s="135">
        <v>0.9642857142857143</v>
      </c>
      <c r="D33" s="135">
        <v>0.97959183673469397</v>
      </c>
      <c r="E33" s="135">
        <v>0.97023809523809534</v>
      </c>
      <c r="F33" s="135">
        <v>0.96666666666666679</v>
      </c>
      <c r="G33" s="135">
        <v>0.97142857142857153</v>
      </c>
      <c r="H33" s="135"/>
      <c r="I33" s="135">
        <v>0.97074829931972761</v>
      </c>
    </row>
    <row r="34" spans="1:9" x14ac:dyDescent="0.35">
      <c r="A34" t="s">
        <v>238</v>
      </c>
      <c r="B34" t="s">
        <v>262</v>
      </c>
      <c r="C34" s="135">
        <v>0.75757575757575746</v>
      </c>
      <c r="D34" s="135">
        <v>0.94805194805194815</v>
      </c>
      <c r="E34" s="135">
        <v>0.8712121212121211</v>
      </c>
      <c r="F34" s="135">
        <v>0.92121212121212115</v>
      </c>
      <c r="G34" s="135">
        <v>0.89090909090909087</v>
      </c>
      <c r="H34" s="135"/>
      <c r="I34" s="135">
        <v>0.87705627705627698</v>
      </c>
    </row>
    <row r="35" spans="1:9" x14ac:dyDescent="0.35">
      <c r="A35" t="s">
        <v>238</v>
      </c>
      <c r="B35" t="s">
        <v>263</v>
      </c>
      <c r="C35" s="135">
        <v>0.95454545454545459</v>
      </c>
      <c r="D35" s="135">
        <v>0.86883116883116884</v>
      </c>
      <c r="E35" s="135">
        <v>0.85984848484848497</v>
      </c>
      <c r="F35" s="135">
        <v>0.91696969696969699</v>
      </c>
      <c r="G35" s="135">
        <v>0.74545454545454548</v>
      </c>
      <c r="H35" s="135"/>
      <c r="I35" s="135">
        <v>0.8696969696969693</v>
      </c>
    </row>
    <row r="36" spans="1:9" x14ac:dyDescent="0.35">
      <c r="A36" t="s">
        <v>234</v>
      </c>
      <c r="B36" t="s">
        <v>264</v>
      </c>
      <c r="C36" s="135">
        <v>0.88095238095238093</v>
      </c>
      <c r="D36" s="135">
        <v>0.81836734693877555</v>
      </c>
      <c r="E36" s="135">
        <v>0.77380952380952384</v>
      </c>
      <c r="F36" s="135">
        <v>0.80380952380952375</v>
      </c>
      <c r="G36" s="135">
        <v>0.64285714285714279</v>
      </c>
      <c r="H36" s="135"/>
      <c r="I36" s="135">
        <v>0.7866666666666664</v>
      </c>
    </row>
    <row r="37" spans="1:9" x14ac:dyDescent="0.35">
      <c r="A37" t="s">
        <v>238</v>
      </c>
      <c r="B37" t="s">
        <v>265</v>
      </c>
      <c r="C37" s="135">
        <v>0.75</v>
      </c>
      <c r="D37" s="135">
        <v>0.88095238095238104</v>
      </c>
      <c r="E37" s="135">
        <v>0.83333333333333337</v>
      </c>
      <c r="F37" s="135">
        <v>0.91111111111111109</v>
      </c>
      <c r="G37" s="135">
        <v>0.73333333333333328</v>
      </c>
      <c r="H37" s="135"/>
      <c r="I37" s="135">
        <v>0.82539682539682546</v>
      </c>
    </row>
    <row r="38" spans="1:9" x14ac:dyDescent="0.35">
      <c r="A38" t="s">
        <v>228</v>
      </c>
      <c r="B38" t="s">
        <v>311</v>
      </c>
      <c r="C38" s="135">
        <v>0.81578947368421062</v>
      </c>
      <c r="D38" s="135">
        <v>0.83007518796992485</v>
      </c>
      <c r="E38" s="135">
        <v>0.75877192982456132</v>
      </c>
      <c r="F38" s="135">
        <v>0.88912280701754409</v>
      </c>
      <c r="G38" s="135">
        <v>0.6</v>
      </c>
      <c r="H38" s="135"/>
      <c r="I38" s="135">
        <v>0.77874686716791963</v>
      </c>
    </row>
    <row r="39" spans="1:9" x14ac:dyDescent="0.35">
      <c r="A39" t="s">
        <v>234</v>
      </c>
      <c r="B39" t="s">
        <v>266</v>
      </c>
      <c r="C39" s="135">
        <v>0.92708333333333337</v>
      </c>
      <c r="D39" s="135">
        <v>0.91785714285714282</v>
      </c>
      <c r="E39" s="135">
        <v>0.84375</v>
      </c>
      <c r="F39" s="135">
        <v>0.86333333333333329</v>
      </c>
      <c r="G39" s="135">
        <v>0.6875</v>
      </c>
      <c r="H39" s="135"/>
      <c r="I39" s="135">
        <v>0.85333333333333339</v>
      </c>
    </row>
    <row r="40" spans="1:9" x14ac:dyDescent="0.35">
      <c r="A40" t="s">
        <v>234</v>
      </c>
      <c r="B40" t="s">
        <v>267</v>
      </c>
      <c r="C40" s="135">
        <v>0.96153846153846156</v>
      </c>
      <c r="D40" s="135">
        <v>0.95604395604395609</v>
      </c>
      <c r="E40" s="135">
        <v>0.91025641025641046</v>
      </c>
      <c r="F40" s="135">
        <v>0.93641025641025644</v>
      </c>
      <c r="G40" s="135">
        <v>0.84615384615384615</v>
      </c>
      <c r="H40" s="135"/>
      <c r="I40" s="135">
        <v>0.9227838827838829</v>
      </c>
    </row>
    <row r="41" spans="1:9" x14ac:dyDescent="0.35">
      <c r="A41" t="s">
        <v>232</v>
      </c>
      <c r="B41" t="s">
        <v>458</v>
      </c>
      <c r="C41" s="135">
        <v>0.98809523809523814</v>
      </c>
      <c r="D41" s="135">
        <v>0.96530612244897973</v>
      </c>
      <c r="E41" s="135">
        <v>0.86309523809523814</v>
      </c>
      <c r="F41" s="135">
        <v>0.94095238095238098</v>
      </c>
      <c r="G41" s="135">
        <v>0.84285714285714286</v>
      </c>
      <c r="H41" s="135"/>
      <c r="I41" s="135">
        <v>0.91319727891156444</v>
      </c>
    </row>
    <row r="42" spans="1:9" x14ac:dyDescent="0.35">
      <c r="A42" t="s">
        <v>259</v>
      </c>
      <c r="B42" t="s">
        <v>313</v>
      </c>
      <c r="C42" s="135">
        <v>0.97777777777777786</v>
      </c>
      <c r="D42" s="135">
        <v>0.9447619047619048</v>
      </c>
      <c r="E42" s="135">
        <v>0.95555555555555571</v>
      </c>
      <c r="F42" s="135">
        <v>0.96622222222222232</v>
      </c>
      <c r="G42" s="135">
        <v>0.96</v>
      </c>
      <c r="H42" s="135"/>
      <c r="I42" s="135">
        <v>0.95936507936507953</v>
      </c>
    </row>
    <row r="43" spans="1:9" x14ac:dyDescent="0.35">
      <c r="A43" t="s">
        <v>228</v>
      </c>
      <c r="B43" t="s">
        <v>268</v>
      </c>
      <c r="C43" s="135">
        <v>1</v>
      </c>
      <c r="D43" s="135">
        <v>0.9642857142857143</v>
      </c>
      <c r="E43" s="135">
        <v>0.9375</v>
      </c>
      <c r="F43" s="135">
        <v>0.94583333333333341</v>
      </c>
      <c r="G43" s="135">
        <v>0.92500000000000004</v>
      </c>
      <c r="H43" s="135"/>
      <c r="I43" s="135">
        <v>0.95297619047619064</v>
      </c>
    </row>
    <row r="44" spans="1:9" x14ac:dyDescent="0.35">
      <c r="A44" t="s">
        <v>246</v>
      </c>
      <c r="B44" t="s">
        <v>314</v>
      </c>
      <c r="C44" s="135">
        <v>0.90476190476190477</v>
      </c>
      <c r="D44" s="135">
        <v>0.92448979591836733</v>
      </c>
      <c r="E44" s="135">
        <v>0.97023809523809534</v>
      </c>
      <c r="F44" s="135">
        <v>0.96380952380952389</v>
      </c>
      <c r="G44" s="135">
        <v>1</v>
      </c>
      <c r="H44" s="135"/>
      <c r="I44" s="135">
        <v>0.95319727891156436</v>
      </c>
    </row>
    <row r="45" spans="1:9" x14ac:dyDescent="0.35">
      <c r="A45" t="s">
        <v>234</v>
      </c>
      <c r="B45" t="s">
        <v>269</v>
      </c>
      <c r="C45" s="135">
        <v>0.78787878787878796</v>
      </c>
      <c r="D45" s="135">
        <v>0.83636363636363631</v>
      </c>
      <c r="E45" s="135">
        <v>0.78787878787878796</v>
      </c>
      <c r="F45" s="135">
        <v>0.90666666666666662</v>
      </c>
      <c r="G45" s="135">
        <v>0.83636363636363631</v>
      </c>
      <c r="H45" s="135"/>
      <c r="I45" s="135">
        <v>0.82147186147186158</v>
      </c>
    </row>
    <row r="46" spans="1:9" x14ac:dyDescent="0.35">
      <c r="A46" t="s">
        <v>228</v>
      </c>
      <c r="B46" t="s">
        <v>270</v>
      </c>
      <c r="C46" s="135">
        <v>0.84523809523809523</v>
      </c>
      <c r="D46" s="135">
        <v>0.88775510204081631</v>
      </c>
      <c r="E46" s="135">
        <v>0.86309523809523814</v>
      </c>
      <c r="F46" s="135">
        <v>0.92380952380952386</v>
      </c>
      <c r="G46" s="135">
        <v>0.8571428571428571</v>
      </c>
      <c r="H46" s="135"/>
      <c r="I46" s="135">
        <v>0.8727891156462585</v>
      </c>
    </row>
    <row r="47" spans="1:9" x14ac:dyDescent="0.35">
      <c r="A47" t="s">
        <v>238</v>
      </c>
      <c r="B47" t="s">
        <v>315</v>
      </c>
      <c r="C47" s="135">
        <v>0.62121212121212122</v>
      </c>
      <c r="D47" s="135">
        <v>0.64935064935064923</v>
      </c>
      <c r="E47" s="135">
        <v>0.62121212121212122</v>
      </c>
      <c r="F47" s="135">
        <v>0.83030303030303032</v>
      </c>
      <c r="G47" s="135">
        <v>0.6</v>
      </c>
      <c r="H47" s="135"/>
      <c r="I47" s="135">
        <v>0.65367965367965364</v>
      </c>
    </row>
    <row r="48" spans="1:9" x14ac:dyDescent="0.35">
      <c r="A48" t="s">
        <v>228</v>
      </c>
      <c r="B48" t="s">
        <v>271</v>
      </c>
      <c r="C48" s="135">
        <v>0.94444444444444453</v>
      </c>
      <c r="D48" s="135">
        <v>0.90476190476190477</v>
      </c>
      <c r="E48" s="135">
        <v>0.86805555555555547</v>
      </c>
      <c r="F48" s="135">
        <v>0.9377777777777776</v>
      </c>
      <c r="G48" s="135">
        <v>0.78333333333333344</v>
      </c>
      <c r="H48" s="135"/>
      <c r="I48" s="135">
        <v>0.88634920634920633</v>
      </c>
    </row>
    <row r="49" spans="1:9" x14ac:dyDescent="0.35">
      <c r="A49" t="s">
        <v>232</v>
      </c>
      <c r="B49" t="s">
        <v>272</v>
      </c>
      <c r="C49" s="135">
        <v>0.81818181818181823</v>
      </c>
      <c r="D49" s="135">
        <v>0.89610389610389607</v>
      </c>
      <c r="E49" s="135">
        <v>0.87878787878787878</v>
      </c>
      <c r="F49" s="135">
        <v>0.9175757575757576</v>
      </c>
      <c r="G49" s="135">
        <v>1</v>
      </c>
      <c r="H49" s="135"/>
      <c r="I49" s="135">
        <v>0.8947186147186148</v>
      </c>
    </row>
    <row r="50" spans="1:9" x14ac:dyDescent="0.35">
      <c r="A50" t="s">
        <v>234</v>
      </c>
      <c r="B50" t="s">
        <v>273</v>
      </c>
      <c r="C50" s="135">
        <v>1</v>
      </c>
      <c r="D50" s="135">
        <v>1.0374149659863945</v>
      </c>
      <c r="E50" s="135">
        <v>0.98412698412698418</v>
      </c>
      <c r="F50" s="135">
        <v>0.9933333333333334</v>
      </c>
      <c r="G50" s="135">
        <v>0.98333333333333317</v>
      </c>
      <c r="H50" s="135"/>
      <c r="I50" s="135">
        <v>0.998707482993197</v>
      </c>
    </row>
    <row r="51" spans="1:9" x14ac:dyDescent="0.35">
      <c r="A51" t="s">
        <v>238</v>
      </c>
      <c r="B51" t="s">
        <v>274</v>
      </c>
      <c r="C51" s="135">
        <v>0.77380952380952384</v>
      </c>
      <c r="D51" s="135">
        <v>0.67789115646258502</v>
      </c>
      <c r="E51" s="135">
        <v>0.72123015873015861</v>
      </c>
      <c r="F51" s="135">
        <v>0.79825396825396822</v>
      </c>
      <c r="G51" s="135">
        <v>0.55714285714285716</v>
      </c>
      <c r="H51" s="135"/>
      <c r="I51" s="135">
        <v>0.70913832199546489</v>
      </c>
    </row>
    <row r="52" spans="1:9" x14ac:dyDescent="0.35">
      <c r="A52" t="s">
        <v>228</v>
      </c>
      <c r="B52" t="s">
        <v>275</v>
      </c>
      <c r="C52" s="135">
        <v>0.85897435897435892</v>
      </c>
      <c r="D52" s="135">
        <v>0.96043956043956058</v>
      </c>
      <c r="E52" s="135">
        <v>0.88461538461538469</v>
      </c>
      <c r="F52" s="135">
        <v>0.86871794871794883</v>
      </c>
      <c r="G52" s="135">
        <v>0.75384615384615383</v>
      </c>
      <c r="H52" s="135"/>
      <c r="I52" s="135">
        <v>0.87443223443223472</v>
      </c>
    </row>
    <row r="53" spans="1:9" x14ac:dyDescent="0.35">
      <c r="A53" t="s">
        <v>232</v>
      </c>
      <c r="B53" t="s">
        <v>316</v>
      </c>
      <c r="C53" s="135">
        <v>0.84444444444444444</v>
      </c>
      <c r="D53" s="135">
        <v>0.88761904761904764</v>
      </c>
      <c r="E53" s="135">
        <v>0.8222222222222223</v>
      </c>
      <c r="F53" s="135">
        <v>0.91822222222222227</v>
      </c>
      <c r="G53" s="135">
        <v>0.77333333333333321</v>
      </c>
      <c r="H53" s="135"/>
      <c r="I53" s="135">
        <v>0.84584126984126995</v>
      </c>
    </row>
    <row r="54" spans="1:9" x14ac:dyDescent="0.35">
      <c r="A54" t="s">
        <v>228</v>
      </c>
      <c r="B54" t="s">
        <v>277</v>
      </c>
      <c r="C54" s="135">
        <v>0.9365079365079364</v>
      </c>
      <c r="D54" s="135">
        <v>0.98503401360544218</v>
      </c>
      <c r="E54" s="135">
        <v>0.94444444444444464</v>
      </c>
      <c r="F54" s="135">
        <v>0.96444444444444444</v>
      </c>
      <c r="G54" s="135">
        <v>0.97142857142857131</v>
      </c>
      <c r="H54" s="135"/>
      <c r="I54" s="135">
        <v>0.9579138321995464</v>
      </c>
    </row>
    <row r="55" spans="1:9" x14ac:dyDescent="0.35">
      <c r="A55" t="s">
        <v>232</v>
      </c>
      <c r="B55" t="s">
        <v>459</v>
      </c>
      <c r="C55" s="135">
        <v>0.83333333333333337</v>
      </c>
      <c r="D55" s="135">
        <v>0.78857142857142848</v>
      </c>
      <c r="E55" s="135">
        <v>0.78888888888888886</v>
      </c>
      <c r="F55" s="135">
        <v>0.89422222222222236</v>
      </c>
      <c r="G55" s="135">
        <v>0.78666666666666674</v>
      </c>
      <c r="H55" s="135"/>
      <c r="I55" s="135">
        <v>0.81117460317460333</v>
      </c>
    </row>
    <row r="56" spans="1:9" x14ac:dyDescent="0.35">
      <c r="A56" t="s">
        <v>228</v>
      </c>
      <c r="B56" t="s">
        <v>278</v>
      </c>
      <c r="C56" s="135">
        <v>0.88095238095238093</v>
      </c>
      <c r="D56" s="135">
        <v>0.8265306122448981</v>
      </c>
      <c r="E56" s="135">
        <v>0.69047619047619058</v>
      </c>
      <c r="F56" s="135">
        <v>0.89809523809523806</v>
      </c>
      <c r="G56" s="135">
        <v>0.62857142857142856</v>
      </c>
      <c r="H56" s="135"/>
      <c r="I56" s="135">
        <v>0.77115646258503412</v>
      </c>
    </row>
    <row r="57" spans="1:9" x14ac:dyDescent="0.35">
      <c r="A57" t="s">
        <v>259</v>
      </c>
      <c r="B57" t="s">
        <v>318</v>
      </c>
      <c r="C57" s="135">
        <v>0.98888888888888893</v>
      </c>
      <c r="D57" s="135">
        <v>0.89523809523809539</v>
      </c>
      <c r="E57" s="135">
        <v>0.8666666666666667</v>
      </c>
      <c r="F57" s="135">
        <v>0.88888888888888895</v>
      </c>
      <c r="G57" s="135">
        <v>0.82666666666666677</v>
      </c>
      <c r="H57" s="135"/>
      <c r="I57" s="135">
        <v>0.89079365079365103</v>
      </c>
    </row>
    <row r="58" spans="1:9" x14ac:dyDescent="0.35">
      <c r="A58" t="s">
        <v>259</v>
      </c>
      <c r="B58" t="s">
        <v>319</v>
      </c>
      <c r="C58" s="135">
        <v>0.8666666666666667</v>
      </c>
      <c r="D58" s="135">
        <v>0.82000000000000006</v>
      </c>
      <c r="E58" s="135">
        <v>0.7583333333333333</v>
      </c>
      <c r="F58" s="135">
        <v>0.8813333333333333</v>
      </c>
      <c r="G58" s="135">
        <v>0.82000000000000006</v>
      </c>
      <c r="H58" s="135"/>
      <c r="I58" s="135">
        <v>0.81561904761904735</v>
      </c>
    </row>
    <row r="59" spans="1:9" x14ac:dyDescent="0.35">
      <c r="A59" t="s">
        <v>238</v>
      </c>
      <c r="B59" t="s">
        <v>279</v>
      </c>
      <c r="C59" s="135">
        <v>0.90909090909090917</v>
      </c>
      <c r="D59" s="135">
        <v>0.91168831168831166</v>
      </c>
      <c r="E59" s="135">
        <v>0.81818181818181823</v>
      </c>
      <c r="F59" s="135">
        <v>0.87757575757575768</v>
      </c>
      <c r="G59" s="135">
        <v>0.70909090909090922</v>
      </c>
      <c r="H59" s="135"/>
      <c r="I59" s="135">
        <v>0.84536796536796532</v>
      </c>
    </row>
    <row r="60" spans="1:9" x14ac:dyDescent="0.35">
      <c r="A60" t="s">
        <v>234</v>
      </c>
      <c r="B60" t="s">
        <v>281</v>
      </c>
      <c r="C60" s="135">
        <v>0.69791666666666663</v>
      </c>
      <c r="D60" s="135">
        <v>0.68392857142857133</v>
      </c>
      <c r="E60" s="135">
        <v>0.69270833333333337</v>
      </c>
      <c r="F60" s="135">
        <v>0.8058333333333334</v>
      </c>
      <c r="G60" s="135">
        <v>0.45</v>
      </c>
      <c r="H60" s="135"/>
      <c r="I60" s="135">
        <v>0.67333333333333345</v>
      </c>
    </row>
    <row r="61" spans="1:9" x14ac:dyDescent="0.35">
      <c r="A61" t="s">
        <v>238</v>
      </c>
      <c r="B61" t="s">
        <v>285</v>
      </c>
      <c r="C61" s="135">
        <v>0.95833333333333337</v>
      </c>
      <c r="D61" s="135">
        <v>0.97380952380952379</v>
      </c>
      <c r="E61" s="135">
        <v>0.94444444444444453</v>
      </c>
      <c r="F61" s="135">
        <v>0.95777777777777773</v>
      </c>
      <c r="G61" s="135">
        <v>0.91666666666666663</v>
      </c>
      <c r="H61" s="135"/>
      <c r="I61" s="135">
        <v>0.95063492063492072</v>
      </c>
    </row>
    <row r="62" spans="1:9" x14ac:dyDescent="0.35">
      <c r="A62" t="s">
        <v>228</v>
      </c>
      <c r="B62" t="s">
        <v>286</v>
      </c>
      <c r="C62" s="135">
        <v>0.95238095238095244</v>
      </c>
      <c r="D62" s="135">
        <v>0.946938775510204</v>
      </c>
      <c r="E62" s="135">
        <v>0.88690476190476197</v>
      </c>
      <c r="F62" s="135">
        <v>0.90380952380952384</v>
      </c>
      <c r="G62" s="135">
        <v>0.84285714285714286</v>
      </c>
      <c r="H62" s="135"/>
      <c r="I62" s="135">
        <v>0.90625850340136027</v>
      </c>
    </row>
    <row r="63" spans="1:9" x14ac:dyDescent="0.35">
      <c r="A63" t="s">
        <v>238</v>
      </c>
      <c r="B63" t="s">
        <v>395</v>
      </c>
      <c r="C63" s="135">
        <v>0.73333333333333339</v>
      </c>
      <c r="D63" s="135">
        <v>0.84</v>
      </c>
      <c r="E63" s="135">
        <v>0.75000000000000011</v>
      </c>
      <c r="F63" s="135">
        <v>0.84133333333333327</v>
      </c>
      <c r="G63" s="135">
        <v>0.61999999999999988</v>
      </c>
      <c r="H63" s="135"/>
      <c r="I63" s="135">
        <v>0.75961904761904753</v>
      </c>
    </row>
    <row r="64" spans="1:9" x14ac:dyDescent="0.35">
      <c r="A64" t="s">
        <v>259</v>
      </c>
      <c r="B64" t="s">
        <v>287</v>
      </c>
      <c r="C64" s="135">
        <v>1</v>
      </c>
      <c r="D64" s="135">
        <v>0.9547619047619047</v>
      </c>
      <c r="E64" s="135">
        <v>0.89583333333333337</v>
      </c>
      <c r="F64" s="135">
        <v>0.91444444444444439</v>
      </c>
      <c r="G64" s="135">
        <v>0.93333333333333335</v>
      </c>
      <c r="H64" s="135"/>
      <c r="I64" s="135">
        <v>0.9334920634920636</v>
      </c>
    </row>
    <row r="65" spans="1:9" x14ac:dyDescent="0.35">
      <c r="A65" t="s">
        <v>238</v>
      </c>
      <c r="B65" t="s">
        <v>288</v>
      </c>
      <c r="C65" s="135">
        <v>0.9375</v>
      </c>
      <c r="D65" s="135">
        <v>0.92142857142857149</v>
      </c>
      <c r="E65" s="135">
        <v>0.890625</v>
      </c>
      <c r="F65" s="135">
        <v>0.90333333333333332</v>
      </c>
      <c r="G65" s="135">
        <v>0.875</v>
      </c>
      <c r="H65" s="135"/>
      <c r="I65" s="135">
        <v>0.90440476190476193</v>
      </c>
    </row>
    <row r="66" spans="1:9" x14ac:dyDescent="0.35">
      <c r="A66" t="s">
        <v>234</v>
      </c>
      <c r="B66" t="s">
        <v>290</v>
      </c>
      <c r="C66" s="135">
        <v>0.95454545454545459</v>
      </c>
      <c r="D66" s="135">
        <v>0.87792207792207788</v>
      </c>
      <c r="E66" s="135">
        <v>0.80303030303030287</v>
      </c>
      <c r="F66" s="135">
        <v>0.83757575757575753</v>
      </c>
      <c r="G66" s="135">
        <v>0.78181818181818186</v>
      </c>
      <c r="H66" s="135"/>
      <c r="I66" s="135">
        <v>0.84588744588744569</v>
      </c>
    </row>
    <row r="67" spans="1:9" x14ac:dyDescent="0.35">
      <c r="A67" t="s">
        <v>259</v>
      </c>
      <c r="B67" t="s">
        <v>321</v>
      </c>
      <c r="C67" s="135">
        <v>0.69444444444444453</v>
      </c>
      <c r="D67" s="135">
        <v>0.67142857142857149</v>
      </c>
      <c r="E67" s="135">
        <v>0.75694444444444431</v>
      </c>
      <c r="F67" s="135">
        <v>0.74111111111111105</v>
      </c>
      <c r="G67" s="135">
        <v>0.48333333333333328</v>
      </c>
      <c r="H67" s="135"/>
      <c r="I67" s="135">
        <v>0.68777777777777782</v>
      </c>
    </row>
    <row r="68" spans="1:9" x14ac:dyDescent="0.35">
      <c r="A68" t="s">
        <v>238</v>
      </c>
      <c r="B68" t="s">
        <v>291</v>
      </c>
      <c r="C68" s="135">
        <v>1</v>
      </c>
      <c r="D68" s="135">
        <v>0.97582417582417591</v>
      </c>
      <c r="E68" s="135">
        <v>0.96153846153846168</v>
      </c>
      <c r="F68" s="135">
        <v>0.95487179487179508</v>
      </c>
      <c r="G68" s="135">
        <v>0.95384615384615379</v>
      </c>
      <c r="H68" s="135"/>
      <c r="I68" s="135">
        <v>0.96893772893772889</v>
      </c>
    </row>
    <row r="69" spans="1:9" x14ac:dyDescent="0.35">
      <c r="A69" t="s">
        <v>259</v>
      </c>
      <c r="B69" t="s">
        <v>322</v>
      </c>
      <c r="C69" s="135">
        <v>0.98809523809523814</v>
      </c>
      <c r="D69" s="135">
        <v>0.97959183673469397</v>
      </c>
      <c r="E69" s="135">
        <v>0.95833333333333348</v>
      </c>
      <c r="F69" s="135">
        <v>0.96666666666666679</v>
      </c>
      <c r="G69" s="135">
        <v>1</v>
      </c>
      <c r="H69" s="135"/>
      <c r="I69" s="135">
        <v>0.974829931972789</v>
      </c>
    </row>
    <row r="70" spans="1:9" x14ac:dyDescent="0.35">
      <c r="A70" t="s">
        <v>259</v>
      </c>
      <c r="B70" t="s">
        <v>292</v>
      </c>
      <c r="C70" s="135">
        <v>0.92857142857142849</v>
      </c>
      <c r="D70" s="135">
        <v>0.88775510204081631</v>
      </c>
      <c r="E70" s="135">
        <v>0.88095238095238093</v>
      </c>
      <c r="F70" s="135">
        <v>0.86380952380952392</v>
      </c>
      <c r="G70" s="135">
        <v>0.67142857142857149</v>
      </c>
      <c r="H70" s="135"/>
      <c r="I70" s="135">
        <v>0.85809523809523802</v>
      </c>
    </row>
    <row r="71" spans="1:9" x14ac:dyDescent="0.35">
      <c r="A71" t="s">
        <v>228</v>
      </c>
      <c r="B71" t="s">
        <v>396</v>
      </c>
      <c r="C71" s="135">
        <v>1</v>
      </c>
      <c r="D71" s="135">
        <v>0.95238095238095244</v>
      </c>
      <c r="E71" s="135">
        <v>0.97222222222222232</v>
      </c>
      <c r="F71" s="135">
        <v>0.95555555555555549</v>
      </c>
      <c r="G71" s="135">
        <v>1</v>
      </c>
      <c r="H71" s="135"/>
      <c r="I71" s="135">
        <v>0.97460317460317469</v>
      </c>
    </row>
    <row r="72" spans="1:9" x14ac:dyDescent="0.35">
      <c r="A72" t="s">
        <v>238</v>
      </c>
      <c r="B72" t="s">
        <v>294</v>
      </c>
      <c r="C72" s="135">
        <v>0.90476190476190477</v>
      </c>
      <c r="D72" s="135">
        <v>0.88163265306122451</v>
      </c>
      <c r="E72" s="135">
        <v>0.85119047619047628</v>
      </c>
      <c r="F72" s="135">
        <v>0.90666666666666662</v>
      </c>
      <c r="G72" s="135">
        <v>0.72857142857142854</v>
      </c>
      <c r="H72" s="135"/>
      <c r="I72" s="135">
        <v>0.85687074829931953</v>
      </c>
    </row>
    <row r="73" spans="1:9" x14ac:dyDescent="0.35">
      <c r="A73" t="s">
        <v>238</v>
      </c>
      <c r="B73" t="s">
        <v>295</v>
      </c>
      <c r="C73" s="135">
        <v>0.94444444444444431</v>
      </c>
      <c r="D73" s="135">
        <v>0.911904761904762</v>
      </c>
      <c r="E73" s="135">
        <v>0.88888888888888884</v>
      </c>
      <c r="F73" s="135">
        <v>0.89111111111111097</v>
      </c>
      <c r="G73" s="135">
        <v>0.9</v>
      </c>
      <c r="H73" s="135"/>
      <c r="I73" s="135">
        <v>0.90492063492063501</v>
      </c>
    </row>
    <row r="75" spans="1:9" x14ac:dyDescent="0.35">
      <c r="A75" s="199" t="s">
        <v>462</v>
      </c>
      <c r="B75" s="198"/>
      <c r="C75" s="198"/>
      <c r="D75" s="198"/>
      <c r="E75" s="198"/>
      <c r="F75" s="198"/>
      <c r="G75" s="198"/>
      <c r="H75" s="198"/>
      <c r="I75" s="198"/>
    </row>
    <row r="76" spans="1:9" x14ac:dyDescent="0.35">
      <c r="A76" t="s">
        <v>339</v>
      </c>
      <c r="B76" t="s">
        <v>340</v>
      </c>
      <c r="C76" t="s">
        <v>327</v>
      </c>
      <c r="D76" t="s">
        <v>328</v>
      </c>
      <c r="E76" t="s">
        <v>329</v>
      </c>
      <c r="F76" t="s">
        <v>330</v>
      </c>
      <c r="G76" t="s">
        <v>346</v>
      </c>
      <c r="I76" t="s">
        <v>296</v>
      </c>
    </row>
    <row r="77" spans="1:9" x14ac:dyDescent="0.35">
      <c r="A77" t="s">
        <v>228</v>
      </c>
      <c r="B77" t="s">
        <v>229</v>
      </c>
      <c r="C77" s="135">
        <v>0.97058823529411775</v>
      </c>
      <c r="D77" s="135">
        <v>0.96134453781512608</v>
      </c>
      <c r="E77" s="135">
        <v>0.90686274509803944</v>
      </c>
      <c r="F77" s="135">
        <v>0.94313725490196088</v>
      </c>
      <c r="G77" s="135">
        <v>0.94117647058823528</v>
      </c>
      <c r="H77" s="135"/>
      <c r="I77" s="135">
        <v>0.93949579831932772</v>
      </c>
    </row>
    <row r="78" spans="1:9" x14ac:dyDescent="0.35">
      <c r="A78" t="s">
        <v>259</v>
      </c>
      <c r="B78" t="s">
        <v>302</v>
      </c>
      <c r="C78" s="135">
        <v>0.97777777777777786</v>
      </c>
      <c r="D78" s="135">
        <v>0.99047619047619051</v>
      </c>
      <c r="E78" s="135">
        <v>1</v>
      </c>
      <c r="F78" s="135">
        <v>0.99777777777777776</v>
      </c>
      <c r="G78" s="135">
        <v>1</v>
      </c>
      <c r="H78" s="135"/>
      <c r="I78" s="135">
        <v>0.9946031746031746</v>
      </c>
    </row>
    <row r="79" spans="1:9" x14ac:dyDescent="0.35">
      <c r="A79" t="s">
        <v>228</v>
      </c>
      <c r="B79" t="s">
        <v>230</v>
      </c>
      <c r="C79" s="135">
        <v>0.95614035087719307</v>
      </c>
      <c r="D79" s="135">
        <v>0.94135338345864661</v>
      </c>
      <c r="E79" s="135">
        <v>0.95614035087719307</v>
      </c>
      <c r="F79" s="135">
        <v>0.99210526315789471</v>
      </c>
      <c r="G79" s="135">
        <v>0.94736842105263153</v>
      </c>
      <c r="H79" s="135"/>
      <c r="I79" s="135">
        <v>0.96290726817042605</v>
      </c>
    </row>
    <row r="80" spans="1:9" x14ac:dyDescent="0.35">
      <c r="A80" t="s">
        <v>232</v>
      </c>
      <c r="B80" t="s">
        <v>233</v>
      </c>
      <c r="C80" s="135">
        <v>1</v>
      </c>
      <c r="D80" s="135">
        <v>0.99560439560439562</v>
      </c>
      <c r="E80" s="135">
        <v>1</v>
      </c>
      <c r="F80" s="135">
        <v>0.97393162393162402</v>
      </c>
      <c r="G80" s="135">
        <v>1</v>
      </c>
      <c r="H80" s="135"/>
      <c r="I80" s="135">
        <v>0.99181929181929174</v>
      </c>
    </row>
    <row r="81" spans="1:9" x14ac:dyDescent="0.35">
      <c r="A81" t="s">
        <v>234</v>
      </c>
      <c r="B81" t="s">
        <v>236</v>
      </c>
      <c r="C81" s="135">
        <v>1</v>
      </c>
      <c r="D81" s="135">
        <v>1</v>
      </c>
      <c r="E81" s="135">
        <v>0.98809523809523814</v>
      </c>
      <c r="F81" s="135">
        <v>1</v>
      </c>
      <c r="G81" s="135">
        <v>1</v>
      </c>
      <c r="H81" s="135"/>
      <c r="I81" s="135">
        <v>0.99659863945578242</v>
      </c>
    </row>
    <row r="82" spans="1:9" x14ac:dyDescent="0.35">
      <c r="A82" t="s">
        <v>228</v>
      </c>
      <c r="B82" t="s">
        <v>237</v>
      </c>
      <c r="C82" s="135">
        <v>0.94444444444444453</v>
      </c>
      <c r="D82" s="135">
        <v>0.99047619047619051</v>
      </c>
      <c r="E82" s="135">
        <v>0.98333333333333339</v>
      </c>
      <c r="F82" s="135">
        <v>0.99222222222222223</v>
      </c>
      <c r="G82" s="135">
        <v>0.98666666666666669</v>
      </c>
      <c r="H82" s="135"/>
      <c r="I82" s="135">
        <v>0.98190476190476184</v>
      </c>
    </row>
    <row r="83" spans="1:9" x14ac:dyDescent="0.35">
      <c r="A83" t="s">
        <v>238</v>
      </c>
      <c r="B83" t="s">
        <v>239</v>
      </c>
      <c r="C83" s="135">
        <v>0.90476190476190477</v>
      </c>
      <c r="D83" s="135">
        <v>0.82448979591836735</v>
      </c>
      <c r="E83" s="135">
        <v>0.85714285714285732</v>
      </c>
      <c r="F83" s="135">
        <v>0.89375000000000016</v>
      </c>
      <c r="G83" s="135">
        <v>0.7</v>
      </c>
      <c r="H83" s="135"/>
      <c r="I83" s="135">
        <v>0.85025510204081645</v>
      </c>
    </row>
    <row r="84" spans="1:9" x14ac:dyDescent="0.35">
      <c r="A84" t="s">
        <v>234</v>
      </c>
      <c r="B84" t="s">
        <v>241</v>
      </c>
      <c r="C84" s="135">
        <v>0.98888888888888893</v>
      </c>
      <c r="D84" s="135">
        <v>0.98857142857142855</v>
      </c>
      <c r="E84" s="135">
        <v>0.99444444444444446</v>
      </c>
      <c r="F84" s="135">
        <v>0.97638888888888886</v>
      </c>
      <c r="G84" s="135">
        <v>1</v>
      </c>
      <c r="H84" s="135"/>
      <c r="I84" s="135">
        <v>0.98817460317460315</v>
      </c>
    </row>
    <row r="85" spans="1:9" x14ac:dyDescent="0.35">
      <c r="A85" t="s">
        <v>234</v>
      </c>
      <c r="B85" t="s">
        <v>391</v>
      </c>
      <c r="C85" s="135">
        <v>0.96428571428571441</v>
      </c>
      <c r="D85" s="135">
        <v>0.93469387755102051</v>
      </c>
      <c r="E85" s="135">
        <v>0.92857142857142849</v>
      </c>
      <c r="F85" s="135">
        <v>0.95456349206349211</v>
      </c>
      <c r="G85" s="135">
        <v>0.87142857142857155</v>
      </c>
      <c r="H85" s="135"/>
      <c r="I85" s="135">
        <v>0.93531746031746033</v>
      </c>
    </row>
    <row r="86" spans="1:9" x14ac:dyDescent="0.35">
      <c r="A86" t="s">
        <v>234</v>
      </c>
      <c r="B86" t="s">
        <v>243</v>
      </c>
      <c r="C86" s="135">
        <v>0.83333333333333337</v>
      </c>
      <c r="D86" s="135">
        <v>0.80219780219780212</v>
      </c>
      <c r="E86" s="135">
        <v>0.72435897435897434</v>
      </c>
      <c r="F86" s="135">
        <v>0.85256410256410264</v>
      </c>
      <c r="G86" s="135">
        <v>0.64615384615384619</v>
      </c>
      <c r="H86" s="135"/>
      <c r="I86" s="135">
        <v>0.78021978021978045</v>
      </c>
    </row>
    <row r="87" spans="1:9" x14ac:dyDescent="0.35">
      <c r="A87" t="s">
        <v>232</v>
      </c>
      <c r="B87" t="s">
        <v>304</v>
      </c>
      <c r="C87" s="135">
        <v>0.91666666666666663</v>
      </c>
      <c r="D87" s="135">
        <v>0.96938775510204089</v>
      </c>
      <c r="E87" s="135">
        <v>0.9642857142857143</v>
      </c>
      <c r="F87" s="135">
        <v>0.98095238095238102</v>
      </c>
      <c r="G87" s="135">
        <v>0.98571428571428577</v>
      </c>
      <c r="H87" s="135"/>
      <c r="I87" s="135">
        <v>0.96564625850340113</v>
      </c>
    </row>
    <row r="88" spans="1:9" x14ac:dyDescent="0.35">
      <c r="A88" t="s">
        <v>234</v>
      </c>
      <c r="B88" t="s">
        <v>392</v>
      </c>
      <c r="C88" s="135">
        <v>0.95000000000000007</v>
      </c>
      <c r="D88" s="135">
        <v>0.99714285714285722</v>
      </c>
      <c r="E88" s="135">
        <v>0.98333333333333339</v>
      </c>
      <c r="F88" s="135">
        <v>0.98666666666666669</v>
      </c>
      <c r="G88" s="135">
        <v>0.98000000000000009</v>
      </c>
      <c r="H88" s="135"/>
      <c r="I88" s="135">
        <v>0.98142857142857143</v>
      </c>
    </row>
    <row r="89" spans="1:9" x14ac:dyDescent="0.35">
      <c r="A89" t="s">
        <v>246</v>
      </c>
      <c r="B89" t="s">
        <v>247</v>
      </c>
      <c r="C89" s="135">
        <v>0.94444444444444431</v>
      </c>
      <c r="D89" s="135">
        <v>0.98571428571428577</v>
      </c>
      <c r="E89" s="135">
        <v>0.97222222222222221</v>
      </c>
      <c r="F89" s="135">
        <v>0.96736111111111123</v>
      </c>
      <c r="G89" s="135">
        <v>0.98333333333333317</v>
      </c>
      <c r="H89" s="135"/>
      <c r="I89" s="135">
        <v>0.97043650793650771</v>
      </c>
    </row>
    <row r="90" spans="1:9" x14ac:dyDescent="0.35">
      <c r="A90" t="s">
        <v>232</v>
      </c>
      <c r="B90" t="s">
        <v>305</v>
      </c>
      <c r="C90" s="135">
        <v>0.89743589743589736</v>
      </c>
      <c r="D90" s="135">
        <v>0.96043956043956047</v>
      </c>
      <c r="E90" s="135">
        <v>0.92307692307692302</v>
      </c>
      <c r="F90" s="135">
        <v>0.97307692307692306</v>
      </c>
      <c r="G90" s="135">
        <v>0.81538461538461537</v>
      </c>
      <c r="H90" s="135"/>
      <c r="I90" s="135">
        <v>0.92710622710622714</v>
      </c>
    </row>
    <row r="91" spans="1:9" x14ac:dyDescent="0.35">
      <c r="A91" t="s">
        <v>238</v>
      </c>
      <c r="B91" t="s">
        <v>248</v>
      </c>
      <c r="C91" s="135">
        <v>0.95555555555555571</v>
      </c>
      <c r="D91" s="135">
        <v>0.93333333333333335</v>
      </c>
      <c r="E91" s="135">
        <v>0.98888888888888893</v>
      </c>
      <c r="F91" s="135">
        <v>0.91888888888888909</v>
      </c>
      <c r="G91" s="135">
        <v>1</v>
      </c>
      <c r="H91" s="135"/>
      <c r="I91" s="135">
        <v>0.95619047619047559</v>
      </c>
    </row>
    <row r="92" spans="1:9" x14ac:dyDescent="0.35">
      <c r="A92" t="s">
        <v>238</v>
      </c>
      <c r="B92" t="s">
        <v>249</v>
      </c>
      <c r="C92" s="135">
        <v>0.92857142857142849</v>
      </c>
      <c r="D92" s="135">
        <v>0.97551020408163269</v>
      </c>
      <c r="E92" s="135">
        <v>0.94047619047619058</v>
      </c>
      <c r="F92" s="135">
        <v>0.97976190476190472</v>
      </c>
      <c r="G92" s="135">
        <v>0.9285714285714286</v>
      </c>
      <c r="H92" s="135"/>
      <c r="I92" s="135">
        <v>0.95442176870748308</v>
      </c>
    </row>
    <row r="93" spans="1:9" x14ac:dyDescent="0.35">
      <c r="A93" t="s">
        <v>238</v>
      </c>
      <c r="B93" t="s">
        <v>393</v>
      </c>
      <c r="C93" s="135">
        <v>0.79761904761904756</v>
      </c>
      <c r="D93" s="135">
        <v>0.97346938775510217</v>
      </c>
      <c r="E93" s="135">
        <v>0.94642857142857151</v>
      </c>
      <c r="F93" s="135">
        <v>0.97261904761904761</v>
      </c>
      <c r="G93" s="135">
        <v>0.95714285714285707</v>
      </c>
      <c r="H93" s="135"/>
      <c r="I93" s="135">
        <v>0.93843537414965983</v>
      </c>
    </row>
    <row r="94" spans="1:9" x14ac:dyDescent="0.35">
      <c r="A94" t="s">
        <v>259</v>
      </c>
      <c r="B94" t="s">
        <v>306</v>
      </c>
      <c r="C94" s="135">
        <v>0.97916666666666663</v>
      </c>
      <c r="D94" s="135">
        <v>0.97499999999999998</v>
      </c>
      <c r="E94" s="135">
        <v>0.96875</v>
      </c>
      <c r="F94" s="135">
        <v>0.98749999999999993</v>
      </c>
      <c r="G94" s="135">
        <v>0.97499999999999998</v>
      </c>
      <c r="H94" s="135"/>
      <c r="I94" s="135">
        <v>0.97738095238095235</v>
      </c>
    </row>
    <row r="95" spans="1:9" x14ac:dyDescent="0.35">
      <c r="A95" t="s">
        <v>238</v>
      </c>
      <c r="B95" t="s">
        <v>251</v>
      </c>
      <c r="C95" s="135">
        <v>0.95238095238095244</v>
      </c>
      <c r="D95" s="135">
        <v>0.98571428571428577</v>
      </c>
      <c r="E95" s="135">
        <v>0.97619047619047628</v>
      </c>
      <c r="F95" s="135">
        <v>0.9916666666666667</v>
      </c>
      <c r="G95" s="135">
        <v>0.88571428571428579</v>
      </c>
      <c r="H95" s="135"/>
      <c r="I95" s="135">
        <v>0.96802721088435373</v>
      </c>
    </row>
    <row r="96" spans="1:9" x14ac:dyDescent="0.35">
      <c r="A96" t="s">
        <v>232</v>
      </c>
      <c r="B96" t="s">
        <v>307</v>
      </c>
      <c r="C96" s="135">
        <v>1</v>
      </c>
      <c r="D96" s="135">
        <v>1</v>
      </c>
      <c r="E96" s="135">
        <v>0.97222222222222232</v>
      </c>
      <c r="F96" s="135">
        <v>0.99131944444444431</v>
      </c>
      <c r="G96" s="135">
        <v>1</v>
      </c>
      <c r="H96" s="135"/>
      <c r="I96" s="135">
        <v>0.98958333333333337</v>
      </c>
    </row>
    <row r="97" spans="1:9" x14ac:dyDescent="0.35">
      <c r="A97" t="s">
        <v>234</v>
      </c>
      <c r="B97" t="s">
        <v>394</v>
      </c>
      <c r="C97" s="135">
        <v>1</v>
      </c>
      <c r="D97" s="135">
        <v>1</v>
      </c>
      <c r="E97" s="135">
        <v>1</v>
      </c>
      <c r="F97" s="135">
        <v>1</v>
      </c>
      <c r="G97" s="135">
        <v>1</v>
      </c>
      <c r="H97" s="135"/>
      <c r="I97" s="135">
        <v>1</v>
      </c>
    </row>
    <row r="98" spans="1:9" x14ac:dyDescent="0.35">
      <c r="A98" t="s">
        <v>232</v>
      </c>
      <c r="B98" t="s">
        <v>254</v>
      </c>
      <c r="C98" s="135">
        <v>0.93055555555555547</v>
      </c>
      <c r="D98" s="135">
        <v>0.95952380952380956</v>
      </c>
      <c r="E98" s="135">
        <v>0.98611111111111105</v>
      </c>
      <c r="F98" s="135">
        <v>0.984375</v>
      </c>
      <c r="G98" s="135">
        <v>0.88333333333333341</v>
      </c>
      <c r="H98" s="135"/>
      <c r="I98" s="135">
        <v>0.96101190476190468</v>
      </c>
    </row>
    <row r="99" spans="1:9" x14ac:dyDescent="0.35">
      <c r="A99" t="s">
        <v>232</v>
      </c>
      <c r="B99" t="s">
        <v>255</v>
      </c>
      <c r="C99" s="135">
        <v>0.95833333333333337</v>
      </c>
      <c r="D99" s="135">
        <v>0.98809523809523803</v>
      </c>
      <c r="E99" s="135">
        <v>1</v>
      </c>
      <c r="F99" s="135">
        <v>0.97916666666666663</v>
      </c>
      <c r="G99" s="135">
        <v>0.98333333333333317</v>
      </c>
      <c r="H99" s="135"/>
      <c r="I99" s="135">
        <v>0.98412698412698418</v>
      </c>
    </row>
    <row r="100" spans="1:9" x14ac:dyDescent="0.35">
      <c r="A100" t="s">
        <v>228</v>
      </c>
      <c r="B100" t="s">
        <v>256</v>
      </c>
      <c r="C100" s="135">
        <v>0.95833333333333337</v>
      </c>
      <c r="D100" s="135">
        <v>0.99285714285714288</v>
      </c>
      <c r="E100" s="135">
        <v>0.93055555555555547</v>
      </c>
      <c r="F100" s="135">
        <v>0.87673611111111116</v>
      </c>
      <c r="G100" s="135">
        <v>0.85</v>
      </c>
      <c r="H100" s="135"/>
      <c r="I100" s="135">
        <v>0.9199404761904757</v>
      </c>
    </row>
    <row r="101" spans="1:9" x14ac:dyDescent="0.35">
      <c r="A101" t="s">
        <v>246</v>
      </c>
      <c r="B101" t="s">
        <v>257</v>
      </c>
      <c r="C101" s="135">
        <v>0.86111111111111105</v>
      </c>
      <c r="D101" s="135">
        <v>0.84047619047619038</v>
      </c>
      <c r="E101" s="135">
        <v>0.78472222222222221</v>
      </c>
      <c r="F101" s="135">
        <v>0.92569444444444449</v>
      </c>
      <c r="G101" s="135">
        <v>0.9</v>
      </c>
      <c r="H101" s="135"/>
      <c r="I101" s="135">
        <v>0.85892857142857149</v>
      </c>
    </row>
    <row r="102" spans="1:9" x14ac:dyDescent="0.35">
      <c r="A102" t="s">
        <v>232</v>
      </c>
      <c r="B102" t="s">
        <v>308</v>
      </c>
      <c r="C102" s="135">
        <v>0.95555555555555571</v>
      </c>
      <c r="D102" s="135">
        <v>0.80952380952380953</v>
      </c>
      <c r="E102" s="135">
        <v>0.90000000000000024</v>
      </c>
      <c r="F102" s="135">
        <v>0.89361111111111102</v>
      </c>
      <c r="G102" s="135">
        <v>0.88000000000000012</v>
      </c>
      <c r="H102" s="135"/>
      <c r="I102" s="135">
        <v>0.8886507936507938</v>
      </c>
    </row>
    <row r="103" spans="1:9" x14ac:dyDescent="0.35">
      <c r="A103" t="s">
        <v>246</v>
      </c>
      <c r="B103" t="s">
        <v>309</v>
      </c>
      <c r="C103" s="135">
        <v>0.96875</v>
      </c>
      <c r="D103" s="135">
        <v>0.94285714285714284</v>
      </c>
      <c r="E103" s="135">
        <v>0.96354166666666663</v>
      </c>
      <c r="F103" s="135">
        <v>0.9282118055555556</v>
      </c>
      <c r="G103" s="135">
        <v>0.9</v>
      </c>
      <c r="H103" s="135"/>
      <c r="I103" s="135">
        <v>0.94317956349206356</v>
      </c>
    </row>
    <row r="104" spans="1:9" x14ac:dyDescent="0.35">
      <c r="A104" t="s">
        <v>259</v>
      </c>
      <c r="B104" t="s">
        <v>310</v>
      </c>
      <c r="C104" s="135">
        <v>0.93589743589743601</v>
      </c>
      <c r="D104" s="135">
        <v>0.98681318681318686</v>
      </c>
      <c r="E104" s="135">
        <v>0.93589743589743601</v>
      </c>
      <c r="F104" s="135">
        <v>0.94978632478632485</v>
      </c>
      <c r="G104" s="135">
        <v>0.90769230769230769</v>
      </c>
      <c r="H104" s="135"/>
      <c r="I104" s="135">
        <v>0.94499389499389475</v>
      </c>
    </row>
    <row r="105" spans="1:9" x14ac:dyDescent="0.35">
      <c r="A105" t="s">
        <v>238</v>
      </c>
      <c r="B105" t="s">
        <v>258</v>
      </c>
      <c r="C105" s="135">
        <v>0.97435897435897434</v>
      </c>
      <c r="D105" s="135">
        <v>0.99560439560439562</v>
      </c>
      <c r="E105" s="135">
        <v>0.94871794871794879</v>
      </c>
      <c r="F105" s="135">
        <v>0.98076923076923084</v>
      </c>
      <c r="G105" s="135">
        <v>0.96923076923076934</v>
      </c>
      <c r="H105" s="135"/>
      <c r="I105" s="135">
        <v>0.97179487179487178</v>
      </c>
    </row>
    <row r="106" spans="1:9" x14ac:dyDescent="0.35">
      <c r="A106" t="s">
        <v>259</v>
      </c>
      <c r="B106" t="s">
        <v>457</v>
      </c>
      <c r="C106" s="135">
        <v>0.92105263157894746</v>
      </c>
      <c r="D106" s="135">
        <v>0.95187969924812044</v>
      </c>
      <c r="E106" s="135">
        <v>0.96491228070175461</v>
      </c>
      <c r="F106" s="135">
        <v>0.96038011695906444</v>
      </c>
      <c r="G106" s="135">
        <v>0.93684210526315792</v>
      </c>
      <c r="H106" s="135"/>
      <c r="I106" s="135">
        <v>0.95183792815371759</v>
      </c>
    </row>
    <row r="107" spans="1:9" x14ac:dyDescent="0.35">
      <c r="A107" t="s">
        <v>238</v>
      </c>
      <c r="B107" t="s">
        <v>262</v>
      </c>
      <c r="C107" s="135">
        <v>0.79999999999999993</v>
      </c>
      <c r="D107" s="135">
        <v>0.98666666666666669</v>
      </c>
      <c r="E107" s="135">
        <v>0.98888888888888893</v>
      </c>
      <c r="F107" s="135">
        <v>0.97666666666666668</v>
      </c>
      <c r="G107" s="135">
        <v>0.97333333333333338</v>
      </c>
      <c r="H107" s="135"/>
      <c r="I107" s="135">
        <v>0.95619047619047626</v>
      </c>
    </row>
    <row r="108" spans="1:9" x14ac:dyDescent="0.35">
      <c r="A108" t="s">
        <v>238</v>
      </c>
      <c r="B108" t="s">
        <v>263</v>
      </c>
      <c r="C108" s="135">
        <v>0.95370370370370361</v>
      </c>
      <c r="D108" s="135">
        <v>0.97619047619047616</v>
      </c>
      <c r="E108" s="135">
        <v>0.95833333333333337</v>
      </c>
      <c r="F108" s="135">
        <v>0.99444444444444446</v>
      </c>
      <c r="G108" s="135">
        <v>0.97777777777777786</v>
      </c>
      <c r="H108" s="135"/>
      <c r="I108" s="135">
        <v>0.97328042328042319</v>
      </c>
    </row>
    <row r="109" spans="1:9" x14ac:dyDescent="0.35">
      <c r="A109" t="s">
        <v>234</v>
      </c>
      <c r="B109" t="s">
        <v>264</v>
      </c>
      <c r="C109" s="135">
        <v>0.92222222222222239</v>
      </c>
      <c r="D109" s="135">
        <v>0.93523809523809531</v>
      </c>
      <c r="E109" s="135">
        <v>0.93888888888888899</v>
      </c>
      <c r="F109" s="135">
        <v>0.93611111111111123</v>
      </c>
      <c r="G109" s="135">
        <v>0.8</v>
      </c>
      <c r="H109" s="135"/>
      <c r="I109" s="135">
        <v>0.91857142857142848</v>
      </c>
    </row>
    <row r="110" spans="1:9" x14ac:dyDescent="0.35">
      <c r="A110" t="s">
        <v>238</v>
      </c>
      <c r="B110" t="s">
        <v>265</v>
      </c>
      <c r="C110" s="135">
        <v>0.97435897435897445</v>
      </c>
      <c r="D110" s="135">
        <v>1</v>
      </c>
      <c r="E110" s="135">
        <v>0.97435897435897445</v>
      </c>
      <c r="F110" s="135">
        <v>0.99743589743589745</v>
      </c>
      <c r="G110" s="135">
        <v>0.87692307692307703</v>
      </c>
      <c r="H110" s="135"/>
      <c r="I110" s="135">
        <v>0.97362637362637372</v>
      </c>
    </row>
    <row r="111" spans="1:9" x14ac:dyDescent="0.35">
      <c r="A111" t="s">
        <v>228</v>
      </c>
      <c r="B111" t="s">
        <v>311</v>
      </c>
      <c r="C111" s="135">
        <v>0.8787878787878789</v>
      </c>
      <c r="D111" s="135">
        <v>0.79480519480519474</v>
      </c>
      <c r="E111" s="135">
        <v>0.78030303030303039</v>
      </c>
      <c r="F111" s="135">
        <v>0.90757575757575759</v>
      </c>
      <c r="G111" s="135">
        <v>0.78181818181818186</v>
      </c>
      <c r="H111" s="135"/>
      <c r="I111" s="135">
        <v>0.83333333333333337</v>
      </c>
    </row>
    <row r="112" spans="1:9" x14ac:dyDescent="0.35">
      <c r="A112" t="s">
        <v>234</v>
      </c>
      <c r="B112" t="s">
        <v>266</v>
      </c>
      <c r="C112" s="135">
        <v>1</v>
      </c>
      <c r="D112" s="135">
        <v>0.93846153846153846</v>
      </c>
      <c r="E112" s="135">
        <v>0.9487179487179489</v>
      </c>
      <c r="F112" s="135">
        <v>0.84903846153846152</v>
      </c>
      <c r="G112" s="135">
        <v>0.75384615384615383</v>
      </c>
      <c r="H112" s="135"/>
      <c r="I112" s="135">
        <v>0.90265567765567756</v>
      </c>
    </row>
    <row r="113" spans="1:9" x14ac:dyDescent="0.35">
      <c r="A113" t="s">
        <v>234</v>
      </c>
      <c r="B113" t="s">
        <v>267</v>
      </c>
      <c r="C113" s="135">
        <v>1</v>
      </c>
      <c r="D113" s="135">
        <v>0.97551020408163269</v>
      </c>
      <c r="E113" s="135">
        <v>0.92261904761904756</v>
      </c>
      <c r="F113" s="135">
        <v>0.94940476190476186</v>
      </c>
      <c r="G113" s="135">
        <v>0.94285714285714284</v>
      </c>
      <c r="H113" s="135"/>
      <c r="I113" s="135">
        <v>0.95255102040816297</v>
      </c>
    </row>
    <row r="114" spans="1:9" x14ac:dyDescent="0.35">
      <c r="A114" t="s">
        <v>232</v>
      </c>
      <c r="B114" t="s">
        <v>458</v>
      </c>
      <c r="C114" s="135">
        <v>0.95555555555555571</v>
      </c>
      <c r="D114" s="135">
        <v>0.90666666666666684</v>
      </c>
      <c r="E114" s="135">
        <v>0.86666666666666681</v>
      </c>
      <c r="F114" s="135">
        <v>0.91083333333333349</v>
      </c>
      <c r="G114" s="135">
        <v>0.91999999999999993</v>
      </c>
      <c r="H114" s="135"/>
      <c r="I114" s="135">
        <v>0.9049999999999998</v>
      </c>
    </row>
    <row r="115" spans="1:9" x14ac:dyDescent="0.35">
      <c r="A115" t="s">
        <v>259</v>
      </c>
      <c r="B115" t="s">
        <v>313</v>
      </c>
      <c r="C115" s="135">
        <v>0.85897435897435903</v>
      </c>
      <c r="D115" s="135">
        <v>0.879120879120879</v>
      </c>
      <c r="E115" s="135">
        <v>0.99358974358974361</v>
      </c>
      <c r="F115" s="135">
        <v>0.92820512820512813</v>
      </c>
      <c r="G115" s="135">
        <v>1</v>
      </c>
      <c r="H115" s="135"/>
      <c r="I115" s="135">
        <v>0.93736263736263736</v>
      </c>
    </row>
    <row r="116" spans="1:9" x14ac:dyDescent="0.35">
      <c r="A116" t="s">
        <v>228</v>
      </c>
      <c r="B116" t="s">
        <v>268</v>
      </c>
      <c r="C116" s="135">
        <v>1</v>
      </c>
      <c r="D116" s="135">
        <v>0.98285714285714298</v>
      </c>
      <c r="E116" s="135">
        <v>0.98888888888888893</v>
      </c>
      <c r="F116" s="135">
        <v>0.93000000000000016</v>
      </c>
      <c r="G116" s="135">
        <v>0.97333333333333338</v>
      </c>
      <c r="H116" s="135"/>
      <c r="I116" s="135">
        <v>0.9707936507936501</v>
      </c>
    </row>
    <row r="117" spans="1:9" x14ac:dyDescent="0.35">
      <c r="A117" t="s">
        <v>246</v>
      </c>
      <c r="B117" t="s">
        <v>314</v>
      </c>
      <c r="C117" s="135">
        <v>0.78205128205128205</v>
      </c>
      <c r="D117" s="135">
        <v>0.83186813186813191</v>
      </c>
      <c r="E117" s="135">
        <v>0.80128205128205143</v>
      </c>
      <c r="F117" s="135">
        <v>0.92964743589743593</v>
      </c>
      <c r="G117" s="135">
        <v>0.68461538461538451</v>
      </c>
      <c r="H117" s="135"/>
      <c r="I117" s="135">
        <v>0.82641941391941387</v>
      </c>
    </row>
    <row r="118" spans="1:9" x14ac:dyDescent="0.35">
      <c r="A118" t="s">
        <v>234</v>
      </c>
      <c r="B118" t="s">
        <v>269</v>
      </c>
      <c r="C118" s="135">
        <v>0.93589743589743601</v>
      </c>
      <c r="D118" s="135">
        <v>0.95164835164835182</v>
      </c>
      <c r="E118" s="135">
        <v>0.91666666666666663</v>
      </c>
      <c r="F118" s="135">
        <v>0.96089743589743593</v>
      </c>
      <c r="G118" s="135">
        <v>0.93846153846153846</v>
      </c>
      <c r="H118" s="135"/>
      <c r="I118" s="135">
        <v>0.94047619047619047</v>
      </c>
    </row>
    <row r="119" spans="1:9" x14ac:dyDescent="0.35">
      <c r="A119" t="s">
        <v>228</v>
      </c>
      <c r="B119" t="s">
        <v>270</v>
      </c>
      <c r="C119" s="135">
        <v>0.98611111111111116</v>
      </c>
      <c r="D119" s="135">
        <v>0.99523809523809526</v>
      </c>
      <c r="E119" s="135">
        <v>0.94444444444444431</v>
      </c>
      <c r="F119" s="135">
        <v>0.97048611111111105</v>
      </c>
      <c r="G119" s="135">
        <v>0.95</v>
      </c>
      <c r="H119" s="135"/>
      <c r="I119" s="135">
        <v>0.96696428571428583</v>
      </c>
    </row>
    <row r="120" spans="1:9" x14ac:dyDescent="0.35">
      <c r="A120" t="s">
        <v>238</v>
      </c>
      <c r="B120" t="s">
        <v>315</v>
      </c>
      <c r="C120" s="135">
        <v>0.92222222222222239</v>
      </c>
      <c r="D120" s="135">
        <v>0.97904761904761906</v>
      </c>
      <c r="E120" s="135">
        <v>0.95000000000000007</v>
      </c>
      <c r="F120" s="135">
        <v>0.98555555555555552</v>
      </c>
      <c r="G120" s="135">
        <v>0.96</v>
      </c>
      <c r="H120" s="135"/>
      <c r="I120" s="135">
        <v>0.96222222222222242</v>
      </c>
    </row>
    <row r="121" spans="1:9" x14ac:dyDescent="0.35">
      <c r="A121" t="s">
        <v>228</v>
      </c>
      <c r="B121" t="s">
        <v>271</v>
      </c>
      <c r="C121" s="135">
        <v>0.98148148148148151</v>
      </c>
      <c r="D121" s="135">
        <v>0.99206349206349209</v>
      </c>
      <c r="E121" s="135">
        <v>0.98611111111111116</v>
      </c>
      <c r="F121" s="135">
        <v>0.99537037037037035</v>
      </c>
      <c r="G121" s="135">
        <v>0.98888888888888893</v>
      </c>
      <c r="H121" s="135"/>
      <c r="I121" s="135">
        <v>0.98941798941798931</v>
      </c>
    </row>
    <row r="122" spans="1:9" x14ac:dyDescent="0.35">
      <c r="A122" t="s">
        <v>232</v>
      </c>
      <c r="B122" t="s">
        <v>272</v>
      </c>
      <c r="C122" s="135">
        <v>0.86111111111111116</v>
      </c>
      <c r="D122" s="135">
        <v>0.80476190476190468</v>
      </c>
      <c r="E122" s="135">
        <v>0.88194444444444431</v>
      </c>
      <c r="F122" s="135">
        <v>0.93020833333333341</v>
      </c>
      <c r="G122" s="135">
        <v>0.71666666666666667</v>
      </c>
      <c r="H122" s="135"/>
      <c r="I122" s="135">
        <v>0.86021825396825402</v>
      </c>
    </row>
    <row r="123" spans="1:9" x14ac:dyDescent="0.35">
      <c r="A123" t="s">
        <v>234</v>
      </c>
      <c r="B123" t="s">
        <v>273</v>
      </c>
      <c r="C123" s="135">
        <v>0.97619047619047628</v>
      </c>
      <c r="D123" s="135">
        <v>0.93265306122448977</v>
      </c>
      <c r="E123" s="135">
        <v>0.9642857142857143</v>
      </c>
      <c r="F123" s="135">
        <v>0.99285714285714288</v>
      </c>
      <c r="G123" s="135">
        <v>0.94285714285714284</v>
      </c>
      <c r="H123" s="135"/>
      <c r="I123" s="135">
        <v>0.96632653061224483</v>
      </c>
    </row>
    <row r="124" spans="1:9" x14ac:dyDescent="0.35">
      <c r="A124" t="s">
        <v>238</v>
      </c>
      <c r="B124" t="s">
        <v>274</v>
      </c>
      <c r="C124" s="135">
        <v>0.93137254901960775</v>
      </c>
      <c r="D124" s="135">
        <v>0.95798319327731096</v>
      </c>
      <c r="E124" s="135">
        <v>0.97058823529411775</v>
      </c>
      <c r="F124" s="135">
        <v>0.98725490196078436</v>
      </c>
      <c r="G124" s="135">
        <v>0.91764705882352948</v>
      </c>
      <c r="H124" s="135"/>
      <c r="I124" s="135">
        <v>0.96134453781512597</v>
      </c>
    </row>
    <row r="125" spans="1:9" x14ac:dyDescent="0.35">
      <c r="A125" t="s">
        <v>228</v>
      </c>
      <c r="B125" t="s">
        <v>275</v>
      </c>
      <c r="C125" s="135">
        <v>0.92222222222222217</v>
      </c>
      <c r="D125" s="135">
        <v>0.96000000000000008</v>
      </c>
      <c r="E125" s="135">
        <v>0.91111111111111132</v>
      </c>
      <c r="F125" s="135">
        <v>0.96666666666666667</v>
      </c>
      <c r="G125" s="135">
        <v>0.91999999999999993</v>
      </c>
      <c r="H125" s="135"/>
      <c r="I125" s="135">
        <v>0.93777777777777782</v>
      </c>
    </row>
    <row r="126" spans="1:9" x14ac:dyDescent="0.35">
      <c r="A126" t="s">
        <v>232</v>
      </c>
      <c r="B126" t="s">
        <v>316</v>
      </c>
      <c r="C126" s="135">
        <v>0.89743589743589747</v>
      </c>
      <c r="D126" s="135">
        <v>0.91208791208791229</v>
      </c>
      <c r="E126" s="135">
        <v>0.91025641025641046</v>
      </c>
      <c r="F126" s="135">
        <v>0.91634615384615392</v>
      </c>
      <c r="G126" s="135">
        <v>0.92307692307692313</v>
      </c>
      <c r="H126" s="135"/>
      <c r="I126" s="135">
        <v>0.91199633699633675</v>
      </c>
    </row>
    <row r="127" spans="1:9" x14ac:dyDescent="0.35">
      <c r="A127" t="s">
        <v>228</v>
      </c>
      <c r="B127" t="s">
        <v>277</v>
      </c>
      <c r="C127" s="135">
        <v>0.8222222222222223</v>
      </c>
      <c r="D127" s="135">
        <v>0.94857142857142862</v>
      </c>
      <c r="E127" s="135">
        <v>0.81666666666666676</v>
      </c>
      <c r="F127" s="135">
        <v>0.87888888888888916</v>
      </c>
      <c r="G127" s="135">
        <v>0.89333333333333331</v>
      </c>
      <c r="H127" s="135"/>
      <c r="I127" s="135">
        <v>0.86634920634920676</v>
      </c>
    </row>
    <row r="128" spans="1:9" x14ac:dyDescent="0.35">
      <c r="A128" t="s">
        <v>232</v>
      </c>
      <c r="B128" t="s">
        <v>459</v>
      </c>
      <c r="C128" s="135">
        <v>0.92222222222222217</v>
      </c>
      <c r="D128" s="135">
        <v>0.96190476190476193</v>
      </c>
      <c r="E128" s="135">
        <v>0.94444444444444453</v>
      </c>
      <c r="F128" s="135">
        <v>0.97555555555555562</v>
      </c>
      <c r="G128" s="135">
        <v>0.98666666666666669</v>
      </c>
      <c r="H128" s="135"/>
      <c r="I128" s="135">
        <v>0.95809523809523811</v>
      </c>
    </row>
    <row r="129" spans="1:9" x14ac:dyDescent="0.35">
      <c r="A129" t="s">
        <v>228</v>
      </c>
      <c r="B129" t="s">
        <v>278</v>
      </c>
      <c r="C129" s="135">
        <v>1</v>
      </c>
      <c r="D129" s="135">
        <v>1</v>
      </c>
      <c r="E129" s="135">
        <v>0.98611111111111105</v>
      </c>
      <c r="F129" s="135">
        <v>0.95555555555555538</v>
      </c>
      <c r="G129" s="135">
        <v>1</v>
      </c>
      <c r="H129" s="135"/>
      <c r="I129" s="135">
        <v>0.98333333333333306</v>
      </c>
    </row>
    <row r="130" spans="1:9" x14ac:dyDescent="0.35">
      <c r="A130" t="s">
        <v>259</v>
      </c>
      <c r="B130" t="s">
        <v>318</v>
      </c>
      <c r="C130" s="135">
        <v>0.78431372549019607</v>
      </c>
      <c r="D130" s="135">
        <v>0.84873949579831931</v>
      </c>
      <c r="E130" s="135">
        <v>0.99509803921568629</v>
      </c>
      <c r="F130" s="135">
        <v>0.90522875816993464</v>
      </c>
      <c r="G130" s="135">
        <v>1</v>
      </c>
      <c r="H130" s="135"/>
      <c r="I130" s="135">
        <v>0.91549953314659183</v>
      </c>
    </row>
    <row r="131" spans="1:9" x14ac:dyDescent="0.35">
      <c r="A131" t="s">
        <v>259</v>
      </c>
      <c r="B131" t="s">
        <v>319</v>
      </c>
      <c r="C131" s="135">
        <v>0.98611111111111116</v>
      </c>
      <c r="D131" s="135">
        <v>0.98571428571428577</v>
      </c>
      <c r="E131" s="135">
        <v>0.78472222222222221</v>
      </c>
      <c r="F131" s="135">
        <v>0.85115740740740742</v>
      </c>
      <c r="G131" s="135">
        <v>0.96666666666666656</v>
      </c>
      <c r="H131" s="135"/>
      <c r="I131" s="135">
        <v>0.88763227513227516</v>
      </c>
    </row>
    <row r="132" spans="1:9" x14ac:dyDescent="0.35">
      <c r="A132" t="s">
        <v>238</v>
      </c>
      <c r="B132" t="s">
        <v>279</v>
      </c>
      <c r="C132" s="135">
        <v>0.98888888888888893</v>
      </c>
      <c r="D132" s="135">
        <v>0.97523809523809535</v>
      </c>
      <c r="E132" s="135">
        <v>0.93888888888888899</v>
      </c>
      <c r="F132" s="135">
        <v>0.99444444444444446</v>
      </c>
      <c r="G132" s="135">
        <v>0.93333333333333335</v>
      </c>
      <c r="H132" s="135"/>
      <c r="I132" s="135">
        <v>0.96730158730158722</v>
      </c>
    </row>
    <row r="133" spans="1:9" x14ac:dyDescent="0.35">
      <c r="A133" t="s">
        <v>234</v>
      </c>
      <c r="B133" t="s">
        <v>281</v>
      </c>
      <c r="C133" s="135">
        <v>0.83333333333333348</v>
      </c>
      <c r="D133" s="135">
        <v>0.95918367346938782</v>
      </c>
      <c r="E133" s="135">
        <v>0.97023809523809534</v>
      </c>
      <c r="F133" s="135">
        <v>0.98611111111111116</v>
      </c>
      <c r="G133" s="135">
        <v>0.97142857142857153</v>
      </c>
      <c r="H133" s="135"/>
      <c r="I133" s="135">
        <v>0.95351473922902485</v>
      </c>
    </row>
    <row r="134" spans="1:9" x14ac:dyDescent="0.35">
      <c r="A134" t="s">
        <v>238</v>
      </c>
      <c r="B134" t="s">
        <v>285</v>
      </c>
      <c r="C134" s="135">
        <v>0.93055555555555547</v>
      </c>
      <c r="D134" s="135">
        <v>0.98333333333333328</v>
      </c>
      <c r="E134" s="135">
        <v>0.95833333333333315</v>
      </c>
      <c r="F134" s="135">
        <v>0.93819444444444422</v>
      </c>
      <c r="G134" s="135">
        <v>0.98333333333333317</v>
      </c>
      <c r="H134" s="135"/>
      <c r="I134" s="135">
        <v>0.95575396825396808</v>
      </c>
    </row>
    <row r="135" spans="1:9" x14ac:dyDescent="0.35">
      <c r="A135" t="s">
        <v>228</v>
      </c>
      <c r="B135" t="s">
        <v>286</v>
      </c>
      <c r="C135" s="135">
        <v>0.8222222222222223</v>
      </c>
      <c r="D135" s="135">
        <v>1</v>
      </c>
      <c r="E135" s="135">
        <v>0.95000000000000018</v>
      </c>
      <c r="F135" s="135">
        <v>0.98222222222222222</v>
      </c>
      <c r="G135" s="135">
        <v>0.98666666666666669</v>
      </c>
      <c r="H135" s="135"/>
      <c r="I135" s="135">
        <v>0.95365079365079386</v>
      </c>
    </row>
    <row r="136" spans="1:9" x14ac:dyDescent="0.35">
      <c r="A136" t="s">
        <v>238</v>
      </c>
      <c r="B136" t="s">
        <v>395</v>
      </c>
      <c r="C136" s="135">
        <v>0.8666666666666667</v>
      </c>
      <c r="D136" s="135">
        <v>0.98285714285714298</v>
      </c>
      <c r="E136" s="135">
        <v>0.78888888888888886</v>
      </c>
      <c r="F136" s="135">
        <v>0.86407407407407411</v>
      </c>
      <c r="G136" s="135">
        <v>0.72</v>
      </c>
      <c r="H136" s="135"/>
      <c r="I136" s="135">
        <v>0.84560846560846581</v>
      </c>
    </row>
    <row r="137" spans="1:9" x14ac:dyDescent="0.35">
      <c r="A137" t="s">
        <v>259</v>
      </c>
      <c r="B137" t="s">
        <v>287</v>
      </c>
      <c r="C137" s="135">
        <v>1</v>
      </c>
      <c r="D137" s="135">
        <v>0.99047619047619051</v>
      </c>
      <c r="E137" s="135">
        <v>0.99444444444444446</v>
      </c>
      <c r="F137" s="135">
        <v>0.98777777777777775</v>
      </c>
      <c r="G137" s="135">
        <v>1</v>
      </c>
      <c r="H137" s="135"/>
      <c r="I137" s="135">
        <v>0.99333333333333329</v>
      </c>
    </row>
    <row r="138" spans="1:9" x14ac:dyDescent="0.35">
      <c r="A138" t="s">
        <v>238</v>
      </c>
      <c r="B138" t="s">
        <v>288</v>
      </c>
      <c r="C138" s="135">
        <v>0.93939393939393945</v>
      </c>
      <c r="D138" s="135">
        <v>0.95324675324675323</v>
      </c>
      <c r="E138" s="135">
        <v>0.93181818181818177</v>
      </c>
      <c r="F138" s="135">
        <v>0.94280303030303025</v>
      </c>
      <c r="G138" s="135">
        <v>0.8545454545454545</v>
      </c>
      <c r="H138" s="135"/>
      <c r="I138" s="135">
        <v>0.93041125541125524</v>
      </c>
    </row>
    <row r="139" spans="1:9" x14ac:dyDescent="0.35">
      <c r="A139" t="s">
        <v>234</v>
      </c>
      <c r="B139" t="s">
        <v>290</v>
      </c>
      <c r="C139" s="135">
        <v>0.93589743589743601</v>
      </c>
      <c r="D139" s="135">
        <v>0.9538461538461539</v>
      </c>
      <c r="E139" s="135">
        <v>0.96153846153846168</v>
      </c>
      <c r="F139" s="135">
        <v>0.96025641025641029</v>
      </c>
      <c r="G139" s="135">
        <v>0.95384615384615379</v>
      </c>
      <c r="H139" s="135"/>
      <c r="I139" s="135">
        <v>0.95531135531135525</v>
      </c>
    </row>
    <row r="140" spans="1:9" x14ac:dyDescent="0.35">
      <c r="A140" t="s">
        <v>259</v>
      </c>
      <c r="B140" t="s">
        <v>321</v>
      </c>
      <c r="C140" s="135">
        <v>1</v>
      </c>
      <c r="D140" s="135">
        <v>1</v>
      </c>
      <c r="E140" s="135">
        <v>0.99444444444444446</v>
      </c>
      <c r="F140" s="135">
        <v>1</v>
      </c>
      <c r="G140" s="135">
        <v>0.98666666666666669</v>
      </c>
      <c r="H140" s="135"/>
      <c r="I140" s="135">
        <v>0.99682539682539684</v>
      </c>
    </row>
    <row r="141" spans="1:9" x14ac:dyDescent="0.35">
      <c r="A141" t="s">
        <v>238</v>
      </c>
      <c r="B141" t="s">
        <v>291</v>
      </c>
      <c r="C141" s="135">
        <v>0.93589743589743601</v>
      </c>
      <c r="D141" s="135">
        <v>0.96483516483516485</v>
      </c>
      <c r="E141" s="135">
        <v>0.90384615384615385</v>
      </c>
      <c r="F141" s="135">
        <v>0.93504273504273516</v>
      </c>
      <c r="G141" s="135">
        <v>0.8</v>
      </c>
      <c r="H141" s="135"/>
      <c r="I141" s="135">
        <v>0.915140415140415</v>
      </c>
    </row>
    <row r="142" spans="1:9" x14ac:dyDescent="0.35">
      <c r="A142" t="s">
        <v>259</v>
      </c>
      <c r="B142" t="s">
        <v>322</v>
      </c>
      <c r="C142" s="135">
        <v>0.98958333333333337</v>
      </c>
      <c r="D142" s="135">
        <v>0.97678571428571437</v>
      </c>
      <c r="E142" s="135">
        <v>0.96354166666666663</v>
      </c>
      <c r="F142" s="135">
        <v>0.9458333333333333</v>
      </c>
      <c r="G142" s="135">
        <v>0.95</v>
      </c>
      <c r="H142" s="135"/>
      <c r="I142" s="135">
        <v>0.96279761904761907</v>
      </c>
    </row>
    <row r="143" spans="1:9" x14ac:dyDescent="0.35">
      <c r="A143" t="s">
        <v>259</v>
      </c>
      <c r="B143" t="s">
        <v>292</v>
      </c>
      <c r="C143" s="135">
        <v>1</v>
      </c>
      <c r="D143" s="135">
        <v>1</v>
      </c>
      <c r="E143" s="135">
        <v>0.94444444444444453</v>
      </c>
      <c r="F143" s="135">
        <v>0.97000000000000008</v>
      </c>
      <c r="G143" s="135">
        <v>1</v>
      </c>
      <c r="H143" s="135"/>
      <c r="I143" s="135">
        <v>0.97555555555555529</v>
      </c>
    </row>
    <row r="144" spans="1:9" x14ac:dyDescent="0.35">
      <c r="A144" t="s">
        <v>228</v>
      </c>
      <c r="B144" t="s">
        <v>396</v>
      </c>
      <c r="C144" s="135">
        <v>0.98888888888888893</v>
      </c>
      <c r="D144" s="135">
        <v>0.99047619047619051</v>
      </c>
      <c r="E144" s="135">
        <v>0.99444444444444446</v>
      </c>
      <c r="F144" s="135">
        <v>0.99222222222222223</v>
      </c>
      <c r="G144" s="135">
        <v>1</v>
      </c>
      <c r="H144" s="135"/>
      <c r="I144" s="135">
        <v>0.99301587301587291</v>
      </c>
    </row>
    <row r="145" spans="1:9" x14ac:dyDescent="0.35">
      <c r="A145" t="s">
        <v>238</v>
      </c>
      <c r="B145" t="s">
        <v>294</v>
      </c>
      <c r="C145" s="135">
        <v>0.83333333333333337</v>
      </c>
      <c r="D145" s="135">
        <v>0.96483516483516485</v>
      </c>
      <c r="E145" s="135">
        <v>0.98076923076923084</v>
      </c>
      <c r="F145" s="135">
        <v>0.9291666666666667</v>
      </c>
      <c r="G145" s="135">
        <v>0.89230769230769236</v>
      </c>
      <c r="H145" s="135"/>
      <c r="I145" s="135">
        <v>0.93177655677655646</v>
      </c>
    </row>
    <row r="146" spans="1:9" x14ac:dyDescent="0.35">
      <c r="A146" t="s">
        <v>238</v>
      </c>
      <c r="B146" t="s">
        <v>295</v>
      </c>
      <c r="C146" s="135">
        <v>0.92424242424242431</v>
      </c>
      <c r="D146" s="135">
        <v>0.92987012987012996</v>
      </c>
      <c r="E146" s="135">
        <v>0.84090909090909083</v>
      </c>
      <c r="F146" s="135">
        <v>0.93068181818181817</v>
      </c>
      <c r="G146" s="135">
        <v>0.76363636363636367</v>
      </c>
      <c r="H146" s="135"/>
      <c r="I146" s="135">
        <v>0.88409090909090915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3C72-857A-41BD-A36D-9410F7A1AD20}">
  <dimension ref="A1:U72"/>
  <sheetViews>
    <sheetView zoomScale="70" zoomScaleNormal="70" workbookViewId="0"/>
  </sheetViews>
  <sheetFormatPr defaultRowHeight="14.5" x14ac:dyDescent="0.35"/>
  <cols>
    <col min="3" max="3" width="18" bestFit="1" customWidth="1"/>
    <col min="8" max="8" width="13.6328125" bestFit="1" customWidth="1"/>
    <col min="19" max="19" width="13.6328125" bestFit="1" customWidth="1"/>
  </cols>
  <sheetData>
    <row r="1" spans="1:21" ht="28.5" x14ac:dyDescent="0.65">
      <c r="B1" s="71" t="s">
        <v>487</v>
      </c>
    </row>
    <row r="2" spans="1:21" x14ac:dyDescent="0.35">
      <c r="A2" t="s">
        <v>463</v>
      </c>
      <c r="D2" s="198" t="s">
        <v>327</v>
      </c>
      <c r="E2" s="200" t="s">
        <v>328</v>
      </c>
      <c r="F2" s="175" t="s">
        <v>329</v>
      </c>
      <c r="G2" s="201" t="s">
        <v>330</v>
      </c>
      <c r="H2" s="152" t="s">
        <v>346</v>
      </c>
      <c r="J2" t="s">
        <v>296</v>
      </c>
    </row>
    <row r="3" spans="1:21" x14ac:dyDescent="0.35">
      <c r="B3" t="s">
        <v>228</v>
      </c>
      <c r="C3" t="s">
        <v>229</v>
      </c>
      <c r="D3" s="202">
        <f>'Figure 8'!C77-'Figure 8'!C4</f>
        <v>0.18988648090815285</v>
      </c>
      <c r="E3" s="202">
        <f>'Figure 8'!D77-'Figure 8'!D4</f>
        <v>0.14079315936901071</v>
      </c>
      <c r="F3" s="202">
        <f>'Figure 8'!E77-'Figure 8'!E4</f>
        <v>0.11885104919160661</v>
      </c>
      <c r="G3" s="202">
        <f>'Figure 8'!F77-'Figure 8'!F4</f>
        <v>0.13003783969728255</v>
      </c>
      <c r="H3" s="202">
        <f>'Figure 8'!G77-'Figure 8'!G4</f>
        <v>0.25696594427244579</v>
      </c>
      <c r="I3" s="202"/>
      <c r="J3" s="202">
        <f>'Figure 8'!I77-'Figure 8'!I4</f>
        <v>0.157474077350238</v>
      </c>
      <c r="L3" t="s">
        <v>464</v>
      </c>
      <c r="O3" s="198" t="s">
        <v>327</v>
      </c>
      <c r="P3" s="200" t="s">
        <v>328</v>
      </c>
      <c r="Q3" s="175" t="s">
        <v>344</v>
      </c>
      <c r="R3" s="201" t="s">
        <v>345</v>
      </c>
      <c r="S3" s="152" t="s">
        <v>346</v>
      </c>
      <c r="U3" t="s">
        <v>296</v>
      </c>
    </row>
    <row r="4" spans="1:21" x14ac:dyDescent="0.35">
      <c r="B4" t="s">
        <v>259</v>
      </c>
      <c r="C4" t="s">
        <v>302</v>
      </c>
      <c r="D4" s="202">
        <f>'Figure 8'!C78-'Figure 8'!C5</f>
        <v>0.17777777777777792</v>
      </c>
      <c r="E4" s="202">
        <f>'Figure 8'!D78-'Figure 8'!D5</f>
        <v>0.14190476190476187</v>
      </c>
      <c r="F4" s="202">
        <f>'Figure 8'!E78-'Figure 8'!E5</f>
        <v>0.15833333333333321</v>
      </c>
      <c r="G4" s="202">
        <f>'Figure 8'!F78-'Figure 8'!F5</f>
        <v>0.12844444444444447</v>
      </c>
      <c r="H4" s="202">
        <f>'Figure 8'!G78-'Figure 8'!G5</f>
        <v>0.27999999999999992</v>
      </c>
      <c r="I4" s="202"/>
      <c r="J4" s="202">
        <f>'Figure 8'!I78-'Figure 8'!I5</f>
        <v>0.17212698412698424</v>
      </c>
      <c r="N4" t="s">
        <v>465</v>
      </c>
      <c r="O4" s="202">
        <f>MEDIAN(D3:D72)</f>
        <v>3.7749287749287708E-2</v>
      </c>
      <c r="P4" s="202">
        <f t="shared" ref="P4:U4" si="0">MEDIAN(E3:E72)</f>
        <v>3.8354978354978309E-2</v>
      </c>
      <c r="Q4" s="202">
        <f t="shared" si="0"/>
        <v>8.4691697191697168E-2</v>
      </c>
      <c r="R4" s="202">
        <f t="shared" si="0"/>
        <v>4.5109126984126946E-2</v>
      </c>
      <c r="S4" s="202">
        <f t="shared" si="0"/>
        <v>0.14369963369963379</v>
      </c>
      <c r="T4" s="202"/>
      <c r="U4" s="202">
        <f t="shared" si="0"/>
        <v>7.2401171579743295E-2</v>
      </c>
    </row>
    <row r="5" spans="1:21" x14ac:dyDescent="0.35">
      <c r="B5" t="s">
        <v>228</v>
      </c>
      <c r="C5" t="s">
        <v>230</v>
      </c>
      <c r="D5" s="202">
        <f>'Figure 8'!C79-'Figure 8'!C6</f>
        <v>-8.1453634085213444E-3</v>
      </c>
      <c r="E5" s="202">
        <f>'Figure 8'!D79-'Figure 8'!D6</f>
        <v>2.0945220193340441E-2</v>
      </c>
      <c r="F5" s="202">
        <f>'Figure 8'!E79-'Figure 8'!E6</f>
        <v>5.1378446115288301E-2</v>
      </c>
      <c r="G5" s="202">
        <f>'Figure 8'!F79-'Figure 8'!F6</f>
        <v>9.1152882205513763E-2</v>
      </c>
      <c r="H5" s="202">
        <f>'Figure 8'!G79-'Figure 8'!G6</f>
        <v>0.1187969924812029</v>
      </c>
      <c r="I5" s="202"/>
      <c r="J5" s="202">
        <f>'Figure 8'!I79-'Figure 8'!I6</f>
        <v>5.6240601503759535E-2</v>
      </c>
      <c r="O5" t="s">
        <v>327</v>
      </c>
      <c r="P5" t="s">
        <v>328</v>
      </c>
      <c r="Q5" t="s">
        <v>344</v>
      </c>
      <c r="R5" t="s">
        <v>345</v>
      </c>
      <c r="S5" t="s">
        <v>346</v>
      </c>
      <c r="U5" t="s">
        <v>296</v>
      </c>
    </row>
    <row r="6" spans="1:21" x14ac:dyDescent="0.35">
      <c r="B6" t="s">
        <v>232</v>
      </c>
      <c r="C6" t="s">
        <v>233</v>
      </c>
      <c r="D6" s="202">
        <f>'Figure 8'!C80-'Figure 8'!C7</f>
        <v>1.041666666666663E-2</v>
      </c>
      <c r="E6" s="202">
        <f>'Figure 8'!D80-'Figure 8'!D7</f>
        <v>4.5329670329670169E-3</v>
      </c>
      <c r="F6" s="202">
        <f>'Figure 8'!E80-'Figure 8'!E7</f>
        <v>2.604166666666663E-2</v>
      </c>
      <c r="G6" s="202">
        <f>'Figure 8'!F80-'Figure 8'!F7</f>
        <v>2.0598290598290658E-2</v>
      </c>
      <c r="H6" s="202">
        <f>'Figure 8'!G80-'Figure 8'!G7</f>
        <v>0.72499999999999998</v>
      </c>
      <c r="I6" s="202"/>
      <c r="J6" s="202">
        <f>'Figure 8'!I80-'Figure 8'!I7</f>
        <v>0.11455738705738694</v>
      </c>
      <c r="N6" t="s">
        <v>238</v>
      </c>
      <c r="O6" s="135" cm="1">
        <f t="array" ref="O6">MEDIAN(IF($B$3:$B$72=$N6,D$3:D$72))</f>
        <v>3.3116883116883211E-2</v>
      </c>
      <c r="P6" s="135" cm="1">
        <f t="array" ref="P6">MEDIAN(IF($B$3:$B$72=$N6,E$3:E$72))</f>
        <v>6.0176252319109558E-2</v>
      </c>
      <c r="Q6" s="135" cm="1">
        <f t="array" ref="Q6">MEDIAN(IF($B$3:$B$72=$N6,F$3:F$72))</f>
        <v>9.5634920634920684E-2</v>
      </c>
      <c r="R6" s="135" cm="1">
        <f t="array" ref="R6">MEDIAN(IF($B$3:$B$72=$N6,G$3:G$72))</f>
        <v>5.3084415584415623E-2</v>
      </c>
      <c r="S6" s="135" cm="1">
        <f t="array" ref="S6">MEDIAN(IF($B$3:$B$72=$N6,H$3:H$72))</f>
        <v>0.15366300366300378</v>
      </c>
      <c r="T6" s="135"/>
      <c r="U6" s="135" cm="1">
        <f t="array" ref="U6">MEDIAN(IF($B$3:$B$72=$N6,J$3:J$72))</f>
        <v>8.9055315055314943E-2</v>
      </c>
    </row>
    <row r="7" spans="1:21" x14ac:dyDescent="0.35">
      <c r="B7" t="s">
        <v>234</v>
      </c>
      <c r="C7" t="s">
        <v>236</v>
      </c>
      <c r="D7" s="202">
        <f>'Figure 8'!C81-'Figure 8'!C8</f>
        <v>1.1904761904761862E-2</v>
      </c>
      <c r="E7" s="202">
        <f>'Figure 8'!D81-'Figure 8'!D8</f>
        <v>2.6530612244897833E-2</v>
      </c>
      <c r="F7" s="202">
        <f>'Figure 8'!E81-'Figure 8'!E8</f>
        <v>5.3571428571428492E-2</v>
      </c>
      <c r="G7" s="202">
        <f>'Figure 8'!F81-'Figure 8'!F8</f>
        <v>8.1904761904761814E-2</v>
      </c>
      <c r="H7" s="202">
        <f>'Figure 8'!G81-'Figure 8'!G8</f>
        <v>0.24285714285714277</v>
      </c>
      <c r="I7" s="202"/>
      <c r="J7" s="202">
        <f>'Figure 8'!I81-'Figure 8'!I8</f>
        <v>7.2789115646258784E-2</v>
      </c>
      <c r="N7" t="s">
        <v>232</v>
      </c>
      <c r="O7" s="135" cm="1">
        <f t="array" ref="O7">MEDIAN(IF($B$3:$B$72=$N7,D$3:D$72))</f>
        <v>4.3269230769230727E-2</v>
      </c>
      <c r="P7" s="135" cm="1">
        <f t="array" ref="P7">MEDIAN(IF($B$3:$B$72=$N7,E$3:E$72))</f>
        <v>3.5714285714285698E-2</v>
      </c>
      <c r="Q7" s="135" cm="1">
        <f t="array" ref="Q7">MEDIAN(IF($B$3:$B$72=$N7,F$3:F$72))</f>
        <v>5.3285256410256387E-2</v>
      </c>
      <c r="R7" s="135" cm="1">
        <f t="array" ref="R7">MEDIAN(IF($B$3:$B$72=$N7,G$3:G$72))</f>
        <v>3.4285714285714364E-2</v>
      </c>
      <c r="S7" s="135" cm="1">
        <f t="array" ref="S7">MEDIAN(IF($B$3:$B$72=$N7,H$3:H$72))</f>
        <v>0.14974358974358992</v>
      </c>
      <c r="T7" s="135"/>
      <c r="U7" s="135" cm="1">
        <f t="array" ref="U7">MEDIAN(IF($B$3:$B$72=$N7,J$3:J$72))</f>
        <v>6.6155067155066805E-2</v>
      </c>
    </row>
    <row r="8" spans="1:21" x14ac:dyDescent="0.35">
      <c r="B8" t="s">
        <v>228</v>
      </c>
      <c r="C8" t="s">
        <v>237</v>
      </c>
      <c r="D8" s="202">
        <f>'Figure 8'!C82-'Figure 8'!C9</f>
        <v>-3.8888888888888862E-2</v>
      </c>
      <c r="E8" s="202">
        <f>'Figure 8'!D82-'Figure 8'!D9</f>
        <v>2.7619047619047654E-2</v>
      </c>
      <c r="F8" s="202">
        <f>'Figure 8'!E82-'Figure 8'!E9</f>
        <v>0.10833333333333328</v>
      </c>
      <c r="G8" s="202">
        <f>'Figure 8'!F82-'Figure 8'!F9</f>
        <v>9.8888888888888915E-2</v>
      </c>
      <c r="H8" s="202">
        <f>'Figure 8'!G82-'Figure 8'!G9</f>
        <v>0.10666666666666658</v>
      </c>
      <c r="I8" s="202"/>
      <c r="J8" s="202">
        <f>'Figure 8'!I82-'Figure 8'!I9</f>
        <v>6.7428571428571726E-2</v>
      </c>
      <c r="N8" t="s">
        <v>246</v>
      </c>
      <c r="O8" s="135" cm="1">
        <f t="array" ref="O8">MEDIAN(IF($B$3:$B$72=$N8,D$3:D$72))</f>
        <v>-1.9841269841269882E-2</v>
      </c>
      <c r="P8" s="135" cm="1">
        <f t="array" ref="P8">MEDIAN(IF($B$3:$B$72=$N8,E$3:E$72))</f>
        <v>-3.9965986394557895E-2</v>
      </c>
      <c r="Q8" s="135" cm="1">
        <f t="array" ref="Q8">MEDIAN(IF($B$3:$B$72=$N8,F$3:F$72))</f>
        <v>-2.4801587301588879E-3</v>
      </c>
      <c r="R8" s="135" cm="1">
        <f t="array" ref="R8">MEDIAN(IF($B$3:$B$72=$N8,G$3:G$72))</f>
        <v>2.5384920634920705E-2</v>
      </c>
      <c r="S8" s="135" cm="1">
        <f t="array" ref="S8">MEDIAN(IF($B$3:$B$72=$N8,H$3:H$72))</f>
        <v>5.3095238095238029E-2</v>
      </c>
      <c r="T8" s="135"/>
      <c r="U8" s="135" cm="1">
        <f t="array" ref="U8">MEDIAN(IF($B$3:$B$72=$N8,J$3:J$72))</f>
        <v>5.3356009070296695E-3</v>
      </c>
    </row>
    <row r="9" spans="1:21" x14ac:dyDescent="0.35">
      <c r="B9" t="s">
        <v>238</v>
      </c>
      <c r="C9" t="s">
        <v>239</v>
      </c>
      <c r="D9" s="202">
        <f>'Figure 8'!C83-'Figure 8'!C10</f>
        <v>7.1428571428571397E-2</v>
      </c>
      <c r="E9" s="202">
        <f>'Figure 8'!D83-'Figure 8'!D10</f>
        <v>-4.0816326530611624E-3</v>
      </c>
      <c r="F9" s="202">
        <f>'Figure 8'!E83-'Figure 8'!E10</f>
        <v>7.6839826839827041E-2</v>
      </c>
      <c r="G9" s="202">
        <f>'Figure 8'!F83-'Figure 8'!F10</f>
        <v>0.12162878787878795</v>
      </c>
      <c r="H9" s="202">
        <f>'Figure 8'!G83-'Figure 8'!G10</f>
        <v>0.3545454545454545</v>
      </c>
      <c r="I9" s="202"/>
      <c r="J9" s="202">
        <f>'Figure 8'!I83-'Figure 8'!I10</f>
        <v>0.11449752628324061</v>
      </c>
      <c r="N9" t="s">
        <v>228</v>
      </c>
      <c r="O9" s="135" cm="1">
        <f t="array" ref="O9">MEDIAN(IF($B$3:$B$72=$N9,D$3:D$72))</f>
        <v>0</v>
      </c>
      <c r="P9" s="135" cm="1">
        <f t="array" ref="P9">MEDIAN(IF($B$3:$B$72=$N9,E$3:E$72))</f>
        <v>3.8095238095238071E-2</v>
      </c>
      <c r="Q9" s="135" cm="1">
        <f t="array" ref="Q9">MEDIAN(IF($B$3:$B$72=$N9,F$3:F$72))</f>
        <v>6.3095238095238204E-2</v>
      </c>
      <c r="R9" s="135" cm="1">
        <f t="array" ref="R9">MEDIAN(IF($B$3:$B$72=$N9,G$3:G$72))</f>
        <v>5.7460317460317323E-2</v>
      </c>
      <c r="S9" s="135" cm="1">
        <f t="array" ref="S9">MEDIAN(IF($B$3:$B$72=$N9,H$3:H$72))</f>
        <v>0.1187969924812029</v>
      </c>
      <c r="T9" s="135"/>
      <c r="U9" s="135" cm="1">
        <f t="array" ref="U9">MEDIAN(IF($B$3:$B$72=$N9,J$3:J$72))</f>
        <v>5.6240601503759535E-2</v>
      </c>
    </row>
    <row r="10" spans="1:21" x14ac:dyDescent="0.35">
      <c r="B10" t="s">
        <v>234</v>
      </c>
      <c r="C10" t="s">
        <v>241</v>
      </c>
      <c r="D10" s="202">
        <f>'Figure 8'!C84-'Figure 8'!C11</f>
        <v>0.14444444444444449</v>
      </c>
      <c r="E10" s="202">
        <f>'Figure 8'!D84-'Figure 8'!D11</f>
        <v>0.1238095238095237</v>
      </c>
      <c r="F10" s="202">
        <f>'Figure 8'!E84-'Figure 8'!E11</f>
        <v>0.14444444444444438</v>
      </c>
      <c r="G10" s="202">
        <f>'Figure 8'!F84-'Figure 8'!F11</f>
        <v>7.4166666666666492E-2</v>
      </c>
      <c r="H10" s="202">
        <f>'Figure 8'!G84-'Figure 8'!G11</f>
        <v>0.22666666666666657</v>
      </c>
      <c r="I10" s="202"/>
      <c r="J10" s="202">
        <f>'Figure 8'!I84-'Figure 8'!I11</f>
        <v>0.13966666666666649</v>
      </c>
      <c r="N10" t="s">
        <v>234</v>
      </c>
      <c r="O10" s="135" cm="1">
        <f t="array" ref="O10">MEDIAN(IF($B$3:$B$72=$N10,D$3:D$72))</f>
        <v>7.291666666666663E-2</v>
      </c>
      <c r="P10" s="135" cm="1">
        <f t="array" ref="P10">MEDIAN(IF($B$3:$B$72=$N10,E$3:E$72))</f>
        <v>0.11528471528471551</v>
      </c>
      <c r="Q10" s="135" cm="1">
        <f t="array" ref="Q10">MEDIAN(IF($B$3:$B$72=$N10,F$3:F$72))</f>
        <v>0.14444444444444438</v>
      </c>
      <c r="R10" s="135" cm="1">
        <f t="array" ref="R10">MEDIAN(IF($B$3:$B$72=$N10,G$3:G$72))</f>
        <v>7.4166666666666492E-2</v>
      </c>
      <c r="S10" s="135" cm="1">
        <f t="array" ref="S10">MEDIAN(IF($B$3:$B$72=$N10,H$3:H$72))</f>
        <v>0.17202797202797193</v>
      </c>
      <c r="T10" s="135"/>
      <c r="U10" s="135" cm="1">
        <f t="array" ref="U10">MEDIAN(IF($B$3:$B$72=$N10,J$3:J$72))</f>
        <v>0.11900432900432889</v>
      </c>
    </row>
    <row r="11" spans="1:21" x14ac:dyDescent="0.35">
      <c r="B11" t="s">
        <v>234</v>
      </c>
      <c r="C11" t="s">
        <v>391</v>
      </c>
      <c r="D11" s="202">
        <f>'Figure 8'!C85-'Figure 8'!C12</f>
        <v>0.17857142857142871</v>
      </c>
      <c r="E11" s="202">
        <f>'Figure 8'!D85-'Figure 8'!D12</f>
        <v>0.19795918367346943</v>
      </c>
      <c r="F11" s="202">
        <f>'Figure 8'!E85-'Figure 8'!E12</f>
        <v>0.24404761904761885</v>
      </c>
      <c r="G11" s="202">
        <f>'Figure 8'!F85-'Figure 8'!F12</f>
        <v>7.3611111111111072E-2</v>
      </c>
      <c r="H11" s="202">
        <f>'Figure 8'!G85-'Figure 8'!G12</f>
        <v>0.47142857142857153</v>
      </c>
      <c r="I11" s="202"/>
      <c r="J11" s="202">
        <f>'Figure 8'!I85-'Figure 8'!I12</f>
        <v>0.23558956916099794</v>
      </c>
      <c r="N11" t="s">
        <v>259</v>
      </c>
      <c r="O11" s="135" cm="1">
        <f t="array" ref="O11">MEDIAN(IF($B$3:$B$72=$N11,D$3:D$72))</f>
        <v>0</v>
      </c>
      <c r="P11" s="135" cm="1">
        <f t="array" ref="P11">MEDIAN(IF($B$3:$B$72=$N11,E$3:E$72))</f>
        <v>5.86080586080584E-3</v>
      </c>
      <c r="Q11" s="135" cm="1">
        <f t="array" ref="Q11">MEDIAN(IF($B$3:$B$72=$N11,F$3:F$72))</f>
        <v>3.8034188034187899E-2</v>
      </c>
      <c r="R11" s="135" cm="1">
        <f t="array" ref="R11">MEDIAN(IF($B$3:$B$72=$N11,G$3:G$72))</f>
        <v>1.6339869281045694E-2</v>
      </c>
      <c r="S11" s="135" cm="1">
        <f t="array" ref="S11">MEDIAN(IF($B$3:$B$72=$N11,H$3:H$72))</f>
        <v>6.6666666666666652E-2</v>
      </c>
      <c r="T11" s="135"/>
      <c r="U11" s="135" cm="1">
        <f t="array" ref="U11">MEDIAN(IF($B$3:$B$72=$N11,J$3:J$72))</f>
        <v>2.47058823529408E-2</v>
      </c>
    </row>
    <row r="12" spans="1:21" x14ac:dyDescent="0.35">
      <c r="B12" t="s">
        <v>234</v>
      </c>
      <c r="C12" t="s">
        <v>243</v>
      </c>
      <c r="D12" s="202">
        <f>'Figure 8'!C86-'Figure 8'!C13</f>
        <v>1.6666666666666607E-2</v>
      </c>
      <c r="E12" s="202">
        <f>'Figure 8'!D86-'Figure 8'!D13</f>
        <v>-6.0659340659340755E-2</v>
      </c>
      <c r="F12" s="202">
        <f>'Figure 8'!E86-'Figure 8'!E13</f>
        <v>-1.7307692307692357E-2</v>
      </c>
      <c r="G12" s="202">
        <f>'Figure 8'!F86-'Figure 8'!F13</f>
        <v>3.2307692307693703E-3</v>
      </c>
      <c r="H12" s="202">
        <f>'Figure 8'!G86-'Figure 8'!G13</f>
        <v>6.1538461538461764E-3</v>
      </c>
      <c r="I12" s="202"/>
      <c r="J12" s="202">
        <f>'Figure 8'!I86-'Figure 8'!I13</f>
        <v>6.0073260073278956E-4</v>
      </c>
    </row>
    <row r="13" spans="1:21" x14ac:dyDescent="0.35">
      <c r="B13" t="s">
        <v>232</v>
      </c>
      <c r="C13" t="s">
        <v>304</v>
      </c>
      <c r="D13" s="202">
        <f>'Figure 8'!C87-'Figure 8'!C14</f>
        <v>5.9523809523809534E-2</v>
      </c>
      <c r="E13" s="202">
        <f>'Figure 8'!D87-'Figure 8'!D14</f>
        <v>2.448979591836753E-2</v>
      </c>
      <c r="F13" s="202">
        <f>'Figure 8'!E87-'Figure 8'!E14</f>
        <v>2.3809523809523725E-2</v>
      </c>
      <c r="G13" s="202">
        <f>'Figure 8'!F87-'Figure 8'!F14</f>
        <v>3.4285714285714364E-2</v>
      </c>
      <c r="H13" s="202">
        <f>'Figure 8'!G87-'Figure 8'!G14</f>
        <v>1.4285714285714235E-2</v>
      </c>
      <c r="I13" s="202"/>
      <c r="J13" s="202">
        <f>'Figure 8'!I87-'Figure 8'!I14</f>
        <v>3.3265306122448934E-2</v>
      </c>
    </row>
    <row r="14" spans="1:21" x14ac:dyDescent="0.35">
      <c r="B14" t="s">
        <v>234</v>
      </c>
      <c r="C14" t="s">
        <v>392</v>
      </c>
      <c r="D14" s="202">
        <f>'Figure 8'!C88-'Figure 8'!C15</f>
        <v>0.10151515151515156</v>
      </c>
      <c r="E14" s="202">
        <f>'Figure 8'!D88-'Figure 8'!D15</f>
        <v>0.11922077922077934</v>
      </c>
      <c r="F14" s="202">
        <f>'Figure 8'!E88-'Figure 8'!E15</f>
        <v>0.1575757575757577</v>
      </c>
      <c r="G14" s="202">
        <f>'Figure 8'!F88-'Figure 8'!F15</f>
        <v>0.1454545454545455</v>
      </c>
      <c r="H14" s="202">
        <f>'Figure 8'!G88-'Figure 8'!G15</f>
        <v>0.18000000000000005</v>
      </c>
      <c r="I14" s="202"/>
      <c r="J14" s="202">
        <f>'Figure 8'!I88-'Figure 8'!I15</f>
        <v>0.14281385281385306</v>
      </c>
    </row>
    <row r="15" spans="1:21" x14ac:dyDescent="0.35">
      <c r="B15" t="s">
        <v>246</v>
      </c>
      <c r="C15" t="s">
        <v>247</v>
      </c>
      <c r="D15" s="202">
        <f>'Figure 8'!C89-'Figure 8'!C16</f>
        <v>1.5873015873015817E-2</v>
      </c>
      <c r="E15" s="202">
        <f>'Figure 8'!D89-'Figure 8'!D16</f>
        <v>8.1632653061224358E-3</v>
      </c>
      <c r="F15" s="202">
        <f>'Figure 8'!E89-'Figure 8'!E16</f>
        <v>4.3650793650793496E-2</v>
      </c>
      <c r="G15" s="202">
        <f>'Figure 8'!F89-'Figure 8'!F16</f>
        <v>2.6408730158730243E-2</v>
      </c>
      <c r="H15" s="202">
        <f>'Figure 8'!G89-'Figure 8'!G16</f>
        <v>2.6190476190476097E-2</v>
      </c>
      <c r="I15" s="202"/>
      <c r="J15" s="202">
        <f>'Figure 8'!I89-'Figure 8'!I16</f>
        <v>2.6218820861678038E-2</v>
      </c>
    </row>
    <row r="16" spans="1:21" x14ac:dyDescent="0.35">
      <c r="B16" t="s">
        <v>232</v>
      </c>
      <c r="C16" t="s">
        <v>305</v>
      </c>
      <c r="D16" s="202">
        <f>'Figure 8'!C90-'Figure 8'!C17</f>
        <v>4.3269230769230727E-2</v>
      </c>
      <c r="E16" s="202">
        <f>'Figure 8'!D90-'Figure 8'!D17</f>
        <v>7.8296703296703352E-2</v>
      </c>
      <c r="F16" s="202">
        <f>'Figure 8'!E90-'Figure 8'!E17</f>
        <v>5.3285256410256387E-2</v>
      </c>
      <c r="G16" s="202">
        <f>'Figure 8'!F90-'Figure 8'!F17</f>
        <v>1.2243589743589633E-2</v>
      </c>
      <c r="H16" s="202">
        <f>'Figure 8'!G90-'Figure 8'!G17</f>
        <v>1.538461538461533E-2</v>
      </c>
      <c r="I16" s="202"/>
      <c r="J16" s="202">
        <f>'Figure 8'!I90-'Figure 8'!I17</f>
        <v>5.4487179487179516E-2</v>
      </c>
    </row>
    <row r="17" spans="2:10" x14ac:dyDescent="0.35">
      <c r="B17" t="s">
        <v>238</v>
      </c>
      <c r="C17" t="s">
        <v>248</v>
      </c>
      <c r="D17" s="202">
        <f>'Figure 8'!C91-'Figure 8'!C18</f>
        <v>6.1616161616161791E-2</v>
      </c>
      <c r="E17" s="202">
        <f>'Figure 8'!D91-'Figure 8'!D18</f>
        <v>3.7229437229437279E-2</v>
      </c>
      <c r="F17" s="202">
        <f>'Figure 8'!E91-'Figure 8'!E18</f>
        <v>0.11010101010101014</v>
      </c>
      <c r="G17" s="202">
        <f>'Figure 8'!F91-'Figure 8'!F18</f>
        <v>1.5858585858586016E-2</v>
      </c>
      <c r="H17" s="202">
        <f>'Figure 8'!G91-'Figure 8'!G18</f>
        <v>0.29090909090909078</v>
      </c>
      <c r="I17" s="202"/>
      <c r="J17" s="202">
        <f>'Figure 8'!I91-'Figure 8'!I18</f>
        <v>9.2121212121211604E-2</v>
      </c>
    </row>
    <row r="18" spans="2:10" x14ac:dyDescent="0.35">
      <c r="B18" t="s">
        <v>238</v>
      </c>
      <c r="C18" t="s">
        <v>249</v>
      </c>
      <c r="D18" s="202">
        <f>'Figure 8'!C92-'Figure 8'!C19</f>
        <v>6.1904761904761907E-2</v>
      </c>
      <c r="E18" s="202">
        <f>'Figure 8'!D92-'Figure 8'!D19</f>
        <v>6.6938775510204107E-2</v>
      </c>
      <c r="F18" s="202">
        <f>'Figure 8'!E92-'Figure 8'!E19</f>
        <v>9.6031746031746135E-2</v>
      </c>
      <c r="G18" s="202">
        <f>'Figure 8'!F92-'Figure 8'!F19</f>
        <v>7.7539682539682353E-2</v>
      </c>
      <c r="H18" s="202">
        <f>'Figure 8'!G92-'Figure 8'!G19</f>
        <v>0.14190476190476187</v>
      </c>
      <c r="I18" s="202"/>
      <c r="J18" s="202">
        <f>'Figure 8'!I92-'Figure 8'!I19</f>
        <v>9.3342403628117854E-2</v>
      </c>
    </row>
    <row r="19" spans="2:10" x14ac:dyDescent="0.35">
      <c r="B19" t="s">
        <v>238</v>
      </c>
      <c r="C19" t="s">
        <v>393</v>
      </c>
      <c r="D19" s="202">
        <f>'Figure 8'!C93-'Figure 8'!C20</f>
        <v>-0.13293650793650791</v>
      </c>
      <c r="E19" s="202">
        <f>'Figure 8'!D93-'Figure 8'!D20</f>
        <v>5.6802721088435426E-2</v>
      </c>
      <c r="F19" s="202">
        <f>'Figure 8'!E93-'Figure 8'!E20</f>
        <v>9.2261904761904878E-2</v>
      </c>
      <c r="G19" s="202">
        <f>'Figure 8'!F93-'Figure 8'!F20</f>
        <v>8.8174603174603239E-2</v>
      </c>
      <c r="H19" s="202">
        <f>'Figure 8'!G93-'Figure 8'!G20</f>
        <v>0.2404761904761904</v>
      </c>
      <c r="I19" s="202"/>
      <c r="J19" s="202">
        <f>'Figure 8'!I93-'Figure 8'!I20</f>
        <v>7.3990929705215369E-2</v>
      </c>
    </row>
    <row r="20" spans="2:10" x14ac:dyDescent="0.35">
      <c r="B20" t="s">
        <v>259</v>
      </c>
      <c r="C20" t="s">
        <v>306</v>
      </c>
      <c r="D20" s="202">
        <f>'Figure 8'!C94-'Figure 8'!C21</f>
        <v>-2.083333333333337E-2</v>
      </c>
      <c r="E20" s="202">
        <f>'Figure 8'!D94-'Figure 8'!D21</f>
        <v>9.7402597402596047E-4</v>
      </c>
      <c r="F20" s="202">
        <f>'Figure 8'!E94-'Figure 8'!E21</f>
        <v>6.6287878787879562E-3</v>
      </c>
      <c r="G20" s="202">
        <f>'Figure 8'!F94-'Figure 8'!F21</f>
        <v>2.9924242424242298E-2</v>
      </c>
      <c r="H20" s="202">
        <f>'Figure 8'!G94-'Figure 8'!G21</f>
        <v>-2.5000000000000022E-2</v>
      </c>
      <c r="I20" s="202"/>
      <c r="J20" s="202">
        <f>'Figure 8'!I94-'Figure 8'!I21</f>
        <v>1.6233766233764158E-3</v>
      </c>
    </row>
    <row r="21" spans="2:10" x14ac:dyDescent="0.35">
      <c r="B21" t="s">
        <v>238</v>
      </c>
      <c r="C21" t="s">
        <v>251</v>
      </c>
      <c r="D21" s="202">
        <f>'Figure 8'!C95-'Figure 8'!C22</f>
        <v>2.3809523809523947E-2</v>
      </c>
      <c r="E21" s="202">
        <f>'Figure 8'!D95-'Figure 8'!D22</f>
        <v>8.1632653061224469E-2</v>
      </c>
      <c r="F21" s="202">
        <f>'Figure 8'!E95-'Figure 8'!E22</f>
        <v>9.5238095238095233E-2</v>
      </c>
      <c r="G21" s="202">
        <f>'Figure 8'!F95-'Figure 8'!F22</f>
        <v>5.0714285714285712E-2</v>
      </c>
      <c r="H21" s="202">
        <f>'Figure 8'!G95-'Figure 8'!G22</f>
        <v>0.25714285714285712</v>
      </c>
      <c r="I21" s="202"/>
      <c r="J21" s="202">
        <f>'Figure 8'!I95-'Figure 8'!I22</f>
        <v>0.10176870748299327</v>
      </c>
    </row>
    <row r="22" spans="2:10" x14ac:dyDescent="0.35">
      <c r="B22" t="s">
        <v>232</v>
      </c>
      <c r="C22" t="s">
        <v>307</v>
      </c>
      <c r="D22" s="202">
        <f>'Figure 8'!C96-'Figure 8'!C23</f>
        <v>0</v>
      </c>
      <c r="E22" s="202">
        <f>'Figure 8'!D96-'Figure 8'!D23</f>
        <v>3.5714285714285698E-2</v>
      </c>
      <c r="F22" s="202">
        <f>'Figure 8'!E96-'Figure 8'!E23</f>
        <v>2.083333333333337E-2</v>
      </c>
      <c r="G22" s="202">
        <f>'Figure 8'!F96-'Figure 8'!F23</f>
        <v>4.3541666666666701E-2</v>
      </c>
      <c r="H22" s="202">
        <f>'Figure 8'!G96-'Figure 8'!G23</f>
        <v>1.6666666666666829E-2</v>
      </c>
      <c r="I22" s="202"/>
      <c r="J22" s="202">
        <f>'Figure 8'!I96-'Figure 8'!I23</f>
        <v>2.3234126984126968E-2</v>
      </c>
    </row>
    <row r="23" spans="2:10" x14ac:dyDescent="0.35">
      <c r="B23" t="s">
        <v>234</v>
      </c>
      <c r="C23" t="s">
        <v>394</v>
      </c>
      <c r="D23" s="202">
        <f>'Figure 8'!C97-'Figure 8'!C24</f>
        <v>0.33333333333333337</v>
      </c>
      <c r="E23" s="202">
        <f>'Figure 8'!D97-'Figure 8'!D24</f>
        <v>0.22285714285714298</v>
      </c>
      <c r="F23" s="202">
        <f>'Figure 8'!E97-'Figure 8'!E24</f>
        <v>0.26666666666666661</v>
      </c>
      <c r="G23" s="202">
        <f>'Figure 8'!F97-'Figure 8'!F24</f>
        <v>0.18577777777777771</v>
      </c>
      <c r="H23" s="202">
        <f>'Figure 8'!G97-'Figure 8'!G24</f>
        <v>0.46666666666666667</v>
      </c>
      <c r="I23" s="202"/>
      <c r="J23" s="202">
        <f>'Figure 8'!I97-'Figure 8'!I24</f>
        <v>0.28634920634920613</v>
      </c>
    </row>
    <row r="24" spans="2:10" x14ac:dyDescent="0.35">
      <c r="B24" t="s">
        <v>232</v>
      </c>
      <c r="C24" t="s">
        <v>254</v>
      </c>
      <c r="D24" s="202">
        <f>'Figure 8'!C98-'Figure 8'!C25</f>
        <v>-2.7777777777777679E-3</v>
      </c>
      <c r="E24" s="202">
        <f>'Figure 8'!D98-'Figure 8'!D25</f>
        <v>0.14238095238095227</v>
      </c>
      <c r="F24" s="202">
        <f>'Figure 8'!E98-'Figure 8'!E25</f>
        <v>0.17777777777777759</v>
      </c>
      <c r="G24" s="202">
        <f>'Figure 8'!F98-'Figure 8'!F25</f>
        <v>0.12304166666666672</v>
      </c>
      <c r="H24" s="202">
        <f>'Figure 8'!G98-'Figure 8'!G25</f>
        <v>0.28333333333333344</v>
      </c>
      <c r="I24" s="202"/>
      <c r="J24" s="202">
        <f>'Figure 8'!I98-'Figure 8'!I25</f>
        <v>0.15167857142857155</v>
      </c>
    </row>
    <row r="25" spans="2:10" x14ac:dyDescent="0.35">
      <c r="B25" t="s">
        <v>232</v>
      </c>
      <c r="C25" t="s">
        <v>255</v>
      </c>
      <c r="D25" s="202">
        <f>'Figure 8'!C99-'Figure 8'!C26</f>
        <v>4.8076923076923128E-2</v>
      </c>
      <c r="E25" s="202">
        <f>'Figure 8'!D99-'Figure 8'!D26</f>
        <v>0.16831501831501827</v>
      </c>
      <c r="F25" s="202">
        <f>'Figure 8'!E99-'Figure 8'!E26</f>
        <v>0.20512820512820518</v>
      </c>
      <c r="G25" s="202">
        <f>'Figure 8'!F99-'Figure 8'!F26</f>
        <v>0.13506410256410251</v>
      </c>
      <c r="H25" s="202">
        <f>'Figure 8'!G99-'Figure 8'!G26</f>
        <v>0.26025641025641</v>
      </c>
      <c r="I25" s="202"/>
      <c r="J25" s="202">
        <f>'Figure 8'!I99-'Figure 8'!I26</f>
        <v>0.16771672771672763</v>
      </c>
    </row>
    <row r="26" spans="2:10" x14ac:dyDescent="0.35">
      <c r="B26" t="s">
        <v>228</v>
      </c>
      <c r="C26" t="s">
        <v>256</v>
      </c>
      <c r="D26" s="202">
        <f>'Figure 8'!C100-'Figure 8'!C27</f>
        <v>-4.166666666666663E-2</v>
      </c>
      <c r="E26" s="202">
        <f>'Figure 8'!D100-'Figure 8'!D27</f>
        <v>4.1428571428571481E-2</v>
      </c>
      <c r="F26" s="202">
        <f>'Figure 8'!E100-'Figure 8'!E27</f>
        <v>0.10555555555555529</v>
      </c>
      <c r="G26" s="202">
        <f>'Figure 8'!F100-'Figure 8'!F27</f>
        <v>-1.2597222222222149E-2</v>
      </c>
      <c r="H26" s="202">
        <f>'Figure 8'!G100-'Figure 8'!G27</f>
        <v>8.9999999999999969E-2</v>
      </c>
      <c r="I26" s="202"/>
      <c r="J26" s="202">
        <f>'Figure 8'!I100-'Figure 8'!I27</f>
        <v>3.974999999999973E-2</v>
      </c>
    </row>
    <row r="27" spans="2:10" x14ac:dyDescent="0.35">
      <c r="B27" t="s">
        <v>246</v>
      </c>
      <c r="C27" t="s">
        <v>257</v>
      </c>
      <c r="D27" s="202">
        <f>'Figure 8'!C101-'Figure 8'!C28</f>
        <v>-5.555555555555558E-2</v>
      </c>
      <c r="E27" s="202">
        <f>'Figure 8'!D101-'Figure 8'!D28</f>
        <v>-8.8095238095238226E-2</v>
      </c>
      <c r="F27" s="202">
        <f>'Figure 8'!E101-'Figure 8'!E28</f>
        <v>-4.8611111111111271E-2</v>
      </c>
      <c r="G27" s="202">
        <f>'Figure 8'!F101-'Figure 8'!F28</f>
        <v>2.4361111111111167E-2</v>
      </c>
      <c r="H27" s="202">
        <f>'Figure 8'!G101-'Figure 8'!G28</f>
        <v>7.999999999999996E-2</v>
      </c>
      <c r="I27" s="202"/>
      <c r="J27" s="202">
        <f>'Figure 8'!I101-'Figure 8'!I28</f>
        <v>-1.5547619047618699E-2</v>
      </c>
    </row>
    <row r="28" spans="2:10" x14ac:dyDescent="0.35">
      <c r="B28" t="s">
        <v>232</v>
      </c>
      <c r="C28" t="s">
        <v>308</v>
      </c>
      <c r="D28" s="202">
        <f>'Figure 8'!C102-'Figure 8'!C29</f>
        <v>0.16666666666666696</v>
      </c>
      <c r="E28" s="202">
        <f>'Figure 8'!D102-'Figure 8'!D29</f>
        <v>4.0000000000000036E-2</v>
      </c>
      <c r="F28" s="202">
        <f>'Figure 8'!E102-'Figure 8'!E29</f>
        <v>0.18888888888888911</v>
      </c>
      <c r="G28" s="202">
        <f>'Figure 8'!F102-'Figure 8'!F29</f>
        <v>3.6722222222222101E-2</v>
      </c>
      <c r="H28" s="202">
        <f>'Figure 8'!G102-'Figure 8'!G29</f>
        <v>0.33333333333333348</v>
      </c>
      <c r="I28" s="202"/>
      <c r="J28" s="202">
        <f>'Figure 8'!I102-'Figure 8'!I29</f>
        <v>0.15519047619047621</v>
      </c>
    </row>
    <row r="29" spans="2:10" x14ac:dyDescent="0.35">
      <c r="B29" t="s">
        <v>246</v>
      </c>
      <c r="C29" t="s">
        <v>309</v>
      </c>
      <c r="D29" s="202">
        <f>'Figure 8'!C103-'Figure 8'!C30</f>
        <v>0.1116071428571429</v>
      </c>
      <c r="E29" s="202">
        <f>'Figure 8'!D103-'Figure 8'!D30</f>
        <v>9.5918367346938704E-2</v>
      </c>
      <c r="F29" s="202">
        <f>'Figure 8'!E103-'Figure 8'!E30</f>
        <v>0.12425595238095222</v>
      </c>
      <c r="G29" s="202">
        <f>'Figure 8'!F103-'Figure 8'!F30</f>
        <v>5.0116567460317452E-2</v>
      </c>
      <c r="H29" s="202">
        <f>'Figure 8'!G103-'Figure 8'!G30</f>
        <v>0.2857142857142857</v>
      </c>
      <c r="I29" s="202"/>
      <c r="J29" s="202">
        <f>'Figure 8'!I103-'Figure 8'!I30</f>
        <v>0.12590065192743782</v>
      </c>
    </row>
    <row r="30" spans="2:10" x14ac:dyDescent="0.35">
      <c r="B30" t="s">
        <v>259</v>
      </c>
      <c r="C30" t="s">
        <v>310</v>
      </c>
      <c r="D30" s="202">
        <f>'Figure 8'!C104-'Figure 8'!C31</f>
        <v>-6.4102564102563986E-2</v>
      </c>
      <c r="E30" s="202">
        <f>'Figure 8'!D104-'Figure 8'!D31</f>
        <v>5.86080586080584E-3</v>
      </c>
      <c r="F30" s="202">
        <f>'Figure 8'!E104-'Figure 8'!E31</f>
        <v>-2.5213675213675235E-2</v>
      </c>
      <c r="G30" s="202">
        <f>'Figure 8'!F104-'Figure 8'!F31</f>
        <v>2.2307692307693694E-3</v>
      </c>
      <c r="H30" s="202">
        <f>'Figure 8'!G104-'Figure 8'!G31</f>
        <v>-9.2307692307692313E-2</v>
      </c>
      <c r="I30" s="202"/>
      <c r="J30" s="202">
        <f>'Figure 8'!I104-'Figure 8'!I31</f>
        <v>-3.0371184371184801E-2</v>
      </c>
    </row>
    <row r="31" spans="2:10" x14ac:dyDescent="0.35">
      <c r="B31" t="s">
        <v>238</v>
      </c>
      <c r="C31" t="s">
        <v>258</v>
      </c>
      <c r="D31" s="202">
        <f>'Figure 8'!C105-'Figure 8'!C32</f>
        <v>-2.5641025641025661E-2</v>
      </c>
      <c r="E31" s="202">
        <f>'Figure 8'!D105-'Figure 8'!D32</f>
        <v>3.1318681318681318E-2</v>
      </c>
      <c r="F31" s="202">
        <f>'Figure 8'!E105-'Figure 8'!E32</f>
        <v>6.0096153846154188E-3</v>
      </c>
      <c r="G31" s="202">
        <f>'Figure 8'!F105-'Figure 8'!F32</f>
        <v>3.2435897435897365E-2</v>
      </c>
      <c r="H31" s="202">
        <f>'Figure 8'!G105-'Figure 8'!G32</f>
        <v>9.423076923076934E-2</v>
      </c>
      <c r="I31" s="202"/>
      <c r="J31" s="202">
        <f>'Figure 8'!I105-'Figure 8'!I32</f>
        <v>2.3818681318681256E-2</v>
      </c>
    </row>
    <row r="32" spans="2:10" x14ac:dyDescent="0.35">
      <c r="B32" t="s">
        <v>259</v>
      </c>
      <c r="C32" t="s">
        <v>457</v>
      </c>
      <c r="D32" s="202">
        <f>'Figure 8'!C106-'Figure 8'!C33</f>
        <v>-4.3233082706766846E-2</v>
      </c>
      <c r="E32" s="202">
        <f>'Figure 8'!D106-'Figure 8'!D33</f>
        <v>-2.7712137486573529E-2</v>
      </c>
      <c r="F32" s="202">
        <f>'Figure 8'!E106-'Figure 8'!E33</f>
        <v>-5.3258145363407339E-3</v>
      </c>
      <c r="G32" s="202">
        <f>'Figure 8'!F106-'Figure 8'!F33</f>
        <v>-6.2865497076023402E-3</v>
      </c>
      <c r="H32" s="202">
        <f>'Figure 8'!G106-'Figure 8'!G33</f>
        <v>-3.458646616541361E-2</v>
      </c>
      <c r="I32" s="202"/>
      <c r="J32" s="202">
        <f>'Figure 8'!I106-'Figure 8'!I33</f>
        <v>-1.891037116601002E-2</v>
      </c>
    </row>
    <row r="33" spans="2:10" x14ac:dyDescent="0.35">
      <c r="B33" t="s">
        <v>238</v>
      </c>
      <c r="C33" t="s">
        <v>262</v>
      </c>
      <c r="D33" s="202">
        <f>'Figure 8'!C107-'Figure 8'!C34</f>
        <v>4.2424242424242475E-2</v>
      </c>
      <c r="E33" s="202">
        <f>'Figure 8'!D107-'Figure 8'!D34</f>
        <v>3.8614718614718546E-2</v>
      </c>
      <c r="F33" s="202">
        <f>'Figure 8'!E107-'Figure 8'!E34</f>
        <v>0.11767676767676782</v>
      </c>
      <c r="G33" s="202">
        <f>'Figure 8'!F107-'Figure 8'!F34</f>
        <v>5.5454545454545534E-2</v>
      </c>
      <c r="H33" s="202">
        <f>'Figure 8'!G107-'Figure 8'!G34</f>
        <v>8.2424242424242511E-2</v>
      </c>
      <c r="I33" s="202"/>
      <c r="J33" s="202">
        <f>'Figure 8'!I107-'Figure 8'!I34</f>
        <v>7.9134199134199279E-2</v>
      </c>
    </row>
    <row r="34" spans="2:10" x14ac:dyDescent="0.35">
      <c r="B34" t="s">
        <v>238</v>
      </c>
      <c r="C34" t="s">
        <v>263</v>
      </c>
      <c r="D34" s="202">
        <f>'Figure 8'!C108-'Figure 8'!C35</f>
        <v>-8.417508417509767E-4</v>
      </c>
      <c r="E34" s="202">
        <f>'Figure 8'!D108-'Figure 8'!D35</f>
        <v>0.10735930735930732</v>
      </c>
      <c r="F34" s="202">
        <f>'Figure 8'!E108-'Figure 8'!E35</f>
        <v>9.8484848484848397E-2</v>
      </c>
      <c r="G34" s="202">
        <f>'Figure 8'!F108-'Figure 8'!F35</f>
        <v>7.7474747474747474E-2</v>
      </c>
      <c r="H34" s="202">
        <f>'Figure 8'!G108-'Figure 8'!G35</f>
        <v>0.23232323232323238</v>
      </c>
      <c r="I34" s="202"/>
      <c r="J34" s="202">
        <f>'Figure 8'!I108-'Figure 8'!I35</f>
        <v>0.10358345358345389</v>
      </c>
    </row>
    <row r="35" spans="2:10" x14ac:dyDescent="0.35">
      <c r="B35" t="s">
        <v>234</v>
      </c>
      <c r="C35" t="s">
        <v>264</v>
      </c>
      <c r="D35" s="202">
        <f>'Figure 8'!C109-'Figure 8'!C36</f>
        <v>4.1269841269841456E-2</v>
      </c>
      <c r="E35" s="202">
        <f>'Figure 8'!D109-'Figure 8'!D36</f>
        <v>0.11687074829931976</v>
      </c>
      <c r="F35" s="202">
        <f>'Figure 8'!E109-'Figure 8'!E36</f>
        <v>0.16507936507936516</v>
      </c>
      <c r="G35" s="202">
        <f>'Figure 8'!F109-'Figure 8'!F36</f>
        <v>0.13230158730158748</v>
      </c>
      <c r="H35" s="202">
        <f>'Figure 8'!G109-'Figure 8'!G36</f>
        <v>0.15714285714285725</v>
      </c>
      <c r="I35" s="202"/>
      <c r="J35" s="202">
        <f>'Figure 8'!I109-'Figure 8'!I36</f>
        <v>0.13190476190476208</v>
      </c>
    </row>
    <row r="36" spans="2:10" x14ac:dyDescent="0.35">
      <c r="B36" t="s">
        <v>238</v>
      </c>
      <c r="C36" t="s">
        <v>265</v>
      </c>
      <c r="D36" s="202">
        <f>'Figure 8'!C110-'Figure 8'!C37</f>
        <v>0.22435897435897445</v>
      </c>
      <c r="E36" s="202">
        <f>'Figure 8'!D110-'Figure 8'!D37</f>
        <v>0.11904761904761896</v>
      </c>
      <c r="F36" s="202">
        <f>'Figure 8'!E110-'Figure 8'!E37</f>
        <v>0.14102564102564108</v>
      </c>
      <c r="G36" s="202">
        <f>'Figure 8'!F110-'Figure 8'!F37</f>
        <v>8.6324786324786351E-2</v>
      </c>
      <c r="H36" s="202">
        <f>'Figure 8'!G110-'Figure 8'!G37</f>
        <v>0.14358974358974375</v>
      </c>
      <c r="I36" s="202"/>
      <c r="J36" s="202">
        <f>'Figure 8'!I110-'Figure 8'!I37</f>
        <v>0.14822954822954826</v>
      </c>
    </row>
    <row r="37" spans="2:10" x14ac:dyDescent="0.35">
      <c r="B37" t="s">
        <v>228</v>
      </c>
      <c r="C37" t="s">
        <v>311</v>
      </c>
      <c r="D37" s="202">
        <f>'Figure 8'!C111-'Figure 8'!C38</f>
        <v>6.2998405103668276E-2</v>
      </c>
      <c r="E37" s="202">
        <f>'Figure 8'!D111-'Figure 8'!D38</f>
        <v>-3.5269993164730118E-2</v>
      </c>
      <c r="F37" s="202">
        <f>'Figure 8'!E111-'Figure 8'!E38</f>
        <v>2.1531100478469067E-2</v>
      </c>
      <c r="G37" s="202">
        <f>'Figure 8'!F111-'Figure 8'!F38</f>
        <v>1.8452950558213499E-2</v>
      </c>
      <c r="H37" s="202">
        <f>'Figure 8'!G111-'Figure 8'!G38</f>
        <v>0.18181818181818188</v>
      </c>
      <c r="I37" s="202"/>
      <c r="J37" s="202">
        <f>'Figure 8'!I111-'Figure 8'!I38</f>
        <v>5.4586466165413738E-2</v>
      </c>
    </row>
    <row r="38" spans="2:10" x14ac:dyDescent="0.35">
      <c r="B38" t="s">
        <v>234</v>
      </c>
      <c r="C38" t="s">
        <v>266</v>
      </c>
      <c r="D38" s="202">
        <f>'Figure 8'!C112-'Figure 8'!C39</f>
        <v>7.291666666666663E-2</v>
      </c>
      <c r="E38" s="202">
        <f>'Figure 8'!D112-'Figure 8'!D39</f>
        <v>2.0604395604395642E-2</v>
      </c>
      <c r="F38" s="202">
        <f>'Figure 8'!E112-'Figure 8'!E39</f>
        <v>0.1049679487179489</v>
      </c>
      <c r="G38" s="202">
        <f>'Figure 8'!F112-'Figure 8'!F39</f>
        <v>-1.4294871794871766E-2</v>
      </c>
      <c r="H38" s="202">
        <f>'Figure 8'!G112-'Figure 8'!G39</f>
        <v>6.6346153846153832E-2</v>
      </c>
      <c r="I38" s="202"/>
      <c r="J38" s="202">
        <f>'Figure 8'!I112-'Figure 8'!I39</f>
        <v>4.9322344322344169E-2</v>
      </c>
    </row>
    <row r="39" spans="2:10" x14ac:dyDescent="0.35">
      <c r="B39" t="s">
        <v>234</v>
      </c>
      <c r="C39" t="s">
        <v>267</v>
      </c>
      <c r="D39" s="202">
        <f>'Figure 8'!C113-'Figure 8'!C40</f>
        <v>3.8461538461538436E-2</v>
      </c>
      <c r="E39" s="202">
        <f>'Figure 8'!D113-'Figure 8'!D40</f>
        <v>1.9466248037676603E-2</v>
      </c>
      <c r="F39" s="202">
        <f>'Figure 8'!E113-'Figure 8'!E40</f>
        <v>1.2362637362637097E-2</v>
      </c>
      <c r="G39" s="202">
        <f>'Figure 8'!F113-'Figure 8'!F40</f>
        <v>1.2994505494505426E-2</v>
      </c>
      <c r="H39" s="202">
        <f>'Figure 8'!G113-'Figure 8'!G40</f>
        <v>9.6703296703296693E-2</v>
      </c>
      <c r="I39" s="202"/>
      <c r="J39" s="202">
        <f>'Figure 8'!I113-'Figure 8'!I40</f>
        <v>2.9767137624280071E-2</v>
      </c>
    </row>
    <row r="40" spans="2:10" x14ac:dyDescent="0.35">
      <c r="B40" t="s">
        <v>232</v>
      </c>
      <c r="C40" t="s">
        <v>458</v>
      </c>
      <c r="D40" s="202">
        <f>'Figure 8'!C114-'Figure 8'!C41</f>
        <v>-3.2539682539682424E-2</v>
      </c>
      <c r="E40" s="202">
        <f>'Figure 8'!D114-'Figure 8'!D41</f>
        <v>-5.8639455782312888E-2</v>
      </c>
      <c r="F40" s="202">
        <f>'Figure 8'!E114-'Figure 8'!E41</f>
        <v>3.5714285714286698E-3</v>
      </c>
      <c r="G40" s="202">
        <f>'Figure 8'!F114-'Figure 8'!F41</f>
        <v>-3.011904761904749E-2</v>
      </c>
      <c r="H40" s="202">
        <f>'Figure 8'!G114-'Figure 8'!G41</f>
        <v>7.7142857142857069E-2</v>
      </c>
      <c r="I40" s="202"/>
      <c r="J40" s="202">
        <f>'Figure 8'!I114-'Figure 8'!I41</f>
        <v>-8.1972789115646316E-3</v>
      </c>
    </row>
    <row r="41" spans="2:10" x14ac:dyDescent="0.35">
      <c r="B41" t="s">
        <v>259</v>
      </c>
      <c r="C41" t="s">
        <v>313</v>
      </c>
      <c r="D41" s="202">
        <f>'Figure 8'!C115-'Figure 8'!C42</f>
        <v>-0.11880341880341883</v>
      </c>
      <c r="E41" s="202">
        <f>'Figure 8'!D115-'Figure 8'!D42</f>
        <v>-6.5641025641025808E-2</v>
      </c>
      <c r="F41" s="202">
        <f>'Figure 8'!E115-'Figure 8'!E42</f>
        <v>3.8034188034187899E-2</v>
      </c>
      <c r="G41" s="202">
        <f>'Figure 8'!F115-'Figure 8'!F42</f>
        <v>-3.8017094017094188E-2</v>
      </c>
      <c r="H41" s="202">
        <f>'Figure 8'!G115-'Figure 8'!G42</f>
        <v>4.0000000000000036E-2</v>
      </c>
      <c r="I41" s="202"/>
      <c r="J41" s="202">
        <f>'Figure 8'!I115-'Figure 8'!I42</f>
        <v>-2.2002442002442169E-2</v>
      </c>
    </row>
    <row r="42" spans="2:10" x14ac:dyDescent="0.35">
      <c r="B42" t="s">
        <v>228</v>
      </c>
      <c r="C42" t="s">
        <v>268</v>
      </c>
      <c r="D42" s="202">
        <f>'Figure 8'!C116-'Figure 8'!C43</f>
        <v>0</v>
      </c>
      <c r="E42" s="202">
        <f>'Figure 8'!D116-'Figure 8'!D43</f>
        <v>1.8571428571428683E-2</v>
      </c>
      <c r="F42" s="202">
        <f>'Figure 8'!E116-'Figure 8'!E43</f>
        <v>5.1388888888888928E-2</v>
      </c>
      <c r="G42" s="202">
        <f>'Figure 8'!F116-'Figure 8'!F43</f>
        <v>-1.5833333333333255E-2</v>
      </c>
      <c r="H42" s="202">
        <f>'Figure 8'!G116-'Figure 8'!G43</f>
        <v>4.8333333333333339E-2</v>
      </c>
      <c r="I42" s="202"/>
      <c r="J42" s="202">
        <f>'Figure 8'!I116-'Figure 8'!I43</f>
        <v>1.7817460317459455E-2</v>
      </c>
    </row>
    <row r="43" spans="2:10" x14ac:dyDescent="0.35">
      <c r="B43" t="s">
        <v>246</v>
      </c>
      <c r="C43" t="s">
        <v>314</v>
      </c>
      <c r="D43" s="202">
        <f>'Figure 8'!C117-'Figure 8'!C44</f>
        <v>-0.12271062271062272</v>
      </c>
      <c r="E43" s="202">
        <f>'Figure 8'!D117-'Figure 8'!D44</f>
        <v>-9.2621664050235419E-2</v>
      </c>
      <c r="F43" s="202">
        <f>'Figure 8'!E117-'Figure 8'!E44</f>
        <v>-0.16895604395604391</v>
      </c>
      <c r="G43" s="202">
        <f>'Figure 8'!F117-'Figure 8'!F44</f>
        <v>-3.4162087912087968E-2</v>
      </c>
      <c r="H43" s="202">
        <f>'Figure 8'!G117-'Figure 8'!G44</f>
        <v>-0.31538461538461549</v>
      </c>
      <c r="I43" s="202"/>
      <c r="J43" s="202">
        <f>'Figure 8'!I117-'Figure 8'!I44</f>
        <v>-0.12677786499215049</v>
      </c>
    </row>
    <row r="44" spans="2:10" x14ac:dyDescent="0.35">
      <c r="B44" t="s">
        <v>234</v>
      </c>
      <c r="C44" t="s">
        <v>269</v>
      </c>
      <c r="D44" s="202">
        <f>'Figure 8'!C118-'Figure 8'!C45</f>
        <v>0.14801864801864806</v>
      </c>
      <c r="E44" s="202">
        <f>'Figure 8'!D118-'Figure 8'!D45</f>
        <v>0.11528471528471551</v>
      </c>
      <c r="F44" s="202">
        <f>'Figure 8'!E118-'Figure 8'!E45</f>
        <v>0.12878787878787867</v>
      </c>
      <c r="G44" s="202">
        <f>'Figure 8'!F118-'Figure 8'!F45</f>
        <v>5.4230769230769305E-2</v>
      </c>
      <c r="H44" s="202">
        <f>'Figure 8'!G118-'Figure 8'!G45</f>
        <v>0.10209790209790215</v>
      </c>
      <c r="I44" s="202"/>
      <c r="J44" s="202">
        <f>'Figure 8'!I118-'Figure 8'!I45</f>
        <v>0.11900432900432889</v>
      </c>
    </row>
    <row r="45" spans="2:10" x14ac:dyDescent="0.35">
      <c r="B45" t="s">
        <v>228</v>
      </c>
      <c r="C45" t="s">
        <v>270</v>
      </c>
      <c r="D45" s="202">
        <f>'Figure 8'!C119-'Figure 8'!C46</f>
        <v>0.14087301587301593</v>
      </c>
      <c r="E45" s="202">
        <f>'Figure 8'!D119-'Figure 8'!D46</f>
        <v>0.10748299319727894</v>
      </c>
      <c r="F45" s="202">
        <f>'Figure 8'!E119-'Figure 8'!E46</f>
        <v>8.1349206349206171E-2</v>
      </c>
      <c r="G45" s="202">
        <f>'Figure 8'!F119-'Figure 8'!F46</f>
        <v>4.6676587301587191E-2</v>
      </c>
      <c r="H45" s="202">
        <f>'Figure 8'!G119-'Figure 8'!G46</f>
        <v>9.285714285714286E-2</v>
      </c>
      <c r="I45" s="202"/>
      <c r="J45" s="202">
        <f>'Figure 8'!I119-'Figure 8'!I46</f>
        <v>9.4175170068027336E-2</v>
      </c>
    </row>
    <row r="46" spans="2:10" x14ac:dyDescent="0.35">
      <c r="B46" t="s">
        <v>238</v>
      </c>
      <c r="C46" t="s">
        <v>315</v>
      </c>
      <c r="D46" s="202">
        <f>'Figure 8'!C120-'Figure 8'!C47</f>
        <v>0.30101010101010117</v>
      </c>
      <c r="E46" s="202">
        <f>'Figure 8'!D120-'Figure 8'!D47</f>
        <v>0.32969696969696982</v>
      </c>
      <c r="F46" s="202">
        <f>'Figure 8'!E120-'Figure 8'!E47</f>
        <v>0.32878787878787885</v>
      </c>
      <c r="G46" s="202">
        <f>'Figure 8'!F120-'Figure 8'!F47</f>
        <v>0.1552525252525252</v>
      </c>
      <c r="H46" s="202">
        <f>'Figure 8'!G120-'Figure 8'!G47</f>
        <v>0.36</v>
      </c>
      <c r="I46" s="202"/>
      <c r="J46" s="202">
        <f>'Figure 8'!I120-'Figure 8'!I47</f>
        <v>0.30854256854256878</v>
      </c>
    </row>
    <row r="47" spans="2:10" x14ac:dyDescent="0.35">
      <c r="B47" t="s">
        <v>228</v>
      </c>
      <c r="C47" t="s">
        <v>271</v>
      </c>
      <c r="D47" s="202">
        <f>'Figure 8'!C121-'Figure 8'!C48</f>
        <v>3.7037037037036979E-2</v>
      </c>
      <c r="E47" s="202">
        <f>'Figure 8'!D121-'Figure 8'!D48</f>
        <v>8.7301587301587324E-2</v>
      </c>
      <c r="F47" s="202">
        <f>'Figure 8'!E121-'Figure 8'!E48</f>
        <v>0.11805555555555569</v>
      </c>
      <c r="G47" s="202">
        <f>'Figure 8'!F121-'Figure 8'!F48</f>
        <v>5.7592592592592751E-2</v>
      </c>
      <c r="H47" s="202">
        <f>'Figure 8'!G121-'Figure 8'!G48</f>
        <v>0.20555555555555549</v>
      </c>
      <c r="I47" s="202"/>
      <c r="J47" s="202">
        <f>'Figure 8'!I121-'Figure 8'!I48</f>
        <v>0.10306878306878298</v>
      </c>
    </row>
    <row r="48" spans="2:10" x14ac:dyDescent="0.35">
      <c r="B48" t="s">
        <v>232</v>
      </c>
      <c r="C48" t="s">
        <v>272</v>
      </c>
      <c r="D48" s="202">
        <f>'Figure 8'!C122-'Figure 8'!C49</f>
        <v>4.2929292929292928E-2</v>
      </c>
      <c r="E48" s="202">
        <f>'Figure 8'!D122-'Figure 8'!D49</f>
        <v>-9.1341991341991391E-2</v>
      </c>
      <c r="F48" s="202">
        <f>'Figure 8'!E122-'Figure 8'!E49</f>
        <v>3.1565656565655242E-3</v>
      </c>
      <c r="G48" s="202">
        <f>'Figure 8'!F122-'Figure 8'!F49</f>
        <v>1.2632575757575815E-2</v>
      </c>
      <c r="H48" s="202">
        <f>'Figure 8'!G122-'Figure 8'!G49</f>
        <v>-0.28333333333333333</v>
      </c>
      <c r="I48" s="202"/>
      <c r="J48" s="202">
        <f>'Figure 8'!I122-'Figure 8'!I49</f>
        <v>-3.4500360750360781E-2</v>
      </c>
    </row>
    <row r="49" spans="2:10" x14ac:dyDescent="0.35">
      <c r="B49" t="s">
        <v>234</v>
      </c>
      <c r="C49" t="s">
        <v>273</v>
      </c>
      <c r="D49" s="202">
        <f>'Figure 8'!C123-'Figure 8'!C50</f>
        <v>-2.3809523809523725E-2</v>
      </c>
      <c r="E49" s="202">
        <f>'Figure 8'!D123-'Figure 8'!D50</f>
        <v>-0.10476190476190472</v>
      </c>
      <c r="F49" s="202">
        <f>'Figure 8'!E123-'Figure 8'!E50</f>
        <v>-1.9841269841269882E-2</v>
      </c>
      <c r="G49" s="202">
        <f>'Figure 8'!F123-'Figure 8'!F50</f>
        <v>-4.7619047619051891E-4</v>
      </c>
      <c r="H49" s="202">
        <f>'Figure 8'!G123-'Figure 8'!G50</f>
        <v>-4.0476190476190332E-2</v>
      </c>
      <c r="I49" s="202"/>
      <c r="J49" s="202">
        <f>'Figure 8'!I123-'Figure 8'!I50</f>
        <v>-3.2380952380952177E-2</v>
      </c>
    </row>
    <row r="50" spans="2:10" x14ac:dyDescent="0.35">
      <c r="B50" t="s">
        <v>238</v>
      </c>
      <c r="C50" t="s">
        <v>274</v>
      </c>
      <c r="D50" s="202">
        <f>'Figure 8'!C124-'Figure 8'!C51</f>
        <v>0.15756302521008392</v>
      </c>
      <c r="E50" s="202">
        <f>'Figure 8'!D124-'Figure 8'!D51</f>
        <v>0.28009203681472594</v>
      </c>
      <c r="F50" s="202">
        <f>'Figure 8'!E124-'Figure 8'!E51</f>
        <v>0.24935807656395914</v>
      </c>
      <c r="G50" s="202">
        <f>'Figure 8'!F124-'Figure 8'!F51</f>
        <v>0.18900093370681614</v>
      </c>
      <c r="H50" s="202">
        <f>'Figure 8'!G124-'Figure 8'!G51</f>
        <v>0.36050420168067232</v>
      </c>
      <c r="I50" s="202"/>
      <c r="J50" s="202">
        <f>'Figure 8'!I124-'Figure 8'!I51</f>
        <v>0.25220621581966107</v>
      </c>
    </row>
    <row r="51" spans="2:10" x14ac:dyDescent="0.35">
      <c r="B51" t="s">
        <v>228</v>
      </c>
      <c r="C51" t="s">
        <v>275</v>
      </c>
      <c r="D51" s="202">
        <f>'Figure 8'!C125-'Figure 8'!C52</f>
        <v>6.3247863247863245E-2</v>
      </c>
      <c r="E51" s="202">
        <f>'Figure 8'!D125-'Figure 8'!D52</f>
        <v>-4.3956043956050461E-4</v>
      </c>
      <c r="F51" s="202">
        <f>'Figure 8'!E125-'Figure 8'!E52</f>
        <v>2.6495726495726624E-2</v>
      </c>
      <c r="G51" s="202">
        <f>'Figure 8'!F125-'Figure 8'!F52</f>
        <v>9.7948717948717845E-2</v>
      </c>
      <c r="H51" s="202">
        <f>'Figure 8'!G125-'Figure 8'!G52</f>
        <v>0.1661538461538461</v>
      </c>
      <c r="I51" s="202"/>
      <c r="J51" s="202">
        <f>'Figure 8'!I125-'Figure 8'!I52</f>
        <v>6.3345543345543098E-2</v>
      </c>
    </row>
    <row r="52" spans="2:10" x14ac:dyDescent="0.35">
      <c r="B52" t="s">
        <v>232</v>
      </c>
      <c r="C52" t="s">
        <v>316</v>
      </c>
      <c r="D52" s="202">
        <f>'Figure 8'!C126-'Figure 8'!C53</f>
        <v>5.2991452991453025E-2</v>
      </c>
      <c r="E52" s="202">
        <f>'Figure 8'!D126-'Figure 8'!D53</f>
        <v>2.4468864468864648E-2</v>
      </c>
      <c r="F52" s="202">
        <f>'Figure 8'!E126-'Figure 8'!E53</f>
        <v>8.8034188034188166E-2</v>
      </c>
      <c r="G52" s="202">
        <f>'Figure 8'!F126-'Figure 8'!F53</f>
        <v>-1.8760683760683516E-3</v>
      </c>
      <c r="H52" s="202">
        <f>'Figure 8'!G126-'Figure 8'!G53</f>
        <v>0.14974358974358992</v>
      </c>
      <c r="I52" s="202"/>
      <c r="J52" s="202">
        <f>'Figure 8'!I126-'Figure 8'!I53</f>
        <v>6.6155067155066805E-2</v>
      </c>
    </row>
    <row r="53" spans="2:10" x14ac:dyDescent="0.35">
      <c r="B53" t="s">
        <v>228</v>
      </c>
      <c r="C53" t="s">
        <v>277</v>
      </c>
      <c r="D53" s="202">
        <f>'Figure 8'!C127-'Figure 8'!C54</f>
        <v>-0.1142857142857141</v>
      </c>
      <c r="E53" s="202">
        <f>'Figure 8'!D127-'Figure 8'!D54</f>
        <v>-3.6462585034013562E-2</v>
      </c>
      <c r="F53" s="202">
        <f>'Figure 8'!E127-'Figure 8'!E54</f>
        <v>-0.12777777777777788</v>
      </c>
      <c r="G53" s="202">
        <f>'Figure 8'!F127-'Figure 8'!F54</f>
        <v>-8.5555555555555274E-2</v>
      </c>
      <c r="H53" s="202">
        <f>'Figure 8'!G127-'Figure 8'!G54</f>
        <v>-7.8095238095237995E-2</v>
      </c>
      <c r="I53" s="202"/>
      <c r="J53" s="202">
        <f>'Figure 8'!I127-'Figure 8'!I54</f>
        <v>-9.1564625850339643E-2</v>
      </c>
    </row>
    <row r="54" spans="2:10" x14ac:dyDescent="0.35">
      <c r="B54" t="s">
        <v>232</v>
      </c>
      <c r="C54" t="s">
        <v>459</v>
      </c>
      <c r="D54" s="202">
        <f>'Figure 8'!C128-'Figure 8'!C55</f>
        <v>8.8888888888888795E-2</v>
      </c>
      <c r="E54" s="202">
        <f>'Figure 8'!D128-'Figure 8'!D55</f>
        <v>0.17333333333333345</v>
      </c>
      <c r="F54" s="202">
        <f>'Figure 8'!E128-'Figure 8'!E55</f>
        <v>0.15555555555555567</v>
      </c>
      <c r="G54" s="202">
        <f>'Figure 8'!F128-'Figure 8'!F55</f>
        <v>8.1333333333333258E-2</v>
      </c>
      <c r="H54" s="202">
        <f>'Figure 8'!G128-'Figure 8'!G55</f>
        <v>0.19999999999999996</v>
      </c>
      <c r="I54" s="202"/>
      <c r="J54" s="202">
        <f>'Figure 8'!I128-'Figure 8'!I55</f>
        <v>0.14692063492063479</v>
      </c>
    </row>
    <row r="55" spans="2:10" x14ac:dyDescent="0.35">
      <c r="B55" t="s">
        <v>228</v>
      </c>
      <c r="C55" t="s">
        <v>278</v>
      </c>
      <c r="D55" s="202">
        <f>'Figure 8'!C129-'Figure 8'!C56</f>
        <v>0.11904761904761907</v>
      </c>
      <c r="E55" s="202">
        <f>'Figure 8'!D129-'Figure 8'!D56</f>
        <v>0.1734693877551019</v>
      </c>
      <c r="F55" s="202">
        <f>'Figure 8'!E129-'Figure 8'!E56</f>
        <v>0.29563492063492047</v>
      </c>
      <c r="G55" s="202">
        <f>'Figure 8'!F129-'Figure 8'!F56</f>
        <v>5.7460317460317323E-2</v>
      </c>
      <c r="H55" s="202">
        <f>'Figure 8'!G129-'Figure 8'!G56</f>
        <v>0.37142857142857144</v>
      </c>
      <c r="I55" s="202"/>
      <c r="J55" s="202">
        <f>'Figure 8'!I129-'Figure 8'!I56</f>
        <v>0.21217687074829894</v>
      </c>
    </row>
    <row r="56" spans="2:10" x14ac:dyDescent="0.35">
      <c r="B56" t="s">
        <v>259</v>
      </c>
      <c r="C56" t="s">
        <v>318</v>
      </c>
      <c r="D56" s="202">
        <f>'Figure 8'!C130-'Figure 8'!C57</f>
        <v>-0.20457516339869286</v>
      </c>
      <c r="E56" s="202">
        <f>'Figure 8'!D130-'Figure 8'!D57</f>
        <v>-4.6498599439776078E-2</v>
      </c>
      <c r="F56" s="202">
        <f>'Figure 8'!E130-'Figure 8'!E57</f>
        <v>0.1284313725490196</v>
      </c>
      <c r="G56" s="202">
        <f>'Figure 8'!F130-'Figure 8'!F57</f>
        <v>1.6339869281045694E-2</v>
      </c>
      <c r="H56" s="202">
        <f>'Figure 8'!G130-'Figure 8'!G57</f>
        <v>0.17333333333333323</v>
      </c>
      <c r="I56" s="202"/>
      <c r="J56" s="202">
        <f>'Figure 8'!I130-'Figure 8'!I57</f>
        <v>2.47058823529408E-2</v>
      </c>
    </row>
    <row r="57" spans="2:10" x14ac:dyDescent="0.35">
      <c r="B57" t="s">
        <v>259</v>
      </c>
      <c r="C57" t="s">
        <v>319</v>
      </c>
      <c r="D57" s="202">
        <f>'Figure 8'!C131-'Figure 8'!C58</f>
        <v>0.11944444444444446</v>
      </c>
      <c r="E57" s="202">
        <f>'Figure 8'!D131-'Figure 8'!D58</f>
        <v>0.1657142857142857</v>
      </c>
      <c r="F57" s="202">
        <f>'Figure 8'!E131-'Figure 8'!E58</f>
        <v>2.6388888888888906E-2</v>
      </c>
      <c r="G57" s="202">
        <f>'Figure 8'!F131-'Figure 8'!F58</f>
        <v>-3.0175925925925884E-2</v>
      </c>
      <c r="H57" s="202">
        <f>'Figure 8'!G131-'Figure 8'!G58</f>
        <v>0.1466666666666665</v>
      </c>
      <c r="I57" s="202"/>
      <c r="J57" s="202">
        <f>'Figure 8'!I131-'Figure 8'!I58</f>
        <v>7.2013227513227807E-2</v>
      </c>
    </row>
    <row r="58" spans="2:10" x14ac:dyDescent="0.35">
      <c r="B58" t="s">
        <v>238</v>
      </c>
      <c r="C58" t="s">
        <v>279</v>
      </c>
      <c r="D58" s="202">
        <f>'Figure 8'!C132-'Figure 8'!C59</f>
        <v>7.9797979797979757E-2</v>
      </c>
      <c r="E58" s="202">
        <f>'Figure 8'!D132-'Figure 8'!D59</f>
        <v>6.3549783549783689E-2</v>
      </c>
      <c r="F58" s="202">
        <f>'Figure 8'!E132-'Figure 8'!E59</f>
        <v>0.12070707070707076</v>
      </c>
      <c r="G58" s="202">
        <f>'Figure 8'!F132-'Figure 8'!F59</f>
        <v>0.11686868686868679</v>
      </c>
      <c r="H58" s="202">
        <f>'Figure 8'!G132-'Figure 8'!G59</f>
        <v>0.22424242424242413</v>
      </c>
      <c r="I58" s="202"/>
      <c r="J58" s="202">
        <f>'Figure 8'!I132-'Figure 8'!I59</f>
        <v>0.12193362193362189</v>
      </c>
    </row>
    <row r="59" spans="2:10" x14ac:dyDescent="0.35">
      <c r="B59" t="s">
        <v>234</v>
      </c>
      <c r="C59" t="s">
        <v>281</v>
      </c>
      <c r="D59" s="202">
        <f>'Figure 8'!C133-'Figure 8'!C60</f>
        <v>0.13541666666666685</v>
      </c>
      <c r="E59" s="202">
        <f>'Figure 8'!D133-'Figure 8'!D60</f>
        <v>0.27525510204081649</v>
      </c>
      <c r="F59" s="202">
        <f>'Figure 8'!E133-'Figure 8'!E60</f>
        <v>0.27752976190476197</v>
      </c>
      <c r="G59" s="202">
        <f>'Figure 8'!F133-'Figure 8'!F60</f>
        <v>0.18027777777777776</v>
      </c>
      <c r="H59" s="202">
        <f>'Figure 8'!G133-'Figure 8'!G60</f>
        <v>0.52142857142857157</v>
      </c>
      <c r="I59" s="202"/>
      <c r="J59" s="202">
        <f>'Figure 8'!I133-'Figure 8'!I60</f>
        <v>0.2801814058956914</v>
      </c>
    </row>
    <row r="60" spans="2:10" x14ac:dyDescent="0.35">
      <c r="B60" t="s">
        <v>238</v>
      </c>
      <c r="C60" t="s">
        <v>285</v>
      </c>
      <c r="D60" s="202">
        <f>'Figure 8'!C134-'Figure 8'!C61</f>
        <v>-2.7777777777777901E-2</v>
      </c>
      <c r="E60" s="202">
        <f>'Figure 8'!D134-'Figure 8'!D61</f>
        <v>9.52380952380949E-3</v>
      </c>
      <c r="F60" s="202">
        <f>'Figure 8'!E134-'Figure 8'!E61</f>
        <v>1.3888888888888618E-2</v>
      </c>
      <c r="G60" s="202">
        <f>'Figure 8'!F134-'Figure 8'!F61</f>
        <v>-1.9583333333333508E-2</v>
      </c>
      <c r="H60" s="202">
        <f>'Figure 8'!G134-'Figure 8'!G61</f>
        <v>6.6666666666666541E-2</v>
      </c>
      <c r="I60" s="202"/>
      <c r="J60" s="202">
        <f>'Figure 8'!I134-'Figure 8'!I61</f>
        <v>5.1190476190473566E-3</v>
      </c>
    </row>
    <row r="61" spans="2:10" x14ac:dyDescent="0.35">
      <c r="B61" t="s">
        <v>228</v>
      </c>
      <c r="C61" t="s">
        <v>286</v>
      </c>
      <c r="D61" s="202">
        <f>'Figure 8'!C135-'Figure 8'!C62</f>
        <v>-0.13015873015873014</v>
      </c>
      <c r="E61" s="202">
        <f>'Figure 8'!D135-'Figure 8'!D62</f>
        <v>5.3061224489795999E-2</v>
      </c>
      <c r="F61" s="202">
        <f>'Figure 8'!E135-'Figure 8'!E62</f>
        <v>6.3095238095238204E-2</v>
      </c>
      <c r="G61" s="202">
        <f>'Figure 8'!F135-'Figure 8'!F62</f>
        <v>7.8412698412698378E-2</v>
      </c>
      <c r="H61" s="202">
        <f>'Figure 8'!G135-'Figure 8'!G62</f>
        <v>0.14380952380952383</v>
      </c>
      <c r="I61" s="202"/>
      <c r="J61" s="202">
        <f>'Figure 8'!I135-'Figure 8'!I62</f>
        <v>4.7392290249433588E-2</v>
      </c>
    </row>
    <row r="62" spans="2:10" x14ac:dyDescent="0.35">
      <c r="B62" t="s">
        <v>238</v>
      </c>
      <c r="C62" t="s">
        <v>395</v>
      </c>
      <c r="D62" s="202">
        <f>'Figure 8'!C136-'Figure 8'!C63</f>
        <v>0.1333333333333333</v>
      </c>
      <c r="E62" s="202">
        <f>'Figure 8'!D136-'Figure 8'!D63</f>
        <v>0.14285714285714302</v>
      </c>
      <c r="F62" s="202">
        <f>'Figure 8'!E136-'Figure 8'!E63</f>
        <v>3.8888888888888751E-2</v>
      </c>
      <c r="G62" s="202">
        <f>'Figure 8'!F136-'Figure 8'!F63</f>
        <v>2.2740740740740839E-2</v>
      </c>
      <c r="H62" s="202">
        <f>'Figure 8'!G136-'Figure 8'!G63</f>
        <v>0.10000000000000009</v>
      </c>
      <c r="I62" s="202"/>
      <c r="J62" s="202">
        <f>'Figure 8'!I136-'Figure 8'!I63</f>
        <v>8.5989417989418282E-2</v>
      </c>
    </row>
    <row r="63" spans="2:10" x14ac:dyDescent="0.35">
      <c r="B63" t="s">
        <v>259</v>
      </c>
      <c r="C63" t="s">
        <v>287</v>
      </c>
      <c r="D63" s="202">
        <f>'Figure 8'!C137-'Figure 8'!C64</f>
        <v>0</v>
      </c>
      <c r="E63" s="202">
        <f>'Figure 8'!D137-'Figure 8'!D64</f>
        <v>3.5714285714285809E-2</v>
      </c>
      <c r="F63" s="202">
        <f>'Figure 8'!E137-'Figure 8'!E64</f>
        <v>9.8611111111111094E-2</v>
      </c>
      <c r="G63" s="202">
        <f>'Figure 8'!F137-'Figure 8'!F64</f>
        <v>7.3333333333333361E-2</v>
      </c>
      <c r="H63" s="202">
        <f>'Figure 8'!G137-'Figure 8'!G64</f>
        <v>6.6666666666666652E-2</v>
      </c>
      <c r="I63" s="202"/>
      <c r="J63" s="202">
        <f>'Figure 8'!I137-'Figure 8'!I64</f>
        <v>5.9841269841269695E-2</v>
      </c>
    </row>
    <row r="64" spans="2:10" x14ac:dyDescent="0.35">
      <c r="B64" t="s">
        <v>238</v>
      </c>
      <c r="C64" t="s">
        <v>288</v>
      </c>
      <c r="D64" s="202">
        <f>'Figure 8'!C138-'Figure 8'!C65</f>
        <v>1.8939393939394478E-3</v>
      </c>
      <c r="E64" s="202">
        <f>'Figure 8'!D138-'Figure 8'!D65</f>
        <v>3.1818181818181746E-2</v>
      </c>
      <c r="F64" s="202">
        <f>'Figure 8'!E138-'Figure 8'!E65</f>
        <v>4.1193181818181768E-2</v>
      </c>
      <c r="G64" s="202">
        <f>'Figure 8'!F138-'Figure 8'!F65</f>
        <v>3.9469696969696932E-2</v>
      </c>
      <c r="H64" s="202">
        <f>'Figure 8'!G138-'Figure 8'!G65</f>
        <v>-2.0454545454545503E-2</v>
      </c>
      <c r="I64" s="202"/>
      <c r="J64" s="202">
        <f>'Figure 8'!I138-'Figure 8'!I65</f>
        <v>2.6006493506493311E-2</v>
      </c>
    </row>
    <row r="65" spans="2:10" x14ac:dyDescent="0.35">
      <c r="B65" t="s">
        <v>234</v>
      </c>
      <c r="C65" t="s">
        <v>290</v>
      </c>
      <c r="D65" s="202">
        <f>'Figure 8'!C139-'Figure 8'!C66</f>
        <v>-1.8648018648018572E-2</v>
      </c>
      <c r="E65" s="202">
        <f>'Figure 8'!D139-'Figure 8'!D66</f>
        <v>7.5924075924076018E-2</v>
      </c>
      <c r="F65" s="202">
        <f>'Figure 8'!E139-'Figure 8'!E66</f>
        <v>0.1585081585081588</v>
      </c>
      <c r="G65" s="202">
        <f>'Figure 8'!F139-'Figure 8'!F66</f>
        <v>0.12268065268065276</v>
      </c>
      <c r="H65" s="202">
        <f>'Figure 8'!G139-'Figure 8'!G66</f>
        <v>0.17202797202797193</v>
      </c>
      <c r="I65" s="202"/>
      <c r="J65" s="202">
        <f>'Figure 8'!I139-'Figure 8'!I66</f>
        <v>0.10942390942390956</v>
      </c>
    </row>
    <row r="66" spans="2:10" x14ac:dyDescent="0.35">
      <c r="B66" t="s">
        <v>259</v>
      </c>
      <c r="C66" t="s">
        <v>321</v>
      </c>
      <c r="D66" s="202">
        <f>'Figure 8'!C140-'Figure 8'!C67</f>
        <v>0.30555555555555547</v>
      </c>
      <c r="E66" s="202">
        <f>'Figure 8'!D140-'Figure 8'!D67</f>
        <v>0.32857142857142851</v>
      </c>
      <c r="F66" s="202">
        <f>'Figure 8'!E140-'Figure 8'!E67</f>
        <v>0.23750000000000016</v>
      </c>
      <c r="G66" s="202">
        <f>'Figure 8'!F140-'Figure 8'!F67</f>
        <v>0.25888888888888895</v>
      </c>
      <c r="H66" s="202">
        <f>'Figure 8'!G140-'Figure 8'!G67</f>
        <v>0.50333333333333341</v>
      </c>
      <c r="I66" s="202"/>
      <c r="J66" s="202">
        <f>'Figure 8'!I140-'Figure 8'!I67</f>
        <v>0.30904761904761902</v>
      </c>
    </row>
    <row r="67" spans="2:10" x14ac:dyDescent="0.35">
      <c r="B67" t="s">
        <v>238</v>
      </c>
      <c r="C67" t="s">
        <v>291</v>
      </c>
      <c r="D67" s="202">
        <f>'Figure 8'!C141-'Figure 8'!C68</f>
        <v>-6.4102564102563986E-2</v>
      </c>
      <c r="E67" s="202">
        <f>'Figure 8'!D141-'Figure 8'!D68</f>
        <v>-1.0989010989011061E-2</v>
      </c>
      <c r="F67" s="202">
        <f>'Figure 8'!E141-'Figure 8'!E68</f>
        <v>-5.769230769230782E-2</v>
      </c>
      <c r="G67" s="202">
        <f>'Figure 8'!F141-'Figure 8'!F68</f>
        <v>-1.9829059829059914E-2</v>
      </c>
      <c r="H67" s="202">
        <f>'Figure 8'!G141-'Figure 8'!G68</f>
        <v>-0.15384615384615374</v>
      </c>
      <c r="I67" s="202"/>
      <c r="J67" s="202">
        <f>'Figure 8'!I141-'Figure 8'!I68</f>
        <v>-5.3797313797313895E-2</v>
      </c>
    </row>
    <row r="68" spans="2:10" x14ac:dyDescent="0.35">
      <c r="B68" t="s">
        <v>259</v>
      </c>
      <c r="C68" t="s">
        <v>322</v>
      </c>
      <c r="D68" s="202">
        <f>'Figure 8'!C142-'Figure 8'!C69</f>
        <v>1.4880952380952328E-3</v>
      </c>
      <c r="E68" s="202">
        <f>'Figure 8'!D142-'Figure 8'!D69</f>
        <v>-2.8061224489795977E-3</v>
      </c>
      <c r="F68" s="202">
        <f>'Figure 8'!E142-'Figure 8'!E69</f>
        <v>5.2083333333331483E-3</v>
      </c>
      <c r="G68" s="202">
        <f>'Figure 8'!F142-'Figure 8'!F69</f>
        <v>-2.0833333333333481E-2</v>
      </c>
      <c r="H68" s="202">
        <f>'Figure 8'!G142-'Figure 8'!G69</f>
        <v>-5.0000000000000044E-2</v>
      </c>
      <c r="I68" s="202"/>
      <c r="J68" s="202">
        <f>'Figure 8'!I142-'Figure 8'!I69</f>
        <v>-1.203231292516993E-2</v>
      </c>
    </row>
    <row r="69" spans="2:10" x14ac:dyDescent="0.35">
      <c r="B69" t="s">
        <v>259</v>
      </c>
      <c r="C69" t="s">
        <v>292</v>
      </c>
      <c r="D69" s="202">
        <f>'Figure 8'!C143-'Figure 8'!C70</f>
        <v>7.1428571428571508E-2</v>
      </c>
      <c r="E69" s="202">
        <f>'Figure 8'!D143-'Figure 8'!D70</f>
        <v>0.11224489795918369</v>
      </c>
      <c r="F69" s="202">
        <f>'Figure 8'!E143-'Figure 8'!E70</f>
        <v>6.34920634920636E-2</v>
      </c>
      <c r="G69" s="202">
        <f>'Figure 8'!F143-'Figure 8'!F70</f>
        <v>0.10619047619047617</v>
      </c>
      <c r="H69" s="202">
        <f>'Figure 8'!G143-'Figure 8'!G70</f>
        <v>0.32857142857142851</v>
      </c>
      <c r="I69" s="202"/>
      <c r="J69" s="202">
        <f>'Figure 8'!I143-'Figure 8'!I70</f>
        <v>0.11746031746031727</v>
      </c>
    </row>
    <row r="70" spans="2:10" x14ac:dyDescent="0.35">
      <c r="B70" t="s">
        <v>228</v>
      </c>
      <c r="C70" t="s">
        <v>396</v>
      </c>
      <c r="D70" s="202">
        <f>'Figure 8'!C144-'Figure 8'!C71</f>
        <v>-1.1111111111111072E-2</v>
      </c>
      <c r="E70" s="202">
        <f>'Figure 8'!D144-'Figure 8'!D71</f>
        <v>3.8095238095238071E-2</v>
      </c>
      <c r="F70" s="202">
        <f>'Figure 8'!E144-'Figure 8'!E71</f>
        <v>2.2222222222222143E-2</v>
      </c>
      <c r="G70" s="202">
        <f>'Figure 8'!F144-'Figure 8'!F71</f>
        <v>3.6666666666666736E-2</v>
      </c>
      <c r="H70" s="202">
        <f>'Figure 8'!G144-'Figure 8'!G71</f>
        <v>0</v>
      </c>
      <c r="I70" s="202"/>
      <c r="J70" s="202">
        <f>'Figure 8'!I144-'Figure 8'!I71</f>
        <v>1.8412698412698214E-2</v>
      </c>
    </row>
    <row r="71" spans="2:10" x14ac:dyDescent="0.35">
      <c r="B71" t="s">
        <v>238</v>
      </c>
      <c r="C71" t="s">
        <v>294</v>
      </c>
      <c r="D71" s="202">
        <f>'Figure 8'!C145-'Figure 8'!C72</f>
        <v>-7.1428571428571397E-2</v>
      </c>
      <c r="E71" s="202">
        <f>'Figure 8'!D145-'Figure 8'!D72</f>
        <v>8.3202511773940335E-2</v>
      </c>
      <c r="F71" s="202">
        <f>'Figure 8'!E145-'Figure 8'!E72</f>
        <v>0.12957875457875456</v>
      </c>
      <c r="G71" s="202">
        <f>'Figure 8'!F145-'Figure 8'!F72</f>
        <v>2.2500000000000075E-2</v>
      </c>
      <c r="H71" s="202">
        <f>'Figure 8'!G145-'Figure 8'!G72</f>
        <v>0.16373626373626382</v>
      </c>
      <c r="I71" s="202"/>
      <c r="J71" s="202">
        <f>'Figure 8'!I145-'Figure 8'!I72</f>
        <v>7.4905808477236935E-2</v>
      </c>
    </row>
    <row r="72" spans="2:10" x14ac:dyDescent="0.35">
      <c r="B72" t="s">
        <v>238</v>
      </c>
      <c r="C72" t="s">
        <v>295</v>
      </c>
      <c r="D72" s="202">
        <f>'Figure 8'!C146-'Figure 8'!C73</f>
        <v>-2.0202020202019999E-2</v>
      </c>
      <c r="E72" s="202">
        <f>'Figure 8'!D146-'Figure 8'!D73</f>
        <v>1.7965367965367962E-2</v>
      </c>
      <c r="F72" s="202">
        <f>'Figure 8'!E146-'Figure 8'!E73</f>
        <v>-4.7979797979798011E-2</v>
      </c>
      <c r="G72" s="202">
        <f>'Figure 8'!F146-'Figure 8'!F73</f>
        <v>3.9570707070707201E-2</v>
      </c>
      <c r="H72" s="202">
        <f>'Figure 8'!G146-'Figure 8'!G73</f>
        <v>-0.13636363636363635</v>
      </c>
      <c r="I72" s="202"/>
      <c r="J72" s="202">
        <f>'Figure 8'!I146-'Figure 8'!I73</f>
        <v>-2.0829725829725865E-2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2017 Individual Scores Unweight</vt:lpstr>
      <vt:lpstr>2017 Individual Scores Weighted</vt:lpstr>
      <vt:lpstr>2014 Individual Scores</vt:lpstr>
      <vt:lpstr>Table 1</vt:lpstr>
      <vt:lpstr>Table 2</vt:lpstr>
      <vt:lpstr>Table 3</vt:lpstr>
      <vt:lpstr>Table 4</vt:lpstr>
      <vt:lpstr>Table 5</vt:lpstr>
      <vt:lpstr>Figure 1</vt:lpstr>
      <vt:lpstr>Figure 2</vt:lpstr>
      <vt:lpstr>Figure 3</vt:lpstr>
      <vt:lpstr>Figure 4</vt:lpstr>
      <vt:lpstr>Figure 5</vt:lpstr>
      <vt:lpstr>Figure 6</vt:lpstr>
      <vt:lpstr>Figure 7</vt:lpstr>
      <vt:lpstr>Figure 8</vt:lpstr>
      <vt:lpstr>Figure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Rosenberg</dc:creator>
  <cp:lastModifiedBy>Rebecca Rosenberg</cp:lastModifiedBy>
  <dcterms:created xsi:type="dcterms:W3CDTF">2021-11-10T18:11:11Z</dcterms:created>
  <dcterms:modified xsi:type="dcterms:W3CDTF">2021-11-18T15:33:36Z</dcterms:modified>
</cp:coreProperties>
</file>