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1EC65325-99B4-48C0-9E36-01E0BC23D128}" xr6:coauthVersionLast="47" xr6:coauthVersionMax="47" xr10:uidLastSave="{00000000-0000-0000-0000-000000000000}"/>
  <bookViews>
    <workbookView xWindow="-28920" yWindow="-120" windowWidth="29040" windowHeight="15720" firstSheet="1" activeTab="2" xr2:uid="{B8DAC4A5-93A8-4225-A172-E4650AF42255}"/>
  </bookViews>
  <sheets>
    <sheet name="README" sheetId="6" r:id="rId1"/>
    <sheet name="Changelog" sheetId="21" r:id="rId2"/>
    <sheet name="Sources" sheetId="31"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STIPrevInputs" sheetId="32" r:id="rId13"/>
    <sheet name="HIVDiseaseInputs" sheetId="10" r:id="rId14"/>
    <sheet name="HIVFertilityInputs" sheetId="13" r:id="rId15"/>
    <sheet name="ARTAdultInputs" sheetId="15" r:id="rId16"/>
    <sheet name="MCInputs" sheetId="11" r:id="rId17"/>
    <sheet name="MTCTRateInputs" sheetId="33" r:id="rId18"/>
    <sheet name="BreastfeedingInputs" sheetId="34" r:id="rId19"/>
    <sheet name="DirectCLHIV" sheetId="14" r:id="rId20"/>
    <sheet name="LikelihoodInputs" sheetId="27" r:id="rId21"/>
    <sheet name="FittingInputs" sheetId="30" r:id="rId22"/>
    <sheet name="SheetData" sheetId="3" r:id="rId23"/>
    <sheet name="ProgMapping" sheetId="2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30" l="1"/>
  <c r="B6" i="30"/>
  <c r="AC18" i="32" l="1"/>
  <c r="Y84" i="32" l="1"/>
  <c r="B21" i="30"/>
  <c r="B20" i="30"/>
  <c r="B25" i="30"/>
  <c r="B24" i="30"/>
  <c r="B23" i="30"/>
  <c r="B22" i="30"/>
  <c r="B8" i="30"/>
  <c r="AC19" i="32" l="1"/>
  <c r="M37" i="32"/>
  <c r="AC20" i="32"/>
  <c r="AC22" i="32" l="1"/>
  <c r="AC21" i="32"/>
  <c r="W20" i="32"/>
  <c r="W21" i="32" s="1"/>
  <c r="W22" i="32" s="1"/>
  <c r="W23" i="32" s="1"/>
  <c r="W24" i="32" s="1"/>
  <c r="W25" i="32" s="1"/>
  <c r="W26" i="32" s="1"/>
  <c r="W27" i="32" s="1"/>
  <c r="W28" i="32" s="1"/>
  <c r="W29" i="32" s="1"/>
  <c r="W30" i="32" s="1"/>
  <c r="W31" i="32" s="1"/>
  <c r="W32" i="32" s="1"/>
  <c r="W33" i="32" s="1"/>
  <c r="W34" i="32" s="1"/>
  <c r="W35" i="32" s="1"/>
  <c r="W36" i="32" s="1"/>
  <c r="W37" i="32" s="1"/>
  <c r="W38" i="32" s="1"/>
  <c r="W39" i="32" s="1"/>
  <c r="W40" i="32" s="1"/>
  <c r="W41" i="32" s="1"/>
  <c r="W42" i="32" s="1"/>
  <c r="W43" i="32" s="1"/>
  <c r="W44" i="32" s="1"/>
  <c r="W45" i="32" s="1"/>
  <c r="W46" i="32" s="1"/>
  <c r="W47" i="32" s="1"/>
  <c r="W48" i="32" s="1"/>
  <c r="W49" i="32" s="1"/>
  <c r="W50" i="32" s="1"/>
  <c r="W51" i="32" s="1"/>
  <c r="W52" i="32" s="1"/>
  <c r="W53" i="32" s="1"/>
  <c r="W54" i="32" s="1"/>
  <c r="W55" i="32" s="1"/>
  <c r="W56" i="32" s="1"/>
  <c r="W57" i="32" s="1"/>
  <c r="W58" i="32" s="1"/>
  <c r="W59" i="32" s="1"/>
  <c r="W60" i="32" s="1"/>
  <c r="W61" i="32" s="1"/>
  <c r="W62" i="32" s="1"/>
  <c r="W63" i="32" s="1"/>
  <c r="W64" i="32" s="1"/>
  <c r="W65" i="32" s="1"/>
  <c r="W66" i="32" s="1"/>
  <c r="W67" i="32" s="1"/>
  <c r="W68" i="32" s="1"/>
  <c r="W69" i="32" s="1"/>
  <c r="W70" i="32" s="1"/>
  <c r="W71" i="32" s="1"/>
  <c r="W72" i="32" s="1"/>
  <c r="W73" i="32" s="1"/>
  <c r="W74" i="32" s="1"/>
  <c r="W75" i="32" s="1"/>
  <c r="W76" i="32" s="1"/>
  <c r="W77" i="32" s="1"/>
  <c r="W78" i="32" s="1"/>
  <c r="W79" i="32" s="1"/>
  <c r="W80" i="32" s="1"/>
  <c r="W81" i="32" s="1"/>
  <c r="W82" i="32" s="1"/>
  <c r="W83" i="32" s="1"/>
  <c r="W84" i="32" s="1"/>
  <c r="B31" i="30"/>
  <c r="B30" i="30"/>
  <c r="B29" i="30"/>
  <c r="B28" i="30"/>
  <c r="B19" i="30"/>
  <c r="B18" i="30"/>
  <c r="B17" i="30"/>
  <c r="B16" i="30"/>
  <c r="B15" i="30"/>
  <c r="B14" i="30"/>
  <c r="B13" i="30"/>
  <c r="B12" i="30"/>
  <c r="B9" i="30"/>
  <c r="B5" i="30"/>
  <c r="B4" i="30"/>
  <c r="B3" i="30"/>
  <c r="C40" i="30" s="1"/>
  <c r="E53" i="30"/>
  <c r="C39" i="30"/>
  <c r="C37" i="30"/>
  <c r="E31" i="30"/>
  <c r="E30" i="30"/>
  <c r="D19" i="30"/>
  <c r="C38" i="30" s="1"/>
  <c r="D18" i="30"/>
  <c r="D9" i="30"/>
  <c r="O5" i="30"/>
  <c r="O6" i="30" s="1"/>
  <c r="D5" i="30"/>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X83" i="32" l="1"/>
  <c r="Y83" i="32" s="1"/>
  <c r="X63" i="32"/>
  <c r="Y63" i="32" s="1"/>
  <c r="X43" i="32"/>
  <c r="Y43" i="32" s="1"/>
  <c r="X23" i="32"/>
  <c r="Y23" i="32" s="1"/>
  <c r="X62" i="32"/>
  <c r="Y62" i="32" s="1"/>
  <c r="X42" i="32"/>
  <c r="Y42" i="32" s="1"/>
  <c r="X22" i="32"/>
  <c r="Y22" i="32" s="1"/>
  <c r="X61" i="32"/>
  <c r="Y61" i="32" s="1"/>
  <c r="X21" i="32"/>
  <c r="Y21" i="32" s="1"/>
  <c r="X80" i="32"/>
  <c r="Y80" i="32" s="1"/>
  <c r="X60" i="32"/>
  <c r="Y60" i="32" s="1"/>
  <c r="X40" i="32"/>
  <c r="Y40" i="32" s="1"/>
  <c r="X20" i="32"/>
  <c r="Y20" i="32" s="1"/>
  <c r="X79" i="32"/>
  <c r="Y79" i="32" s="1"/>
  <c r="X39" i="32"/>
  <c r="Y39" i="32" s="1"/>
  <c r="X58" i="32"/>
  <c r="Y58" i="32" s="1"/>
  <c r="X38" i="32"/>
  <c r="Y38" i="32" s="1"/>
  <c r="X77" i="32"/>
  <c r="Y77" i="32" s="1"/>
  <c r="X37" i="32"/>
  <c r="Y37" i="32" s="1"/>
  <c r="X76" i="32"/>
  <c r="Y76" i="32" s="1"/>
  <c r="X56" i="32"/>
  <c r="Y56" i="32" s="1"/>
  <c r="X36" i="32"/>
  <c r="Y36" i="32" s="1"/>
  <c r="X75" i="32"/>
  <c r="Y75" i="32" s="1"/>
  <c r="X55" i="32"/>
  <c r="Y55" i="32" s="1"/>
  <c r="X35" i="32"/>
  <c r="Y35" i="32" s="1"/>
  <c r="X74" i="32"/>
  <c r="Y74" i="32" s="1"/>
  <c r="X54" i="32"/>
  <c r="Y54" i="32" s="1"/>
  <c r="X34" i="32"/>
  <c r="Y34" i="32" s="1"/>
  <c r="X33" i="32"/>
  <c r="Y33" i="32" s="1"/>
  <c r="X72" i="32"/>
  <c r="Y72" i="32" s="1"/>
  <c r="X51" i="32"/>
  <c r="Y51" i="32" s="1"/>
  <c r="X30" i="32"/>
  <c r="Y30" i="32" s="1"/>
  <c r="X69" i="32"/>
  <c r="Y69" i="32" s="1"/>
  <c r="X29" i="32"/>
  <c r="Y29" i="32" s="1"/>
  <c r="X48" i="32"/>
  <c r="Y48" i="32" s="1"/>
  <c r="X28" i="32"/>
  <c r="Y28" i="32" s="1"/>
  <c r="X47" i="32"/>
  <c r="Y47" i="32" s="1"/>
  <c r="X27" i="32"/>
  <c r="Y27" i="32" s="1"/>
  <c r="X26" i="32"/>
  <c r="Y26" i="32" s="1"/>
  <c r="X65" i="32"/>
  <c r="Y65" i="32" s="1"/>
  <c r="X25" i="32"/>
  <c r="Y25" i="32" s="1"/>
  <c r="X64" i="32"/>
  <c r="Y64" i="32" s="1"/>
  <c r="X44" i="32"/>
  <c r="Y44" i="32" s="1"/>
  <c r="X82" i="32"/>
  <c r="Y82" i="32" s="1"/>
  <c r="X81" i="32"/>
  <c r="Y81" i="32" s="1"/>
  <c r="X41" i="32"/>
  <c r="Y41" i="32" s="1"/>
  <c r="X59" i="32"/>
  <c r="Y59" i="32" s="1"/>
  <c r="X19" i="32"/>
  <c r="Y19" i="32" s="1"/>
  <c r="X53" i="32"/>
  <c r="Y53" i="32" s="1"/>
  <c r="X52" i="32"/>
  <c r="Y52" i="32" s="1"/>
  <c r="X32" i="32"/>
  <c r="Y32" i="32" s="1"/>
  <c r="X70" i="32"/>
  <c r="Y70" i="32" s="1"/>
  <c r="X49" i="32"/>
  <c r="Y49" i="32" s="1"/>
  <c r="X68" i="32"/>
  <c r="Y68" i="32" s="1"/>
  <c r="X67" i="32"/>
  <c r="Y67" i="32" s="1"/>
  <c r="X46" i="32"/>
  <c r="Y46" i="32" s="1"/>
  <c r="X45" i="32"/>
  <c r="Y45" i="32" s="1"/>
  <c r="X78" i="32"/>
  <c r="Y78" i="32" s="1"/>
  <c r="X57" i="32"/>
  <c r="Y57" i="32" s="1"/>
  <c r="X31" i="32"/>
  <c r="Y31" i="32" s="1"/>
  <c r="X71" i="32"/>
  <c r="Y71" i="32" s="1"/>
  <c r="X50" i="32"/>
  <c r="Y50" i="32" s="1"/>
  <c r="X73" i="32"/>
  <c r="Y73" i="32" s="1"/>
  <c r="X24" i="32"/>
  <c r="Y24" i="32" s="1"/>
  <c r="X66" i="32"/>
  <c r="Y66" i="32" s="1"/>
  <c r="C43" i="30"/>
  <c r="O7" i="30"/>
  <c r="C44" i="30"/>
  <c r="C41" i="30"/>
  <c r="C45" i="30"/>
  <c r="C42" i="30"/>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30"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30"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30"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30"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30"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30" l="1"/>
  <c r="X15" i="24"/>
  <c r="W15" i="24"/>
  <c r="V16" i="24"/>
  <c r="Y17" i="24"/>
  <c r="AC23" i="24"/>
  <c r="J13" i="22"/>
  <c r="X49" i="20"/>
  <c r="X48" i="20" s="1"/>
  <c r="X47" i="20" s="1" a="1"/>
  <c r="X47" i="20" s="1"/>
  <c r="X57" i="20" s="1"/>
  <c r="X59" i="20" s="1"/>
  <c r="O14" i="30" l="1"/>
  <c r="AC15" i="24"/>
  <c r="AD23" i="24"/>
  <c r="AF23" i="24" s="1"/>
  <c r="AE23" i="24"/>
  <c r="AC16" i="24"/>
  <c r="Y18" i="24"/>
  <c r="Z17" i="24"/>
  <c r="X16" i="24"/>
  <c r="W16" i="24"/>
  <c r="V17" i="24"/>
  <c r="J14" i="22"/>
  <c r="O15" i="30" l="1"/>
  <c r="V18" i="24"/>
  <c r="X17" i="24"/>
  <c r="W17" i="24"/>
  <c r="Z18" i="24"/>
  <c r="Y19" i="24"/>
  <c r="Z8" i="24"/>
  <c r="Z10" i="24"/>
  <c r="Z9" i="24"/>
  <c r="Z11" i="24"/>
  <c r="Z12" i="24"/>
  <c r="Z13" i="24"/>
  <c r="Z14" i="24"/>
  <c r="Z15" i="24"/>
  <c r="Z16" i="24"/>
  <c r="J15" i="22"/>
  <c r="O16" i="30" l="1"/>
  <c r="Y20" i="24"/>
  <c r="Z19" i="24"/>
  <c r="W18" i="24"/>
  <c r="V19" i="24"/>
  <c r="X18" i="24"/>
  <c r="J16" i="22"/>
  <c r="O17" i="30" l="1"/>
  <c r="W19" i="24"/>
  <c r="V20" i="24"/>
  <c r="X19" i="24"/>
  <c r="Y21" i="24"/>
  <c r="Z20" i="24"/>
  <c r="J17" i="22"/>
  <c r="O18" i="30" l="1"/>
  <c r="Y22" i="24"/>
  <c r="Z21" i="24"/>
  <c r="V21" i="24"/>
  <c r="X20" i="24"/>
  <c r="W20" i="24"/>
  <c r="J18" i="22"/>
  <c r="O19" i="30" l="1"/>
  <c r="W21" i="24"/>
  <c r="X21" i="24"/>
  <c r="V22" i="24"/>
  <c r="Y23" i="24"/>
  <c r="Z22" i="24"/>
  <c r="J19" i="22"/>
  <c r="O20" i="30" l="1"/>
  <c r="Z23" i="24"/>
  <c r="Y24" i="24"/>
  <c r="V23" i="24"/>
  <c r="X22" i="24"/>
  <c r="W22" i="24"/>
  <c r="J20" i="22"/>
  <c r="O21" i="30" l="1"/>
  <c r="Y25" i="24"/>
  <c r="Z24" i="24"/>
  <c r="X23" i="24"/>
  <c r="W23" i="24"/>
  <c r="V24" i="24"/>
  <c r="J21" i="22"/>
  <c r="O22" i="30" l="1"/>
  <c r="V25" i="24"/>
  <c r="W24" i="24"/>
  <c r="X24" i="24"/>
  <c r="Y26" i="24"/>
  <c r="Z25" i="24"/>
  <c r="J22" i="22"/>
  <c r="O23" i="30"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30" l="1"/>
  <c r="Y28" i="24"/>
  <c r="Z27" i="24"/>
  <c r="V27" i="24"/>
  <c r="X26" i="24"/>
  <c r="W26" i="24"/>
  <c r="J24" i="22"/>
  <c r="O25" i="30" l="1"/>
  <c r="W27" i="24"/>
  <c r="X27" i="24"/>
  <c r="V28" i="24"/>
  <c r="Y29" i="24"/>
  <c r="Z28" i="24"/>
  <c r="J25" i="22"/>
  <c r="O26" i="30" l="1"/>
  <c r="Y30" i="24"/>
  <c r="Z29" i="24"/>
  <c r="X28" i="24"/>
  <c r="W28" i="24"/>
  <c r="V29" i="24"/>
  <c r="J26" i="22"/>
  <c r="O27" i="30" l="1"/>
  <c r="V30" i="24"/>
  <c r="X29" i="24"/>
  <c r="W29" i="24"/>
  <c r="Z30" i="24"/>
  <c r="Y31" i="24"/>
  <c r="J27" i="22"/>
  <c r="O28" i="30" l="1"/>
  <c r="Y32" i="24"/>
  <c r="Z31" i="24"/>
  <c r="X30" i="24"/>
  <c r="W30" i="24"/>
  <c r="V31" i="24"/>
  <c r="J28" i="22"/>
  <c r="O29" i="30" l="1"/>
  <c r="W31" i="24"/>
  <c r="V32" i="24"/>
  <c r="X31" i="24"/>
  <c r="Y33" i="24"/>
  <c r="Z32" i="24"/>
  <c r="J29" i="22"/>
  <c r="O30" i="30" l="1"/>
  <c r="Y34" i="24"/>
  <c r="Z33" i="24"/>
  <c r="W32" i="24"/>
  <c r="X32" i="24"/>
  <c r="V33" i="24"/>
  <c r="J30" i="22"/>
  <c r="O31" i="30" l="1"/>
  <c r="V34" i="24"/>
  <c r="X33" i="24"/>
  <c r="W33" i="24"/>
  <c r="Z34" i="24"/>
  <c r="Y35" i="24"/>
  <c r="J31" i="22"/>
  <c r="O32" i="30" l="1"/>
  <c r="Y36" i="24"/>
  <c r="Z35" i="24"/>
  <c r="X34" i="24"/>
  <c r="V35" i="24"/>
  <c r="W34" i="24"/>
  <c r="J32" i="22"/>
  <c r="O33" i="30" l="1"/>
  <c r="W35" i="24"/>
  <c r="V36" i="24"/>
  <c r="X35" i="24"/>
  <c r="Y37" i="24"/>
  <c r="Z36" i="24"/>
  <c r="J33" i="22"/>
  <c r="O34" i="30" l="1"/>
  <c r="Y38" i="24"/>
  <c r="Z37" i="24"/>
  <c r="X36" i="24"/>
  <c r="V37" i="24"/>
  <c r="W36" i="24"/>
  <c r="J34" i="22"/>
  <c r="O35" i="30" l="1"/>
  <c r="V38" i="24"/>
  <c r="X37" i="24"/>
  <c r="W37" i="24"/>
  <c r="Z38" i="24"/>
  <c r="Y39" i="24"/>
  <c r="J35" i="22"/>
  <c r="O36" i="30" l="1"/>
  <c r="P35" i="30"/>
  <c r="Y40" i="24"/>
  <c r="Z39" i="24"/>
  <c r="X38" i="24"/>
  <c r="V39" i="24"/>
  <c r="W38" i="24"/>
  <c r="J36" i="22"/>
  <c r="Q35" i="30" l="1"/>
  <c r="P36" i="30"/>
  <c r="Q36" i="30" s="1"/>
  <c r="P7" i="30"/>
  <c r="P4" i="30"/>
  <c r="P3" i="30"/>
  <c r="P5" i="30"/>
  <c r="P6"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W39" i="24"/>
  <c r="X39" i="24"/>
  <c r="V40" i="24"/>
  <c r="Y41" i="24"/>
  <c r="Z40" i="24"/>
  <c r="J37" i="22"/>
  <c r="S31" i="30" l="1"/>
  <c r="Q31" i="30"/>
  <c r="S12" i="30"/>
  <c r="Q12" i="30"/>
  <c r="S19" i="30"/>
  <c r="Q19" i="30"/>
  <c r="S34" i="30"/>
  <c r="Q34" i="30"/>
  <c r="R33" i="30" s="1"/>
  <c r="S28" i="30"/>
  <c r="Q28" i="30"/>
  <c r="R27" i="30" s="1"/>
  <c r="S18" i="30"/>
  <c r="Q18" i="30"/>
  <c r="S16" i="30"/>
  <c r="Q16" i="30"/>
  <c r="R15" i="30" s="1"/>
  <c r="S14" i="30"/>
  <c r="Q14" i="30"/>
  <c r="R13" i="30" s="1"/>
  <c r="R35" i="30"/>
  <c r="S17" i="30"/>
  <c r="Q17" i="30"/>
  <c r="S15" i="30"/>
  <c r="Q15" i="30"/>
  <c r="S33" i="30"/>
  <c r="Q33" i="30"/>
  <c r="S13" i="30"/>
  <c r="Q13" i="30"/>
  <c r="S32" i="30"/>
  <c r="Q32" i="30"/>
  <c r="R31" i="30" s="1"/>
  <c r="S11" i="30"/>
  <c r="Q11" i="30"/>
  <c r="S30" i="30"/>
  <c r="Q30" i="30"/>
  <c r="S10" i="30"/>
  <c r="Q10" i="30"/>
  <c r="S29" i="30"/>
  <c r="Q29" i="30"/>
  <c r="S9" i="30"/>
  <c r="Q9" i="30"/>
  <c r="S8" i="30"/>
  <c r="Q8" i="30"/>
  <c r="S27" i="30"/>
  <c r="Q27" i="30"/>
  <c r="S6" i="30"/>
  <c r="Q6" i="30"/>
  <c r="S26" i="30"/>
  <c r="Q26" i="30"/>
  <c r="S5" i="30"/>
  <c r="Q5" i="30"/>
  <c r="S25" i="30"/>
  <c r="Q25" i="30"/>
  <c r="S3" i="30"/>
  <c r="Q3" i="30"/>
  <c r="S24" i="30"/>
  <c r="Q24" i="30"/>
  <c r="S4" i="30"/>
  <c r="Q4" i="30"/>
  <c r="R3" i="30" s="1"/>
  <c r="S23" i="30"/>
  <c r="Q23" i="30"/>
  <c r="R22" i="30" s="1"/>
  <c r="S7" i="30"/>
  <c r="Q7" i="30"/>
  <c r="R6" i="30" s="1"/>
  <c r="S22" i="30"/>
  <c r="Q22" i="30"/>
  <c r="S21" i="30"/>
  <c r="Q21" i="30"/>
  <c r="S20" i="30"/>
  <c r="Q20" i="30"/>
  <c r="S35" i="30"/>
  <c r="V41" i="24"/>
  <c r="X40" i="24"/>
  <c r="W40" i="24"/>
  <c r="Y42" i="24"/>
  <c r="Z41" i="24"/>
  <c r="J38" i="22"/>
  <c r="R12" i="30" l="1"/>
  <c r="R16" i="30"/>
  <c r="R28" i="30"/>
  <c r="R34" i="30"/>
  <c r="R19" i="30"/>
  <c r="R9" i="30"/>
  <c r="R8" i="30"/>
  <c r="R5" i="30"/>
  <c r="R23" i="30"/>
  <c r="R29" i="30"/>
  <c r="R24" i="30"/>
  <c r="R18" i="30"/>
  <c r="R11" i="30"/>
  <c r="R7" i="30"/>
  <c r="R17" i="30"/>
  <c r="R4" i="30"/>
  <c r="R25" i="30"/>
  <c r="R20" i="30"/>
  <c r="R32" i="30"/>
  <c r="R21" i="30"/>
  <c r="R14" i="30"/>
  <c r="R30" i="30"/>
  <c r="R10" i="30"/>
  <c r="R26" i="30"/>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<sst xmlns="http://schemas.openxmlformats.org/spreadsheetml/2006/main" count="1460" uniqueCount="547">
  <si>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</si>
  <si>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</si>
  <si>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</si>
  <si>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</si>
  <si>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</si>
  <si>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</si>
  <si>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</si>
  <si>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</si>
  <si>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</si>
  <si>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</si>
  <si>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</si>
  <si>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</si>
  <si>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</si>
  <si>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</si>
  <si>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</si>
  <si>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</si>
  <si>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</si>
  <si>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</si>
  <si>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</si>
  <si>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</si>
  <si>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</si>
  <si>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</si>
  <si>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</si>
  <si>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</si>
  <si>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</si>
  <si>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</si>
  <si>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</si>
  <si>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</si>
  <si>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</si>
  <si>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</si>
  <si>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</si>
  <si>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</si>
  <si>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</si>
  <si>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</si>
  <si>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</si>
  <si>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</si>
  <si>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</si>
  <si>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</si>
  <si>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</si>
  <si>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</si>
  <si>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</si>
  <si>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</si>
  <si>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</si>
  <si>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</si>
  <si>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</si>
  <si>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</si>
  <si>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</si>
  <si>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</si>
  <si>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</si>
  <si>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</si>
  <si>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</si>
  <si>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</si>
  <si>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</si>
  <si>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</si>
  <si>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</si>
  <si>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</si>
  <si>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</si>
  <si>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</si>
  <si>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</si>
  <si>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</si>
  <si>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</si>
  <si>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</si>
  <si>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</si>
  <si>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</si>
  <si>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</si>
  <si>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</si>
  <si>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</si>
  <si>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</si>
  <si>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</si>
  <si>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</si>
  <si>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</si>
  <si>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</si>
  <si>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</si>
  <si>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</si>
  <si>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</si>
  <si>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</si>
  <si>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</si>
  <si>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</si>
  <si>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</si>
  <si>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</si>
  <si>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</si>
  <si>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</si>
  <si>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</si>
  <si>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</si>
  <si>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</si>
  <si>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</si>
  <si>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</si>
  <si>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</si>
  <si>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</si>
  <si>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</si>
  <si>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</si>
  <si>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</si>
  <si>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</si>
  <si>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</si>
  <si>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</si>
  <si>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</si>
  <si>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</si>
  <si>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</si>
  <si>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</si>
  <si>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</si>
  <si>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</si>
  <si>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</si>
  <si>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</si>
  <si>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</si>
  <si>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</si>
  <si>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</si>
  <si>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</si>
  <si>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</si>
  <si>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</si>
  <si>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</si>
  <si>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</si>
  <si>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</si>
  <si>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</si>
  <si>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</si>
  <si>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</si>
  <si>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</si>
  <si>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</si>
  <si>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</si>
  <si>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</si>
  <si>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</si>
  <si>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</si>
  <si>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</si>
  <si>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</si>
  <si>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</si>
  <si>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</si>
  <si>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</si>
  <si>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</si>
  <si>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</si>
  <si>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</si>
  <si>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</si>
  <si>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</si>
  <si>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</si>
  <si>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</si>
  <si>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</si>
  <si>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</si>
  <si>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</si>
  <si>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</si>
  <si>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</si>
  <si>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</si>
  <si>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</si>
  <si>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</si>
  <si>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</si>
  <si>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</si>
  <si>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</si>
  <si>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</si>
  <si>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</si>
  <si>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</si>
  <si>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</si>
  <si>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</si>
  <si>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</si>
  <si>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</si>
  <si>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</si>
  <si>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</si>
  <si>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</si>
  <si>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</si>
  <si>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</si>
  <si>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</si>
  <si>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</si>
  <si>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</si>
  <si>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</si>
  <si>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</si>
  <si>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</si>
  <si>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</si>
  <si>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</si>
  <si>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</si>
  <si>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</si>
  <si>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</si>
  <si>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</si>
  <si>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</si>
  <si>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</si>
  <si>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</si>
  <si>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</si>
  <si>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</si>
  <si>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</si>
  <si>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</si>
  <si>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</si>
  <si>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</si>
  <si>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</si>
  <si>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</si>
  <si>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</si>
  <si>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</si>
  <si>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</si>
  <si>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</si>
  <si>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</si>
  <si>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</si>
  <si>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</si>
  <si>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</si>
  <si>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</si>
  <si>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</si>
  <si>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</si>
  <si>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</si>
  <si>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</si>
  <si>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</si>
  <si>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</si>
  <si>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</si>
  <si>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</si>
  <si>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</si>
  <si>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</si>
  <si>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</si>
  <si>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</si>
  <si>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</si>
  <si>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</si>
  <si>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</si>
  <si>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</si>
  <si>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</si>
  <si>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</si>
  <si>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</si>
  <si>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</si>
  <si>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</si>
  <si>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</si>
  <si>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</si>
  <si>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</si>
  <si>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</si>
  <si>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</si>
  <si>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</si>
  <si>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</si>
  <si>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</si>
  <si>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</si>
  <si>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</si>
  <si>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</si>
  <si>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</si>
  <si>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</si>
  <si>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</si>
  <si>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</si>
  <si>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</si>
  <si>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</si>
  <si>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</si>
  <si>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</si>
  <si>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</si>
  <si>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</si>
  <si>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</si>
  <si>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</si>
  <si>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</si>
  <si>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</si>
  <si>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</si>
  <si>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</si>
  <si>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</si>
  <si>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</si>
  <si>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</si>
  <si>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</si>
  <si>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</si>
  <si>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</si>
  <si>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</si>
  <si>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</si>
  <si>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</si>
  <si>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</si>
  <si>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</si>
  <si>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</si>
  <si>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</si>
  <si>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</si>
  <si>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</si>
  <si>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</si>
  <si>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</si>
  <si>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</si>
  <si>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</si>
  <si>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</si>
  <si>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</si>
  <si>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</si>
  <si>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</si>
  <si>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</si>
  <si>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</si>
  <si>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</si>
  <si>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</si>
  <si>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</si>
  <si>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</si>
  <si>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</si>
  <si>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</si>
  <si>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</si>
  <si>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</si>
  <si>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</si>
  <si>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</si>
  <si>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</si>
  <si>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</si>
  <si>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</si>
  <si>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</si>
  <si>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</si>
  <si>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</si>
  <si>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</si>
  <si>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</si>
  <si>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</si>
  <si>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</si>
  <si>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</si>
  <si>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</si>
  <si>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</si>
  <si>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</si>
  <si>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</si>
  <si>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</si>
  <si>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</si>
  <si>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</si>
  <si>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</si>
  <si>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</si>
  <si>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</si>
  <si>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</si>
  <si>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</si>
  <si>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</si>
  <si>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</si>
  <si>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</si>
  <si>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</si>
  <si>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</si>
  <si>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</si>
  <si>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</si>
  <si>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</si>
  <si>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</si>
  <si>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</si>
  <si>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</si>
  <si>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</si>
  <si>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</si>
  <si>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</si>
  <si>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</si>
  <si>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</si>
  <si>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</si>
  <si>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</si>
  <si>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</si>
  <si>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</si>
  <si>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</si>
  <si>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</si>
  <si>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</si>
  <si>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</si>
  <si>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</si>
  <si>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</si>
  <si>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</si>
  <si>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</si>
  <si>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</si>
  <si>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</si>
  <si>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</si>
  <si>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</si>
  <si>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</si>
  <si>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</si>
  <si>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</si>
  <si>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</si>
  <si>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</si>
  <si>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</si>
  <si>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</si>
  <si>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</si>
  <si>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</si>
  <si>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</si>
  <si>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</si>
  <si>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</si>
  <si>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</si>
  <si>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</si>
  <si>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</si>
  <si>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</si>
  <si>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</si>
  <si>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</si>
  <si>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</si>
  <si>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</si>
  <si>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</si>
  <si>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</si>
  <si>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</si>
  <si>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</si>
  <si>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</si>
  <si>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</si>
  <si>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</si>
  <si>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</si>
  <si>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</si>
  <si>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</si>
  <si>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</si>
  <si>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</si>
  <si>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</si>
  <si>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</si>
  <si>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</si>
  <si>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</si>
  <si>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</si>
  <si>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</si>
  <si>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</si>
  <si>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</si>
  <si>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</si>
  <si>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lt.partner.f</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</si>
  <si>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</si>
  <si>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</si>
  <si>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</si>
  <si>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</si>
  <si>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</si>
  <si>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</si>
  <si>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</si>
  <si>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</si>
  <si>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</si>
  <si>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</si>
  <si>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</si>
  <si>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</si>
  <si>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Average age at partner acquisition, rescaled from [15,80) to [0,1).</t>
  </si>
  <si>
    <t>partner.age.mean.f</t>
  </si>
  <si>
    <t>partner.age.mean.m</t>
  </si>
  <si>
    <t>partner.age.scale.f</t>
  </si>
  <si>
    <t>partner.age.scale.m</t>
  </si>
  <si>
    <t>Expanded the set of parameters that can be adjusted via the FittingInputs tab.</t>
  </si>
  <si>
    <t>Female-to-male transmission probability per coital act</t>
  </si>
  <si>
    <t>Lifetime exposure to non-cohabiting partners, women</t>
  </si>
  <si>
    <t>Fitting sets this constant over time.</t>
  </si>
  <si>
    <t>Lifetime exposure to non-cohabiting partners, men</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</si>
  <si>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</si>
  <si>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</si>
  <si>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</si>
  <si>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</si>
  <si>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</si>
  <si>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Expressed as a rate ratio relative to never married people of the same gender.</t>
  </si>
  <si>
    <t>partner.pop.fsw</t>
  </si>
  <si>
    <t>Partnership exposure by population, male clients of FSW</t>
  </si>
  <si>
    <t>partner.pop.client</t>
  </si>
  <si>
    <t>The denominator should include men and women</t>
  </si>
  <si>
    <t>Changed notes from sex to gender in PopSizeInputs.</t>
  </si>
  <si>
    <t>Added the transmission probability per coital act to the FittingInputs tab.</t>
  </si>
  <si>
    <t>PopSizeInputs: fixed tooltips for FWID and MWID.</t>
  </si>
  <si>
    <t>FittingInputs: corrected the parameterization of the variance inflation prior. This used the reciprocal Gamma(x|a,1/b) where Gamma(x|a,b) was needed.</t>
  </si>
  <si>
    <t>ProgMapping</t>
  </si>
  <si>
    <t>Mapping of HIV disease progression and mortality rates from AIM to Goals ARM CD4 categories</t>
  </si>
  <si>
    <t>Added a description of the ProgMapping tab to the README tab.</t>
  </si>
  <si>
    <t>Tab</t>
  </si>
  <si>
    <t>Source</t>
  </si>
  <si>
    <t>Sources</t>
  </si>
  <si>
    <t>Tab used to document sources for model inputs</t>
  </si>
  <si>
    <t>Added "Changelog" and "Sources" to the tabs listed in the README tab.</t>
  </si>
  <si>
    <t>Added the Sources tab to the workbook.</t>
  </si>
  <si>
    <t>STI symptom age distribution</t>
  </si>
  <si>
    <t>Size</t>
  </si>
  <si>
    <t>Select behavioral risk group</t>
  </si>
  <si>
    <t>STI symptom prevalence, age 25-29, %</t>
  </si>
  <si>
    <t>Gender</t>
  </si>
  <si>
    <t>Select year</t>
  </si>
  <si>
    <t>Select gender</t>
  </si>
  <si>
    <t>Prevalence</t>
  </si>
  <si>
    <t>SELECTION</t>
  </si>
  <si>
    <t>Prev, %</t>
  </si>
  <si>
    <t>Added an "STIPrevInputs" tab for specifying STI prevalence.</t>
  </si>
  <si>
    <t>Added a "Gender" list to the SheetData tab</t>
  </si>
  <si>
    <t>STIPrevInputs</t>
  </si>
  <si>
    <t>Used to specify trends in prevalence of STI symptoms</t>
  </si>
  <si>
    <t>The age distribution parameters are used to specify odds ratios for STI symptoms relative to age 25-29. "Mean" is the average age of people with symptoms, "Size" controls how much prevalence varies by age.</t>
  </si>
  <si>
    <t>Shape 1</t>
  </si>
  <si>
    <t>Shape 2</t>
  </si>
  <si>
    <t>Added an STI cofactor effect parameter to the EpiInputs tab</t>
  </si>
  <si>
    <t>Added STIPrevInputs documentation to the README tab</t>
  </si>
  <si>
    <t>FittingInputs: adjusted prior distributions on the M2F transmission odds ratio and HIV fertility local adjustment factor so their mode is 1</t>
  </si>
  <si>
    <t>Added an "LikelihoodInputs" sheet so that these could be stored distinct from the model fitting sheet.</t>
  </si>
  <si>
    <t>Same-sex partnerships</t>
  </si>
  <si>
    <t>ContactInputs: Changed "Partnerships between MSM" to "Same-sex partnerships" for coital frequency and condom use.</t>
  </si>
  <si>
    <t>Added the initial prevalence as a fitting parameter.</t>
  </si>
  <si>
    <t>Added diagnostic plots and tables to FittingInputs tab.</t>
  </si>
  <si>
    <t>Added a validation check to the turnover indicator cells in PopSizeInputs</t>
  </si>
  <si>
    <t>Force of infection from unsafe injecting practices in PWID</t>
  </si>
  <si>
    <t>Fitting sets this constant over time and by gender.</t>
  </si>
  <si>
    <t>force.pwid</t>
  </si>
  <si>
    <t>Added PWID force of infection and partnership rate ratios for MSM and TGW to the FittingInputs form.</t>
  </si>
  <si>
    <t>Assumed proportionate mixing instead of preferential mixing between MSM and TGW</t>
  </si>
  <si>
    <t>Preferential mixing weight, FSW and male clients of FSW</t>
  </si>
  <si>
    <t>assort.fsw</t>
  </si>
  <si>
    <t>Preferential mixing weight, MSM</t>
  </si>
  <si>
    <t>assort.msm</t>
  </si>
  <si>
    <t>Preferential mixing weight, TGW</t>
  </si>
  <si>
    <t>assort.tgw</t>
  </si>
  <si>
    <t>Preferential mixing weight, remaining populations</t>
  </si>
  <si>
    <t>Applies to never/currently/previously married and PWID</t>
  </si>
  <si>
    <t>assort.gen</t>
  </si>
  <si>
    <t>Partnership exposure by population, MSM</t>
  </si>
  <si>
    <t>Partnership exposure by population, TGW</t>
  </si>
  <si>
    <t>partner.pop.msm</t>
  </si>
  <si>
    <t>partner.pop.tgw</t>
  </si>
  <si>
    <t>FittingInputs tab initial inputs are now greyed out.</t>
  </si>
  <si>
    <t>Added preferential mixing weights for FSW and clients, MSM, TGW, and remaining populations to  the FittingInputs form.</t>
  </si>
  <si>
    <t>Risk of sexual HIV transmission with STI symptoms</t>
  </si>
  <si>
    <t>STI symptoms in HIV-negative partner</t>
  </si>
  <si>
    <t>effect.sti.neg</t>
  </si>
  <si>
    <t>STI symptoms in HIV-positive partner</t>
  </si>
  <si>
    <t>effect.sti.pos</t>
  </si>
  <si>
    <t>Odds ratio vs. no STI symptoms</t>
  </si>
  <si>
    <t>OR</t>
  </si>
  <si>
    <t>STIPrevInputs: Corrected the prevalence by age visualization to apply the age pattern as odds ratios instead of scale factors.</t>
  </si>
  <si>
    <t>None, CD4 &lt; 200</t>
  </si>
  <si>
    <t>None, CD4 200-350</t>
  </si>
  <si>
    <t>None, CD4 &gt; 350</t>
  </si>
  <si>
    <t>Incident maternal HIV infection</t>
  </si>
  <si>
    <t>Single dose nevirapine</t>
  </si>
  <si>
    <t>Perinatal transmission</t>
  </si>
  <si>
    <t>peri.none.200.350</t>
  </si>
  <si>
    <t>peri.none.lt.200</t>
  </si>
  <si>
    <t>peri.none.gt.350</t>
  </si>
  <si>
    <t>peri.inci</t>
  </si>
  <si>
    <t>peri.sdnvp</t>
  </si>
  <si>
    <t>WHO 2006 dual ARV regimen</t>
  </si>
  <si>
    <t>peri.dual</t>
  </si>
  <si>
    <t>Option A</t>
  </si>
  <si>
    <t>Option B</t>
  </si>
  <si>
    <t>ART started before current pregnancy</t>
  </si>
  <si>
    <t>ART started during current pregnancy &gt; 4 weeks before delivery</t>
  </si>
  <si>
    <t>ART started during current pregnancy &lt; 4 weeks before delivery</t>
  </si>
  <si>
    <t>Transmission during breastfeeding</t>
  </si>
  <si>
    <t>Breastfeeding transmission values generally represent the probability of vertical transmission per month</t>
  </si>
  <si>
    <t>Single dose nevirapine, CD4 &lt; 350</t>
  </si>
  <si>
    <r>
      <t xml:space="preserve">Single dose nevirapine, CD4 </t>
    </r>
    <r>
      <rPr>
        <sz val="11"/>
        <color theme="1"/>
        <rFont val="Aptos Narrow"/>
        <family val="2"/>
      </rPr>
      <t>≥</t>
    </r>
    <r>
      <rPr>
        <sz val="11"/>
        <color theme="1"/>
        <rFont val="Calibri"/>
        <family val="2"/>
        <scheme val="minor"/>
      </rPr>
      <t xml:space="preserve"> 350</t>
    </r>
  </si>
  <si>
    <t>WHO dual ARV regimen, CD4 &lt; 350</t>
  </si>
  <si>
    <r>
      <t xml:space="preserve">WHO dual ARV regimen, CD4 </t>
    </r>
    <r>
      <rPr>
        <sz val="11"/>
        <color theme="1"/>
        <rFont val="Aptos Narrow"/>
        <family val="2"/>
      </rPr>
      <t>≥</t>
    </r>
    <r>
      <rPr>
        <sz val="11"/>
        <color theme="1"/>
        <rFont val="Calibri"/>
        <family val="2"/>
        <scheme val="minor"/>
      </rPr>
      <t xml:space="preserve"> 350</t>
    </r>
  </si>
  <si>
    <t>This is a probability per maternal incident infection, not a probability per month</t>
  </si>
  <si>
    <t>bf.none.lt.200</t>
  </si>
  <si>
    <t>bf.none.200.350</t>
  </si>
  <si>
    <t>bf.none.gt.350</t>
  </si>
  <si>
    <t>bf.inci</t>
  </si>
  <si>
    <t>bf.sdnvp.lt.350</t>
  </si>
  <si>
    <t>bf.sdnvp.gt.350</t>
  </si>
  <si>
    <t>bf.dual.lt.350</t>
  </si>
  <si>
    <t>bf.dual.gt.350</t>
  </si>
  <si>
    <t>peri.art.before</t>
  </si>
  <si>
    <t>peri.art.during</t>
  </si>
  <si>
    <t>peri.art.late</t>
  </si>
  <si>
    <t>peri.opt.a</t>
  </si>
  <si>
    <t>peri.opt.b</t>
  </si>
  <si>
    <t>bf.opt.a</t>
  </si>
  <si>
    <t>bf.opt.b</t>
  </si>
  <si>
    <t>bf.art.before</t>
  </si>
  <si>
    <t>bf.art.during</t>
  </si>
  <si>
    <t>bf.art.late</t>
  </si>
  <si>
    <t>Odds ratio for HIV susceptbility when symptomatic for other STIs</t>
  </si>
  <si>
    <t>Odds ratio for HIV infectivity when symptomatic for other STIs</t>
  </si>
  <si>
    <t>FittingInputs: STI cofactor effects can now be fitted.</t>
  </si>
  <si>
    <t>MTCTRiskInputs</t>
  </si>
  <si>
    <t>MTCT rates by prophylaxis regimen</t>
  </si>
  <si>
    <t>AIM 2024</t>
  </si>
  <si>
    <t>AIM 2024 inputs are published in three papers (doi:10.1097/QAD.0000000000002357, 10.1097/QAD.0000000000001306, and 10.1136/sextrans-2012-050709) and an unpublished presentation by Lynne Mofenson to the 2018 fall UNAIDS Reference Group meeting.</t>
  </si>
  <si>
    <t>MTCTRateInputs: added tab for MTCT rates by PMTCT regimen.</t>
  </si>
  <si>
    <t>Created this workbook as a copy of example-inputs.xlsx</t>
  </si>
  <si>
    <t>inputs/Mozambique_508_22.upd</t>
  </si>
  <si>
    <t>Replaced UPD file, PASFRs and HIVFertilityInputs with values from Mozambique's 2023 AIM file. HIV effects by CD4 category are for AIM's categories, not Goals ARM's.</t>
  </si>
  <si>
    <t>Child's age in months</t>
  </si>
  <si>
    <t>[0,2)</t>
  </si>
  <si>
    <t>Mother not receiving ARVs</t>
  </si>
  <si>
    <t>[2,4)</t>
  </si>
  <si>
    <t>[4,6)</t>
  </si>
  <si>
    <t>[6,8)</t>
  </si>
  <si>
    <t>[8,10)</t>
  </si>
  <si>
    <t>[10,12)</t>
  </si>
  <si>
    <t>[12,14)</t>
  </si>
  <si>
    <t>[14,16)</t>
  </si>
  <si>
    <t>[16,18)</t>
  </si>
  <si>
    <t>[18,20)</t>
  </si>
  <si>
    <t>[20,22)</t>
  </si>
  <si>
    <t>[22,24)</t>
  </si>
  <si>
    <t>[24,26)</t>
  </si>
  <si>
    <t>[26,28)</t>
  </si>
  <si>
    <t>[28,30)</t>
  </si>
  <si>
    <t>[30,32)</t>
  </si>
  <si>
    <t>[32,34)</t>
  </si>
  <si>
    <t>[34,36)</t>
  </si>
  <si>
    <t>Mother receiving ARVs</t>
  </si>
  <si>
    <t>% of mothers living with HIV who are breastfeeding</t>
  </si>
  <si>
    <t>Breastfeeding duration by maternal ARV status</t>
  </si>
  <si>
    <t>Values are modified from Mozambique defaults to use a different pattern for women on ARVs in 2000. Infant feeding was modified in that year to help with debugging.</t>
  </si>
  <si>
    <t>BreastfeedingInputs: added tab for breastfeeding duration by maternal ARV status.</t>
  </si>
  <si>
    <t>BreastfeedingInputs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</si>
</sst>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6"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
      <sz val="11"/>
      <color theme="1"/>
      <name val="Aptos Narrow"/>
      <family val="2"/>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s>
  <cellStyleXfs count="1">
    <xf numFmtId="0" fontId="0" fillId="0" borderId="0"/>
  </cellStyleXfs>
  <cellXfs count="415">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167" fontId="0" fillId="3" borderId="7" xfId="0" applyNumberFormat="1" applyFill="1" applyBorder="1"/>
    <xf numFmtId="0" fontId="0" fillId="2" borderId="0" xfId="0" applyFill="1"/>
    <xf numFmtId="0" fontId="23" fillId="3" borderId="1" xfId="0" applyFont="1" applyFill="1" applyBorder="1"/>
    <xf numFmtId="0" fontId="24" fillId="3" borderId="1" xfId="0" applyFont="1" applyFill="1" applyBorder="1"/>
    <xf numFmtId="167" fontId="24" fillId="0" borderId="1" xfId="0" applyNumberFormat="1" applyFont="1" applyBorder="1"/>
    <xf numFmtId="0" fontId="0" fillId="3" borderId="1" xfId="0" applyFill="1" applyBorder="1" applyAlignment="1">
      <alignment vertical="top"/>
    </xf>
    <xf numFmtId="167" fontId="0" fillId="2" borderId="0" xfId="0" applyNumberFormat="1" applyFill="1"/>
    <xf numFmtId="0" fontId="24" fillId="0" borderId="1" xfId="0" applyFont="1" applyBorder="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5" fillId="0" borderId="0" xfId="0" applyFont="1" applyAlignment="1">
      <alignment vertical="top" wrapText="1"/>
    </xf>
    <xf numFmtId="170" fontId="0" fillId="0" borderId="0" xfId="0" applyNumberFormat="1"/>
    <xf numFmtId="2" fontId="5" fillId="0" borderId="0" xfId="0" applyNumberFormat="1" applyFont="1"/>
    <xf numFmtId="2" fontId="5" fillId="0" borderId="17" xfId="0" applyNumberFormat="1" applyFont="1" applyBorder="1"/>
    <xf numFmtId="0" fontId="4" fillId="3" borderId="1" xfId="0" applyFont="1" applyFill="1" applyBorder="1" applyAlignment="1">
      <alignment horizontal="center"/>
    </xf>
    <xf numFmtId="0" fontId="0" fillId="3" borderId="4" xfId="0" applyFill="1" applyBorder="1"/>
    <xf numFmtId="0" fontId="4" fillId="3" borderId="5" xfId="0" applyFont="1" applyFill="1" applyBorder="1"/>
    <xf numFmtId="2" fontId="0" fillId="0" borderId="5" xfId="0" applyNumberFormat="1" applyBorder="1"/>
    <xf numFmtId="0" fontId="4" fillId="6" borderId="1" xfId="0" applyFont="1" applyFill="1" applyBorder="1" applyAlignment="1">
      <alignment horizontal="left" indent="1"/>
    </xf>
    <xf numFmtId="0" fontId="0" fillId="3" borderId="13" xfId="0" applyFill="1" applyBorder="1"/>
    <xf numFmtId="0" fontId="11" fillId="0" borderId="14" xfId="0" applyFont="1" applyBorder="1"/>
    <xf numFmtId="0" fontId="2" fillId="4" borderId="7" xfId="0" applyFont="1" applyFill="1" applyBorder="1" applyAlignment="1">
      <alignment horizontal="center"/>
    </xf>
    <xf numFmtId="0" fontId="0" fillId="3" borderId="15" xfId="0" applyFill="1" applyBorder="1"/>
    <xf numFmtId="0" fontId="0" fillId="3" borderId="19" xfId="0" applyFill="1" applyBorder="1"/>
    <xf numFmtId="164" fontId="0" fillId="6" borderId="0" xfId="0" applyNumberFormat="1" applyFill="1"/>
    <xf numFmtId="165" fontId="11" fillId="0" borderId="3" xfId="0" applyNumberFormat="1" applyFont="1" applyBorder="1"/>
    <xf numFmtId="165" fontId="11" fillId="0" borderId="9" xfId="0" applyNumberFormat="1" applyFont="1" applyBorder="1"/>
    <xf numFmtId="170" fontId="5" fillId="0" borderId="0" xfId="0" applyNumberFormat="1" applyFont="1" applyAlignment="1">
      <alignment horizontal="center" vertical="top"/>
    </xf>
    <xf numFmtId="0" fontId="5" fillId="0" borderId="0" xfId="0" applyFont="1"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5" fillId="3" borderId="1" xfId="0" applyFont="1" applyFill="1" applyBorder="1"/>
    <xf numFmtId="167" fontId="11" fillId="0" borderId="1" xfId="0" applyNumberFormat="1" applyFont="1" applyBorder="1"/>
    <xf numFmtId="167" fontId="11" fillId="0" borderId="9" xfId="0" applyNumberFormat="1" applyFont="1" applyBorder="1"/>
    <xf numFmtId="2" fontId="11" fillId="0" borderId="1" xfId="0" applyNumberFormat="1" applyFont="1" applyBorder="1"/>
    <xf numFmtId="167" fontId="11" fillId="0" borderId="15" xfId="0" applyNumberFormat="1" applyFont="1" applyBorder="1"/>
    <xf numFmtId="167" fontId="11" fillId="0" borderId="17" xfId="0" applyNumberFormat="1" applyFont="1" applyBorder="1"/>
    <xf numFmtId="10" fontId="11" fillId="0" borderId="7" xfId="0" applyNumberFormat="1" applyFont="1" applyBorder="1"/>
    <xf numFmtId="10" fontId="11" fillId="0" borderId="19" xfId="0" applyNumberFormat="1" applyFont="1" applyBorder="1"/>
    <xf numFmtId="10" fontId="11" fillId="0" borderId="16" xfId="0" applyNumberFormat="1" applyFont="1" applyBorder="1"/>
    <xf numFmtId="10" fontId="11" fillId="0" borderId="18" xfId="0" applyNumberFormat="1" applyFont="1" applyBorder="1"/>
    <xf numFmtId="0" fontId="0" fillId="2" borderId="16" xfId="0" applyFill="1" applyBorder="1"/>
    <xf numFmtId="0" fontId="0" fillId="2" borderId="17" xfId="0" applyFill="1" applyBorder="1"/>
    <xf numFmtId="0" fontId="0" fillId="2" borderId="18" xfId="0" applyFill="1" applyBorder="1"/>
    <xf numFmtId="165" fontId="5" fillId="3" borderId="1" xfId="0" applyNumberFormat="1" applyFont="1" applyFill="1" applyBorder="1"/>
    <xf numFmtId="165" fontId="5" fillId="0" borderId="1" xfId="0" applyNumberFormat="1" applyFont="1" applyBorder="1"/>
    <xf numFmtId="0" fontId="0" fillId="0" borderId="1" xfId="0"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2" fillId="4" borderId="5" xfId="0" applyFont="1" applyFill="1" applyBorder="1" applyAlignment="1">
      <alignment horizontal="center"/>
    </xf>
    <xf numFmtId="0" fontId="4" fillId="0" borderId="0" xfId="0" applyFont="1" applyAlignment="1">
      <alignment horizontal="center"/>
    </xf>
    <xf numFmtId="0" fontId="0" fillId="0" borderId="0" xfId="0"/>
    <xf numFmtId="0" fontId="0" fillId="3" borderId="14" xfId="0" applyFill="1" applyBorder="1" applyAlignment="1">
      <alignment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16" xfId="0" applyFill="1" applyBorder="1" applyAlignment="1">
      <alignment vertical="top" wrapText="1"/>
    </xf>
    <xf numFmtId="0" fontId="0" fillId="0" borderId="5" xfId="0" applyBorder="1"/>
    <xf numFmtId="0" fontId="0" fillId="0" borderId="16" xfId="0" applyBorder="1"/>
    <xf numFmtId="0" fontId="0" fillId="0" borderId="20" xfId="0" applyBorder="1"/>
    <xf numFmtId="0" fontId="0" fillId="0" borderId="17" xfId="0" applyBorder="1"/>
    <xf numFmtId="0" fontId="0" fillId="0" borderId="18" xfId="0" applyBorder="1"/>
    <xf numFmtId="0" fontId="10" fillId="3" borderId="1" xfId="0" applyFont="1" applyFill="1" applyBorder="1"/>
    <xf numFmtId="0" fontId="0" fillId="7" borderId="1" xfId="0" applyFill="1" applyBorder="1" applyAlignment="1">
      <alignment horizontal="left"/>
    </xf>
    <xf numFmtId="0" fontId="0" fillId="7" borderId="1" xfId="0" applyFill="1" applyBorder="1"/>
    <xf numFmtId="0" fontId="10" fillId="3" borderId="4" xfId="0" applyFont="1" applyFill="1" applyBorder="1"/>
    <xf numFmtId="0" fontId="0" fillId="6" borderId="4" xfId="0" applyFill="1" applyBorder="1"/>
    <xf numFmtId="0" fontId="0" fillId="6" borderId="0" xfId="0" applyFill="1"/>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55" xfId="0" applyFont="1" applyFill="1" applyBorder="1" applyAlignment="1">
      <alignment horizontal="center"/>
    </xf>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4" fillId="3" borderId="1" xfId="0" applyFont="1" applyFill="1" applyBorder="1" applyAlignment="1"/>
    <xf numFmtId="0" fontId="0" fillId="3" borderId="1" xfId="0" applyFill="1" applyBorder="1" applyAlignment="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a:t>
            </a:r>
            <a:r>
              <a:rPr lang="en-US" b="1" baseline="0"/>
              <a:t> prevalence by age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STIPrevInputs!$W$19:$W$84</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STIPrevInputs!$Y$19:$Y$84</c:f>
              <c:numCache>
                <c:formatCode>0.00%</c:formatCode>
                <c:ptCount val="66"/>
                <c:pt idx="0">
                  <c:v>4.1128007413725159E-2</c:v>
                </c:pt>
                <c:pt idx="1">
                  <c:v>4.4836005783294421E-2</c:v>
                </c:pt>
                <c:pt idx="2">
                  <c:v>4.6524273484247702E-2</c:v>
                </c:pt>
                <c:pt idx="3">
                  <c:v>4.757327980434696E-2</c:v>
                </c:pt>
                <c:pt idx="4">
                  <c:v>4.8296917127120684E-2</c:v>
                </c:pt>
                <c:pt idx="5">
                  <c:v>4.8820295419665233E-2</c:v>
                </c:pt>
                <c:pt idx="6">
                  <c:v>4.9206471916728167E-2</c:v>
                </c:pt>
                <c:pt idx="7">
                  <c:v>4.9491834600567684E-2</c:v>
                </c:pt>
                <c:pt idx="8">
                  <c:v>4.9699338119910896E-2</c:v>
                </c:pt>
                <c:pt idx="9">
                  <c:v>4.9844408270428728E-2</c:v>
                </c:pt>
                <c:pt idx="10">
                  <c:v>4.9937911700632581E-2</c:v>
                </c:pt>
                <c:pt idx="11">
                  <c:v>4.9987786533359301E-2</c:v>
                </c:pt>
                <c:pt idx="12">
                  <c:v>0.05</c:v>
                </c:pt>
                <c:pt idx="13">
                  <c:v>4.9979141626078416E-2</c:v>
                </c:pt>
                <c:pt idx="14">
                  <c:v>4.9928806923995699E-2</c:v>
                </c:pt>
                <c:pt idx="15">
                  <c:v>4.9851854635052421E-2</c:v>
                </c:pt>
                <c:pt idx="16">
                  <c:v>4.9750584463242951E-2</c:v>
                </c:pt>
                <c:pt idx="17">
                  <c:v>4.9626863049963853E-2</c:v>
                </c:pt>
                <c:pt idx="18">
                  <c:v>4.9482215228549668E-2</c:v>
                </c:pt>
                <c:pt idx="19">
                  <c:v>4.9317891368962745E-2</c:v>
                </c:pt>
                <c:pt idx="20">
                  <c:v>4.9134917868809538E-2</c:v>
                </c:pt>
                <c:pt idx="21">
                  <c:v>4.8934135512121724E-2</c:v>
                </c:pt>
                <c:pt idx="22">
                  <c:v>4.8716228924528024E-2</c:v>
                </c:pt>
                <c:pt idx="23">
                  <c:v>4.8481749374946453E-2</c:v>
                </c:pt>
                <c:pt idx="24">
                  <c:v>4.8231132517938632E-2</c:v>
                </c:pt>
                <c:pt idx="25">
                  <c:v>4.7964712221849663E-2</c:v>
                </c:pt>
                <c:pt idx="26">
                  <c:v>4.76827313144189E-2</c:v>
                </c:pt>
                <c:pt idx="27">
                  <c:v>4.7385349854518997E-2</c:v>
                </c:pt>
                <c:pt idx="28">
                  <c:v>4.7072651376856831E-2</c:v>
                </c:pt>
                <c:pt idx="29">
                  <c:v>4.6744647436555188E-2</c:v>
                </c:pt>
                <c:pt idx="30">
                  <c:v>4.6401280689509251E-2</c:v>
                </c:pt>
                <c:pt idx="31">
                  <c:v>4.6042426673277528E-2</c:v>
                </c:pt>
                <c:pt idx="32">
                  <c:v>4.5667894395628003E-2</c:v>
                </c:pt>
                <c:pt idx="33">
                  <c:v>4.5277425789000514E-2</c:v>
                </c:pt>
                <c:pt idx="34">
                  <c:v>4.4870694045406882E-2</c:v>
                </c:pt>
                <c:pt idx="35">
                  <c:v>4.4447300804630011E-2</c:v>
                </c:pt>
                <c:pt idx="36">
                  <c:v>4.4006772126245465E-2</c:v>
                </c:pt>
                <c:pt idx="37">
                  <c:v>4.3548553130208049E-2</c:v>
                </c:pt>
                <c:pt idx="38">
                  <c:v>4.3072001138473606E-2</c:v>
                </c:pt>
                <c:pt idx="39">
                  <c:v>4.2576377087703517E-2</c:v>
                </c:pt>
                <c:pt idx="40">
                  <c:v>4.2060834905861676E-2</c:v>
                </c:pt>
                <c:pt idx="41">
                  <c:v>4.1524408447233298E-2</c:v>
                </c:pt>
                <c:pt idx="42">
                  <c:v>4.0965995452480884E-2</c:v>
                </c:pt>
                <c:pt idx="43">
                  <c:v>4.0384337830663142E-2</c:v>
                </c:pt>
                <c:pt idx="44">
                  <c:v>3.9777997331138466E-2</c:v>
                </c:pt>
                <c:pt idx="45">
                  <c:v>3.9145325359149122E-2</c:v>
                </c:pt>
                <c:pt idx="46">
                  <c:v>3.8484425250927157E-2</c:v>
                </c:pt>
                <c:pt idx="47">
                  <c:v>3.779310470318728E-2</c:v>
                </c:pt>
                <c:pt idx="48">
                  <c:v>3.7068815155469288E-2</c:v>
                </c:pt>
                <c:pt idx="49">
                  <c:v>3.6308573604430482E-2</c:v>
                </c:pt>
                <c:pt idx="50">
                  <c:v>3.5508860345431555E-2</c:v>
                </c:pt>
                <c:pt idx="51">
                  <c:v>3.4665483082557874E-2</c:v>
                </c:pt>
                <c:pt idx="52">
                  <c:v>3.3773393019430206E-2</c:v>
                </c:pt>
                <c:pt idx="53">
                  <c:v>3.2826430675826593E-2</c:v>
                </c:pt>
                <c:pt idx="54">
                  <c:v>3.1816965909452141E-2</c:v>
                </c:pt>
                <c:pt idx="55">
                  <c:v>3.0735373348664996E-2</c:v>
                </c:pt>
                <c:pt idx="56">
                  <c:v>2.9569241670302525E-2</c:v>
                </c:pt>
                <c:pt idx="57">
                  <c:v>2.8302132095443435E-2</c:v>
                </c:pt>
                <c:pt idx="58">
                  <c:v>2.6911529043637493E-2</c:v>
                </c:pt>
                <c:pt idx="59">
                  <c:v>2.5365237084573798E-2</c:v>
                </c:pt>
                <c:pt idx="60">
                  <c:v>2.3614504064204032E-2</c:v>
                </c:pt>
                <c:pt idx="61">
                  <c:v>2.1579340131718947E-2</c:v>
                </c:pt>
                <c:pt idx="62">
                  <c:v>1.9111600846684666E-2</c:v>
                </c:pt>
                <c:pt idx="63">
                  <c:v>1.5873405192579234E-2</c:v>
                </c:pt>
                <c:pt idx="64">
                  <c:v>1.0612151037814025E-2</c:v>
                </c:pt>
                <c:pt idx="65">
                  <c:v>0</c:v>
                </c:pt>
              </c:numCache>
            </c:numRef>
          </c:val>
          <c:extLst>
            <c:ext xmlns:c16="http://schemas.microsoft.com/office/drawing/2014/chart" uri="{C3380CC4-5D6E-409C-BE32-E72D297353CC}">
              <c16:uniqueId val="{00000000-DC6A-474B-B99D-3739AE4F26D8}"/>
            </c:ext>
          </c:extLst>
        </c:ser>
        <c:dLbls>
          <c:showLegendKey val="0"/>
          <c:showVal val="0"/>
          <c:showCatName val="0"/>
          <c:showSerName val="0"/>
          <c:showPercent val="0"/>
          <c:showBubbleSize val="0"/>
        </c:dLbls>
        <c:gapWidth val="0"/>
        <c:overlap val="-27"/>
        <c:axId val="526356336"/>
        <c:axId val="1613038048"/>
      </c:barChart>
      <c:catAx>
        <c:axId val="5263563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38048"/>
        <c:crosses val="autoZero"/>
        <c:auto val="1"/>
        <c:lblAlgn val="ctr"/>
        <c:lblOffset val="100"/>
        <c:tickLblSkip val="5"/>
        <c:noMultiLvlLbl val="0"/>
      </c:catAx>
      <c:valAx>
        <c:axId val="161303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35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STIPrevInputs!$A$3</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STIPrevInputs!$B$3:$CD$3</c:f>
              <c:numCache>
                <c:formatCode>0.00</c:formatCode>
                <c:ptCount val="81"/>
                <c:pt idx="0">
                  <c:v>5</c:v>
                </c:pt>
                <c:pt idx="1">
                  <c:v>5.01</c:v>
                </c:pt>
                <c:pt idx="2">
                  <c:v>5.0199999999999996</c:v>
                </c:pt>
                <c:pt idx="3">
                  <c:v>5.0299999999999994</c:v>
                </c:pt>
                <c:pt idx="4">
                  <c:v>5.0399999999999991</c:v>
                </c:pt>
                <c:pt idx="5">
                  <c:v>5.0499999999999989</c:v>
                </c:pt>
                <c:pt idx="6">
                  <c:v>5.0599999999999987</c:v>
                </c:pt>
                <c:pt idx="7">
                  <c:v>5.0699999999999985</c:v>
                </c:pt>
                <c:pt idx="8">
                  <c:v>5.0799999999999983</c:v>
                </c:pt>
                <c:pt idx="9">
                  <c:v>5.0899999999999981</c:v>
                </c:pt>
                <c:pt idx="10">
                  <c:v>5.0999999999999979</c:v>
                </c:pt>
                <c:pt idx="11">
                  <c:v>5.1099999999999977</c:v>
                </c:pt>
                <c:pt idx="12">
                  <c:v>5.1199999999999974</c:v>
                </c:pt>
                <c:pt idx="13">
                  <c:v>5.1299999999999972</c:v>
                </c:pt>
                <c:pt idx="14">
                  <c:v>5.139999999999997</c:v>
                </c:pt>
                <c:pt idx="15">
                  <c:v>5.1499999999999968</c:v>
                </c:pt>
                <c:pt idx="16">
                  <c:v>5.1599999999999966</c:v>
                </c:pt>
                <c:pt idx="17">
                  <c:v>5.1699999999999964</c:v>
                </c:pt>
                <c:pt idx="18">
                  <c:v>5.1799999999999962</c:v>
                </c:pt>
                <c:pt idx="19">
                  <c:v>5.1899999999999959</c:v>
                </c:pt>
                <c:pt idx="20">
                  <c:v>5.1999999999999957</c:v>
                </c:pt>
                <c:pt idx="21">
                  <c:v>5.2099999999999955</c:v>
                </c:pt>
                <c:pt idx="22">
                  <c:v>5.2199999999999953</c:v>
                </c:pt>
                <c:pt idx="23">
                  <c:v>5.2299999999999951</c:v>
                </c:pt>
                <c:pt idx="24">
                  <c:v>5.2399999999999949</c:v>
                </c:pt>
                <c:pt idx="25">
                  <c:v>5.2499999999999947</c:v>
                </c:pt>
                <c:pt idx="26">
                  <c:v>5.2599999999999945</c:v>
                </c:pt>
                <c:pt idx="27">
                  <c:v>5.2699999999999942</c:v>
                </c:pt>
                <c:pt idx="28">
                  <c:v>5.279999999999994</c:v>
                </c:pt>
                <c:pt idx="29">
                  <c:v>5.2899999999999938</c:v>
                </c:pt>
                <c:pt idx="30">
                  <c:v>5.2999999999999936</c:v>
                </c:pt>
                <c:pt idx="31">
                  <c:v>5.3099999999999934</c:v>
                </c:pt>
                <c:pt idx="32">
                  <c:v>5.3199999999999932</c:v>
                </c:pt>
                <c:pt idx="33">
                  <c:v>5.329999999999993</c:v>
                </c:pt>
                <c:pt idx="34">
                  <c:v>5.3399999999999928</c:v>
                </c:pt>
                <c:pt idx="35">
                  <c:v>5.3499999999999925</c:v>
                </c:pt>
                <c:pt idx="36">
                  <c:v>5.3599999999999923</c:v>
                </c:pt>
                <c:pt idx="37">
                  <c:v>5.3699999999999921</c:v>
                </c:pt>
                <c:pt idx="38">
                  <c:v>5.3799999999999919</c:v>
                </c:pt>
                <c:pt idx="39">
                  <c:v>5.3899999999999917</c:v>
                </c:pt>
                <c:pt idx="40">
                  <c:v>5.3999999999999915</c:v>
                </c:pt>
                <c:pt idx="41">
                  <c:v>5.4099999999999913</c:v>
                </c:pt>
                <c:pt idx="42">
                  <c:v>5.419999999999991</c:v>
                </c:pt>
                <c:pt idx="43">
                  <c:v>5.4299999999999908</c:v>
                </c:pt>
                <c:pt idx="44">
                  <c:v>5.4399999999999906</c:v>
                </c:pt>
                <c:pt idx="45">
                  <c:v>5.4499999999999904</c:v>
                </c:pt>
                <c:pt idx="46">
                  <c:v>5.4599999999999902</c:v>
                </c:pt>
                <c:pt idx="47">
                  <c:v>5.46999999999999</c:v>
                </c:pt>
                <c:pt idx="48">
                  <c:v>5.4799999999999898</c:v>
                </c:pt>
                <c:pt idx="49">
                  <c:v>5.4899999999999896</c:v>
                </c:pt>
                <c:pt idx="50">
                  <c:v>5.4999999999999893</c:v>
                </c:pt>
                <c:pt idx="51">
                  <c:v>5.5099999999999891</c:v>
                </c:pt>
                <c:pt idx="52">
                  <c:v>5.5199999999999889</c:v>
                </c:pt>
                <c:pt idx="53">
                  <c:v>5.5299999999999887</c:v>
                </c:pt>
                <c:pt idx="54">
                  <c:v>5.5399999999999885</c:v>
                </c:pt>
                <c:pt idx="55">
                  <c:v>5.5499999999999883</c:v>
                </c:pt>
                <c:pt idx="56">
                  <c:v>5.5599999999999881</c:v>
                </c:pt>
                <c:pt idx="57">
                  <c:v>5.5699999999999878</c:v>
                </c:pt>
                <c:pt idx="58">
                  <c:v>5.5799999999999876</c:v>
                </c:pt>
                <c:pt idx="59">
                  <c:v>5.5899999999999874</c:v>
                </c:pt>
                <c:pt idx="60">
                  <c:v>5.5999999999999872</c:v>
                </c:pt>
                <c:pt idx="61">
                  <c:v>5.609999999999987</c:v>
                </c:pt>
                <c:pt idx="62">
                  <c:v>5.6199999999999868</c:v>
                </c:pt>
                <c:pt idx="63">
                  <c:v>5.6299999999999866</c:v>
                </c:pt>
                <c:pt idx="64">
                  <c:v>5.6399999999999864</c:v>
                </c:pt>
                <c:pt idx="65">
                  <c:v>5.6499999999999861</c:v>
                </c:pt>
                <c:pt idx="66">
                  <c:v>5.6599999999999859</c:v>
                </c:pt>
                <c:pt idx="67">
                  <c:v>5.6699999999999857</c:v>
                </c:pt>
                <c:pt idx="68">
                  <c:v>5.6799999999999855</c:v>
                </c:pt>
                <c:pt idx="69">
                  <c:v>5.6899999999999853</c:v>
                </c:pt>
                <c:pt idx="70">
                  <c:v>5.6999999999999851</c:v>
                </c:pt>
                <c:pt idx="71">
                  <c:v>5.7099999999999849</c:v>
                </c:pt>
                <c:pt idx="72">
                  <c:v>5.7199999999999847</c:v>
                </c:pt>
                <c:pt idx="73">
                  <c:v>5.7299999999999844</c:v>
                </c:pt>
                <c:pt idx="74">
                  <c:v>5.7399999999999842</c:v>
                </c:pt>
                <c:pt idx="75">
                  <c:v>5.749999999999984</c:v>
                </c:pt>
                <c:pt idx="76">
                  <c:v>5.7599999999999838</c:v>
                </c:pt>
                <c:pt idx="77">
                  <c:v>5.7699999999999836</c:v>
                </c:pt>
                <c:pt idx="78">
                  <c:v>5.7799999999999834</c:v>
                </c:pt>
                <c:pt idx="79">
                  <c:v>5.7899999999999832</c:v>
                </c:pt>
                <c:pt idx="80">
                  <c:v>5.7999999999999829</c:v>
                </c:pt>
              </c:numCache>
            </c:numRef>
          </c:val>
          <c:smooth val="0"/>
          <c:extLst>
            <c:ext xmlns:c16="http://schemas.microsoft.com/office/drawing/2014/chart" uri="{C3380CC4-5D6E-409C-BE32-E72D297353CC}">
              <c16:uniqueId val="{00000000-FCD4-46BD-B611-5F8F532A8404}"/>
            </c:ext>
          </c:extLst>
        </c:ser>
        <c:ser>
          <c:idx val="1"/>
          <c:order val="1"/>
          <c:tx>
            <c:strRef>
              <c:f>STIPrevInputs!$A$4</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STIPrevInputs!$B$4:$CD$4</c:f>
              <c:numCache>
                <c:formatCode>0.00</c:formatCode>
                <c:ptCount val="81"/>
                <c:pt idx="0">
                  <c:v>6</c:v>
                </c:pt>
                <c:pt idx="1">
                  <c:v>6.01</c:v>
                </c:pt>
                <c:pt idx="2">
                  <c:v>6.02</c:v>
                </c:pt>
                <c:pt idx="3">
                  <c:v>6.0299999999999994</c:v>
                </c:pt>
                <c:pt idx="4">
                  <c:v>6.0399999999999991</c:v>
                </c:pt>
                <c:pt idx="5">
                  <c:v>6.0499999999999989</c:v>
                </c:pt>
                <c:pt idx="6">
                  <c:v>6.0599999999999987</c:v>
                </c:pt>
                <c:pt idx="7">
                  <c:v>6.0699999999999985</c:v>
                </c:pt>
                <c:pt idx="8">
                  <c:v>6.0799999999999983</c:v>
                </c:pt>
                <c:pt idx="9">
                  <c:v>6.0899999999999981</c:v>
                </c:pt>
                <c:pt idx="10">
                  <c:v>6.0999999999999979</c:v>
                </c:pt>
                <c:pt idx="11">
                  <c:v>6.1099999999999977</c:v>
                </c:pt>
                <c:pt idx="12">
                  <c:v>6.1199999999999974</c:v>
                </c:pt>
                <c:pt idx="13">
                  <c:v>6.1299999999999972</c:v>
                </c:pt>
                <c:pt idx="14">
                  <c:v>6.139999999999997</c:v>
                </c:pt>
                <c:pt idx="15">
                  <c:v>6.1499999999999968</c:v>
                </c:pt>
                <c:pt idx="16">
                  <c:v>6.1599999999999966</c:v>
                </c:pt>
                <c:pt idx="17">
                  <c:v>6.1699999999999964</c:v>
                </c:pt>
                <c:pt idx="18">
                  <c:v>6.1799999999999962</c:v>
                </c:pt>
                <c:pt idx="19">
                  <c:v>6.1899999999999959</c:v>
                </c:pt>
                <c:pt idx="20">
                  <c:v>6.1999999999999957</c:v>
                </c:pt>
                <c:pt idx="21">
                  <c:v>6.2099999999999955</c:v>
                </c:pt>
                <c:pt idx="22">
                  <c:v>6.2199999999999953</c:v>
                </c:pt>
                <c:pt idx="23">
                  <c:v>6.2299999999999951</c:v>
                </c:pt>
                <c:pt idx="24">
                  <c:v>6.2399999999999949</c:v>
                </c:pt>
                <c:pt idx="25">
                  <c:v>6.2499999999999947</c:v>
                </c:pt>
                <c:pt idx="26">
                  <c:v>6.2599999999999945</c:v>
                </c:pt>
                <c:pt idx="27">
                  <c:v>6.2699999999999942</c:v>
                </c:pt>
                <c:pt idx="28">
                  <c:v>6.279999999999994</c:v>
                </c:pt>
                <c:pt idx="29">
                  <c:v>6.2899999999999938</c:v>
                </c:pt>
                <c:pt idx="30">
                  <c:v>6.2999999999999936</c:v>
                </c:pt>
                <c:pt idx="31">
                  <c:v>6.3099999999999934</c:v>
                </c:pt>
                <c:pt idx="32">
                  <c:v>6.3199999999999932</c:v>
                </c:pt>
                <c:pt idx="33">
                  <c:v>6.329999999999993</c:v>
                </c:pt>
                <c:pt idx="34">
                  <c:v>6.3399999999999928</c:v>
                </c:pt>
                <c:pt idx="35">
                  <c:v>6.3499999999999925</c:v>
                </c:pt>
                <c:pt idx="36">
                  <c:v>6.3599999999999923</c:v>
                </c:pt>
                <c:pt idx="37">
                  <c:v>6.3699999999999921</c:v>
                </c:pt>
                <c:pt idx="38">
                  <c:v>6.3799999999999919</c:v>
                </c:pt>
                <c:pt idx="39">
                  <c:v>6.3899999999999917</c:v>
                </c:pt>
                <c:pt idx="40">
                  <c:v>6.3999999999999915</c:v>
                </c:pt>
                <c:pt idx="41">
                  <c:v>6.4099999999999913</c:v>
                </c:pt>
                <c:pt idx="42">
                  <c:v>6.419999999999991</c:v>
                </c:pt>
                <c:pt idx="43">
                  <c:v>6.4299999999999908</c:v>
                </c:pt>
                <c:pt idx="44">
                  <c:v>6.4399999999999906</c:v>
                </c:pt>
                <c:pt idx="45">
                  <c:v>6.4499999999999904</c:v>
                </c:pt>
                <c:pt idx="46">
                  <c:v>6.4599999999999902</c:v>
                </c:pt>
                <c:pt idx="47">
                  <c:v>6.46999999999999</c:v>
                </c:pt>
                <c:pt idx="48">
                  <c:v>6.4799999999999898</c:v>
                </c:pt>
                <c:pt idx="49">
                  <c:v>6.4899999999999896</c:v>
                </c:pt>
                <c:pt idx="50">
                  <c:v>6.4999999999999893</c:v>
                </c:pt>
                <c:pt idx="51">
                  <c:v>6.5099999999999891</c:v>
                </c:pt>
                <c:pt idx="52">
                  <c:v>6.5199999999999889</c:v>
                </c:pt>
                <c:pt idx="53">
                  <c:v>6.5299999999999887</c:v>
                </c:pt>
                <c:pt idx="54">
                  <c:v>6.5399999999999885</c:v>
                </c:pt>
                <c:pt idx="55">
                  <c:v>6.5499999999999883</c:v>
                </c:pt>
                <c:pt idx="56">
                  <c:v>6.5599999999999881</c:v>
                </c:pt>
                <c:pt idx="57">
                  <c:v>6.5699999999999878</c:v>
                </c:pt>
                <c:pt idx="58">
                  <c:v>6.5799999999999876</c:v>
                </c:pt>
                <c:pt idx="59">
                  <c:v>6.5899999999999874</c:v>
                </c:pt>
                <c:pt idx="60">
                  <c:v>6.5999999999999872</c:v>
                </c:pt>
                <c:pt idx="61">
                  <c:v>6.609999999999987</c:v>
                </c:pt>
                <c:pt idx="62">
                  <c:v>6.6199999999999868</c:v>
                </c:pt>
                <c:pt idx="63">
                  <c:v>6.6299999999999866</c:v>
                </c:pt>
                <c:pt idx="64">
                  <c:v>6.6399999999999864</c:v>
                </c:pt>
                <c:pt idx="65">
                  <c:v>6.6499999999999861</c:v>
                </c:pt>
                <c:pt idx="66">
                  <c:v>6.6599999999999859</c:v>
                </c:pt>
                <c:pt idx="67">
                  <c:v>6.6699999999999857</c:v>
                </c:pt>
                <c:pt idx="68">
                  <c:v>6.6799999999999855</c:v>
                </c:pt>
                <c:pt idx="69">
                  <c:v>6.6899999999999853</c:v>
                </c:pt>
                <c:pt idx="70">
                  <c:v>6.6999999999999851</c:v>
                </c:pt>
                <c:pt idx="71">
                  <c:v>6.7099999999999849</c:v>
                </c:pt>
                <c:pt idx="72">
                  <c:v>6.7199999999999847</c:v>
                </c:pt>
                <c:pt idx="73">
                  <c:v>6.7299999999999844</c:v>
                </c:pt>
                <c:pt idx="74">
                  <c:v>6.7399999999999842</c:v>
                </c:pt>
                <c:pt idx="75">
                  <c:v>6.749999999999984</c:v>
                </c:pt>
                <c:pt idx="76">
                  <c:v>6.7599999999999838</c:v>
                </c:pt>
                <c:pt idx="77">
                  <c:v>6.7699999999999836</c:v>
                </c:pt>
                <c:pt idx="78">
                  <c:v>6.7799999999999834</c:v>
                </c:pt>
                <c:pt idx="79">
                  <c:v>6.7899999999999832</c:v>
                </c:pt>
                <c:pt idx="80">
                  <c:v>6.7999999999999829</c:v>
                </c:pt>
              </c:numCache>
            </c:numRef>
          </c:val>
          <c:smooth val="0"/>
          <c:extLst>
            <c:ext xmlns:c16="http://schemas.microsoft.com/office/drawing/2014/chart" uri="{C3380CC4-5D6E-409C-BE32-E72D297353CC}">
              <c16:uniqueId val="{00000001-FCD4-46BD-B611-5F8F532A8404}"/>
            </c:ext>
          </c:extLst>
        </c:ser>
        <c:ser>
          <c:idx val="2"/>
          <c:order val="2"/>
          <c:tx>
            <c:strRef>
              <c:f>STIPrevInputs!$A$5</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STIPrevInputs!$B$5:$CD$5</c:f>
              <c:numCache>
                <c:formatCode>0.00</c:formatCode>
                <c:ptCount val="81"/>
                <c:pt idx="0">
                  <c:v>7</c:v>
                </c:pt>
                <c:pt idx="1">
                  <c:v>7.01</c:v>
                </c:pt>
                <c:pt idx="2">
                  <c:v>7.02</c:v>
                </c:pt>
                <c:pt idx="3">
                  <c:v>7.0299999999999994</c:v>
                </c:pt>
                <c:pt idx="4">
                  <c:v>7.0399999999999991</c:v>
                </c:pt>
                <c:pt idx="5">
                  <c:v>7.0499999999999989</c:v>
                </c:pt>
                <c:pt idx="6">
                  <c:v>7.0599999999999987</c:v>
                </c:pt>
                <c:pt idx="7">
                  <c:v>7.0699999999999985</c:v>
                </c:pt>
                <c:pt idx="8">
                  <c:v>7.0799999999999983</c:v>
                </c:pt>
                <c:pt idx="9">
                  <c:v>7.0899999999999981</c:v>
                </c:pt>
                <c:pt idx="10">
                  <c:v>7.0999999999999979</c:v>
                </c:pt>
                <c:pt idx="11">
                  <c:v>7.1099999999999977</c:v>
                </c:pt>
                <c:pt idx="12">
                  <c:v>7.1199999999999974</c:v>
                </c:pt>
                <c:pt idx="13">
                  <c:v>7.1299999999999972</c:v>
                </c:pt>
                <c:pt idx="14">
                  <c:v>7.139999999999997</c:v>
                </c:pt>
                <c:pt idx="15">
                  <c:v>7.1499999999999968</c:v>
                </c:pt>
                <c:pt idx="16">
                  <c:v>7.1599999999999966</c:v>
                </c:pt>
                <c:pt idx="17">
                  <c:v>7.1699999999999964</c:v>
                </c:pt>
                <c:pt idx="18">
                  <c:v>7.1799999999999962</c:v>
                </c:pt>
                <c:pt idx="19">
                  <c:v>7.1899999999999959</c:v>
                </c:pt>
                <c:pt idx="20">
                  <c:v>7.1999999999999957</c:v>
                </c:pt>
                <c:pt idx="21">
                  <c:v>7.2099999999999955</c:v>
                </c:pt>
                <c:pt idx="22">
                  <c:v>7.2199999999999953</c:v>
                </c:pt>
                <c:pt idx="23">
                  <c:v>7.2299999999999951</c:v>
                </c:pt>
                <c:pt idx="24">
                  <c:v>7.2399999999999949</c:v>
                </c:pt>
                <c:pt idx="25">
                  <c:v>7.2499999999999947</c:v>
                </c:pt>
                <c:pt idx="26">
                  <c:v>7.2599999999999945</c:v>
                </c:pt>
                <c:pt idx="27">
                  <c:v>7.2699999999999942</c:v>
                </c:pt>
                <c:pt idx="28">
                  <c:v>7.279999999999994</c:v>
                </c:pt>
                <c:pt idx="29">
                  <c:v>7.2899999999999938</c:v>
                </c:pt>
                <c:pt idx="30">
                  <c:v>7.2999999999999936</c:v>
                </c:pt>
                <c:pt idx="31">
                  <c:v>7.3099999999999934</c:v>
                </c:pt>
                <c:pt idx="32">
                  <c:v>7.3199999999999932</c:v>
                </c:pt>
                <c:pt idx="33">
                  <c:v>7.329999999999993</c:v>
                </c:pt>
                <c:pt idx="34">
                  <c:v>7.3399999999999928</c:v>
                </c:pt>
                <c:pt idx="35">
                  <c:v>7.3499999999999925</c:v>
                </c:pt>
                <c:pt idx="36">
                  <c:v>7.3599999999999923</c:v>
                </c:pt>
                <c:pt idx="37">
                  <c:v>7.3699999999999921</c:v>
                </c:pt>
                <c:pt idx="38">
                  <c:v>7.3799999999999919</c:v>
                </c:pt>
                <c:pt idx="39">
                  <c:v>7.3899999999999917</c:v>
                </c:pt>
                <c:pt idx="40">
                  <c:v>7.3999999999999915</c:v>
                </c:pt>
                <c:pt idx="41">
                  <c:v>7.4099999999999913</c:v>
                </c:pt>
                <c:pt idx="42">
                  <c:v>7.419999999999991</c:v>
                </c:pt>
                <c:pt idx="43">
                  <c:v>7.4299999999999908</c:v>
                </c:pt>
                <c:pt idx="44">
                  <c:v>7.4399999999999906</c:v>
                </c:pt>
                <c:pt idx="45">
                  <c:v>7.4499999999999904</c:v>
                </c:pt>
                <c:pt idx="46">
                  <c:v>7.4599999999999902</c:v>
                </c:pt>
                <c:pt idx="47">
                  <c:v>7.46999999999999</c:v>
                </c:pt>
                <c:pt idx="48">
                  <c:v>7.4799999999999898</c:v>
                </c:pt>
                <c:pt idx="49">
                  <c:v>7.4899999999999896</c:v>
                </c:pt>
                <c:pt idx="50">
                  <c:v>7.4999999999999893</c:v>
                </c:pt>
                <c:pt idx="51">
                  <c:v>7.5099999999999891</c:v>
                </c:pt>
                <c:pt idx="52">
                  <c:v>7.5199999999999889</c:v>
                </c:pt>
                <c:pt idx="53">
                  <c:v>7.5299999999999887</c:v>
                </c:pt>
                <c:pt idx="54">
                  <c:v>7.5399999999999885</c:v>
                </c:pt>
                <c:pt idx="55">
                  <c:v>7.5499999999999883</c:v>
                </c:pt>
                <c:pt idx="56">
                  <c:v>7.5599999999999881</c:v>
                </c:pt>
                <c:pt idx="57">
                  <c:v>7.5699999999999878</c:v>
                </c:pt>
                <c:pt idx="58">
                  <c:v>7.5799999999999876</c:v>
                </c:pt>
                <c:pt idx="59">
                  <c:v>7.5899999999999874</c:v>
                </c:pt>
                <c:pt idx="60">
                  <c:v>7.5999999999999872</c:v>
                </c:pt>
                <c:pt idx="61">
                  <c:v>7.609999999999987</c:v>
                </c:pt>
                <c:pt idx="62">
                  <c:v>7.6199999999999868</c:v>
                </c:pt>
                <c:pt idx="63">
                  <c:v>7.6299999999999866</c:v>
                </c:pt>
                <c:pt idx="64">
                  <c:v>7.6399999999999864</c:v>
                </c:pt>
                <c:pt idx="65">
                  <c:v>7.6499999999999861</c:v>
                </c:pt>
                <c:pt idx="66">
                  <c:v>7.6599999999999859</c:v>
                </c:pt>
                <c:pt idx="67">
                  <c:v>7.6699999999999857</c:v>
                </c:pt>
                <c:pt idx="68">
                  <c:v>7.6799999999999855</c:v>
                </c:pt>
                <c:pt idx="69">
                  <c:v>7.6899999999999853</c:v>
                </c:pt>
                <c:pt idx="70">
                  <c:v>7.6999999999999851</c:v>
                </c:pt>
                <c:pt idx="71">
                  <c:v>7.7099999999999849</c:v>
                </c:pt>
                <c:pt idx="72">
                  <c:v>7.7199999999999847</c:v>
                </c:pt>
                <c:pt idx="73">
                  <c:v>7.7299999999999844</c:v>
                </c:pt>
                <c:pt idx="74">
                  <c:v>7.7399999999999842</c:v>
                </c:pt>
                <c:pt idx="75">
                  <c:v>7.749999999999984</c:v>
                </c:pt>
                <c:pt idx="76">
                  <c:v>7.7599999999999838</c:v>
                </c:pt>
                <c:pt idx="77">
                  <c:v>7.7699999999999836</c:v>
                </c:pt>
                <c:pt idx="78">
                  <c:v>7.7799999999999834</c:v>
                </c:pt>
                <c:pt idx="79">
                  <c:v>7.7899999999999832</c:v>
                </c:pt>
                <c:pt idx="80">
                  <c:v>7.7999999999999829</c:v>
                </c:pt>
              </c:numCache>
            </c:numRef>
          </c:val>
          <c:smooth val="0"/>
          <c:extLst>
            <c:ext xmlns:c16="http://schemas.microsoft.com/office/drawing/2014/chart" uri="{C3380CC4-5D6E-409C-BE32-E72D297353CC}">
              <c16:uniqueId val="{00000002-FCD4-46BD-B611-5F8F532A8404}"/>
            </c:ext>
          </c:extLst>
        </c:ser>
        <c:ser>
          <c:idx val="3"/>
          <c:order val="3"/>
          <c:tx>
            <c:strRef>
              <c:f>STIPrevInputs!$A$6</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STIPrevInputs!$B$6:$CD$6</c:f>
              <c:numCache>
                <c:formatCode>0.00</c:formatCode>
                <c:ptCount val="81"/>
                <c:pt idx="0">
                  <c:v>8</c:v>
                </c:pt>
                <c:pt idx="1">
                  <c:v>8.01</c:v>
                </c:pt>
                <c:pt idx="2">
                  <c:v>8.02</c:v>
                </c:pt>
                <c:pt idx="3">
                  <c:v>8.0299999999999994</c:v>
                </c:pt>
                <c:pt idx="4">
                  <c:v>8.0399999999999991</c:v>
                </c:pt>
                <c:pt idx="5">
                  <c:v>8.0499999999999989</c:v>
                </c:pt>
                <c:pt idx="6">
                  <c:v>8.0599999999999987</c:v>
                </c:pt>
                <c:pt idx="7">
                  <c:v>8.0699999999999985</c:v>
                </c:pt>
                <c:pt idx="8">
                  <c:v>8.0799999999999983</c:v>
                </c:pt>
                <c:pt idx="9">
                  <c:v>8.0899999999999981</c:v>
                </c:pt>
                <c:pt idx="10">
                  <c:v>8.0999999999999979</c:v>
                </c:pt>
                <c:pt idx="11">
                  <c:v>8.1099999999999977</c:v>
                </c:pt>
                <c:pt idx="12">
                  <c:v>8.1199999999999974</c:v>
                </c:pt>
                <c:pt idx="13">
                  <c:v>8.1299999999999972</c:v>
                </c:pt>
                <c:pt idx="14">
                  <c:v>8.139999999999997</c:v>
                </c:pt>
                <c:pt idx="15">
                  <c:v>8.1499999999999968</c:v>
                </c:pt>
                <c:pt idx="16">
                  <c:v>8.1599999999999966</c:v>
                </c:pt>
                <c:pt idx="17">
                  <c:v>8.1699999999999964</c:v>
                </c:pt>
                <c:pt idx="18">
                  <c:v>8.1799999999999962</c:v>
                </c:pt>
                <c:pt idx="19">
                  <c:v>8.1899999999999959</c:v>
                </c:pt>
                <c:pt idx="20">
                  <c:v>8.1999999999999957</c:v>
                </c:pt>
                <c:pt idx="21">
                  <c:v>8.2099999999999955</c:v>
                </c:pt>
                <c:pt idx="22">
                  <c:v>8.2199999999999953</c:v>
                </c:pt>
                <c:pt idx="23">
                  <c:v>8.2299999999999951</c:v>
                </c:pt>
                <c:pt idx="24">
                  <c:v>8.2399999999999949</c:v>
                </c:pt>
                <c:pt idx="25">
                  <c:v>8.2499999999999947</c:v>
                </c:pt>
                <c:pt idx="26">
                  <c:v>8.2599999999999945</c:v>
                </c:pt>
                <c:pt idx="27">
                  <c:v>8.2699999999999942</c:v>
                </c:pt>
                <c:pt idx="28">
                  <c:v>8.279999999999994</c:v>
                </c:pt>
                <c:pt idx="29">
                  <c:v>8.2899999999999938</c:v>
                </c:pt>
                <c:pt idx="30">
                  <c:v>8.2999999999999936</c:v>
                </c:pt>
                <c:pt idx="31">
                  <c:v>8.3099999999999934</c:v>
                </c:pt>
                <c:pt idx="32">
                  <c:v>8.3199999999999932</c:v>
                </c:pt>
                <c:pt idx="33">
                  <c:v>8.329999999999993</c:v>
                </c:pt>
                <c:pt idx="34">
                  <c:v>8.3399999999999928</c:v>
                </c:pt>
                <c:pt idx="35">
                  <c:v>8.3499999999999925</c:v>
                </c:pt>
                <c:pt idx="36">
                  <c:v>8.3599999999999923</c:v>
                </c:pt>
                <c:pt idx="37">
                  <c:v>8.3699999999999921</c:v>
                </c:pt>
                <c:pt idx="38">
                  <c:v>8.3799999999999919</c:v>
                </c:pt>
                <c:pt idx="39">
                  <c:v>8.3899999999999917</c:v>
                </c:pt>
                <c:pt idx="40">
                  <c:v>8.3999999999999915</c:v>
                </c:pt>
                <c:pt idx="41">
                  <c:v>8.4099999999999913</c:v>
                </c:pt>
                <c:pt idx="42">
                  <c:v>8.419999999999991</c:v>
                </c:pt>
                <c:pt idx="43">
                  <c:v>8.4299999999999908</c:v>
                </c:pt>
                <c:pt idx="44">
                  <c:v>8.4399999999999906</c:v>
                </c:pt>
                <c:pt idx="45">
                  <c:v>8.4499999999999904</c:v>
                </c:pt>
                <c:pt idx="46">
                  <c:v>8.4599999999999902</c:v>
                </c:pt>
                <c:pt idx="47">
                  <c:v>8.46999999999999</c:v>
                </c:pt>
                <c:pt idx="48">
                  <c:v>8.4799999999999898</c:v>
                </c:pt>
                <c:pt idx="49">
                  <c:v>8.4899999999999896</c:v>
                </c:pt>
                <c:pt idx="50">
                  <c:v>8.4999999999999893</c:v>
                </c:pt>
                <c:pt idx="51">
                  <c:v>8.5099999999999891</c:v>
                </c:pt>
                <c:pt idx="52">
                  <c:v>8.5199999999999889</c:v>
                </c:pt>
                <c:pt idx="53">
                  <c:v>8.5299999999999887</c:v>
                </c:pt>
                <c:pt idx="54">
                  <c:v>8.5399999999999885</c:v>
                </c:pt>
                <c:pt idx="55">
                  <c:v>8.5499999999999883</c:v>
                </c:pt>
                <c:pt idx="56">
                  <c:v>8.5599999999999881</c:v>
                </c:pt>
                <c:pt idx="57">
                  <c:v>8.5699999999999878</c:v>
                </c:pt>
                <c:pt idx="58">
                  <c:v>8.5799999999999876</c:v>
                </c:pt>
                <c:pt idx="59">
                  <c:v>8.5899999999999874</c:v>
                </c:pt>
                <c:pt idx="60">
                  <c:v>8.5999999999999872</c:v>
                </c:pt>
                <c:pt idx="61">
                  <c:v>8.609999999999987</c:v>
                </c:pt>
                <c:pt idx="62">
                  <c:v>8.6199999999999868</c:v>
                </c:pt>
                <c:pt idx="63">
                  <c:v>8.6299999999999866</c:v>
                </c:pt>
                <c:pt idx="64">
                  <c:v>8.6399999999999864</c:v>
                </c:pt>
                <c:pt idx="65">
                  <c:v>8.6499999999999861</c:v>
                </c:pt>
                <c:pt idx="66">
                  <c:v>8.6599999999999859</c:v>
                </c:pt>
                <c:pt idx="67">
                  <c:v>8.6699999999999857</c:v>
                </c:pt>
                <c:pt idx="68">
                  <c:v>8.6799999999999855</c:v>
                </c:pt>
                <c:pt idx="69">
                  <c:v>8.6899999999999853</c:v>
                </c:pt>
                <c:pt idx="70">
                  <c:v>8.6999999999999851</c:v>
                </c:pt>
                <c:pt idx="71">
                  <c:v>8.7099999999999849</c:v>
                </c:pt>
                <c:pt idx="72">
                  <c:v>8.7199999999999847</c:v>
                </c:pt>
                <c:pt idx="73">
                  <c:v>8.7299999999999844</c:v>
                </c:pt>
                <c:pt idx="74">
                  <c:v>8.7399999999999842</c:v>
                </c:pt>
                <c:pt idx="75">
                  <c:v>8.749999999999984</c:v>
                </c:pt>
                <c:pt idx="76">
                  <c:v>8.7599999999999838</c:v>
                </c:pt>
                <c:pt idx="77">
                  <c:v>8.7699999999999836</c:v>
                </c:pt>
                <c:pt idx="78">
                  <c:v>8.7799999999999834</c:v>
                </c:pt>
                <c:pt idx="79">
                  <c:v>8.7899999999999832</c:v>
                </c:pt>
                <c:pt idx="80">
                  <c:v>8.7999999999999829</c:v>
                </c:pt>
              </c:numCache>
            </c:numRef>
          </c:val>
          <c:smooth val="0"/>
          <c:extLst>
            <c:ext xmlns:c16="http://schemas.microsoft.com/office/drawing/2014/chart" uri="{C3380CC4-5D6E-409C-BE32-E72D297353CC}">
              <c16:uniqueId val="{00000003-FCD4-46BD-B611-5F8F532A8404}"/>
            </c:ext>
          </c:extLst>
        </c:ser>
        <c:ser>
          <c:idx val="4"/>
          <c:order val="4"/>
          <c:tx>
            <c:strRef>
              <c:f>STIPrevInputs!$A$7</c:f>
              <c:strCache>
                <c:ptCount val="1"/>
                <c:pt idx="0">
                  <c:v>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STIPrevInputs!$B$7:$CD$7</c:f>
              <c:numCache>
                <c:formatCode>0.00</c:formatCode>
                <c:ptCount val="81"/>
                <c:pt idx="0">
                  <c:v>9</c:v>
                </c:pt>
                <c:pt idx="1">
                  <c:v>9.01</c:v>
                </c:pt>
                <c:pt idx="2">
                  <c:v>9.02</c:v>
                </c:pt>
                <c:pt idx="3">
                  <c:v>9.0299999999999994</c:v>
                </c:pt>
                <c:pt idx="4">
                  <c:v>9.0399999999999991</c:v>
                </c:pt>
                <c:pt idx="5">
                  <c:v>9.0499999999999989</c:v>
                </c:pt>
                <c:pt idx="6">
                  <c:v>9.0599999999999987</c:v>
                </c:pt>
                <c:pt idx="7">
                  <c:v>9.0699999999999985</c:v>
                </c:pt>
                <c:pt idx="8">
                  <c:v>9.0799999999999983</c:v>
                </c:pt>
                <c:pt idx="9">
                  <c:v>9.0899999999999981</c:v>
                </c:pt>
                <c:pt idx="10">
                  <c:v>9.0999999999999979</c:v>
                </c:pt>
                <c:pt idx="11">
                  <c:v>9.1099999999999977</c:v>
                </c:pt>
                <c:pt idx="12">
                  <c:v>9.1199999999999974</c:v>
                </c:pt>
                <c:pt idx="13">
                  <c:v>9.1299999999999972</c:v>
                </c:pt>
                <c:pt idx="14">
                  <c:v>9.139999999999997</c:v>
                </c:pt>
                <c:pt idx="15">
                  <c:v>9.1499999999999968</c:v>
                </c:pt>
                <c:pt idx="16">
                  <c:v>9.1599999999999966</c:v>
                </c:pt>
                <c:pt idx="17">
                  <c:v>9.1699999999999964</c:v>
                </c:pt>
                <c:pt idx="18">
                  <c:v>9.1799999999999962</c:v>
                </c:pt>
                <c:pt idx="19">
                  <c:v>9.1899999999999959</c:v>
                </c:pt>
                <c:pt idx="20">
                  <c:v>9.1999999999999957</c:v>
                </c:pt>
                <c:pt idx="21">
                  <c:v>9.2099999999999955</c:v>
                </c:pt>
                <c:pt idx="22">
                  <c:v>9.2199999999999953</c:v>
                </c:pt>
                <c:pt idx="23">
                  <c:v>9.2299999999999951</c:v>
                </c:pt>
                <c:pt idx="24">
                  <c:v>9.2399999999999949</c:v>
                </c:pt>
                <c:pt idx="25">
                  <c:v>9.2499999999999947</c:v>
                </c:pt>
                <c:pt idx="26">
                  <c:v>9.2599999999999945</c:v>
                </c:pt>
                <c:pt idx="27">
                  <c:v>9.2699999999999942</c:v>
                </c:pt>
                <c:pt idx="28">
                  <c:v>9.279999999999994</c:v>
                </c:pt>
                <c:pt idx="29">
                  <c:v>9.2899999999999938</c:v>
                </c:pt>
                <c:pt idx="30">
                  <c:v>9.2999999999999936</c:v>
                </c:pt>
                <c:pt idx="31">
                  <c:v>9.3099999999999934</c:v>
                </c:pt>
                <c:pt idx="32">
                  <c:v>9.3199999999999932</c:v>
                </c:pt>
                <c:pt idx="33">
                  <c:v>9.329999999999993</c:v>
                </c:pt>
                <c:pt idx="34">
                  <c:v>9.3399999999999928</c:v>
                </c:pt>
                <c:pt idx="35">
                  <c:v>9.3499999999999925</c:v>
                </c:pt>
                <c:pt idx="36">
                  <c:v>9.3599999999999923</c:v>
                </c:pt>
                <c:pt idx="37">
                  <c:v>9.3699999999999921</c:v>
                </c:pt>
                <c:pt idx="38">
                  <c:v>9.3799999999999919</c:v>
                </c:pt>
                <c:pt idx="39">
                  <c:v>9.3899999999999917</c:v>
                </c:pt>
                <c:pt idx="40">
                  <c:v>9.3999999999999915</c:v>
                </c:pt>
                <c:pt idx="41">
                  <c:v>9.4099999999999913</c:v>
                </c:pt>
                <c:pt idx="42">
                  <c:v>9.419999999999991</c:v>
                </c:pt>
                <c:pt idx="43">
                  <c:v>9.4299999999999908</c:v>
                </c:pt>
                <c:pt idx="44">
                  <c:v>9.4399999999999906</c:v>
                </c:pt>
                <c:pt idx="45">
                  <c:v>9.4499999999999904</c:v>
                </c:pt>
                <c:pt idx="46">
                  <c:v>9.4599999999999902</c:v>
                </c:pt>
                <c:pt idx="47">
                  <c:v>9.46999999999999</c:v>
                </c:pt>
                <c:pt idx="48">
                  <c:v>9.4799999999999898</c:v>
                </c:pt>
                <c:pt idx="49">
                  <c:v>9.4899999999999896</c:v>
                </c:pt>
                <c:pt idx="50">
                  <c:v>9.4999999999999893</c:v>
                </c:pt>
                <c:pt idx="51">
                  <c:v>9.5099999999999891</c:v>
                </c:pt>
                <c:pt idx="52">
                  <c:v>9.5199999999999889</c:v>
                </c:pt>
                <c:pt idx="53">
                  <c:v>9.5299999999999887</c:v>
                </c:pt>
                <c:pt idx="54">
                  <c:v>9.5399999999999885</c:v>
                </c:pt>
                <c:pt idx="55">
                  <c:v>9.5499999999999883</c:v>
                </c:pt>
                <c:pt idx="56">
                  <c:v>9.5599999999999881</c:v>
                </c:pt>
                <c:pt idx="57">
                  <c:v>9.5699999999999878</c:v>
                </c:pt>
                <c:pt idx="58">
                  <c:v>9.5799999999999876</c:v>
                </c:pt>
                <c:pt idx="59">
                  <c:v>9.5899999999999874</c:v>
                </c:pt>
                <c:pt idx="60">
                  <c:v>9.5999999999999872</c:v>
                </c:pt>
                <c:pt idx="61">
                  <c:v>9.609999999999987</c:v>
                </c:pt>
                <c:pt idx="62">
                  <c:v>9.6199999999999868</c:v>
                </c:pt>
                <c:pt idx="63">
                  <c:v>9.6299999999999866</c:v>
                </c:pt>
                <c:pt idx="64">
                  <c:v>9.6399999999999864</c:v>
                </c:pt>
                <c:pt idx="65">
                  <c:v>9.6499999999999861</c:v>
                </c:pt>
                <c:pt idx="66">
                  <c:v>9.6599999999999859</c:v>
                </c:pt>
                <c:pt idx="67">
                  <c:v>9.6699999999999857</c:v>
                </c:pt>
                <c:pt idx="68">
                  <c:v>9.6799999999999855</c:v>
                </c:pt>
                <c:pt idx="69">
                  <c:v>9.6899999999999853</c:v>
                </c:pt>
                <c:pt idx="70">
                  <c:v>9.6999999999999851</c:v>
                </c:pt>
                <c:pt idx="71">
                  <c:v>9.7099999999999849</c:v>
                </c:pt>
                <c:pt idx="72">
                  <c:v>9.7199999999999847</c:v>
                </c:pt>
                <c:pt idx="73">
                  <c:v>9.7299999999999844</c:v>
                </c:pt>
                <c:pt idx="74">
                  <c:v>9.7399999999999842</c:v>
                </c:pt>
                <c:pt idx="75">
                  <c:v>9.749999999999984</c:v>
                </c:pt>
                <c:pt idx="76">
                  <c:v>9.7599999999999838</c:v>
                </c:pt>
                <c:pt idx="77">
                  <c:v>9.7699999999999836</c:v>
                </c:pt>
                <c:pt idx="78">
                  <c:v>9.7799999999999834</c:v>
                </c:pt>
                <c:pt idx="79">
                  <c:v>9.7899999999999832</c:v>
                </c:pt>
                <c:pt idx="80">
                  <c:v>9.7999999999999829</c:v>
                </c:pt>
              </c:numCache>
            </c:numRef>
          </c:val>
          <c:smooth val="0"/>
          <c:extLst>
            <c:ext xmlns:c16="http://schemas.microsoft.com/office/drawing/2014/chart" uri="{C3380CC4-5D6E-409C-BE32-E72D297353CC}">
              <c16:uniqueId val="{00000004-FCD4-46BD-B611-5F8F532A8404}"/>
            </c:ext>
          </c:extLst>
        </c:ser>
        <c:ser>
          <c:idx val="5"/>
          <c:order val="5"/>
          <c:tx>
            <c:strRef>
              <c:f>STIPrevInputs!$A$8</c:f>
              <c:strCache>
                <c:ptCount val="1"/>
                <c:pt idx="0">
                  <c:v>Transgender women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STIPrevInputs!$B$8:$CD$8</c:f>
              <c:numCache>
                <c:formatCode>0.00</c:formatCode>
                <c:ptCount val="81"/>
                <c:pt idx="0">
                  <c:v>10</c:v>
                </c:pt>
                <c:pt idx="1">
                  <c:v>10.01</c:v>
                </c:pt>
                <c:pt idx="2">
                  <c:v>10.02</c:v>
                </c:pt>
                <c:pt idx="3">
                  <c:v>10.029999999999999</c:v>
                </c:pt>
                <c:pt idx="4">
                  <c:v>10.039999999999999</c:v>
                </c:pt>
                <c:pt idx="5">
                  <c:v>10.049999999999999</c:v>
                </c:pt>
                <c:pt idx="6">
                  <c:v>10.059999999999999</c:v>
                </c:pt>
                <c:pt idx="7">
                  <c:v>10.069999999999999</c:v>
                </c:pt>
                <c:pt idx="8">
                  <c:v>10.079999999999998</c:v>
                </c:pt>
                <c:pt idx="9">
                  <c:v>10.089999999999998</c:v>
                </c:pt>
                <c:pt idx="10">
                  <c:v>10.099999999999998</c:v>
                </c:pt>
                <c:pt idx="11">
                  <c:v>10.109999999999998</c:v>
                </c:pt>
                <c:pt idx="12">
                  <c:v>10.119999999999997</c:v>
                </c:pt>
                <c:pt idx="13">
                  <c:v>10.129999999999997</c:v>
                </c:pt>
                <c:pt idx="14">
                  <c:v>10.139999999999997</c:v>
                </c:pt>
                <c:pt idx="15">
                  <c:v>10.149999999999997</c:v>
                </c:pt>
                <c:pt idx="16">
                  <c:v>10.159999999999997</c:v>
                </c:pt>
                <c:pt idx="17">
                  <c:v>10.169999999999996</c:v>
                </c:pt>
                <c:pt idx="18">
                  <c:v>10.179999999999996</c:v>
                </c:pt>
                <c:pt idx="19">
                  <c:v>10.189999999999996</c:v>
                </c:pt>
                <c:pt idx="20">
                  <c:v>10.199999999999996</c:v>
                </c:pt>
                <c:pt idx="21">
                  <c:v>10.209999999999996</c:v>
                </c:pt>
                <c:pt idx="22">
                  <c:v>10.219999999999995</c:v>
                </c:pt>
                <c:pt idx="23">
                  <c:v>10.229999999999995</c:v>
                </c:pt>
                <c:pt idx="24">
                  <c:v>10.239999999999995</c:v>
                </c:pt>
                <c:pt idx="25">
                  <c:v>10.249999999999995</c:v>
                </c:pt>
                <c:pt idx="26">
                  <c:v>10.259999999999994</c:v>
                </c:pt>
                <c:pt idx="27">
                  <c:v>10.269999999999994</c:v>
                </c:pt>
                <c:pt idx="28">
                  <c:v>10.279999999999994</c:v>
                </c:pt>
                <c:pt idx="29">
                  <c:v>10.289999999999994</c:v>
                </c:pt>
                <c:pt idx="30">
                  <c:v>10.299999999999994</c:v>
                </c:pt>
                <c:pt idx="31">
                  <c:v>10.309999999999993</c:v>
                </c:pt>
                <c:pt idx="32">
                  <c:v>10.319999999999993</c:v>
                </c:pt>
                <c:pt idx="33">
                  <c:v>10.329999999999993</c:v>
                </c:pt>
                <c:pt idx="34">
                  <c:v>10.339999999999993</c:v>
                </c:pt>
                <c:pt idx="35">
                  <c:v>10.349999999999993</c:v>
                </c:pt>
                <c:pt idx="36">
                  <c:v>10.359999999999992</c:v>
                </c:pt>
                <c:pt idx="37">
                  <c:v>10.369999999999992</c:v>
                </c:pt>
                <c:pt idx="38">
                  <c:v>10.379999999999992</c:v>
                </c:pt>
                <c:pt idx="39">
                  <c:v>10.389999999999992</c:v>
                </c:pt>
                <c:pt idx="40">
                  <c:v>10.399999999999991</c:v>
                </c:pt>
                <c:pt idx="41">
                  <c:v>10.409999999999991</c:v>
                </c:pt>
                <c:pt idx="42">
                  <c:v>10.419999999999991</c:v>
                </c:pt>
                <c:pt idx="43">
                  <c:v>10.429999999999991</c:v>
                </c:pt>
                <c:pt idx="44">
                  <c:v>10.439999999999991</c:v>
                </c:pt>
                <c:pt idx="45">
                  <c:v>10.44999999999999</c:v>
                </c:pt>
                <c:pt idx="46">
                  <c:v>10.45999999999999</c:v>
                </c:pt>
                <c:pt idx="47">
                  <c:v>10.46999999999999</c:v>
                </c:pt>
                <c:pt idx="48">
                  <c:v>10.47999999999999</c:v>
                </c:pt>
                <c:pt idx="49">
                  <c:v>10.48999999999999</c:v>
                </c:pt>
                <c:pt idx="50">
                  <c:v>10.499999999999989</c:v>
                </c:pt>
                <c:pt idx="51">
                  <c:v>10.509999999999989</c:v>
                </c:pt>
                <c:pt idx="52">
                  <c:v>10.519999999999989</c:v>
                </c:pt>
                <c:pt idx="53">
                  <c:v>10.529999999999989</c:v>
                </c:pt>
                <c:pt idx="54">
                  <c:v>10.539999999999988</c:v>
                </c:pt>
                <c:pt idx="55">
                  <c:v>10.549999999999988</c:v>
                </c:pt>
                <c:pt idx="56">
                  <c:v>10.559999999999988</c:v>
                </c:pt>
                <c:pt idx="57">
                  <c:v>10.569999999999988</c:v>
                </c:pt>
                <c:pt idx="58">
                  <c:v>10.579999999999988</c:v>
                </c:pt>
                <c:pt idx="59">
                  <c:v>10.589999999999987</c:v>
                </c:pt>
                <c:pt idx="60">
                  <c:v>10.599999999999987</c:v>
                </c:pt>
                <c:pt idx="61">
                  <c:v>10.609999999999987</c:v>
                </c:pt>
                <c:pt idx="62">
                  <c:v>10.619999999999987</c:v>
                </c:pt>
                <c:pt idx="63">
                  <c:v>10.629999999999987</c:v>
                </c:pt>
                <c:pt idx="64">
                  <c:v>10.639999999999986</c:v>
                </c:pt>
                <c:pt idx="65">
                  <c:v>10.649999999999986</c:v>
                </c:pt>
                <c:pt idx="66">
                  <c:v>10.659999999999986</c:v>
                </c:pt>
                <c:pt idx="67">
                  <c:v>10.669999999999986</c:v>
                </c:pt>
                <c:pt idx="68">
                  <c:v>10.679999999999986</c:v>
                </c:pt>
                <c:pt idx="69">
                  <c:v>10.689999999999985</c:v>
                </c:pt>
                <c:pt idx="70">
                  <c:v>10.699999999999985</c:v>
                </c:pt>
                <c:pt idx="71">
                  <c:v>10.709999999999985</c:v>
                </c:pt>
                <c:pt idx="72">
                  <c:v>10.719999999999985</c:v>
                </c:pt>
                <c:pt idx="73">
                  <c:v>10.729999999999984</c:v>
                </c:pt>
                <c:pt idx="74">
                  <c:v>10.739999999999984</c:v>
                </c:pt>
                <c:pt idx="75">
                  <c:v>10.749999999999984</c:v>
                </c:pt>
                <c:pt idx="76">
                  <c:v>10.759999999999984</c:v>
                </c:pt>
                <c:pt idx="77">
                  <c:v>10.769999999999984</c:v>
                </c:pt>
                <c:pt idx="78">
                  <c:v>10.779999999999983</c:v>
                </c:pt>
                <c:pt idx="79">
                  <c:v>10.789999999999983</c:v>
                </c:pt>
                <c:pt idx="80">
                  <c:v>10.799999999999983</c:v>
                </c:pt>
              </c:numCache>
            </c:numRef>
          </c:val>
          <c:smooth val="0"/>
          <c:extLst>
            <c:ext xmlns:c16="http://schemas.microsoft.com/office/drawing/2014/chart" uri="{C3380CC4-5D6E-409C-BE32-E72D297353CC}">
              <c16:uniqueId val="{00000005-FCD4-46BD-B611-5F8F532A8404}"/>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STIPrevInputs!$A$10</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STIPrevInputs!$B$10:$CD$10</c:f>
              <c:numCache>
                <c:formatCode>0.00</c:formatCode>
                <c:ptCount val="81"/>
                <c:pt idx="0">
                  <c:v>11</c:v>
                </c:pt>
                <c:pt idx="1">
                  <c:v>11.01</c:v>
                </c:pt>
                <c:pt idx="2">
                  <c:v>11.02</c:v>
                </c:pt>
                <c:pt idx="3">
                  <c:v>11.03</c:v>
                </c:pt>
                <c:pt idx="4">
                  <c:v>11.04</c:v>
                </c:pt>
                <c:pt idx="5">
                  <c:v>11.049999999999999</c:v>
                </c:pt>
                <c:pt idx="6">
                  <c:v>11.059999999999999</c:v>
                </c:pt>
                <c:pt idx="7">
                  <c:v>11.069999999999999</c:v>
                </c:pt>
                <c:pt idx="8">
                  <c:v>11.079999999999998</c:v>
                </c:pt>
                <c:pt idx="9">
                  <c:v>11.089999999999998</c:v>
                </c:pt>
                <c:pt idx="10">
                  <c:v>11.099999999999998</c:v>
                </c:pt>
                <c:pt idx="11">
                  <c:v>11.109999999999998</c:v>
                </c:pt>
                <c:pt idx="12">
                  <c:v>11.119999999999997</c:v>
                </c:pt>
                <c:pt idx="13">
                  <c:v>11.129999999999997</c:v>
                </c:pt>
                <c:pt idx="14">
                  <c:v>11.139999999999997</c:v>
                </c:pt>
                <c:pt idx="15">
                  <c:v>11.149999999999997</c:v>
                </c:pt>
                <c:pt idx="16">
                  <c:v>11.159999999999997</c:v>
                </c:pt>
                <c:pt idx="17">
                  <c:v>11.169999999999996</c:v>
                </c:pt>
                <c:pt idx="18">
                  <c:v>11.179999999999996</c:v>
                </c:pt>
                <c:pt idx="19">
                  <c:v>11.189999999999996</c:v>
                </c:pt>
                <c:pt idx="20">
                  <c:v>11.199999999999996</c:v>
                </c:pt>
                <c:pt idx="21">
                  <c:v>11.209999999999996</c:v>
                </c:pt>
                <c:pt idx="22">
                  <c:v>11.219999999999995</c:v>
                </c:pt>
                <c:pt idx="23">
                  <c:v>11.229999999999995</c:v>
                </c:pt>
                <c:pt idx="24">
                  <c:v>11.239999999999995</c:v>
                </c:pt>
                <c:pt idx="25">
                  <c:v>11.249999999999995</c:v>
                </c:pt>
                <c:pt idx="26">
                  <c:v>11.259999999999994</c:v>
                </c:pt>
                <c:pt idx="27">
                  <c:v>11.269999999999994</c:v>
                </c:pt>
                <c:pt idx="28">
                  <c:v>11.279999999999994</c:v>
                </c:pt>
                <c:pt idx="29">
                  <c:v>11.289999999999994</c:v>
                </c:pt>
                <c:pt idx="30">
                  <c:v>11.299999999999994</c:v>
                </c:pt>
                <c:pt idx="31">
                  <c:v>11.309999999999993</c:v>
                </c:pt>
                <c:pt idx="32">
                  <c:v>11.319999999999993</c:v>
                </c:pt>
                <c:pt idx="33">
                  <c:v>11.329999999999993</c:v>
                </c:pt>
                <c:pt idx="34">
                  <c:v>11.339999999999993</c:v>
                </c:pt>
                <c:pt idx="35">
                  <c:v>11.349999999999993</c:v>
                </c:pt>
                <c:pt idx="36">
                  <c:v>11.359999999999992</c:v>
                </c:pt>
                <c:pt idx="37">
                  <c:v>11.369999999999992</c:v>
                </c:pt>
                <c:pt idx="38">
                  <c:v>11.379999999999992</c:v>
                </c:pt>
                <c:pt idx="39">
                  <c:v>11.389999999999992</c:v>
                </c:pt>
                <c:pt idx="40">
                  <c:v>11.399999999999991</c:v>
                </c:pt>
                <c:pt idx="41">
                  <c:v>11.409999999999991</c:v>
                </c:pt>
                <c:pt idx="42">
                  <c:v>11.419999999999991</c:v>
                </c:pt>
                <c:pt idx="43">
                  <c:v>11.429999999999991</c:v>
                </c:pt>
                <c:pt idx="44">
                  <c:v>11.439999999999991</c:v>
                </c:pt>
                <c:pt idx="45">
                  <c:v>11.44999999999999</c:v>
                </c:pt>
                <c:pt idx="46">
                  <c:v>11.45999999999999</c:v>
                </c:pt>
                <c:pt idx="47">
                  <c:v>11.46999999999999</c:v>
                </c:pt>
                <c:pt idx="48">
                  <c:v>11.47999999999999</c:v>
                </c:pt>
                <c:pt idx="49">
                  <c:v>11.48999999999999</c:v>
                </c:pt>
                <c:pt idx="50">
                  <c:v>11.499999999999989</c:v>
                </c:pt>
                <c:pt idx="51">
                  <c:v>11.509999999999989</c:v>
                </c:pt>
                <c:pt idx="52">
                  <c:v>11.519999999999989</c:v>
                </c:pt>
                <c:pt idx="53">
                  <c:v>11.529999999999989</c:v>
                </c:pt>
                <c:pt idx="54">
                  <c:v>11.539999999999988</c:v>
                </c:pt>
                <c:pt idx="55">
                  <c:v>11.549999999999988</c:v>
                </c:pt>
                <c:pt idx="56">
                  <c:v>11.559999999999988</c:v>
                </c:pt>
                <c:pt idx="57">
                  <c:v>11.569999999999988</c:v>
                </c:pt>
                <c:pt idx="58">
                  <c:v>11.579999999999988</c:v>
                </c:pt>
                <c:pt idx="59">
                  <c:v>11.589999999999987</c:v>
                </c:pt>
                <c:pt idx="60">
                  <c:v>11.599999999999987</c:v>
                </c:pt>
                <c:pt idx="61">
                  <c:v>11.609999999999987</c:v>
                </c:pt>
                <c:pt idx="62">
                  <c:v>11.619999999999987</c:v>
                </c:pt>
                <c:pt idx="63">
                  <c:v>11.629999999999987</c:v>
                </c:pt>
                <c:pt idx="64">
                  <c:v>11.639999999999986</c:v>
                </c:pt>
                <c:pt idx="65">
                  <c:v>11.649999999999986</c:v>
                </c:pt>
                <c:pt idx="66">
                  <c:v>11.659999999999986</c:v>
                </c:pt>
                <c:pt idx="67">
                  <c:v>11.669999999999986</c:v>
                </c:pt>
                <c:pt idx="68">
                  <c:v>11.679999999999986</c:v>
                </c:pt>
                <c:pt idx="69">
                  <c:v>11.689999999999985</c:v>
                </c:pt>
                <c:pt idx="70">
                  <c:v>11.699999999999985</c:v>
                </c:pt>
                <c:pt idx="71">
                  <c:v>11.709999999999985</c:v>
                </c:pt>
                <c:pt idx="72">
                  <c:v>11.719999999999985</c:v>
                </c:pt>
                <c:pt idx="73">
                  <c:v>11.729999999999984</c:v>
                </c:pt>
                <c:pt idx="74">
                  <c:v>11.739999999999984</c:v>
                </c:pt>
                <c:pt idx="75">
                  <c:v>11.749999999999984</c:v>
                </c:pt>
                <c:pt idx="76">
                  <c:v>11.759999999999984</c:v>
                </c:pt>
                <c:pt idx="77">
                  <c:v>11.769999999999984</c:v>
                </c:pt>
                <c:pt idx="78">
                  <c:v>11.779999999999983</c:v>
                </c:pt>
                <c:pt idx="79">
                  <c:v>11.789999999999983</c:v>
                </c:pt>
                <c:pt idx="80">
                  <c:v>11.799999999999983</c:v>
                </c:pt>
              </c:numCache>
            </c:numRef>
          </c:val>
          <c:smooth val="0"/>
          <c:extLst>
            <c:ext xmlns:c16="http://schemas.microsoft.com/office/drawing/2014/chart" uri="{C3380CC4-5D6E-409C-BE32-E72D297353CC}">
              <c16:uniqueId val="{00000000-06D5-45BA-A88F-91B01AB45BFF}"/>
            </c:ext>
          </c:extLst>
        </c:ser>
        <c:ser>
          <c:idx val="1"/>
          <c:order val="1"/>
          <c:tx>
            <c:strRef>
              <c:f>STIPrevInputs!$A$11</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STIPrevInputs!$B$11:$CD$11</c:f>
              <c:numCache>
                <c:formatCode>0.00</c:formatCode>
                <c:ptCount val="81"/>
                <c:pt idx="0">
                  <c:v>12</c:v>
                </c:pt>
                <c:pt idx="1">
                  <c:v>12.01</c:v>
                </c:pt>
                <c:pt idx="2">
                  <c:v>12.02</c:v>
                </c:pt>
                <c:pt idx="3">
                  <c:v>12.03</c:v>
                </c:pt>
                <c:pt idx="4">
                  <c:v>12.04</c:v>
                </c:pt>
                <c:pt idx="5">
                  <c:v>12.049999999999999</c:v>
                </c:pt>
                <c:pt idx="6">
                  <c:v>12.059999999999999</c:v>
                </c:pt>
                <c:pt idx="7">
                  <c:v>12.069999999999999</c:v>
                </c:pt>
                <c:pt idx="8">
                  <c:v>12.079999999999998</c:v>
                </c:pt>
                <c:pt idx="9">
                  <c:v>12.089999999999998</c:v>
                </c:pt>
                <c:pt idx="10">
                  <c:v>12.099999999999998</c:v>
                </c:pt>
                <c:pt idx="11">
                  <c:v>12.109999999999998</c:v>
                </c:pt>
                <c:pt idx="12">
                  <c:v>12.119999999999997</c:v>
                </c:pt>
                <c:pt idx="13">
                  <c:v>12.129999999999997</c:v>
                </c:pt>
                <c:pt idx="14">
                  <c:v>12.139999999999997</c:v>
                </c:pt>
                <c:pt idx="15">
                  <c:v>12.149999999999997</c:v>
                </c:pt>
                <c:pt idx="16">
                  <c:v>12.159999999999997</c:v>
                </c:pt>
                <c:pt idx="17">
                  <c:v>12.169999999999996</c:v>
                </c:pt>
                <c:pt idx="18">
                  <c:v>12.179999999999996</c:v>
                </c:pt>
                <c:pt idx="19">
                  <c:v>12.189999999999996</c:v>
                </c:pt>
                <c:pt idx="20">
                  <c:v>12.199999999999996</c:v>
                </c:pt>
                <c:pt idx="21">
                  <c:v>12.209999999999996</c:v>
                </c:pt>
                <c:pt idx="22">
                  <c:v>12.219999999999995</c:v>
                </c:pt>
                <c:pt idx="23">
                  <c:v>12.229999999999995</c:v>
                </c:pt>
                <c:pt idx="24">
                  <c:v>12.239999999999995</c:v>
                </c:pt>
                <c:pt idx="25">
                  <c:v>12.249999999999995</c:v>
                </c:pt>
                <c:pt idx="26">
                  <c:v>12.259999999999994</c:v>
                </c:pt>
                <c:pt idx="27">
                  <c:v>12.269999999999994</c:v>
                </c:pt>
                <c:pt idx="28">
                  <c:v>12.279999999999994</c:v>
                </c:pt>
                <c:pt idx="29">
                  <c:v>12.289999999999994</c:v>
                </c:pt>
                <c:pt idx="30">
                  <c:v>12.299999999999994</c:v>
                </c:pt>
                <c:pt idx="31">
                  <c:v>12.309999999999993</c:v>
                </c:pt>
                <c:pt idx="32">
                  <c:v>12.319999999999993</c:v>
                </c:pt>
                <c:pt idx="33">
                  <c:v>12.329999999999993</c:v>
                </c:pt>
                <c:pt idx="34">
                  <c:v>12.339999999999993</c:v>
                </c:pt>
                <c:pt idx="35">
                  <c:v>12.349999999999993</c:v>
                </c:pt>
                <c:pt idx="36">
                  <c:v>12.359999999999992</c:v>
                </c:pt>
                <c:pt idx="37">
                  <c:v>12.369999999999992</c:v>
                </c:pt>
                <c:pt idx="38">
                  <c:v>12.379999999999992</c:v>
                </c:pt>
                <c:pt idx="39">
                  <c:v>12.389999999999992</c:v>
                </c:pt>
                <c:pt idx="40">
                  <c:v>12.399999999999991</c:v>
                </c:pt>
                <c:pt idx="41">
                  <c:v>12.409999999999991</c:v>
                </c:pt>
                <c:pt idx="42">
                  <c:v>12.419999999999991</c:v>
                </c:pt>
                <c:pt idx="43">
                  <c:v>12.429999999999991</c:v>
                </c:pt>
                <c:pt idx="44">
                  <c:v>12.439999999999991</c:v>
                </c:pt>
                <c:pt idx="45">
                  <c:v>12.44999999999999</c:v>
                </c:pt>
                <c:pt idx="46">
                  <c:v>12.45999999999999</c:v>
                </c:pt>
                <c:pt idx="47">
                  <c:v>12.46999999999999</c:v>
                </c:pt>
                <c:pt idx="48">
                  <c:v>12.47999999999999</c:v>
                </c:pt>
                <c:pt idx="49">
                  <c:v>12.48999999999999</c:v>
                </c:pt>
                <c:pt idx="50">
                  <c:v>12.499999999999989</c:v>
                </c:pt>
                <c:pt idx="51">
                  <c:v>12.509999999999989</c:v>
                </c:pt>
                <c:pt idx="52">
                  <c:v>12.519999999999989</c:v>
                </c:pt>
                <c:pt idx="53">
                  <c:v>12.529999999999989</c:v>
                </c:pt>
                <c:pt idx="54">
                  <c:v>12.539999999999988</c:v>
                </c:pt>
                <c:pt idx="55">
                  <c:v>12.549999999999988</c:v>
                </c:pt>
                <c:pt idx="56">
                  <c:v>12.559999999999988</c:v>
                </c:pt>
                <c:pt idx="57">
                  <c:v>12.569999999999988</c:v>
                </c:pt>
                <c:pt idx="58">
                  <c:v>12.579999999999988</c:v>
                </c:pt>
                <c:pt idx="59">
                  <c:v>12.589999999999987</c:v>
                </c:pt>
                <c:pt idx="60">
                  <c:v>12.599999999999987</c:v>
                </c:pt>
                <c:pt idx="61">
                  <c:v>12.609999999999987</c:v>
                </c:pt>
                <c:pt idx="62">
                  <c:v>12.619999999999987</c:v>
                </c:pt>
                <c:pt idx="63">
                  <c:v>12.629999999999987</c:v>
                </c:pt>
                <c:pt idx="64">
                  <c:v>12.639999999999986</c:v>
                </c:pt>
                <c:pt idx="65">
                  <c:v>12.649999999999986</c:v>
                </c:pt>
                <c:pt idx="66">
                  <c:v>12.659999999999986</c:v>
                </c:pt>
                <c:pt idx="67">
                  <c:v>12.669999999999986</c:v>
                </c:pt>
                <c:pt idx="68">
                  <c:v>12.679999999999986</c:v>
                </c:pt>
                <c:pt idx="69">
                  <c:v>12.689999999999985</c:v>
                </c:pt>
                <c:pt idx="70">
                  <c:v>12.699999999999985</c:v>
                </c:pt>
                <c:pt idx="71">
                  <c:v>12.709999999999985</c:v>
                </c:pt>
                <c:pt idx="72">
                  <c:v>12.719999999999985</c:v>
                </c:pt>
                <c:pt idx="73">
                  <c:v>12.729999999999984</c:v>
                </c:pt>
                <c:pt idx="74">
                  <c:v>12.739999999999984</c:v>
                </c:pt>
                <c:pt idx="75">
                  <c:v>12.749999999999984</c:v>
                </c:pt>
                <c:pt idx="76">
                  <c:v>12.759999999999984</c:v>
                </c:pt>
                <c:pt idx="77">
                  <c:v>12.769999999999984</c:v>
                </c:pt>
                <c:pt idx="78">
                  <c:v>12.779999999999983</c:v>
                </c:pt>
                <c:pt idx="79">
                  <c:v>12.789999999999983</c:v>
                </c:pt>
                <c:pt idx="80">
                  <c:v>12.799999999999983</c:v>
                </c:pt>
              </c:numCache>
            </c:numRef>
          </c:val>
          <c:smooth val="0"/>
          <c:extLst>
            <c:ext xmlns:c16="http://schemas.microsoft.com/office/drawing/2014/chart" uri="{C3380CC4-5D6E-409C-BE32-E72D297353CC}">
              <c16:uniqueId val="{00000001-06D5-45BA-A88F-91B01AB45BFF}"/>
            </c:ext>
          </c:extLst>
        </c:ser>
        <c:ser>
          <c:idx val="2"/>
          <c:order val="2"/>
          <c:tx>
            <c:strRef>
              <c:f>STIPrevInputs!$A$12</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STIPrevInputs!$B$12:$CD$12</c:f>
              <c:numCache>
                <c:formatCode>0.00</c:formatCode>
                <c:ptCount val="81"/>
                <c:pt idx="0">
                  <c:v>13</c:v>
                </c:pt>
                <c:pt idx="1">
                  <c:v>13.01</c:v>
                </c:pt>
                <c:pt idx="2">
                  <c:v>13.02</c:v>
                </c:pt>
                <c:pt idx="3">
                  <c:v>13.03</c:v>
                </c:pt>
                <c:pt idx="4">
                  <c:v>13.04</c:v>
                </c:pt>
                <c:pt idx="5">
                  <c:v>13.049999999999999</c:v>
                </c:pt>
                <c:pt idx="6">
                  <c:v>13.059999999999999</c:v>
                </c:pt>
                <c:pt idx="7">
                  <c:v>13.069999999999999</c:v>
                </c:pt>
                <c:pt idx="8">
                  <c:v>13.079999999999998</c:v>
                </c:pt>
                <c:pt idx="9">
                  <c:v>13.089999999999998</c:v>
                </c:pt>
                <c:pt idx="10">
                  <c:v>13.099999999999998</c:v>
                </c:pt>
                <c:pt idx="11">
                  <c:v>13.109999999999998</c:v>
                </c:pt>
                <c:pt idx="12">
                  <c:v>13.119999999999997</c:v>
                </c:pt>
                <c:pt idx="13">
                  <c:v>13.129999999999997</c:v>
                </c:pt>
                <c:pt idx="14">
                  <c:v>13.139999999999997</c:v>
                </c:pt>
                <c:pt idx="15">
                  <c:v>13.149999999999997</c:v>
                </c:pt>
                <c:pt idx="16">
                  <c:v>13.159999999999997</c:v>
                </c:pt>
                <c:pt idx="17">
                  <c:v>13.169999999999996</c:v>
                </c:pt>
                <c:pt idx="18">
                  <c:v>13.179999999999996</c:v>
                </c:pt>
                <c:pt idx="19">
                  <c:v>13.189999999999996</c:v>
                </c:pt>
                <c:pt idx="20">
                  <c:v>13.199999999999996</c:v>
                </c:pt>
                <c:pt idx="21">
                  <c:v>13.209999999999996</c:v>
                </c:pt>
                <c:pt idx="22">
                  <c:v>13.219999999999995</c:v>
                </c:pt>
                <c:pt idx="23">
                  <c:v>13.229999999999995</c:v>
                </c:pt>
                <c:pt idx="24">
                  <c:v>13.239999999999995</c:v>
                </c:pt>
                <c:pt idx="25">
                  <c:v>13.249999999999995</c:v>
                </c:pt>
                <c:pt idx="26">
                  <c:v>13.259999999999994</c:v>
                </c:pt>
                <c:pt idx="27">
                  <c:v>13.269999999999994</c:v>
                </c:pt>
                <c:pt idx="28">
                  <c:v>13.279999999999994</c:v>
                </c:pt>
                <c:pt idx="29">
                  <c:v>13.289999999999994</c:v>
                </c:pt>
                <c:pt idx="30">
                  <c:v>13.299999999999994</c:v>
                </c:pt>
                <c:pt idx="31">
                  <c:v>13.309999999999993</c:v>
                </c:pt>
                <c:pt idx="32">
                  <c:v>13.319999999999993</c:v>
                </c:pt>
                <c:pt idx="33">
                  <c:v>13.329999999999993</c:v>
                </c:pt>
                <c:pt idx="34">
                  <c:v>13.339999999999993</c:v>
                </c:pt>
                <c:pt idx="35">
                  <c:v>13.349999999999993</c:v>
                </c:pt>
                <c:pt idx="36">
                  <c:v>13.359999999999992</c:v>
                </c:pt>
                <c:pt idx="37">
                  <c:v>13.369999999999992</c:v>
                </c:pt>
                <c:pt idx="38">
                  <c:v>13.379999999999992</c:v>
                </c:pt>
                <c:pt idx="39">
                  <c:v>13.389999999999992</c:v>
                </c:pt>
                <c:pt idx="40">
                  <c:v>13.399999999999991</c:v>
                </c:pt>
                <c:pt idx="41">
                  <c:v>13.409999999999991</c:v>
                </c:pt>
                <c:pt idx="42">
                  <c:v>13.419999999999991</c:v>
                </c:pt>
                <c:pt idx="43">
                  <c:v>13.429999999999991</c:v>
                </c:pt>
                <c:pt idx="44">
                  <c:v>13.439999999999991</c:v>
                </c:pt>
                <c:pt idx="45">
                  <c:v>13.44999999999999</c:v>
                </c:pt>
                <c:pt idx="46">
                  <c:v>13.45999999999999</c:v>
                </c:pt>
                <c:pt idx="47">
                  <c:v>13.46999999999999</c:v>
                </c:pt>
                <c:pt idx="48">
                  <c:v>13.47999999999999</c:v>
                </c:pt>
                <c:pt idx="49">
                  <c:v>13.48999999999999</c:v>
                </c:pt>
                <c:pt idx="50">
                  <c:v>13.499999999999989</c:v>
                </c:pt>
                <c:pt idx="51">
                  <c:v>13.509999999999989</c:v>
                </c:pt>
                <c:pt idx="52">
                  <c:v>13.519999999999989</c:v>
                </c:pt>
                <c:pt idx="53">
                  <c:v>13.529999999999989</c:v>
                </c:pt>
                <c:pt idx="54">
                  <c:v>13.539999999999988</c:v>
                </c:pt>
                <c:pt idx="55">
                  <c:v>13.549999999999988</c:v>
                </c:pt>
                <c:pt idx="56">
                  <c:v>13.559999999999988</c:v>
                </c:pt>
                <c:pt idx="57">
                  <c:v>13.569999999999988</c:v>
                </c:pt>
                <c:pt idx="58">
                  <c:v>13.579999999999988</c:v>
                </c:pt>
                <c:pt idx="59">
                  <c:v>13.589999999999987</c:v>
                </c:pt>
                <c:pt idx="60">
                  <c:v>13.599999999999987</c:v>
                </c:pt>
                <c:pt idx="61">
                  <c:v>13.609999999999987</c:v>
                </c:pt>
                <c:pt idx="62">
                  <c:v>13.619999999999987</c:v>
                </c:pt>
                <c:pt idx="63">
                  <c:v>13.629999999999987</c:v>
                </c:pt>
                <c:pt idx="64">
                  <c:v>13.639999999999986</c:v>
                </c:pt>
                <c:pt idx="65">
                  <c:v>13.649999999999986</c:v>
                </c:pt>
                <c:pt idx="66">
                  <c:v>13.659999999999986</c:v>
                </c:pt>
                <c:pt idx="67">
                  <c:v>13.669999999999986</c:v>
                </c:pt>
                <c:pt idx="68">
                  <c:v>13.679999999999986</c:v>
                </c:pt>
                <c:pt idx="69">
                  <c:v>13.689999999999985</c:v>
                </c:pt>
                <c:pt idx="70">
                  <c:v>13.699999999999985</c:v>
                </c:pt>
                <c:pt idx="71">
                  <c:v>13.709999999999985</c:v>
                </c:pt>
                <c:pt idx="72">
                  <c:v>13.719999999999985</c:v>
                </c:pt>
                <c:pt idx="73">
                  <c:v>13.729999999999984</c:v>
                </c:pt>
                <c:pt idx="74">
                  <c:v>13.739999999999984</c:v>
                </c:pt>
                <c:pt idx="75">
                  <c:v>13.749999999999984</c:v>
                </c:pt>
                <c:pt idx="76">
                  <c:v>13.759999999999984</c:v>
                </c:pt>
                <c:pt idx="77">
                  <c:v>13.769999999999984</c:v>
                </c:pt>
                <c:pt idx="78">
                  <c:v>13.779999999999983</c:v>
                </c:pt>
                <c:pt idx="79">
                  <c:v>13.789999999999983</c:v>
                </c:pt>
                <c:pt idx="80">
                  <c:v>13.799999999999983</c:v>
                </c:pt>
              </c:numCache>
            </c:numRef>
          </c:val>
          <c:smooth val="0"/>
          <c:extLst>
            <c:ext xmlns:c16="http://schemas.microsoft.com/office/drawing/2014/chart" uri="{C3380CC4-5D6E-409C-BE32-E72D297353CC}">
              <c16:uniqueId val="{00000002-06D5-45BA-A88F-91B01AB45BFF}"/>
            </c:ext>
          </c:extLst>
        </c:ser>
        <c:ser>
          <c:idx val="3"/>
          <c:order val="3"/>
          <c:tx>
            <c:strRef>
              <c:f>STIPrevInputs!$A$13</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STIPrevInputs!$B$13:$CD$13</c:f>
              <c:numCache>
                <c:formatCode>0.00</c:formatCode>
                <c:ptCount val="81"/>
                <c:pt idx="0">
                  <c:v>14</c:v>
                </c:pt>
                <c:pt idx="1">
                  <c:v>14.01</c:v>
                </c:pt>
                <c:pt idx="2">
                  <c:v>14.02</c:v>
                </c:pt>
                <c:pt idx="3">
                  <c:v>14.03</c:v>
                </c:pt>
                <c:pt idx="4">
                  <c:v>14.04</c:v>
                </c:pt>
                <c:pt idx="5">
                  <c:v>14.049999999999999</c:v>
                </c:pt>
                <c:pt idx="6">
                  <c:v>14.059999999999999</c:v>
                </c:pt>
                <c:pt idx="7">
                  <c:v>14.069999999999999</c:v>
                </c:pt>
                <c:pt idx="8">
                  <c:v>14.079999999999998</c:v>
                </c:pt>
                <c:pt idx="9">
                  <c:v>14.089999999999998</c:v>
                </c:pt>
                <c:pt idx="10">
                  <c:v>14.099999999999998</c:v>
                </c:pt>
                <c:pt idx="11">
                  <c:v>14.109999999999998</c:v>
                </c:pt>
                <c:pt idx="12">
                  <c:v>14.119999999999997</c:v>
                </c:pt>
                <c:pt idx="13">
                  <c:v>14.129999999999997</c:v>
                </c:pt>
                <c:pt idx="14">
                  <c:v>14.139999999999997</c:v>
                </c:pt>
                <c:pt idx="15">
                  <c:v>14.149999999999997</c:v>
                </c:pt>
                <c:pt idx="16">
                  <c:v>14.159999999999997</c:v>
                </c:pt>
                <c:pt idx="17">
                  <c:v>14.169999999999996</c:v>
                </c:pt>
                <c:pt idx="18">
                  <c:v>14.179999999999996</c:v>
                </c:pt>
                <c:pt idx="19">
                  <c:v>14.189999999999996</c:v>
                </c:pt>
                <c:pt idx="20">
                  <c:v>14.199999999999996</c:v>
                </c:pt>
                <c:pt idx="21">
                  <c:v>14.209999999999996</c:v>
                </c:pt>
                <c:pt idx="22">
                  <c:v>14.219999999999995</c:v>
                </c:pt>
                <c:pt idx="23">
                  <c:v>14.229999999999995</c:v>
                </c:pt>
                <c:pt idx="24">
                  <c:v>14.239999999999995</c:v>
                </c:pt>
                <c:pt idx="25">
                  <c:v>14.249999999999995</c:v>
                </c:pt>
                <c:pt idx="26">
                  <c:v>14.259999999999994</c:v>
                </c:pt>
                <c:pt idx="27">
                  <c:v>14.269999999999994</c:v>
                </c:pt>
                <c:pt idx="28">
                  <c:v>14.279999999999994</c:v>
                </c:pt>
                <c:pt idx="29">
                  <c:v>14.289999999999994</c:v>
                </c:pt>
                <c:pt idx="30">
                  <c:v>14.299999999999994</c:v>
                </c:pt>
                <c:pt idx="31">
                  <c:v>14.309999999999993</c:v>
                </c:pt>
                <c:pt idx="32">
                  <c:v>14.319999999999993</c:v>
                </c:pt>
                <c:pt idx="33">
                  <c:v>14.329999999999993</c:v>
                </c:pt>
                <c:pt idx="34">
                  <c:v>14.339999999999993</c:v>
                </c:pt>
                <c:pt idx="35">
                  <c:v>14.349999999999993</c:v>
                </c:pt>
                <c:pt idx="36">
                  <c:v>14.359999999999992</c:v>
                </c:pt>
                <c:pt idx="37">
                  <c:v>14.369999999999992</c:v>
                </c:pt>
                <c:pt idx="38">
                  <c:v>14.379999999999992</c:v>
                </c:pt>
                <c:pt idx="39">
                  <c:v>14.389999999999992</c:v>
                </c:pt>
                <c:pt idx="40">
                  <c:v>14.399999999999991</c:v>
                </c:pt>
                <c:pt idx="41">
                  <c:v>14.409999999999991</c:v>
                </c:pt>
                <c:pt idx="42">
                  <c:v>14.419999999999991</c:v>
                </c:pt>
                <c:pt idx="43">
                  <c:v>14.429999999999991</c:v>
                </c:pt>
                <c:pt idx="44">
                  <c:v>14.439999999999991</c:v>
                </c:pt>
                <c:pt idx="45">
                  <c:v>14.44999999999999</c:v>
                </c:pt>
                <c:pt idx="46">
                  <c:v>14.45999999999999</c:v>
                </c:pt>
                <c:pt idx="47">
                  <c:v>14.46999999999999</c:v>
                </c:pt>
                <c:pt idx="48">
                  <c:v>14.47999999999999</c:v>
                </c:pt>
                <c:pt idx="49">
                  <c:v>14.48999999999999</c:v>
                </c:pt>
                <c:pt idx="50">
                  <c:v>14.499999999999989</c:v>
                </c:pt>
                <c:pt idx="51">
                  <c:v>14.509999999999989</c:v>
                </c:pt>
                <c:pt idx="52">
                  <c:v>14.519999999999989</c:v>
                </c:pt>
                <c:pt idx="53">
                  <c:v>14.529999999999989</c:v>
                </c:pt>
                <c:pt idx="54">
                  <c:v>14.539999999999988</c:v>
                </c:pt>
                <c:pt idx="55">
                  <c:v>14.549999999999988</c:v>
                </c:pt>
                <c:pt idx="56">
                  <c:v>14.559999999999988</c:v>
                </c:pt>
                <c:pt idx="57">
                  <c:v>14.569999999999988</c:v>
                </c:pt>
                <c:pt idx="58">
                  <c:v>14.579999999999988</c:v>
                </c:pt>
                <c:pt idx="59">
                  <c:v>14.589999999999987</c:v>
                </c:pt>
                <c:pt idx="60">
                  <c:v>14.599999999999987</c:v>
                </c:pt>
                <c:pt idx="61">
                  <c:v>14.609999999999987</c:v>
                </c:pt>
                <c:pt idx="62">
                  <c:v>14.619999999999987</c:v>
                </c:pt>
                <c:pt idx="63">
                  <c:v>14.629999999999987</c:v>
                </c:pt>
                <c:pt idx="64">
                  <c:v>14.639999999999986</c:v>
                </c:pt>
                <c:pt idx="65">
                  <c:v>14.649999999999986</c:v>
                </c:pt>
                <c:pt idx="66">
                  <c:v>14.659999999999986</c:v>
                </c:pt>
                <c:pt idx="67">
                  <c:v>14.669999999999986</c:v>
                </c:pt>
                <c:pt idx="68">
                  <c:v>14.679999999999986</c:v>
                </c:pt>
                <c:pt idx="69">
                  <c:v>14.689999999999985</c:v>
                </c:pt>
                <c:pt idx="70">
                  <c:v>14.699999999999985</c:v>
                </c:pt>
                <c:pt idx="71">
                  <c:v>14.709999999999985</c:v>
                </c:pt>
                <c:pt idx="72">
                  <c:v>14.719999999999985</c:v>
                </c:pt>
                <c:pt idx="73">
                  <c:v>14.729999999999984</c:v>
                </c:pt>
                <c:pt idx="74">
                  <c:v>14.739999999999984</c:v>
                </c:pt>
                <c:pt idx="75">
                  <c:v>14.749999999999984</c:v>
                </c:pt>
                <c:pt idx="76">
                  <c:v>14.759999999999984</c:v>
                </c:pt>
                <c:pt idx="77">
                  <c:v>14.769999999999984</c:v>
                </c:pt>
                <c:pt idx="78">
                  <c:v>14.779999999999983</c:v>
                </c:pt>
                <c:pt idx="79">
                  <c:v>14.789999999999983</c:v>
                </c:pt>
                <c:pt idx="80">
                  <c:v>14.799999999999983</c:v>
                </c:pt>
              </c:numCache>
            </c:numRef>
          </c:val>
          <c:smooth val="0"/>
          <c:extLst>
            <c:ext xmlns:c16="http://schemas.microsoft.com/office/drawing/2014/chart" uri="{C3380CC4-5D6E-409C-BE32-E72D297353CC}">
              <c16:uniqueId val="{00000003-06D5-45BA-A88F-91B01AB45BFF}"/>
            </c:ext>
          </c:extLst>
        </c:ser>
        <c:ser>
          <c:idx val="4"/>
          <c:order val="4"/>
          <c:tx>
            <c:strRef>
              <c:f>STIPrevInputs!$A$14</c:f>
              <c:strCache>
                <c:ptCount val="1"/>
                <c:pt idx="0">
                  <c:v>Clients of 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STIPrevInputs!$B$14:$CD$14</c:f>
              <c:numCache>
                <c:formatCode>0.00</c:formatCode>
                <c:ptCount val="81"/>
                <c:pt idx="0">
                  <c:v>15</c:v>
                </c:pt>
                <c:pt idx="1">
                  <c:v>15.01</c:v>
                </c:pt>
                <c:pt idx="2">
                  <c:v>15.02</c:v>
                </c:pt>
                <c:pt idx="3">
                  <c:v>15.03</c:v>
                </c:pt>
                <c:pt idx="4">
                  <c:v>15.04</c:v>
                </c:pt>
                <c:pt idx="5">
                  <c:v>15.049999999999999</c:v>
                </c:pt>
                <c:pt idx="6">
                  <c:v>15.059999999999999</c:v>
                </c:pt>
                <c:pt idx="7">
                  <c:v>15.069999999999999</c:v>
                </c:pt>
                <c:pt idx="8">
                  <c:v>15.079999999999998</c:v>
                </c:pt>
                <c:pt idx="9">
                  <c:v>15.089999999999998</c:v>
                </c:pt>
                <c:pt idx="10">
                  <c:v>15.099999999999998</c:v>
                </c:pt>
                <c:pt idx="11">
                  <c:v>15.109999999999998</c:v>
                </c:pt>
                <c:pt idx="12">
                  <c:v>15.119999999999997</c:v>
                </c:pt>
                <c:pt idx="13">
                  <c:v>15.129999999999997</c:v>
                </c:pt>
                <c:pt idx="14">
                  <c:v>15.139999999999997</c:v>
                </c:pt>
                <c:pt idx="15">
                  <c:v>15.149999999999997</c:v>
                </c:pt>
                <c:pt idx="16">
                  <c:v>15.159999999999997</c:v>
                </c:pt>
                <c:pt idx="17">
                  <c:v>15.169999999999996</c:v>
                </c:pt>
                <c:pt idx="18">
                  <c:v>15.179999999999996</c:v>
                </c:pt>
                <c:pt idx="19">
                  <c:v>15.189999999999996</c:v>
                </c:pt>
                <c:pt idx="20">
                  <c:v>15.199999999999996</c:v>
                </c:pt>
                <c:pt idx="21">
                  <c:v>15.209999999999996</c:v>
                </c:pt>
                <c:pt idx="22">
                  <c:v>15.219999999999995</c:v>
                </c:pt>
                <c:pt idx="23">
                  <c:v>15.229999999999995</c:v>
                </c:pt>
                <c:pt idx="24">
                  <c:v>15.239999999999995</c:v>
                </c:pt>
                <c:pt idx="25">
                  <c:v>15.249999999999995</c:v>
                </c:pt>
                <c:pt idx="26">
                  <c:v>15.259999999999994</c:v>
                </c:pt>
                <c:pt idx="27">
                  <c:v>15.269999999999994</c:v>
                </c:pt>
                <c:pt idx="28">
                  <c:v>15.279999999999994</c:v>
                </c:pt>
                <c:pt idx="29">
                  <c:v>15.289999999999994</c:v>
                </c:pt>
                <c:pt idx="30">
                  <c:v>15.299999999999994</c:v>
                </c:pt>
                <c:pt idx="31">
                  <c:v>15.309999999999993</c:v>
                </c:pt>
                <c:pt idx="32">
                  <c:v>15.319999999999993</c:v>
                </c:pt>
                <c:pt idx="33">
                  <c:v>15.329999999999993</c:v>
                </c:pt>
                <c:pt idx="34">
                  <c:v>15.339999999999993</c:v>
                </c:pt>
                <c:pt idx="35">
                  <c:v>15.349999999999993</c:v>
                </c:pt>
                <c:pt idx="36">
                  <c:v>15.359999999999992</c:v>
                </c:pt>
                <c:pt idx="37">
                  <c:v>15.369999999999992</c:v>
                </c:pt>
                <c:pt idx="38">
                  <c:v>15.379999999999992</c:v>
                </c:pt>
                <c:pt idx="39">
                  <c:v>15.389999999999992</c:v>
                </c:pt>
                <c:pt idx="40">
                  <c:v>15.399999999999991</c:v>
                </c:pt>
                <c:pt idx="41">
                  <c:v>15.409999999999991</c:v>
                </c:pt>
                <c:pt idx="42">
                  <c:v>15.419999999999991</c:v>
                </c:pt>
                <c:pt idx="43">
                  <c:v>15.429999999999991</c:v>
                </c:pt>
                <c:pt idx="44">
                  <c:v>15.439999999999991</c:v>
                </c:pt>
                <c:pt idx="45">
                  <c:v>15.44999999999999</c:v>
                </c:pt>
                <c:pt idx="46">
                  <c:v>15.45999999999999</c:v>
                </c:pt>
                <c:pt idx="47">
                  <c:v>15.46999999999999</c:v>
                </c:pt>
                <c:pt idx="48">
                  <c:v>15.47999999999999</c:v>
                </c:pt>
                <c:pt idx="49">
                  <c:v>15.48999999999999</c:v>
                </c:pt>
                <c:pt idx="50">
                  <c:v>15.499999999999989</c:v>
                </c:pt>
                <c:pt idx="51">
                  <c:v>15.509999999999989</c:v>
                </c:pt>
                <c:pt idx="52">
                  <c:v>15.519999999999989</c:v>
                </c:pt>
                <c:pt idx="53">
                  <c:v>15.529999999999989</c:v>
                </c:pt>
                <c:pt idx="54">
                  <c:v>15.539999999999988</c:v>
                </c:pt>
                <c:pt idx="55">
                  <c:v>15.549999999999988</c:v>
                </c:pt>
                <c:pt idx="56">
                  <c:v>15.559999999999988</c:v>
                </c:pt>
                <c:pt idx="57">
                  <c:v>15.569999999999988</c:v>
                </c:pt>
                <c:pt idx="58">
                  <c:v>15.579999999999988</c:v>
                </c:pt>
                <c:pt idx="59">
                  <c:v>15.589999999999987</c:v>
                </c:pt>
                <c:pt idx="60">
                  <c:v>15.599999999999987</c:v>
                </c:pt>
                <c:pt idx="61">
                  <c:v>15.609999999999987</c:v>
                </c:pt>
                <c:pt idx="62">
                  <c:v>15.619999999999987</c:v>
                </c:pt>
                <c:pt idx="63">
                  <c:v>15.629999999999987</c:v>
                </c:pt>
                <c:pt idx="64">
                  <c:v>15.639999999999986</c:v>
                </c:pt>
                <c:pt idx="65">
                  <c:v>15.649999999999986</c:v>
                </c:pt>
                <c:pt idx="66">
                  <c:v>15.659999999999986</c:v>
                </c:pt>
                <c:pt idx="67">
                  <c:v>15.669999999999986</c:v>
                </c:pt>
                <c:pt idx="68">
                  <c:v>15.679999999999986</c:v>
                </c:pt>
                <c:pt idx="69">
                  <c:v>15.689999999999985</c:v>
                </c:pt>
                <c:pt idx="70">
                  <c:v>15.699999999999985</c:v>
                </c:pt>
                <c:pt idx="71">
                  <c:v>15.709999999999985</c:v>
                </c:pt>
                <c:pt idx="72">
                  <c:v>15.719999999999985</c:v>
                </c:pt>
                <c:pt idx="73">
                  <c:v>15.729999999999984</c:v>
                </c:pt>
                <c:pt idx="74">
                  <c:v>15.739999999999984</c:v>
                </c:pt>
                <c:pt idx="75">
                  <c:v>15.749999999999984</c:v>
                </c:pt>
                <c:pt idx="76">
                  <c:v>15.759999999999984</c:v>
                </c:pt>
                <c:pt idx="77">
                  <c:v>15.769999999999984</c:v>
                </c:pt>
                <c:pt idx="78">
                  <c:v>15.779999999999983</c:v>
                </c:pt>
                <c:pt idx="79">
                  <c:v>15.789999999999983</c:v>
                </c:pt>
                <c:pt idx="80">
                  <c:v>15.799999999999983</c:v>
                </c:pt>
              </c:numCache>
            </c:numRef>
          </c:val>
          <c:smooth val="0"/>
          <c:extLst>
            <c:ext xmlns:c16="http://schemas.microsoft.com/office/drawing/2014/chart" uri="{C3380CC4-5D6E-409C-BE32-E72D297353CC}">
              <c16:uniqueId val="{00000004-06D5-45BA-A88F-91B01AB45BFF}"/>
            </c:ext>
          </c:extLst>
        </c:ser>
        <c:ser>
          <c:idx val="5"/>
          <c:order val="5"/>
          <c:tx>
            <c:strRef>
              <c:f>STIPrevInputs!$A$15</c:f>
              <c:strCache>
                <c:ptCount val="1"/>
                <c:pt idx="0">
                  <c:v>Men who have sex with 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STIPrevInputs!$B$15:$CD$15</c:f>
              <c:numCache>
                <c:formatCode>0.00</c:formatCode>
                <c:ptCount val="81"/>
                <c:pt idx="0">
                  <c:v>16</c:v>
                </c:pt>
                <c:pt idx="1">
                  <c:v>16.010000000000002</c:v>
                </c:pt>
                <c:pt idx="2">
                  <c:v>16.020000000000003</c:v>
                </c:pt>
                <c:pt idx="3">
                  <c:v>16.030000000000005</c:v>
                </c:pt>
                <c:pt idx="4">
                  <c:v>16.040000000000006</c:v>
                </c:pt>
                <c:pt idx="5">
                  <c:v>16.050000000000008</c:v>
                </c:pt>
                <c:pt idx="6">
                  <c:v>16.060000000000009</c:v>
                </c:pt>
                <c:pt idx="7">
                  <c:v>16.070000000000011</c:v>
                </c:pt>
                <c:pt idx="8">
                  <c:v>16.080000000000013</c:v>
                </c:pt>
                <c:pt idx="9">
                  <c:v>16.090000000000014</c:v>
                </c:pt>
                <c:pt idx="10">
                  <c:v>16.100000000000016</c:v>
                </c:pt>
                <c:pt idx="11">
                  <c:v>16.110000000000017</c:v>
                </c:pt>
                <c:pt idx="12">
                  <c:v>16.120000000000019</c:v>
                </c:pt>
                <c:pt idx="13">
                  <c:v>16.13000000000002</c:v>
                </c:pt>
                <c:pt idx="14">
                  <c:v>16.140000000000022</c:v>
                </c:pt>
                <c:pt idx="15">
                  <c:v>16.150000000000023</c:v>
                </c:pt>
                <c:pt idx="16">
                  <c:v>16.160000000000025</c:v>
                </c:pt>
                <c:pt idx="17">
                  <c:v>16.170000000000027</c:v>
                </c:pt>
                <c:pt idx="18">
                  <c:v>16.180000000000028</c:v>
                </c:pt>
                <c:pt idx="19">
                  <c:v>16.19000000000003</c:v>
                </c:pt>
                <c:pt idx="20">
                  <c:v>16.200000000000031</c:v>
                </c:pt>
                <c:pt idx="21">
                  <c:v>16.210000000000033</c:v>
                </c:pt>
                <c:pt idx="22">
                  <c:v>16.220000000000034</c:v>
                </c:pt>
                <c:pt idx="23">
                  <c:v>16.230000000000036</c:v>
                </c:pt>
                <c:pt idx="24">
                  <c:v>16.240000000000038</c:v>
                </c:pt>
                <c:pt idx="25">
                  <c:v>16.250000000000039</c:v>
                </c:pt>
                <c:pt idx="26">
                  <c:v>16.260000000000041</c:v>
                </c:pt>
                <c:pt idx="27">
                  <c:v>16.270000000000042</c:v>
                </c:pt>
                <c:pt idx="28">
                  <c:v>16.280000000000044</c:v>
                </c:pt>
                <c:pt idx="29">
                  <c:v>16.290000000000045</c:v>
                </c:pt>
                <c:pt idx="30">
                  <c:v>16.300000000000047</c:v>
                </c:pt>
                <c:pt idx="31">
                  <c:v>16.310000000000048</c:v>
                </c:pt>
                <c:pt idx="32">
                  <c:v>16.32000000000005</c:v>
                </c:pt>
                <c:pt idx="33">
                  <c:v>16.330000000000052</c:v>
                </c:pt>
                <c:pt idx="34">
                  <c:v>16.340000000000053</c:v>
                </c:pt>
                <c:pt idx="35">
                  <c:v>16.350000000000055</c:v>
                </c:pt>
                <c:pt idx="36">
                  <c:v>16.360000000000056</c:v>
                </c:pt>
                <c:pt idx="37">
                  <c:v>16.370000000000058</c:v>
                </c:pt>
                <c:pt idx="38">
                  <c:v>16.380000000000059</c:v>
                </c:pt>
                <c:pt idx="39">
                  <c:v>16.390000000000061</c:v>
                </c:pt>
                <c:pt idx="40">
                  <c:v>16.400000000000063</c:v>
                </c:pt>
                <c:pt idx="41">
                  <c:v>16.410000000000064</c:v>
                </c:pt>
                <c:pt idx="42">
                  <c:v>16.420000000000066</c:v>
                </c:pt>
                <c:pt idx="43">
                  <c:v>16.430000000000067</c:v>
                </c:pt>
                <c:pt idx="44">
                  <c:v>16.440000000000069</c:v>
                </c:pt>
                <c:pt idx="45">
                  <c:v>16.45000000000007</c:v>
                </c:pt>
                <c:pt idx="46">
                  <c:v>16.460000000000072</c:v>
                </c:pt>
                <c:pt idx="47">
                  <c:v>16.470000000000073</c:v>
                </c:pt>
                <c:pt idx="48">
                  <c:v>16.480000000000075</c:v>
                </c:pt>
                <c:pt idx="49">
                  <c:v>16.490000000000077</c:v>
                </c:pt>
                <c:pt idx="50">
                  <c:v>16.500000000000078</c:v>
                </c:pt>
                <c:pt idx="51">
                  <c:v>16.51000000000008</c:v>
                </c:pt>
                <c:pt idx="52">
                  <c:v>16.520000000000081</c:v>
                </c:pt>
                <c:pt idx="53">
                  <c:v>16.530000000000083</c:v>
                </c:pt>
                <c:pt idx="54">
                  <c:v>16.540000000000084</c:v>
                </c:pt>
                <c:pt idx="55">
                  <c:v>16.550000000000086</c:v>
                </c:pt>
                <c:pt idx="56">
                  <c:v>16.560000000000088</c:v>
                </c:pt>
                <c:pt idx="57">
                  <c:v>16.570000000000089</c:v>
                </c:pt>
                <c:pt idx="58">
                  <c:v>16.580000000000091</c:v>
                </c:pt>
                <c:pt idx="59">
                  <c:v>16.590000000000092</c:v>
                </c:pt>
                <c:pt idx="60">
                  <c:v>16.600000000000094</c:v>
                </c:pt>
                <c:pt idx="61">
                  <c:v>16.610000000000095</c:v>
                </c:pt>
                <c:pt idx="62">
                  <c:v>16.620000000000097</c:v>
                </c:pt>
                <c:pt idx="63">
                  <c:v>16.630000000000098</c:v>
                </c:pt>
                <c:pt idx="64">
                  <c:v>16.6400000000001</c:v>
                </c:pt>
                <c:pt idx="65">
                  <c:v>16.650000000000102</c:v>
                </c:pt>
                <c:pt idx="66">
                  <c:v>16.660000000000103</c:v>
                </c:pt>
                <c:pt idx="67">
                  <c:v>16.670000000000105</c:v>
                </c:pt>
                <c:pt idx="68">
                  <c:v>16.680000000000106</c:v>
                </c:pt>
                <c:pt idx="69">
                  <c:v>16.690000000000108</c:v>
                </c:pt>
                <c:pt idx="70">
                  <c:v>16.700000000000109</c:v>
                </c:pt>
                <c:pt idx="71">
                  <c:v>16.710000000000111</c:v>
                </c:pt>
                <c:pt idx="72">
                  <c:v>16.720000000000113</c:v>
                </c:pt>
                <c:pt idx="73">
                  <c:v>16.730000000000114</c:v>
                </c:pt>
                <c:pt idx="74">
                  <c:v>16.740000000000116</c:v>
                </c:pt>
                <c:pt idx="75">
                  <c:v>16.750000000000117</c:v>
                </c:pt>
                <c:pt idx="76">
                  <c:v>16.760000000000119</c:v>
                </c:pt>
                <c:pt idx="77">
                  <c:v>16.77000000000012</c:v>
                </c:pt>
                <c:pt idx="78">
                  <c:v>16.780000000000122</c:v>
                </c:pt>
                <c:pt idx="79">
                  <c:v>16.790000000000123</c:v>
                </c:pt>
                <c:pt idx="80">
                  <c:v>16.800000000000125</c:v>
                </c:pt>
              </c:numCache>
            </c:numRef>
          </c:val>
          <c:smooth val="0"/>
          <c:extLst>
            <c:ext xmlns:c16="http://schemas.microsoft.com/office/drawing/2014/chart" uri="{C3380CC4-5D6E-409C-BE32-E72D297353CC}">
              <c16:uniqueId val="{00000005-06D5-45BA-A88F-91B01AB45BFF}"/>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FittingInputs!$E$53</c:f>
              <c:strCache>
                <c:ptCount val="1"/>
                <c:pt idx="0">
                  <c:v>Odds ratio for HIV infectivity when symptomatic for other STIs</c:v>
                </c:pt>
              </c:strCache>
            </c:strRef>
          </c:tx>
          <c:spPr>
            <a:solidFill>
              <a:schemeClr val="accent1"/>
            </a:solidFill>
            <a:ln>
              <a:solidFill>
                <a:schemeClr val="tx1"/>
              </a:solidFill>
            </a:ln>
            <a:effectLst/>
          </c:spPr>
          <c:invertIfNegative val="0"/>
          <c:cat>
            <c:numRef>
              <c:f>FittingInputs!$S$3:$S$35</c:f>
              <c:numCache>
                <c:formatCode>0.0000</c:formatCode>
                <c:ptCount val="33"/>
                <c:pt idx="0">
                  <c:v>1.8798761658553986</c:v>
                </c:pt>
                <c:pt idx="1">
                  <c:v>2.4244771970012384</c:v>
                </c:pt>
                <c:pt idx="2">
                  <c:v>2.9690782281470782</c:v>
                </c:pt>
                <c:pt idx="3">
                  <c:v>3.513679259292918</c:v>
                </c:pt>
                <c:pt idx="4">
                  <c:v>4.0582802904387583</c:v>
                </c:pt>
                <c:pt idx="5">
                  <c:v>4.6028813215845981</c:v>
                </c:pt>
                <c:pt idx="6">
                  <c:v>5.1474823527304379</c:v>
                </c:pt>
                <c:pt idx="7">
                  <c:v>5.6920833838762777</c:v>
                </c:pt>
                <c:pt idx="8">
                  <c:v>6.2366844150221175</c:v>
                </c:pt>
                <c:pt idx="9">
                  <c:v>6.7812854461679573</c:v>
                </c:pt>
                <c:pt idx="10">
                  <c:v>7.3258864773137971</c:v>
                </c:pt>
                <c:pt idx="11">
                  <c:v>7.8704875084596368</c:v>
                </c:pt>
                <c:pt idx="12">
                  <c:v>8.4150885396054775</c:v>
                </c:pt>
                <c:pt idx="13">
                  <c:v>8.9596895707513156</c:v>
                </c:pt>
                <c:pt idx="14">
                  <c:v>9.5042906018971571</c:v>
                </c:pt>
                <c:pt idx="15">
                  <c:v>10.048891633042997</c:v>
                </c:pt>
                <c:pt idx="16">
                  <c:v>10.593492664188837</c:v>
                </c:pt>
                <c:pt idx="17">
                  <c:v>11.138093695334677</c:v>
                </c:pt>
                <c:pt idx="18">
                  <c:v>11.682694726480516</c:v>
                </c:pt>
                <c:pt idx="19">
                  <c:v>12.227295757626356</c:v>
                </c:pt>
                <c:pt idx="20">
                  <c:v>12.771896788772196</c:v>
                </c:pt>
                <c:pt idx="21">
                  <c:v>13.316497819918036</c:v>
                </c:pt>
                <c:pt idx="22">
                  <c:v>13.861098851063876</c:v>
                </c:pt>
                <c:pt idx="23">
                  <c:v>14.405699882209715</c:v>
                </c:pt>
                <c:pt idx="24">
                  <c:v>14.950300913355555</c:v>
                </c:pt>
                <c:pt idx="25">
                  <c:v>15.494901944501395</c:v>
                </c:pt>
                <c:pt idx="26">
                  <c:v>16.039502975647235</c:v>
                </c:pt>
                <c:pt idx="27">
                  <c:v>16.584104006793076</c:v>
                </c:pt>
                <c:pt idx="28">
                  <c:v>17.128705037938914</c:v>
                </c:pt>
                <c:pt idx="29">
                  <c:v>17.673306069084752</c:v>
                </c:pt>
                <c:pt idx="30">
                  <c:v>18.217907100230594</c:v>
                </c:pt>
                <c:pt idx="31">
                  <c:v>18.762508131376432</c:v>
                </c:pt>
                <c:pt idx="32">
                  <c:v>19.307109162522273</c:v>
                </c:pt>
              </c:numCache>
            </c:numRef>
          </c:cat>
          <c:val>
            <c:numRef>
              <c:f>FittingInputs!$R$3:$R$35</c:f>
              <c:numCache>
                <c:formatCode>0.0000</c:formatCode>
                <c:ptCount val="33"/>
                <c:pt idx="0">
                  <c:v>2.5792720650668073E-2</c:v>
                </c:pt>
                <c:pt idx="1">
                  <c:v>3.4449247349016436E-2</c:v>
                </c:pt>
                <c:pt idx="2">
                  <c:v>4.1689680689214775E-2</c:v>
                </c:pt>
                <c:pt idx="3">
                  <c:v>4.7258878531264037E-2</c:v>
                </c:pt>
                <c:pt idx="4">
                  <c:v>5.1137040243374204E-2</c:v>
                </c:pt>
                <c:pt idx="5">
                  <c:v>5.344148478216329E-2</c:v>
                </c:pt>
                <c:pt idx="6">
                  <c:v>5.4361943030059534E-2</c:v>
                </c:pt>
                <c:pt idx="7">
                  <c:v>5.4118532513800388E-2</c:v>
                </c:pt>
                <c:pt idx="8">
                  <c:v>5.2935230862161731E-2</c:v>
                </c:pt>
                <c:pt idx="9">
                  <c:v>5.1023922763211993E-2</c:v>
                </c:pt>
                <c:pt idx="10">
                  <c:v>4.8575591617557423E-2</c:v>
                </c:pt>
                <c:pt idx="11">
                  <c:v>4.5756256122766348E-2</c:v>
                </c:pt>
                <c:pt idx="12">
                  <c:v>4.2705974106100997E-2</c:v>
                </c:pt>
                <c:pt idx="13">
                  <c:v>3.9539747895486865E-2</c:v>
                </c:pt>
                <c:pt idx="14">
                  <c:v>3.6349530026400845E-2</c:v>
                </c:pt>
                <c:pt idx="15">
                  <c:v>3.3206787538693217E-2</c:v>
                </c:pt>
                <c:pt idx="16">
                  <c:v>3.0165267110104588E-2</c:v>
                </c:pt>
                <c:pt idx="17">
                  <c:v>2.7263732846129707E-2</c:v>
                </c:pt>
                <c:pt idx="18">
                  <c:v>2.4528538850923209E-2</c:v>
                </c:pt>
                <c:pt idx="19">
                  <c:v>2.197596073237329E-2</c:v>
                </c:pt>
                <c:pt idx="20">
                  <c:v>1.9614251950287209E-2</c:v>
                </c:pt>
                <c:pt idx="21">
                  <c:v>1.7445418236758603E-2</c:v>
                </c:pt>
                <c:pt idx="22">
                  <c:v>1.5466720454737182E-2</c:v>
                </c:pt>
                <c:pt idx="23">
                  <c:v>1.3671926305103055E-2</c:v>
                </c:pt>
                <c:pt idx="24">
                  <c:v>1.205233647993964E-2</c:v>
                </c:pt>
                <c:pt idx="25">
                  <c:v>1.0597612797672351E-2</c:v>
                </c:pt>
                <c:pt idx="26">
                  <c:v>9.2964356903331158E-3</c:v>
                </c:pt>
                <c:pt idx="27">
                  <c:v>8.1370169526497893E-3</c:v>
                </c:pt>
                <c:pt idx="28">
                  <c:v>7.1074914687303536E-3</c:v>
                </c:pt>
                <c:pt idx="29">
                  <c:v>6.1962090880266496E-3</c:v>
                </c:pt>
                <c:pt idx="30">
                  <c:v>5.3919451826546227E-3</c:v>
                </c:pt>
                <c:pt idx="31">
                  <c:v>4.6840458459421752E-3</c:v>
                </c:pt>
                <c:pt idx="32">
                  <c:v>4.0625212856941761E-3</c:v>
                </c:pt>
              </c:numCache>
            </c:numRef>
          </c:val>
          <c:extLst>
            <c:ext xmlns:c16="http://schemas.microsoft.com/office/drawing/2014/chart" uri="{C3380CC4-5D6E-409C-BE32-E72D297353CC}">
              <c16:uniqueId val="{00000000-A168-44CF-B6E1-704A72D2DC4D}"/>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21</xdr:row>
      <xdr:rowOff>0</xdr:rowOff>
    </xdr:from>
    <xdr:to>
      <xdr:col>21</xdr:col>
      <xdr:colOff>0</xdr:colOff>
      <xdr:row>36</xdr:row>
      <xdr:rowOff>0</xdr:rowOff>
    </xdr:to>
    <xdr:graphicFrame macro="">
      <xdr:nvGraphicFramePr>
        <xdr:cNvPr id="5" name="Chart 4">
          <a:extLst>
            <a:ext uri="{FF2B5EF4-FFF2-40B4-BE49-F238E27FC236}">
              <a16:creationId xmlns:a16="http://schemas.microsoft.com/office/drawing/2014/main" id="{D90D2B2E-F804-4828-BB1E-8C793D0EC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38</xdr:row>
      <xdr:rowOff>0</xdr:rowOff>
    </xdr:from>
    <xdr:to>
      <xdr:col>21</xdr:col>
      <xdr:colOff>0</xdr:colOff>
      <xdr:row>53</xdr:row>
      <xdr:rowOff>0</xdr:rowOff>
    </xdr:to>
    <xdr:graphicFrame macro="">
      <xdr:nvGraphicFramePr>
        <xdr:cNvPr id="10" name="Chart 9">
          <a:extLst>
            <a:ext uri="{FF2B5EF4-FFF2-40B4-BE49-F238E27FC236}">
              <a16:creationId xmlns:a16="http://schemas.microsoft.com/office/drawing/2014/main" id="{5F7927D1-7D74-39F2-EC9E-ABCEE1F0C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54</xdr:row>
      <xdr:rowOff>0</xdr:rowOff>
    </xdr:from>
    <xdr:to>
      <xdr:col>21</xdr:col>
      <xdr:colOff>0</xdr:colOff>
      <xdr:row>69</xdr:row>
      <xdr:rowOff>0</xdr:rowOff>
    </xdr:to>
    <xdr:graphicFrame macro="">
      <xdr:nvGraphicFramePr>
        <xdr:cNvPr id="11" name="Chart 10">
          <a:extLst>
            <a:ext uri="{FF2B5EF4-FFF2-40B4-BE49-F238E27FC236}">
              <a16:creationId xmlns:a16="http://schemas.microsoft.com/office/drawing/2014/main" id="{4302687B-042A-47E2-806D-03A5AB164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33</xdr:row>
      <xdr:rowOff>0</xdr:rowOff>
    </xdr:from>
    <xdr:to>
      <xdr:col>8</xdr:col>
      <xdr:colOff>0</xdr:colOff>
      <xdr:row>52</xdr:row>
      <xdr:rowOff>0</xdr:rowOff>
    </xdr:to>
    <xdr:graphicFrame macro="">
      <xdr:nvGraphicFramePr>
        <xdr:cNvPr id="2" name="Chart 1">
          <a:extLst>
            <a:ext uri="{FF2B5EF4-FFF2-40B4-BE49-F238E27FC236}">
              <a16:creationId xmlns:a16="http://schemas.microsoft.com/office/drawing/2014/main" id="{BAFB5068-3A28-41FA-8998-7C26DFBBC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A28" sqref="A28"/>
    </sheetView>
  </sheetViews>
  <sheetFormatPr defaultRowHeight="15" x14ac:dyDescent="0.25"/>
  <cols>
    <col min="1" max="1" width="20.7109375" customWidth="1"/>
    <col min="2" max="2" width="200.7109375" customWidth="1"/>
  </cols>
  <sheetData>
    <row r="1" spans="1:2" x14ac:dyDescent="0.25">
      <c r="A1" s="321" t="s">
        <v>13</v>
      </c>
      <c r="B1" s="322"/>
    </row>
    <row r="2" spans="1:2" x14ac:dyDescent="0.25">
      <c r="A2" s="324" t="s">
        <v>173</v>
      </c>
      <c r="B2" s="325"/>
    </row>
    <row r="3" spans="1:2" x14ac:dyDescent="0.25">
      <c r="A3" s="326" t="s">
        <v>175</v>
      </c>
      <c r="B3" s="327"/>
    </row>
    <row r="4" spans="1:2" x14ac:dyDescent="0.25">
      <c r="A4" s="326" t="s">
        <v>174</v>
      </c>
      <c r="B4" s="328"/>
    </row>
    <row r="5" spans="1:2" x14ac:dyDescent="0.25">
      <c r="A5" s="319" t="s">
        <v>16</v>
      </c>
      <c r="B5" s="320"/>
    </row>
    <row r="6" spans="1:2" x14ac:dyDescent="0.25">
      <c r="A6" s="12" t="s">
        <v>14</v>
      </c>
      <c r="B6" s="13" t="s">
        <v>15</v>
      </c>
    </row>
    <row r="7" spans="1:2" x14ac:dyDescent="0.25">
      <c r="A7" s="12" t="s">
        <v>409</v>
      </c>
      <c r="B7" s="13" t="s">
        <v>410</v>
      </c>
    </row>
    <row r="8" spans="1:2" x14ac:dyDescent="0.25">
      <c r="A8" s="12" t="s">
        <v>20</v>
      </c>
      <c r="B8" s="13" t="s">
        <v>59</v>
      </c>
    </row>
    <row r="9" spans="1:2" x14ac:dyDescent="0.25">
      <c r="A9" s="12" t="s">
        <v>56</v>
      </c>
      <c r="B9" s="13" t="s">
        <v>60</v>
      </c>
    </row>
    <row r="10" spans="1:2" x14ac:dyDescent="0.25">
      <c r="A10" s="12" t="s">
        <v>57</v>
      </c>
      <c r="B10" s="13" t="s">
        <v>58</v>
      </c>
    </row>
    <row r="11" spans="1:2" x14ac:dyDescent="0.25">
      <c r="A11" s="12" t="s">
        <v>211</v>
      </c>
      <c r="B11" s="13" t="s">
        <v>212</v>
      </c>
    </row>
    <row r="12" spans="1:2" x14ac:dyDescent="0.25">
      <c r="A12" s="12" t="s">
        <v>213</v>
      </c>
      <c r="B12" s="13" t="s">
        <v>214</v>
      </c>
    </row>
    <row r="13" spans="1:2" x14ac:dyDescent="0.25">
      <c r="A13" s="12" t="s">
        <v>215</v>
      </c>
      <c r="B13" s="13" t="s">
        <v>216</v>
      </c>
    </row>
    <row r="14" spans="1:2" x14ac:dyDescent="0.25">
      <c r="A14" s="12" t="s">
        <v>139</v>
      </c>
      <c r="B14" s="13" t="s">
        <v>140</v>
      </c>
    </row>
    <row r="15" spans="1:2" x14ac:dyDescent="0.25">
      <c r="A15" s="12" t="s">
        <v>221</v>
      </c>
      <c r="B15" s="13" t="s">
        <v>232</v>
      </c>
    </row>
    <row r="16" spans="1:2" x14ac:dyDescent="0.25">
      <c r="A16" s="12" t="s">
        <v>425</v>
      </c>
      <c r="B16" s="13" t="s">
        <v>426</v>
      </c>
    </row>
    <row r="17" spans="1:2" x14ac:dyDescent="0.25">
      <c r="A17" s="12" t="s">
        <v>222</v>
      </c>
      <c r="B17" s="13" t="s">
        <v>223</v>
      </c>
    </row>
    <row r="18" spans="1:2" x14ac:dyDescent="0.25">
      <c r="A18" s="12" t="s">
        <v>224</v>
      </c>
      <c r="B18" s="13" t="s">
        <v>225</v>
      </c>
    </row>
    <row r="19" spans="1:2" x14ac:dyDescent="0.25">
      <c r="A19" s="12" t="s">
        <v>126</v>
      </c>
      <c r="B19" s="13" t="s">
        <v>127</v>
      </c>
    </row>
    <row r="20" spans="1:2" x14ac:dyDescent="0.25">
      <c r="A20" s="12" t="s">
        <v>333</v>
      </c>
      <c r="B20" s="13" t="s">
        <v>334</v>
      </c>
    </row>
    <row r="21" spans="1:2" x14ac:dyDescent="0.25">
      <c r="A21" s="12" t="s">
        <v>335</v>
      </c>
      <c r="B21" s="13" t="s">
        <v>336</v>
      </c>
    </row>
    <row r="22" spans="1:2" x14ac:dyDescent="0.25">
      <c r="A22" s="12" t="s">
        <v>404</v>
      </c>
      <c r="B22" s="13" t="s">
        <v>405</v>
      </c>
    </row>
    <row r="23" spans="1:2" x14ac:dyDescent="0.25">
      <c r="A23" s="12" t="s">
        <v>17</v>
      </c>
      <c r="B23" s="13" t="s">
        <v>18</v>
      </c>
    </row>
    <row r="24" spans="1:2" x14ac:dyDescent="0.25">
      <c r="A24" s="319" t="s">
        <v>24</v>
      </c>
      <c r="B24" s="323"/>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38"/>
  <sheetViews>
    <sheetView zoomScale="75" zoomScaleNormal="75" workbookViewId="0">
      <selection activeCell="C3" sqref="C3"/>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277</v>
      </c>
      <c r="B1" s="155" t="s">
        <v>278</v>
      </c>
      <c r="C1" s="158" t="s">
        <v>280</v>
      </c>
    </row>
    <row r="2" spans="1:3" x14ac:dyDescent="0.25">
      <c r="A2" s="299">
        <v>45534</v>
      </c>
      <c r="B2" s="300" t="s">
        <v>279</v>
      </c>
      <c r="C2" s="282" t="s">
        <v>545</v>
      </c>
    </row>
    <row r="3" spans="1:3" x14ac:dyDescent="0.25">
      <c r="A3" s="299">
        <v>45524</v>
      </c>
      <c r="B3" s="300" t="s">
        <v>279</v>
      </c>
      <c r="C3" s="282" t="s">
        <v>520</v>
      </c>
    </row>
    <row r="4" spans="1:3" x14ac:dyDescent="0.25">
      <c r="A4" s="299">
        <v>45524</v>
      </c>
      <c r="B4" s="300" t="s">
        <v>279</v>
      </c>
      <c r="C4" s="282" t="s">
        <v>518</v>
      </c>
    </row>
    <row r="5" spans="1:3" x14ac:dyDescent="0.25">
      <c r="A5" s="299">
        <v>45450</v>
      </c>
      <c r="B5" s="300" t="s">
        <v>279</v>
      </c>
      <c r="C5" s="282" t="s">
        <v>517</v>
      </c>
    </row>
    <row r="6" spans="1:3" x14ac:dyDescent="0.25">
      <c r="A6" s="299">
        <v>45345</v>
      </c>
      <c r="B6" s="300" t="s">
        <v>279</v>
      </c>
      <c r="C6" s="282" t="s">
        <v>512</v>
      </c>
    </row>
    <row r="7" spans="1:3" x14ac:dyDescent="0.25">
      <c r="A7" s="299">
        <v>45337</v>
      </c>
      <c r="B7" s="300" t="s">
        <v>279</v>
      </c>
      <c r="C7" s="282" t="s">
        <v>466</v>
      </c>
    </row>
    <row r="8" spans="1:3" x14ac:dyDescent="0.25">
      <c r="A8" s="299">
        <v>45335</v>
      </c>
      <c r="B8" s="300" t="s">
        <v>279</v>
      </c>
      <c r="C8" s="282" t="s">
        <v>430</v>
      </c>
    </row>
    <row r="9" spans="1:3" x14ac:dyDescent="0.25">
      <c r="A9" s="299">
        <v>45335</v>
      </c>
      <c r="B9" s="300" t="s">
        <v>279</v>
      </c>
      <c r="C9" s="282" t="s">
        <v>431</v>
      </c>
    </row>
    <row r="10" spans="1:3" x14ac:dyDescent="0.25">
      <c r="A10" s="299">
        <v>45335</v>
      </c>
      <c r="B10" s="300" t="s">
        <v>279</v>
      </c>
      <c r="C10" s="282" t="s">
        <v>423</v>
      </c>
    </row>
    <row r="11" spans="1:3" x14ac:dyDescent="0.25">
      <c r="A11" s="299">
        <v>45335</v>
      </c>
      <c r="B11" s="300" t="s">
        <v>279</v>
      </c>
      <c r="C11" s="282" t="s">
        <v>424</v>
      </c>
    </row>
    <row r="12" spans="1:3" x14ac:dyDescent="0.25">
      <c r="A12" s="299">
        <v>45335</v>
      </c>
      <c r="B12" s="300" t="s">
        <v>279</v>
      </c>
      <c r="C12" s="282" t="s">
        <v>435</v>
      </c>
    </row>
    <row r="13" spans="1:3" x14ac:dyDescent="0.25">
      <c r="A13" s="299">
        <v>45335</v>
      </c>
      <c r="B13" s="157" t="s">
        <v>279</v>
      </c>
      <c r="C13" s="282" t="s">
        <v>457</v>
      </c>
    </row>
    <row r="14" spans="1:3" x14ac:dyDescent="0.25">
      <c r="A14" s="299">
        <v>45335</v>
      </c>
      <c r="B14" s="157" t="s">
        <v>279</v>
      </c>
      <c r="C14" s="302" t="s">
        <v>458</v>
      </c>
    </row>
    <row r="15" spans="1:3" x14ac:dyDescent="0.25">
      <c r="A15" s="299">
        <v>45335</v>
      </c>
      <c r="B15" s="157" t="s">
        <v>279</v>
      </c>
      <c r="C15" s="302" t="s">
        <v>443</v>
      </c>
    </row>
    <row r="16" spans="1:3" x14ac:dyDescent="0.25">
      <c r="A16" s="299">
        <v>45335</v>
      </c>
      <c r="B16" s="300" t="s">
        <v>279</v>
      </c>
      <c r="C16" s="282" t="s">
        <v>442</v>
      </c>
    </row>
    <row r="17" spans="1:3" x14ac:dyDescent="0.25">
      <c r="A17" s="299">
        <v>45335</v>
      </c>
      <c r="B17" s="300" t="s">
        <v>279</v>
      </c>
      <c r="C17" s="301" t="s">
        <v>438</v>
      </c>
    </row>
    <row r="18" spans="1:3" x14ac:dyDescent="0.25">
      <c r="A18" s="299">
        <v>45335</v>
      </c>
      <c r="B18" s="300" t="s">
        <v>279</v>
      </c>
      <c r="C18" s="301" t="s">
        <v>437</v>
      </c>
    </row>
    <row r="19" spans="1:3" x14ac:dyDescent="0.25">
      <c r="A19" s="299">
        <v>45335</v>
      </c>
      <c r="B19" s="300" t="s">
        <v>279</v>
      </c>
      <c r="C19" s="282" t="s">
        <v>436</v>
      </c>
    </row>
    <row r="20" spans="1:3" x14ac:dyDescent="0.25">
      <c r="A20" s="156">
        <v>45180</v>
      </c>
      <c r="B20" s="157" t="s">
        <v>279</v>
      </c>
      <c r="C20" s="146" t="s">
        <v>411</v>
      </c>
    </row>
    <row r="21" spans="1:3" x14ac:dyDescent="0.25">
      <c r="A21" s="156">
        <v>45180</v>
      </c>
      <c r="B21" s="157" t="s">
        <v>279</v>
      </c>
      <c r="C21" s="146" t="s">
        <v>412</v>
      </c>
    </row>
    <row r="22" spans="1:3" x14ac:dyDescent="0.25">
      <c r="A22" s="156">
        <v>45175</v>
      </c>
      <c r="B22" s="157" t="s">
        <v>279</v>
      </c>
      <c r="C22" s="146" t="s">
        <v>406</v>
      </c>
    </row>
    <row r="23" spans="1:3" x14ac:dyDescent="0.25">
      <c r="A23" s="156">
        <v>45175</v>
      </c>
      <c r="B23" s="157" t="s">
        <v>279</v>
      </c>
      <c r="C23" s="146" t="s">
        <v>400</v>
      </c>
    </row>
    <row r="24" spans="1:3" x14ac:dyDescent="0.25">
      <c r="A24" s="156">
        <v>45175</v>
      </c>
      <c r="B24" s="157" t="s">
        <v>279</v>
      </c>
      <c r="C24" s="146" t="s">
        <v>401</v>
      </c>
    </row>
    <row r="25" spans="1:3" x14ac:dyDescent="0.25">
      <c r="A25" s="156">
        <v>45175</v>
      </c>
      <c r="B25" s="157" t="s">
        <v>279</v>
      </c>
      <c r="C25" s="146" t="s">
        <v>402</v>
      </c>
    </row>
    <row r="26" spans="1:3" x14ac:dyDescent="0.25">
      <c r="A26" s="156">
        <v>45175</v>
      </c>
      <c r="B26" s="157" t="s">
        <v>279</v>
      </c>
      <c r="C26" s="146" t="s">
        <v>432</v>
      </c>
    </row>
    <row r="27" spans="1:3" x14ac:dyDescent="0.25">
      <c r="A27" s="156">
        <v>45175</v>
      </c>
      <c r="B27" s="157" t="s">
        <v>279</v>
      </c>
      <c r="C27" s="146" t="s">
        <v>403</v>
      </c>
    </row>
    <row r="28" spans="1:3" x14ac:dyDescent="0.25">
      <c r="A28" s="156">
        <v>45153</v>
      </c>
      <c r="B28" s="157" t="s">
        <v>279</v>
      </c>
      <c r="C28" s="146" t="s">
        <v>385</v>
      </c>
    </row>
    <row r="29" spans="1:3" x14ac:dyDescent="0.25">
      <c r="A29" s="156">
        <v>45149</v>
      </c>
      <c r="B29" s="157" t="s">
        <v>279</v>
      </c>
      <c r="C29" s="146" t="s">
        <v>379</v>
      </c>
    </row>
    <row r="30" spans="1:3" x14ac:dyDescent="0.25">
      <c r="A30" s="156">
        <v>45148</v>
      </c>
      <c r="B30" s="157" t="s">
        <v>279</v>
      </c>
      <c r="C30" s="146" t="s">
        <v>338</v>
      </c>
    </row>
    <row r="31" spans="1:3" x14ac:dyDescent="0.25">
      <c r="A31" s="156">
        <v>45148</v>
      </c>
      <c r="B31" s="157" t="s">
        <v>279</v>
      </c>
      <c r="C31" s="146" t="s">
        <v>337</v>
      </c>
    </row>
    <row r="32" spans="1:3" x14ac:dyDescent="0.25">
      <c r="A32" s="156">
        <v>45148</v>
      </c>
      <c r="B32" s="157" t="s">
        <v>279</v>
      </c>
      <c r="C32" s="301" t="s">
        <v>433</v>
      </c>
    </row>
    <row r="33" spans="1:3" x14ac:dyDescent="0.25">
      <c r="A33" s="156">
        <v>45145</v>
      </c>
      <c r="B33" s="157" t="s">
        <v>279</v>
      </c>
      <c r="C33" s="146" t="s">
        <v>320</v>
      </c>
    </row>
    <row r="34" spans="1:3" x14ac:dyDescent="0.25">
      <c r="A34" s="156">
        <v>45141</v>
      </c>
      <c r="B34" s="157" t="s">
        <v>279</v>
      </c>
      <c r="C34" s="146" t="s">
        <v>319</v>
      </c>
    </row>
    <row r="35" spans="1:3" x14ac:dyDescent="0.25">
      <c r="A35" s="156">
        <v>45103</v>
      </c>
      <c r="B35" s="157" t="s">
        <v>279</v>
      </c>
      <c r="C35" s="146" t="s">
        <v>318</v>
      </c>
    </row>
    <row r="36" spans="1:3" x14ac:dyDescent="0.25">
      <c r="A36" s="156">
        <v>45096</v>
      </c>
      <c r="B36" s="157" t="s">
        <v>279</v>
      </c>
      <c r="C36" s="146" t="s">
        <v>315</v>
      </c>
    </row>
    <row r="37" spans="1:3" x14ac:dyDescent="0.25">
      <c r="A37" s="156">
        <v>45089</v>
      </c>
      <c r="B37" s="157" t="s">
        <v>279</v>
      </c>
      <c r="C37" s="146" t="s">
        <v>314</v>
      </c>
    </row>
    <row r="38" spans="1:3" ht="30" x14ac:dyDescent="0.25">
      <c r="A38" s="156">
        <v>45086</v>
      </c>
      <c r="B38" s="157" t="s">
        <v>279</v>
      </c>
      <c r="C38" s="146" t="s">
        <v>281</v>
      </c>
    </row>
  </sheetData>
  <sortState xmlns:xlrd2="http://schemas.microsoft.com/office/spreadsheetml/2017/richdata2" ref="A30:C38">
    <sortCondition descending="1" ref="A31:A3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113D-5345-4C01-95DC-6EA04EF51605}">
  <dimension ref="A1:F10"/>
  <sheetViews>
    <sheetView tabSelected="1" zoomScale="75" zoomScaleNormal="75" workbookViewId="0">
      <pane ySplit="1" topLeftCell="A2" activePane="bottomLeft" state="frozen"/>
      <selection pane="bottomLeft" activeCell="D10" sqref="D10"/>
    </sheetView>
  </sheetViews>
  <sheetFormatPr defaultRowHeight="15" x14ac:dyDescent="0.25"/>
  <cols>
    <col min="1" max="1" width="12.7109375" customWidth="1"/>
    <col min="2" max="2" width="15.7109375" customWidth="1"/>
    <col min="3" max="3" width="17" bestFit="1" customWidth="1"/>
    <col min="4" max="5" width="60.7109375" customWidth="1"/>
    <col min="6" max="6" width="200.7109375" customWidth="1"/>
  </cols>
  <sheetData>
    <row r="1" spans="1:6" x14ac:dyDescent="0.25">
      <c r="A1" s="43" t="s">
        <v>277</v>
      </c>
      <c r="B1" s="43" t="s">
        <v>278</v>
      </c>
      <c r="C1" s="43" t="s">
        <v>407</v>
      </c>
      <c r="D1" s="43" t="s">
        <v>283</v>
      </c>
      <c r="E1" s="43" t="s">
        <v>408</v>
      </c>
      <c r="F1" s="43" t="s">
        <v>142</v>
      </c>
    </row>
    <row r="2" spans="1:6" x14ac:dyDescent="0.25">
      <c r="A2" s="283">
        <v>45534</v>
      </c>
      <c r="B2" t="s">
        <v>279</v>
      </c>
      <c r="C2" t="s">
        <v>546</v>
      </c>
      <c r="D2" t="s">
        <v>543</v>
      </c>
      <c r="E2" t="s">
        <v>515</v>
      </c>
      <c r="F2" t="s">
        <v>544</v>
      </c>
    </row>
    <row r="3" spans="1:6" x14ac:dyDescent="0.25">
      <c r="A3" s="283">
        <v>45450</v>
      </c>
      <c r="B3" t="s">
        <v>279</v>
      </c>
      <c r="C3" t="s">
        <v>513</v>
      </c>
      <c r="D3" t="s">
        <v>514</v>
      </c>
      <c r="E3" t="s">
        <v>515</v>
      </c>
      <c r="F3" t="s">
        <v>516</v>
      </c>
    </row>
    <row r="4" spans="1:6" x14ac:dyDescent="0.25">
      <c r="A4" s="283"/>
    </row>
    <row r="5" spans="1:6" x14ac:dyDescent="0.25">
      <c r="A5" s="283"/>
    </row>
    <row r="6" spans="1:6" x14ac:dyDescent="0.25">
      <c r="A6" s="283"/>
    </row>
    <row r="7" spans="1:6" x14ac:dyDescent="0.25">
      <c r="A7" s="283"/>
    </row>
    <row r="8" spans="1:6" x14ac:dyDescent="0.25">
      <c r="A8" s="283"/>
    </row>
    <row r="9" spans="1:6" x14ac:dyDescent="0.25">
      <c r="A9" s="283"/>
    </row>
    <row r="10" spans="1:6" x14ac:dyDescent="0.25">
      <c r="A10" s="28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5" sqref="B5"/>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519</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0</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A7" sqref="A7"/>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13.289199999999999</v>
      </c>
      <c r="C2" s="4">
        <v>13.90263</v>
      </c>
      <c r="D2" s="4">
        <v>14.332689999999999</v>
      </c>
      <c r="E2" s="4">
        <v>14.68089</v>
      </c>
      <c r="F2" s="4">
        <v>15.106870000000001</v>
      </c>
      <c r="G2" s="4">
        <v>15.27037</v>
      </c>
      <c r="H2" s="4">
        <v>15.41159</v>
      </c>
      <c r="I2" s="4">
        <v>15.436260000000001</v>
      </c>
      <c r="J2" s="4">
        <v>15.25043</v>
      </c>
      <c r="K2" s="4">
        <v>15.023289999999999</v>
      </c>
      <c r="L2" s="4">
        <v>15.171559999999999</v>
      </c>
      <c r="M2" s="4">
        <v>15.162940000000001</v>
      </c>
      <c r="N2" s="4">
        <v>14.8893</v>
      </c>
      <c r="O2" s="4">
        <v>14.67177</v>
      </c>
      <c r="P2" s="4">
        <v>14.40854</v>
      </c>
      <c r="Q2" s="4">
        <v>14.44777</v>
      </c>
      <c r="R2" s="4">
        <v>14.39696</v>
      </c>
      <c r="S2" s="4">
        <v>14.4679</v>
      </c>
      <c r="T2" s="4">
        <v>14.30669</v>
      </c>
      <c r="U2" s="4">
        <v>14.26468</v>
      </c>
      <c r="V2" s="4">
        <v>14.431190000000001</v>
      </c>
      <c r="W2" s="4">
        <v>14.45308</v>
      </c>
      <c r="X2" s="4">
        <v>14.043939999999999</v>
      </c>
      <c r="Y2" s="4">
        <v>14.5701</v>
      </c>
      <c r="Z2" s="4">
        <v>14.59746</v>
      </c>
      <c r="AA2" s="4">
        <v>14.852650000000001</v>
      </c>
      <c r="AB2" s="4">
        <v>15.296290000000001</v>
      </c>
      <c r="AC2" s="4">
        <v>15.3362</v>
      </c>
      <c r="AD2" s="4">
        <v>15.493550000000001</v>
      </c>
      <c r="AE2" s="4">
        <v>15.87425</v>
      </c>
      <c r="AF2" s="4">
        <v>15.97485</v>
      </c>
      <c r="AG2" s="4">
        <v>16.026869999999999</v>
      </c>
      <c r="AH2" s="4">
        <v>16.12011</v>
      </c>
      <c r="AI2" s="4">
        <v>15.837429999999999</v>
      </c>
      <c r="AJ2" s="4">
        <v>15.61153</v>
      </c>
      <c r="AK2" s="4">
        <v>15.68904</v>
      </c>
      <c r="AL2" s="4">
        <v>15.794040000000001</v>
      </c>
      <c r="AM2" s="4">
        <v>15.70309</v>
      </c>
      <c r="AN2" s="4">
        <v>15.65183</v>
      </c>
      <c r="AO2" s="4">
        <v>15.456480000000001</v>
      </c>
      <c r="AP2" s="4">
        <v>15.688190000000001</v>
      </c>
      <c r="AQ2" s="4">
        <v>16.370850000000001</v>
      </c>
      <c r="AR2" s="4">
        <v>17.04992</v>
      </c>
      <c r="AS2" s="4">
        <v>17.93008</v>
      </c>
      <c r="AT2" s="4">
        <v>18.59731</v>
      </c>
      <c r="AU2" s="4">
        <v>18.612580000000001</v>
      </c>
      <c r="AV2" s="4">
        <v>18.717639999999999</v>
      </c>
      <c r="AW2" s="4">
        <v>18.91788</v>
      </c>
      <c r="AX2" s="4">
        <v>18.97505</v>
      </c>
      <c r="AY2" s="4">
        <v>18.975000000000001</v>
      </c>
      <c r="AZ2" s="4">
        <v>19.13185</v>
      </c>
      <c r="BA2" s="4">
        <v>19.151289999999999</v>
      </c>
      <c r="BB2" s="4">
        <v>19.40493</v>
      </c>
      <c r="BC2" s="4">
        <v>19.655639999999998</v>
      </c>
      <c r="BD2" s="4">
        <v>19.898530000000001</v>
      </c>
      <c r="BE2" s="4">
        <v>20.13334</v>
      </c>
      <c r="BF2" s="4">
        <v>20.359829999999999</v>
      </c>
      <c r="BG2" s="4">
        <v>20.577780000000001</v>
      </c>
      <c r="BH2" s="4">
        <v>20.78697</v>
      </c>
      <c r="BI2" s="4">
        <v>20.987179999999999</v>
      </c>
      <c r="BJ2" s="4">
        <v>21.17821</v>
      </c>
      <c r="BK2" s="4">
        <v>21.17821</v>
      </c>
      <c r="BL2" s="4">
        <v>21.17821</v>
      </c>
      <c r="BM2" s="4">
        <v>21.17821</v>
      </c>
      <c r="BN2" s="4">
        <v>21.17821</v>
      </c>
      <c r="BO2" s="4">
        <v>21.17821</v>
      </c>
      <c r="BP2" s="4">
        <v>21.17821</v>
      </c>
      <c r="BQ2" s="4">
        <v>21.17821</v>
      </c>
      <c r="BR2" s="4">
        <v>21.17821</v>
      </c>
      <c r="BS2" s="4">
        <v>21.17821</v>
      </c>
      <c r="BT2" s="4">
        <v>21.17821</v>
      </c>
      <c r="BU2" s="4">
        <v>21.17821</v>
      </c>
      <c r="BV2" s="4">
        <v>21.17821</v>
      </c>
      <c r="BW2" s="4">
        <v>21.17821</v>
      </c>
      <c r="BX2" s="4">
        <v>21.17821</v>
      </c>
      <c r="BY2" s="4">
        <v>21.17821</v>
      </c>
      <c r="BZ2" s="4">
        <v>21.17821</v>
      </c>
      <c r="CA2" s="4">
        <v>21.17821</v>
      </c>
      <c r="CB2" s="4">
        <v>21.17821</v>
      </c>
      <c r="CC2" s="4">
        <v>21.17821</v>
      </c>
      <c r="CD2" s="4">
        <v>21.17821</v>
      </c>
    </row>
    <row r="3" spans="1:82" x14ac:dyDescent="0.25">
      <c r="A3" s="11" t="s">
        <v>38</v>
      </c>
      <c r="B3" s="4">
        <v>20.39761</v>
      </c>
      <c r="C3" s="4">
        <v>20.209340000000001</v>
      </c>
      <c r="D3" s="4">
        <v>20.078749999999999</v>
      </c>
      <c r="E3" s="4">
        <v>20.030169999999998</v>
      </c>
      <c r="F3" s="4">
        <v>19.918880000000001</v>
      </c>
      <c r="G3" s="4">
        <v>20.369060000000001</v>
      </c>
      <c r="H3" s="4">
        <v>20.84535</v>
      </c>
      <c r="I3" s="4">
        <v>21.30508</v>
      </c>
      <c r="J3" s="4">
        <v>21.501909999999999</v>
      </c>
      <c r="K3" s="4">
        <v>21.784500000000001</v>
      </c>
      <c r="L3" s="4">
        <v>21.88899</v>
      </c>
      <c r="M3" s="4">
        <v>22.163350000000001</v>
      </c>
      <c r="N3" s="4">
        <v>22.261559999999999</v>
      </c>
      <c r="O3" s="4">
        <v>22.189419999999998</v>
      </c>
      <c r="P3" s="4">
        <v>21.92876</v>
      </c>
      <c r="Q3" s="4">
        <v>21.46003</v>
      </c>
      <c r="R3" s="4">
        <v>21.030419999999999</v>
      </c>
      <c r="S3" s="4">
        <v>20.900289999999998</v>
      </c>
      <c r="T3" s="4">
        <v>21.0197</v>
      </c>
      <c r="U3" s="4">
        <v>21.090029999999999</v>
      </c>
      <c r="V3" s="4">
        <v>20.864350000000002</v>
      </c>
      <c r="W3" s="4">
        <v>20.8978</v>
      </c>
      <c r="X3" s="4">
        <v>21.174130000000002</v>
      </c>
      <c r="Y3" s="4">
        <v>21.2498</v>
      </c>
      <c r="Z3" s="4">
        <v>21.55125</v>
      </c>
      <c r="AA3" s="4">
        <v>21.512160000000002</v>
      </c>
      <c r="AB3" s="4">
        <v>21.73095</v>
      </c>
      <c r="AC3" s="4">
        <v>21.43338</v>
      </c>
      <c r="AD3" s="4">
        <v>21.458559999999999</v>
      </c>
      <c r="AE3" s="4">
        <v>21.343389999999999</v>
      </c>
      <c r="AF3" s="4">
        <v>21.246600000000001</v>
      </c>
      <c r="AG3" s="4">
        <v>21.16311</v>
      </c>
      <c r="AH3" s="4">
        <v>21.35003</v>
      </c>
      <c r="AI3" s="4">
        <v>21.44548</v>
      </c>
      <c r="AJ3" s="4">
        <v>21.616720000000001</v>
      </c>
      <c r="AK3" s="4">
        <v>21.738939999999999</v>
      </c>
      <c r="AL3" s="4">
        <v>21.851430000000001</v>
      </c>
      <c r="AM3" s="4">
        <v>21.865269999999999</v>
      </c>
      <c r="AN3" s="4">
        <v>21.835000000000001</v>
      </c>
      <c r="AO3" s="4">
        <v>21.91911</v>
      </c>
      <c r="AP3" s="4">
        <v>21.86065</v>
      </c>
      <c r="AQ3" s="4">
        <v>21.713259999999998</v>
      </c>
      <c r="AR3" s="4">
        <v>21.635840000000002</v>
      </c>
      <c r="AS3" s="4">
        <v>21.44303</v>
      </c>
      <c r="AT3" s="4">
        <v>21.40727</v>
      </c>
      <c r="AU3" s="4">
        <v>21.271460000000001</v>
      </c>
      <c r="AV3" s="4">
        <v>21.251439999999999</v>
      </c>
      <c r="AW3" s="4">
        <v>21.247779999999999</v>
      </c>
      <c r="AX3" s="4">
        <v>21.30753</v>
      </c>
      <c r="AY3" s="4">
        <v>21.36064</v>
      </c>
      <c r="AZ3" s="4">
        <v>21.384160000000001</v>
      </c>
      <c r="BA3" s="4">
        <v>21.520130000000002</v>
      </c>
      <c r="BB3" s="4">
        <v>21.481449999999999</v>
      </c>
      <c r="BC3" s="4">
        <v>21.444230000000001</v>
      </c>
      <c r="BD3" s="4">
        <v>21.405860000000001</v>
      </c>
      <c r="BE3" s="4">
        <v>21.36647</v>
      </c>
      <c r="BF3" s="4">
        <v>21.326170000000001</v>
      </c>
      <c r="BG3" s="4">
        <v>21.285039999999999</v>
      </c>
      <c r="BH3" s="4">
        <v>21.243210000000001</v>
      </c>
      <c r="BI3" s="4">
        <v>21.20074</v>
      </c>
      <c r="BJ3" s="4">
        <v>21.15775</v>
      </c>
      <c r="BK3" s="4">
        <v>21.15775</v>
      </c>
      <c r="BL3" s="4">
        <v>21.15775</v>
      </c>
      <c r="BM3" s="4">
        <v>21.15775</v>
      </c>
      <c r="BN3" s="4">
        <v>21.15775</v>
      </c>
      <c r="BO3" s="4">
        <v>21.15775</v>
      </c>
      <c r="BP3" s="4">
        <v>21.15775</v>
      </c>
      <c r="BQ3" s="4">
        <v>21.15775</v>
      </c>
      <c r="BR3" s="4">
        <v>21.15775</v>
      </c>
      <c r="BS3" s="4">
        <v>21.15775</v>
      </c>
      <c r="BT3" s="4">
        <v>21.15775</v>
      </c>
      <c r="BU3" s="4">
        <v>21.15775</v>
      </c>
      <c r="BV3" s="4">
        <v>21.15775</v>
      </c>
      <c r="BW3" s="4">
        <v>21.15775</v>
      </c>
      <c r="BX3" s="4">
        <v>21.15775</v>
      </c>
      <c r="BY3" s="4">
        <v>21.15775</v>
      </c>
      <c r="BZ3" s="4">
        <v>21.15775</v>
      </c>
      <c r="CA3" s="4">
        <v>21.15775</v>
      </c>
      <c r="CB3" s="4">
        <v>21.15775</v>
      </c>
      <c r="CC3" s="4">
        <v>21.15775</v>
      </c>
      <c r="CD3" s="4">
        <v>21.15775</v>
      </c>
    </row>
    <row r="4" spans="1:82" x14ac:dyDescent="0.25">
      <c r="A4" s="11" t="s">
        <v>39</v>
      </c>
      <c r="B4" s="4">
        <v>19.95102</v>
      </c>
      <c r="C4" s="4">
        <v>19.911850000000001</v>
      </c>
      <c r="D4" s="4">
        <v>19.851749999999999</v>
      </c>
      <c r="E4" s="4">
        <v>19.80172</v>
      </c>
      <c r="F4" s="4">
        <v>19.775580000000001</v>
      </c>
      <c r="G4" s="4">
        <v>19.623470000000001</v>
      </c>
      <c r="H4" s="4">
        <v>19.512119999999999</v>
      </c>
      <c r="I4" s="4">
        <v>19.452000000000002</v>
      </c>
      <c r="J4" s="4">
        <v>19.62302</v>
      </c>
      <c r="K4" s="4">
        <v>19.789570000000001</v>
      </c>
      <c r="L4" s="4">
        <v>19.868030000000001</v>
      </c>
      <c r="M4" s="4">
        <v>19.898910000000001</v>
      </c>
      <c r="N4" s="4">
        <v>20.0686</v>
      </c>
      <c r="O4" s="4">
        <v>20.247489999999999</v>
      </c>
      <c r="P4" s="4">
        <v>20.403729999999999</v>
      </c>
      <c r="Q4" s="4">
        <v>20.25065</v>
      </c>
      <c r="R4" s="4">
        <v>20.102550000000001</v>
      </c>
      <c r="S4" s="4">
        <v>20.12143</v>
      </c>
      <c r="T4" s="4">
        <v>20.196259999999999</v>
      </c>
      <c r="U4" s="4">
        <v>20.169699999999999</v>
      </c>
      <c r="V4" s="4">
        <v>19.938649999999999</v>
      </c>
      <c r="W4" s="4">
        <v>19.70814</v>
      </c>
      <c r="X4" s="4">
        <v>19.734909999999999</v>
      </c>
      <c r="Y4" s="4">
        <v>20.06249</v>
      </c>
      <c r="Z4" s="4">
        <v>20.344740000000002</v>
      </c>
      <c r="AA4" s="4">
        <v>20.572050000000001</v>
      </c>
      <c r="AB4" s="4">
        <v>20.083179999999999</v>
      </c>
      <c r="AC4" s="4">
        <v>19.960909999999998</v>
      </c>
      <c r="AD4" s="4">
        <v>19.956980000000001</v>
      </c>
      <c r="AE4" s="4">
        <v>20.19089</v>
      </c>
      <c r="AF4" s="4">
        <v>20.304960000000001</v>
      </c>
      <c r="AG4" s="4">
        <v>20.458690000000001</v>
      </c>
      <c r="AH4" s="4">
        <v>20.396419999999999</v>
      </c>
      <c r="AI4" s="4">
        <v>20.483619999999998</v>
      </c>
      <c r="AJ4" s="4">
        <v>20.480879999999999</v>
      </c>
      <c r="AK4" s="4">
        <v>20.36985</v>
      </c>
      <c r="AL4" s="4">
        <v>20.19387</v>
      </c>
      <c r="AM4" s="4">
        <v>20.15747</v>
      </c>
      <c r="AN4" s="4">
        <v>20.336849999999998</v>
      </c>
      <c r="AO4" s="4">
        <v>20.519870000000001</v>
      </c>
      <c r="AP4" s="4">
        <v>20.688030000000001</v>
      </c>
      <c r="AQ4" s="4">
        <v>20.615749999999998</v>
      </c>
      <c r="AR4" s="4">
        <v>20.541260000000001</v>
      </c>
      <c r="AS4" s="4">
        <v>20.463460000000001</v>
      </c>
      <c r="AT4" s="4">
        <v>20.283300000000001</v>
      </c>
      <c r="AU4" s="4">
        <v>20.023099999999999</v>
      </c>
      <c r="AV4" s="4">
        <v>20.035720000000001</v>
      </c>
      <c r="AW4" s="4">
        <v>19.99136</v>
      </c>
      <c r="AX4" s="4">
        <v>20.03398</v>
      </c>
      <c r="AY4" s="4">
        <v>20.07291</v>
      </c>
      <c r="AZ4" s="4">
        <v>20.133379999999999</v>
      </c>
      <c r="BA4" s="4">
        <v>20.122579999999999</v>
      </c>
      <c r="BB4" s="4">
        <v>20.10661</v>
      </c>
      <c r="BC4" s="4">
        <v>20.094339999999999</v>
      </c>
      <c r="BD4" s="4">
        <v>20.08334</v>
      </c>
      <c r="BE4" s="4">
        <v>20.07375</v>
      </c>
      <c r="BF4" s="4">
        <v>20.065660000000001</v>
      </c>
      <c r="BG4" s="4">
        <v>20.05921</v>
      </c>
      <c r="BH4" s="4">
        <v>20.054480000000002</v>
      </c>
      <c r="BI4" s="4">
        <v>20.051580000000001</v>
      </c>
      <c r="BJ4" s="4">
        <v>20.050609999999999</v>
      </c>
      <c r="BK4" s="4">
        <v>20.050609999999999</v>
      </c>
      <c r="BL4" s="4">
        <v>20.050609999999999</v>
      </c>
      <c r="BM4" s="4">
        <v>20.050609999999999</v>
      </c>
      <c r="BN4" s="4">
        <v>20.050609999999999</v>
      </c>
      <c r="BO4" s="4">
        <v>20.050609999999999</v>
      </c>
      <c r="BP4" s="4">
        <v>20.050609999999999</v>
      </c>
      <c r="BQ4" s="4">
        <v>20.050609999999999</v>
      </c>
      <c r="BR4" s="4">
        <v>20.050609999999999</v>
      </c>
      <c r="BS4" s="4">
        <v>20.050609999999999</v>
      </c>
      <c r="BT4" s="4">
        <v>20.050609999999999</v>
      </c>
      <c r="BU4" s="4">
        <v>20.050609999999999</v>
      </c>
      <c r="BV4" s="4">
        <v>20.050609999999999</v>
      </c>
      <c r="BW4" s="4">
        <v>20.050609999999999</v>
      </c>
      <c r="BX4" s="4">
        <v>20.050609999999999</v>
      </c>
      <c r="BY4" s="4">
        <v>20.050609999999999</v>
      </c>
      <c r="BZ4" s="4">
        <v>20.050609999999999</v>
      </c>
      <c r="CA4" s="4">
        <v>20.050609999999999</v>
      </c>
      <c r="CB4" s="4">
        <v>20.050609999999999</v>
      </c>
      <c r="CC4" s="4">
        <v>20.050609999999999</v>
      </c>
      <c r="CD4" s="4">
        <v>20.050609999999999</v>
      </c>
    </row>
    <row r="5" spans="1:82" x14ac:dyDescent="0.25">
      <c r="A5" s="11" t="s">
        <v>40</v>
      </c>
      <c r="B5" s="4">
        <v>18.04599</v>
      </c>
      <c r="C5" s="4">
        <v>17.938790000000001</v>
      </c>
      <c r="D5" s="4">
        <v>17.892340000000001</v>
      </c>
      <c r="E5" s="4">
        <v>17.932849999999998</v>
      </c>
      <c r="F5" s="4">
        <v>17.887619999999998</v>
      </c>
      <c r="G5" s="4">
        <v>17.70598</v>
      </c>
      <c r="H5" s="4">
        <v>17.563469999999999</v>
      </c>
      <c r="I5" s="4">
        <v>17.471160000000001</v>
      </c>
      <c r="J5" s="4">
        <v>17.447089999999999</v>
      </c>
      <c r="K5" s="4">
        <v>17.497070000000001</v>
      </c>
      <c r="L5" s="4">
        <v>17.214960000000001</v>
      </c>
      <c r="M5" s="4">
        <v>17.157730000000001</v>
      </c>
      <c r="N5" s="4">
        <v>17.232289999999999</v>
      </c>
      <c r="O5" s="4">
        <v>17.378139999999998</v>
      </c>
      <c r="P5" s="4">
        <v>17.608789999999999</v>
      </c>
      <c r="Q5" s="4">
        <v>17.781890000000001</v>
      </c>
      <c r="R5" s="4">
        <v>17.915980000000001</v>
      </c>
      <c r="S5" s="4">
        <v>17.937629999999999</v>
      </c>
      <c r="T5" s="4">
        <v>17.906179999999999</v>
      </c>
      <c r="U5" s="4">
        <v>17.932130000000001</v>
      </c>
      <c r="V5" s="4">
        <v>18.05622</v>
      </c>
      <c r="W5" s="4">
        <v>17.928979999999999</v>
      </c>
      <c r="X5" s="4">
        <v>18.21969</v>
      </c>
      <c r="Y5" s="4">
        <v>17.920570000000001</v>
      </c>
      <c r="Z5" s="4">
        <v>17.704709999999999</v>
      </c>
      <c r="AA5" s="4">
        <v>17.254960000000001</v>
      </c>
      <c r="AB5" s="4">
        <v>16.9268</v>
      </c>
      <c r="AC5" s="4">
        <v>17.065660000000001</v>
      </c>
      <c r="AD5" s="4">
        <v>17.21725</v>
      </c>
      <c r="AE5" s="4">
        <v>17.21659</v>
      </c>
      <c r="AF5" s="4">
        <v>17.291869999999999</v>
      </c>
      <c r="AG5" s="4">
        <v>17.364550000000001</v>
      </c>
      <c r="AH5" s="4">
        <v>17.32742</v>
      </c>
      <c r="AI5" s="4">
        <v>17.45823</v>
      </c>
      <c r="AJ5" s="4">
        <v>17.60361</v>
      </c>
      <c r="AK5" s="4">
        <v>17.548390000000001</v>
      </c>
      <c r="AL5" s="4">
        <v>17.478899999999999</v>
      </c>
      <c r="AM5" s="4">
        <v>17.494499999999999</v>
      </c>
      <c r="AN5" s="4">
        <v>17.59309</v>
      </c>
      <c r="AO5" s="4">
        <v>17.628799999999998</v>
      </c>
      <c r="AP5" s="4">
        <v>17.590910000000001</v>
      </c>
      <c r="AQ5" s="4">
        <v>17.46988</v>
      </c>
      <c r="AR5" s="4">
        <v>17.270440000000001</v>
      </c>
      <c r="AS5" s="4">
        <v>17.131630000000001</v>
      </c>
      <c r="AT5" s="4">
        <v>16.99446</v>
      </c>
      <c r="AU5" s="4">
        <v>17.015830000000001</v>
      </c>
      <c r="AV5" s="4">
        <v>16.91207</v>
      </c>
      <c r="AW5" s="4">
        <v>16.933859999999999</v>
      </c>
      <c r="AX5" s="4">
        <v>16.890339999999998</v>
      </c>
      <c r="AY5" s="4">
        <v>16.897390000000001</v>
      </c>
      <c r="AZ5" s="4">
        <v>16.85155</v>
      </c>
      <c r="BA5" s="4">
        <v>16.85519</v>
      </c>
      <c r="BB5" s="4">
        <v>16.800149999999999</v>
      </c>
      <c r="BC5" s="4">
        <v>16.749919999999999</v>
      </c>
      <c r="BD5" s="4">
        <v>16.702459999999999</v>
      </c>
      <c r="BE5" s="4">
        <v>16.65784</v>
      </c>
      <c r="BF5" s="4">
        <v>16.616140000000001</v>
      </c>
      <c r="BG5" s="4">
        <v>16.57742</v>
      </c>
      <c r="BH5" s="4">
        <v>16.54175</v>
      </c>
      <c r="BI5" s="4">
        <v>16.50919</v>
      </c>
      <c r="BJ5" s="4">
        <v>16.479810000000001</v>
      </c>
      <c r="BK5" s="4">
        <v>16.479810000000001</v>
      </c>
      <c r="BL5" s="4">
        <v>16.479810000000001</v>
      </c>
      <c r="BM5" s="4">
        <v>16.479810000000001</v>
      </c>
      <c r="BN5" s="4">
        <v>16.479810000000001</v>
      </c>
      <c r="BO5" s="4">
        <v>16.479810000000001</v>
      </c>
      <c r="BP5" s="4">
        <v>16.479810000000001</v>
      </c>
      <c r="BQ5" s="4">
        <v>16.479810000000001</v>
      </c>
      <c r="BR5" s="4">
        <v>16.479810000000001</v>
      </c>
      <c r="BS5" s="4">
        <v>16.479810000000001</v>
      </c>
      <c r="BT5" s="4">
        <v>16.479810000000001</v>
      </c>
      <c r="BU5" s="4">
        <v>16.479810000000001</v>
      </c>
      <c r="BV5" s="4">
        <v>16.479810000000001</v>
      </c>
      <c r="BW5" s="4">
        <v>16.479810000000001</v>
      </c>
      <c r="BX5" s="4">
        <v>16.479810000000001</v>
      </c>
      <c r="BY5" s="4">
        <v>16.479810000000001</v>
      </c>
      <c r="BZ5" s="4">
        <v>16.479810000000001</v>
      </c>
      <c r="CA5" s="4">
        <v>16.479810000000001</v>
      </c>
      <c r="CB5" s="4">
        <v>16.479810000000001</v>
      </c>
      <c r="CC5" s="4">
        <v>16.479810000000001</v>
      </c>
      <c r="CD5" s="4">
        <v>16.479810000000001</v>
      </c>
    </row>
    <row r="6" spans="1:82" x14ac:dyDescent="0.25">
      <c r="A6" s="11" t="s">
        <v>41</v>
      </c>
      <c r="B6" s="4">
        <v>14.57038</v>
      </c>
      <c r="C6" s="4">
        <v>14.43726</v>
      </c>
      <c r="D6" s="4">
        <v>14.369899999999999</v>
      </c>
      <c r="E6" s="4">
        <v>14.261189999999999</v>
      </c>
      <c r="F6" s="4">
        <v>14.15489</v>
      </c>
      <c r="G6" s="4">
        <v>14.07841</v>
      </c>
      <c r="H6" s="4">
        <v>13.94204</v>
      </c>
      <c r="I6" s="4">
        <v>13.84416</v>
      </c>
      <c r="J6" s="4">
        <v>13.760389999999999</v>
      </c>
      <c r="K6" s="4">
        <v>13.734209999999999</v>
      </c>
      <c r="L6" s="4">
        <v>13.61303</v>
      </c>
      <c r="M6" s="4">
        <v>13.560700000000001</v>
      </c>
      <c r="N6" s="4">
        <v>13.614229999999999</v>
      </c>
      <c r="O6" s="4">
        <v>13.651160000000001</v>
      </c>
      <c r="P6" s="4">
        <v>13.79669</v>
      </c>
      <c r="Q6" s="4">
        <v>13.954560000000001</v>
      </c>
      <c r="R6" s="4">
        <v>14.14789</v>
      </c>
      <c r="S6" s="4">
        <v>14.24544</v>
      </c>
      <c r="T6" s="4">
        <v>14.3462</v>
      </c>
      <c r="U6" s="4">
        <v>14.44618</v>
      </c>
      <c r="V6" s="4">
        <v>14.37452</v>
      </c>
      <c r="W6" s="4">
        <v>14.423019999999999</v>
      </c>
      <c r="X6" s="4">
        <v>14.341419999999999</v>
      </c>
      <c r="Y6" s="4">
        <v>13.931649999999999</v>
      </c>
      <c r="Z6" s="4">
        <v>13.656459999999999</v>
      </c>
      <c r="AA6" s="4">
        <v>13.52233</v>
      </c>
      <c r="AB6" s="4">
        <v>13.508850000000001</v>
      </c>
      <c r="AC6" s="4">
        <v>13.572190000000001</v>
      </c>
      <c r="AD6" s="4">
        <v>13.44524</v>
      </c>
      <c r="AE6" s="4">
        <v>13.23218</v>
      </c>
      <c r="AF6" s="4">
        <v>13.16596</v>
      </c>
      <c r="AG6" s="4">
        <v>13.1098</v>
      </c>
      <c r="AH6" s="4">
        <v>13.097630000000001</v>
      </c>
      <c r="AI6" s="4">
        <v>13.029870000000001</v>
      </c>
      <c r="AJ6" s="4">
        <v>12.973839999999999</v>
      </c>
      <c r="AK6" s="4">
        <v>13.01599</v>
      </c>
      <c r="AL6" s="4">
        <v>13.06771</v>
      </c>
      <c r="AM6" s="4">
        <v>13.345969999999999</v>
      </c>
      <c r="AN6" s="4">
        <v>13.50789</v>
      </c>
      <c r="AO6" s="4">
        <v>13.694100000000001</v>
      </c>
      <c r="AP6" s="4">
        <v>13.59708</v>
      </c>
      <c r="AQ6" s="4">
        <v>13.39165</v>
      </c>
      <c r="AR6" s="4">
        <v>13.17252</v>
      </c>
      <c r="AS6" s="4">
        <v>12.89419</v>
      </c>
      <c r="AT6" s="4">
        <v>12.66011</v>
      </c>
      <c r="AU6" s="4">
        <v>12.63579</v>
      </c>
      <c r="AV6" s="4">
        <v>12.57457</v>
      </c>
      <c r="AW6" s="4">
        <v>12.49357</v>
      </c>
      <c r="AX6" s="4">
        <v>12.47418</v>
      </c>
      <c r="AY6" s="4">
        <v>12.48278</v>
      </c>
      <c r="AZ6" s="4">
        <v>12.42239</v>
      </c>
      <c r="BA6" s="4">
        <v>12.40307</v>
      </c>
      <c r="BB6" s="4">
        <v>12.330769999999999</v>
      </c>
      <c r="BC6" s="4">
        <v>12.26224</v>
      </c>
      <c r="BD6" s="4">
        <v>12.19595</v>
      </c>
      <c r="BE6" s="4">
        <v>12.13194</v>
      </c>
      <c r="BF6" s="4">
        <v>12.07024</v>
      </c>
      <c r="BG6" s="4">
        <v>12.010899999999999</v>
      </c>
      <c r="BH6" s="4">
        <v>11.95393</v>
      </c>
      <c r="BI6" s="4">
        <v>11.899369999999999</v>
      </c>
      <c r="BJ6" s="4">
        <v>11.84723</v>
      </c>
      <c r="BK6" s="4">
        <v>11.84723</v>
      </c>
      <c r="BL6" s="4">
        <v>11.84723</v>
      </c>
      <c r="BM6" s="4">
        <v>11.84723</v>
      </c>
      <c r="BN6" s="4">
        <v>11.84723</v>
      </c>
      <c r="BO6" s="4">
        <v>11.84723</v>
      </c>
      <c r="BP6" s="4">
        <v>11.84723</v>
      </c>
      <c r="BQ6" s="4">
        <v>11.84723</v>
      </c>
      <c r="BR6" s="4">
        <v>11.84723</v>
      </c>
      <c r="BS6" s="4">
        <v>11.84723</v>
      </c>
      <c r="BT6" s="4">
        <v>11.84723</v>
      </c>
      <c r="BU6" s="4">
        <v>11.84723</v>
      </c>
      <c r="BV6" s="4">
        <v>11.84723</v>
      </c>
      <c r="BW6" s="4">
        <v>11.84723</v>
      </c>
      <c r="BX6" s="4">
        <v>11.84723</v>
      </c>
      <c r="BY6" s="4">
        <v>11.84723</v>
      </c>
      <c r="BZ6" s="4">
        <v>11.84723</v>
      </c>
      <c r="CA6" s="4">
        <v>11.84723</v>
      </c>
      <c r="CB6" s="4">
        <v>11.84723</v>
      </c>
      <c r="CC6" s="4">
        <v>11.84723</v>
      </c>
      <c r="CD6" s="4">
        <v>11.84723</v>
      </c>
    </row>
    <row r="7" spans="1:82" x14ac:dyDescent="0.25">
      <c r="A7" s="11" t="s">
        <v>42</v>
      </c>
      <c r="B7" s="4">
        <v>9.6137300000000003</v>
      </c>
      <c r="C7" s="4">
        <v>9.5754000000000001</v>
      </c>
      <c r="D7" s="4">
        <v>9.5450099999999996</v>
      </c>
      <c r="E7" s="4">
        <v>9.4323899999999998</v>
      </c>
      <c r="F7" s="4">
        <v>9.4113299999999995</v>
      </c>
      <c r="G7" s="4">
        <v>9.2911300000000008</v>
      </c>
      <c r="H7" s="4">
        <v>9.17422</v>
      </c>
      <c r="I7" s="4">
        <v>9.0647599999999997</v>
      </c>
      <c r="J7" s="4">
        <v>9.0299399999999999</v>
      </c>
      <c r="K7" s="4">
        <v>8.93309</v>
      </c>
      <c r="L7" s="4">
        <v>8.9699000000000009</v>
      </c>
      <c r="M7" s="4">
        <v>8.7957999999999998</v>
      </c>
      <c r="N7" s="4">
        <v>8.69421</v>
      </c>
      <c r="O7" s="4">
        <v>8.6282300000000003</v>
      </c>
      <c r="P7" s="4">
        <v>8.5971200000000003</v>
      </c>
      <c r="Q7" s="4">
        <v>8.7073</v>
      </c>
      <c r="R7" s="4">
        <v>8.8277300000000007</v>
      </c>
      <c r="S7" s="4">
        <v>8.7815300000000001</v>
      </c>
      <c r="T7" s="4">
        <v>8.6978799999999996</v>
      </c>
      <c r="U7" s="4">
        <v>8.6045099999999994</v>
      </c>
      <c r="V7" s="4">
        <v>8.6736699999999995</v>
      </c>
      <c r="W7" s="4">
        <v>8.7612699999999997</v>
      </c>
      <c r="X7" s="4">
        <v>8.7850999999999999</v>
      </c>
      <c r="Y7" s="4">
        <v>8.7427600000000005</v>
      </c>
      <c r="Z7" s="4">
        <v>8.7653700000000008</v>
      </c>
      <c r="AA7" s="4">
        <v>8.7511799999999997</v>
      </c>
      <c r="AB7" s="4">
        <v>8.6006199999999993</v>
      </c>
      <c r="AC7" s="4">
        <v>8.5649800000000003</v>
      </c>
      <c r="AD7" s="4">
        <v>8.38687</v>
      </c>
      <c r="AE7" s="4">
        <v>8.1795899999999993</v>
      </c>
      <c r="AF7" s="4">
        <v>7.9892799999999999</v>
      </c>
      <c r="AG7" s="4">
        <v>7.8192000000000004</v>
      </c>
      <c r="AH7" s="4">
        <v>7.7904400000000003</v>
      </c>
      <c r="AI7" s="4">
        <v>7.8561699999999997</v>
      </c>
      <c r="AJ7" s="4">
        <v>7.8797499999999996</v>
      </c>
      <c r="AK7" s="4">
        <v>7.69937</v>
      </c>
      <c r="AL7" s="4">
        <v>7.5437700000000003</v>
      </c>
      <c r="AM7" s="4">
        <v>7.44421</v>
      </c>
      <c r="AN7" s="4">
        <v>7.4671700000000003</v>
      </c>
      <c r="AO7" s="4">
        <v>7.4713599999999998</v>
      </c>
      <c r="AP7" s="4">
        <v>7.4886299999999997</v>
      </c>
      <c r="AQ7" s="4">
        <v>7.5158500000000004</v>
      </c>
      <c r="AR7" s="4">
        <v>7.5799500000000002</v>
      </c>
      <c r="AS7" s="4">
        <v>7.5330000000000004</v>
      </c>
      <c r="AT7" s="4">
        <v>7.5136399999999997</v>
      </c>
      <c r="AU7" s="4">
        <v>7.7128300000000003</v>
      </c>
      <c r="AV7" s="4">
        <v>7.7340200000000001</v>
      </c>
      <c r="AW7" s="4">
        <v>7.6938500000000003</v>
      </c>
      <c r="AX7" s="4">
        <v>7.6160699999999997</v>
      </c>
      <c r="AY7" s="4">
        <v>7.5524899999999997</v>
      </c>
      <c r="AZ7" s="4">
        <v>7.4868100000000002</v>
      </c>
      <c r="BA7" s="4">
        <v>7.4161200000000003</v>
      </c>
      <c r="BB7" s="4">
        <v>7.4094899999999999</v>
      </c>
      <c r="BC7" s="4">
        <v>7.4033300000000004</v>
      </c>
      <c r="BD7" s="4">
        <v>7.3967400000000003</v>
      </c>
      <c r="BE7" s="4">
        <v>7.3897700000000004</v>
      </c>
      <c r="BF7" s="4">
        <v>7.3824500000000004</v>
      </c>
      <c r="BG7" s="4">
        <v>7.3748300000000002</v>
      </c>
      <c r="BH7" s="4">
        <v>7.3669399999999996</v>
      </c>
      <c r="BI7" s="4">
        <v>7.3588199999999997</v>
      </c>
      <c r="BJ7" s="4">
        <v>7.3505099999999999</v>
      </c>
      <c r="BK7" s="4">
        <v>7.3505099999999999</v>
      </c>
      <c r="BL7" s="4">
        <v>7.3505099999999999</v>
      </c>
      <c r="BM7" s="4">
        <v>7.3505099999999999</v>
      </c>
      <c r="BN7" s="4">
        <v>7.3505099999999999</v>
      </c>
      <c r="BO7" s="4">
        <v>7.3505099999999999</v>
      </c>
      <c r="BP7" s="4">
        <v>7.3505099999999999</v>
      </c>
      <c r="BQ7" s="4">
        <v>7.3505099999999999</v>
      </c>
      <c r="BR7" s="4">
        <v>7.3505099999999999</v>
      </c>
      <c r="BS7" s="4">
        <v>7.3505099999999999</v>
      </c>
      <c r="BT7" s="4">
        <v>7.3505099999999999</v>
      </c>
      <c r="BU7" s="4">
        <v>7.3505099999999999</v>
      </c>
      <c r="BV7" s="4">
        <v>7.3505099999999999</v>
      </c>
      <c r="BW7" s="4">
        <v>7.3505099999999999</v>
      </c>
      <c r="BX7" s="4">
        <v>7.3505099999999999</v>
      </c>
      <c r="BY7" s="4">
        <v>7.3505099999999999</v>
      </c>
      <c r="BZ7" s="4">
        <v>7.3505099999999999</v>
      </c>
      <c r="CA7" s="4">
        <v>7.3505099999999999</v>
      </c>
      <c r="CB7" s="4">
        <v>7.3505099999999999</v>
      </c>
      <c r="CC7" s="4">
        <v>7.3505099999999999</v>
      </c>
      <c r="CD7" s="4">
        <v>7.3505099999999999</v>
      </c>
    </row>
    <row r="8" spans="1:82" x14ac:dyDescent="0.25">
      <c r="A8" s="11" t="s">
        <v>43</v>
      </c>
      <c r="B8" s="4">
        <v>4.1320600000000001</v>
      </c>
      <c r="C8" s="4">
        <v>4.0247200000000003</v>
      </c>
      <c r="D8" s="4">
        <v>3.9295300000000002</v>
      </c>
      <c r="E8" s="4">
        <v>3.8607900000000002</v>
      </c>
      <c r="F8" s="4">
        <v>3.7448199999999998</v>
      </c>
      <c r="G8" s="4">
        <v>3.6615700000000002</v>
      </c>
      <c r="H8" s="4">
        <v>3.5512100000000002</v>
      </c>
      <c r="I8" s="4">
        <v>3.42658</v>
      </c>
      <c r="J8" s="4">
        <v>3.3872100000000001</v>
      </c>
      <c r="K8" s="4">
        <v>3.23828</v>
      </c>
      <c r="L8" s="4">
        <v>3.2735300000000001</v>
      </c>
      <c r="M8" s="4">
        <v>3.26058</v>
      </c>
      <c r="N8" s="4">
        <v>3.2398099999999999</v>
      </c>
      <c r="O8" s="4">
        <v>3.2337899999999999</v>
      </c>
      <c r="P8" s="4">
        <v>3.2563599999999999</v>
      </c>
      <c r="Q8" s="4">
        <v>3.3978000000000002</v>
      </c>
      <c r="R8" s="4">
        <v>3.5784799999999999</v>
      </c>
      <c r="S8" s="4">
        <v>3.5457999999999998</v>
      </c>
      <c r="T8" s="4">
        <v>3.5270899999999998</v>
      </c>
      <c r="U8" s="4">
        <v>3.4927800000000002</v>
      </c>
      <c r="V8" s="4">
        <v>3.6614</v>
      </c>
      <c r="W8" s="4">
        <v>3.82769</v>
      </c>
      <c r="X8" s="4">
        <v>3.7008000000000001</v>
      </c>
      <c r="Y8" s="4">
        <v>3.52264</v>
      </c>
      <c r="Z8" s="4">
        <v>3.38001</v>
      </c>
      <c r="AA8" s="4">
        <v>3.5346700000000002</v>
      </c>
      <c r="AB8" s="4">
        <v>3.85331</v>
      </c>
      <c r="AC8" s="4">
        <v>4.0666700000000002</v>
      </c>
      <c r="AD8" s="4">
        <v>4.04155</v>
      </c>
      <c r="AE8" s="4">
        <v>3.9630999999999998</v>
      </c>
      <c r="AF8" s="4">
        <v>4.0264800000000003</v>
      </c>
      <c r="AG8" s="4">
        <v>4.0577899999999998</v>
      </c>
      <c r="AH8" s="4">
        <v>3.91797</v>
      </c>
      <c r="AI8" s="4">
        <v>3.8891900000000001</v>
      </c>
      <c r="AJ8" s="4">
        <v>3.8336600000000001</v>
      </c>
      <c r="AK8" s="4">
        <v>3.9384199999999998</v>
      </c>
      <c r="AL8" s="4">
        <v>4.0702800000000003</v>
      </c>
      <c r="AM8" s="4">
        <v>3.9895</v>
      </c>
      <c r="AN8" s="4">
        <v>3.6081699999999999</v>
      </c>
      <c r="AO8" s="4">
        <v>3.31027</v>
      </c>
      <c r="AP8" s="4">
        <v>3.0865</v>
      </c>
      <c r="AQ8" s="4">
        <v>2.9227599999999998</v>
      </c>
      <c r="AR8" s="4">
        <v>2.75007</v>
      </c>
      <c r="AS8" s="4">
        <v>2.6046</v>
      </c>
      <c r="AT8" s="4">
        <v>2.54392</v>
      </c>
      <c r="AU8" s="4">
        <v>2.7284099999999998</v>
      </c>
      <c r="AV8" s="4">
        <v>2.77454</v>
      </c>
      <c r="AW8" s="4">
        <v>2.7216900000000002</v>
      </c>
      <c r="AX8" s="4">
        <v>2.7028500000000002</v>
      </c>
      <c r="AY8" s="4">
        <v>2.6587800000000001</v>
      </c>
      <c r="AZ8" s="4">
        <v>2.5898699999999999</v>
      </c>
      <c r="BA8" s="4">
        <v>2.5316100000000001</v>
      </c>
      <c r="BB8" s="4">
        <v>2.4666100000000002</v>
      </c>
      <c r="BC8" s="4">
        <v>2.3903099999999999</v>
      </c>
      <c r="BD8" s="4">
        <v>2.3171200000000001</v>
      </c>
      <c r="BE8" s="4">
        <v>2.2469000000000001</v>
      </c>
      <c r="BF8" s="4">
        <v>2.1795100000000001</v>
      </c>
      <c r="BG8" s="4">
        <v>2.11483</v>
      </c>
      <c r="BH8" s="4">
        <v>2.05274</v>
      </c>
      <c r="BI8" s="4">
        <v>1.99312</v>
      </c>
      <c r="BJ8" s="4">
        <v>1.93588</v>
      </c>
      <c r="BK8" s="4">
        <v>1.93588</v>
      </c>
      <c r="BL8" s="4">
        <v>1.93588</v>
      </c>
      <c r="BM8" s="4">
        <v>1.93588</v>
      </c>
      <c r="BN8" s="4">
        <v>1.93588</v>
      </c>
      <c r="BO8" s="4">
        <v>1.93588</v>
      </c>
      <c r="BP8" s="4">
        <v>1.93588</v>
      </c>
      <c r="BQ8" s="4">
        <v>1.93588</v>
      </c>
      <c r="BR8" s="4">
        <v>1.93588</v>
      </c>
      <c r="BS8" s="4">
        <v>1.93588</v>
      </c>
      <c r="BT8" s="4">
        <v>1.93588</v>
      </c>
      <c r="BU8" s="4">
        <v>1.93588</v>
      </c>
      <c r="BV8" s="4">
        <v>1.93588</v>
      </c>
      <c r="BW8" s="4">
        <v>1.93588</v>
      </c>
      <c r="BX8" s="4">
        <v>1.93588</v>
      </c>
      <c r="BY8" s="4">
        <v>1.93588</v>
      </c>
      <c r="BZ8" s="4">
        <v>1.93588</v>
      </c>
      <c r="CA8" s="4">
        <v>1.93588</v>
      </c>
      <c r="CB8" s="4">
        <v>1.93588</v>
      </c>
      <c r="CC8" s="4">
        <v>1.93588</v>
      </c>
      <c r="CD8" s="4">
        <v>1.93588</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G46" sqref="G46"/>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321" t="s">
        <v>282</v>
      </c>
      <c r="B1" s="321"/>
      <c r="C1" s="321"/>
      <c r="D1" s="321"/>
      <c r="E1" s="321"/>
      <c r="F1" s="321"/>
      <c r="G1" s="321"/>
      <c r="H1" s="321"/>
      <c r="I1" s="98"/>
      <c r="J1" s="332" t="s">
        <v>63</v>
      </c>
      <c r="K1" s="333"/>
      <c r="L1" s="333"/>
      <c r="M1" s="328"/>
      <c r="N1" s="99"/>
    </row>
    <row r="2" spans="1:14" x14ac:dyDescent="0.25">
      <c r="A2" s="22" t="s">
        <v>283</v>
      </c>
      <c r="B2" s="159" t="s">
        <v>238</v>
      </c>
      <c r="C2" s="160" t="s">
        <v>237</v>
      </c>
      <c r="D2" s="329" t="s">
        <v>142</v>
      </c>
      <c r="E2" s="322"/>
      <c r="F2" s="322"/>
      <c r="G2" s="322"/>
      <c r="H2" s="322"/>
      <c r="I2" s="20"/>
      <c r="J2" s="334" t="s">
        <v>284</v>
      </c>
      <c r="K2" s="334"/>
      <c r="L2" s="161" t="s">
        <v>143</v>
      </c>
      <c r="M2" s="162" t="s">
        <v>107</v>
      </c>
      <c r="N2" s="76"/>
    </row>
    <row r="3" spans="1:14" x14ac:dyDescent="0.25">
      <c r="A3" s="62" t="s">
        <v>53</v>
      </c>
      <c r="B3" s="71">
        <v>18</v>
      </c>
      <c r="C3" s="72">
        <v>17.399999999999999</v>
      </c>
      <c r="D3" s="335"/>
      <c r="E3" s="331"/>
      <c r="F3" s="331"/>
      <c r="G3" s="331"/>
      <c r="H3" s="331"/>
      <c r="I3" s="20"/>
      <c r="J3" s="164" t="s">
        <v>90</v>
      </c>
      <c r="K3" s="165" t="s">
        <v>285</v>
      </c>
      <c r="L3" s="166" t="s">
        <v>286</v>
      </c>
      <c r="M3" s="167">
        <f>HLOOKUP($B$16,$B$9:$G$14,5,FALSE)</f>
        <v>27</v>
      </c>
      <c r="N3" s="76"/>
    </row>
    <row r="4" spans="1:14" x14ac:dyDescent="0.25">
      <c r="A4" s="62" t="s">
        <v>287</v>
      </c>
      <c r="B4" s="73">
        <v>20.2</v>
      </c>
      <c r="C4" s="74">
        <v>25</v>
      </c>
      <c r="D4" s="335"/>
      <c r="E4" s="331"/>
      <c r="F4" s="331"/>
      <c r="G4" s="331"/>
      <c r="H4" s="331"/>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283</v>
      </c>
      <c r="B6" s="176" t="s">
        <v>107</v>
      </c>
      <c r="C6" s="329" t="s">
        <v>142</v>
      </c>
      <c r="D6" s="322"/>
      <c r="E6" s="322"/>
      <c r="F6" s="322"/>
      <c r="G6" s="322"/>
      <c r="H6" s="322"/>
      <c r="I6" s="20"/>
      <c r="J6" s="168">
        <f t="shared" si="0"/>
        <v>17</v>
      </c>
      <c r="K6" s="173">
        <f t="shared" ref="K6:K68" si="1">(_xlfn.LOGNORM.DIST(J6+1-$J$4,$M$4,$M$5,TRUE)-_xlfn.LOGNORM.DIST(J6-$J$4,$M$4,$M$5,TRUE))/_xlfn.LOGNORM.DIST(80-15,$M$4,$M$5,TRUE)</f>
        <v>2.7152538716388314E-2</v>
      </c>
      <c r="L6" s="20"/>
      <c r="M6" s="20"/>
      <c r="N6" s="76"/>
    </row>
    <row r="7" spans="1:14" x14ac:dyDescent="0.25">
      <c r="A7" s="11" t="s">
        <v>288</v>
      </c>
      <c r="B7" s="21">
        <v>11</v>
      </c>
      <c r="C7" s="330"/>
      <c r="D7" s="331"/>
      <c r="E7" s="331"/>
      <c r="F7" s="331"/>
      <c r="G7" s="331"/>
      <c r="H7" s="331"/>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283</v>
      </c>
      <c r="B9" s="159" t="s">
        <v>289</v>
      </c>
      <c r="C9" s="160" t="s">
        <v>290</v>
      </c>
      <c r="D9" s="160" t="s">
        <v>62</v>
      </c>
      <c r="E9" s="160" t="s">
        <v>291</v>
      </c>
      <c r="F9" s="160" t="s">
        <v>61</v>
      </c>
      <c r="G9" s="160" t="s">
        <v>292</v>
      </c>
      <c r="H9" s="178" t="s">
        <v>293</v>
      </c>
      <c r="I9" s="20"/>
      <c r="J9" s="168">
        <f t="shared" si="0"/>
        <v>20</v>
      </c>
      <c r="K9" s="173">
        <f t="shared" si="1"/>
        <v>5.7100465285608859E-2</v>
      </c>
      <c r="L9" s="20"/>
      <c r="M9" s="20"/>
      <c r="N9" s="76"/>
    </row>
    <row r="10" spans="1:14" x14ac:dyDescent="0.25">
      <c r="A10" s="62" t="s">
        <v>294</v>
      </c>
      <c r="B10" s="58">
        <v>0.01</v>
      </c>
      <c r="C10" s="142">
        <v>0.08</v>
      </c>
      <c r="D10" s="142">
        <v>0.4</v>
      </c>
      <c r="E10" s="142">
        <v>7</v>
      </c>
      <c r="F10" s="142">
        <v>0.4</v>
      </c>
      <c r="G10" s="59">
        <v>0.05</v>
      </c>
      <c r="H10" s="163" t="s">
        <v>399</v>
      </c>
      <c r="I10" s="20"/>
      <c r="J10" s="168">
        <f t="shared" si="0"/>
        <v>21</v>
      </c>
      <c r="K10" s="173">
        <f t="shared" si="1"/>
        <v>5.8612099986026789E-2</v>
      </c>
      <c r="L10" s="20"/>
      <c r="M10" s="20"/>
      <c r="N10" s="76"/>
    </row>
    <row r="11" spans="1:14" x14ac:dyDescent="0.25">
      <c r="A11" s="62" t="s">
        <v>295</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296</v>
      </c>
      <c r="B12" s="69">
        <v>10</v>
      </c>
      <c r="C12" s="25">
        <v>10</v>
      </c>
      <c r="D12" s="25">
        <v>11.6</v>
      </c>
      <c r="E12" s="25"/>
      <c r="F12" s="25"/>
      <c r="G12" s="70"/>
      <c r="H12" s="163" t="s">
        <v>297</v>
      </c>
      <c r="I12" s="20"/>
      <c r="J12" s="168">
        <f t="shared" si="0"/>
        <v>23</v>
      </c>
      <c r="K12" s="173">
        <f t="shared" si="1"/>
        <v>5.547905271543304E-2</v>
      </c>
      <c r="L12" s="20"/>
      <c r="M12" s="20"/>
      <c r="N12" s="76"/>
    </row>
    <row r="13" spans="1:14" x14ac:dyDescent="0.25">
      <c r="A13" s="62" t="s">
        <v>298</v>
      </c>
      <c r="B13" s="69">
        <v>33</v>
      </c>
      <c r="C13" s="25">
        <v>33</v>
      </c>
      <c r="D13" s="25">
        <v>27</v>
      </c>
      <c r="E13" s="25"/>
      <c r="F13" s="25"/>
      <c r="G13" s="70"/>
      <c r="H13" s="163" t="s">
        <v>297</v>
      </c>
      <c r="I13" s="20"/>
      <c r="J13" s="168">
        <f t="shared" si="0"/>
        <v>24</v>
      </c>
      <c r="K13" s="173">
        <f t="shared" si="1"/>
        <v>5.2364088488073418E-2</v>
      </c>
      <c r="L13" s="20"/>
      <c r="M13" s="20"/>
      <c r="N13" s="76"/>
    </row>
    <row r="14" spans="1:14" x14ac:dyDescent="0.25">
      <c r="A14" s="62" t="s">
        <v>299</v>
      </c>
      <c r="B14" s="181">
        <v>0.47899999999999998</v>
      </c>
      <c r="C14" s="182">
        <v>0.47899999999999998</v>
      </c>
      <c r="D14" s="182">
        <v>0.77800000000000002</v>
      </c>
      <c r="E14" s="182"/>
      <c r="F14" s="182"/>
      <c r="G14" s="183"/>
      <c r="H14" s="163" t="s">
        <v>297</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300</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44B6940A-0285-47CD-B7B4-E959890B6100}">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B19" sqref="B19"/>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237</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301</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238</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53" sqref="C53"/>
    </sheetView>
  </sheetViews>
  <sheetFormatPr defaultRowHeight="15" x14ac:dyDescent="0.25"/>
  <cols>
    <col min="1" max="1" width="50.7109375" customWidth="1"/>
    <col min="26" max="26" width="9.140625" customWidth="1"/>
  </cols>
  <sheetData>
    <row r="1" spans="1:82" x14ac:dyDescent="0.25">
      <c r="A1" s="3" t="s">
        <v>302</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238</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237</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303</v>
      </c>
      <c r="B5" s="57" t="s">
        <v>238</v>
      </c>
      <c r="C5" s="57" t="s">
        <v>237</v>
      </c>
      <c r="D5" s="329" t="s">
        <v>142</v>
      </c>
      <c r="E5" s="329"/>
      <c r="F5" s="329"/>
      <c r="G5" s="329"/>
      <c r="H5" s="329"/>
      <c r="I5" s="329"/>
      <c r="J5" s="329"/>
      <c r="K5" s="329"/>
      <c r="L5" s="20"/>
      <c r="M5" s="20"/>
      <c r="N5" s="20"/>
      <c r="O5" s="20"/>
      <c r="P5" s="20"/>
      <c r="Q5" s="20"/>
      <c r="R5" s="20"/>
      <c r="S5" s="20"/>
      <c r="T5" s="20"/>
      <c r="U5" s="20"/>
      <c r="V5" s="347" t="s">
        <v>63</v>
      </c>
      <c r="W5" s="348"/>
      <c r="X5" s="348"/>
      <c r="Y5" s="348"/>
      <c r="Z5" s="349"/>
      <c r="AA5" s="20"/>
      <c r="AB5" s="347" t="s">
        <v>163</v>
      </c>
      <c r="AC5" s="348"/>
      <c r="AD5" s="349"/>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234</v>
      </c>
      <c r="B6" s="134">
        <v>27.16</v>
      </c>
      <c r="C6" s="132">
        <v>29.16</v>
      </c>
      <c r="D6" s="350" t="s">
        <v>304</v>
      </c>
      <c r="E6" s="350"/>
      <c r="F6" s="350"/>
      <c r="G6" s="350"/>
      <c r="H6" s="350"/>
      <c r="I6" s="350"/>
      <c r="J6" s="350"/>
      <c r="K6" s="351"/>
      <c r="L6" s="20"/>
      <c r="M6" s="20"/>
      <c r="N6" s="20"/>
      <c r="O6" s="20"/>
      <c r="P6" s="20"/>
      <c r="Q6" s="20"/>
      <c r="R6" s="20"/>
      <c r="S6" s="20"/>
      <c r="T6" s="20"/>
      <c r="U6" s="20"/>
      <c r="V6" s="354" t="s">
        <v>162</v>
      </c>
      <c r="W6" s="355"/>
      <c r="X6" s="356"/>
      <c r="Y6" s="354" t="s">
        <v>164</v>
      </c>
      <c r="Z6" s="357"/>
      <c r="AA6" s="20"/>
      <c r="AB6" s="116" t="s">
        <v>143</v>
      </c>
      <c r="AC6" s="138" t="s">
        <v>238</v>
      </c>
      <c r="AD6" s="138" t="s">
        <v>237</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352"/>
      <c r="E7" s="352"/>
      <c r="F7" s="352"/>
      <c r="G7" s="352"/>
      <c r="H7" s="352"/>
      <c r="I7" s="352"/>
      <c r="J7" s="352"/>
      <c r="K7" s="353"/>
      <c r="L7" s="20"/>
      <c r="M7" s="20"/>
      <c r="N7" s="20"/>
      <c r="O7" s="20"/>
      <c r="P7" s="20"/>
      <c r="Q7" s="20"/>
      <c r="R7" s="20"/>
      <c r="S7" s="20"/>
      <c r="T7" s="20"/>
      <c r="U7" s="20"/>
      <c r="V7" s="107" t="s">
        <v>90</v>
      </c>
      <c r="W7" s="108" t="s">
        <v>238</v>
      </c>
      <c r="X7" s="109" t="s">
        <v>237</v>
      </c>
      <c r="Y7" s="108" t="s">
        <v>161</v>
      </c>
      <c r="Z7" s="109" t="s">
        <v>165</v>
      </c>
      <c r="AA7" s="20"/>
      <c r="AB7" s="137" t="s">
        <v>235</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236</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305</v>
      </c>
      <c r="B9" s="160" t="s">
        <v>238</v>
      </c>
      <c r="C9" s="160" t="s">
        <v>237</v>
      </c>
      <c r="D9" s="336" t="s">
        <v>142</v>
      </c>
      <c r="E9" s="336"/>
      <c r="F9" s="336"/>
      <c r="G9" s="336"/>
      <c r="H9" s="336"/>
      <c r="I9" s="336"/>
      <c r="J9" s="336"/>
      <c r="K9" s="336"/>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61" t="s">
        <v>306</v>
      </c>
      <c r="E10" s="338"/>
      <c r="F10" s="338"/>
      <c r="G10" s="338"/>
      <c r="H10" s="338"/>
      <c r="I10" s="338"/>
      <c r="J10" s="338"/>
      <c r="K10" s="339"/>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41"/>
      <c r="E11" s="341"/>
      <c r="F11" s="341"/>
      <c r="G11" s="341"/>
      <c r="H11" s="341"/>
      <c r="I11" s="341"/>
      <c r="J11" s="341"/>
      <c r="K11" s="342"/>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41"/>
      <c r="E12" s="341"/>
      <c r="F12" s="341"/>
      <c r="G12" s="341"/>
      <c r="H12" s="341"/>
      <c r="I12" s="341"/>
      <c r="J12" s="341"/>
      <c r="K12" s="342"/>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307</v>
      </c>
      <c r="B13" s="227">
        <v>0.8</v>
      </c>
      <c r="C13" s="228">
        <v>0.8</v>
      </c>
      <c r="D13" s="341"/>
      <c r="E13" s="341"/>
      <c r="F13" s="341"/>
      <c r="G13" s="341"/>
      <c r="H13" s="341"/>
      <c r="I13" s="341"/>
      <c r="J13" s="341"/>
      <c r="K13" s="342"/>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308</v>
      </c>
      <c r="B14" s="227">
        <v>100</v>
      </c>
      <c r="C14" s="228">
        <v>8</v>
      </c>
      <c r="D14" s="341"/>
      <c r="E14" s="341"/>
      <c r="F14" s="341"/>
      <c r="G14" s="341"/>
      <c r="H14" s="341"/>
      <c r="I14" s="341"/>
      <c r="J14" s="341"/>
      <c r="K14" s="342"/>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41"/>
      <c r="E15" s="341"/>
      <c r="F15" s="341"/>
      <c r="G15" s="341"/>
      <c r="H15" s="341"/>
      <c r="I15" s="341"/>
      <c r="J15" s="341"/>
      <c r="K15" s="342"/>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44"/>
      <c r="E16" s="344"/>
      <c r="F16" s="344"/>
      <c r="G16" s="344"/>
      <c r="H16" s="344"/>
      <c r="I16" s="344"/>
      <c r="J16" s="344"/>
      <c r="K16" s="345"/>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62" t="s">
        <v>142</v>
      </c>
      <c r="D18" s="363"/>
      <c r="E18" s="363"/>
      <c r="F18" s="363"/>
      <c r="G18" s="363"/>
      <c r="H18" s="363"/>
      <c r="I18" s="363"/>
      <c r="J18" s="363"/>
      <c r="K18" s="364"/>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65" t="s">
        <v>172</v>
      </c>
      <c r="D19" s="365"/>
      <c r="E19" s="365"/>
      <c r="F19" s="365"/>
      <c r="G19" s="365"/>
      <c r="H19" s="365"/>
      <c r="I19" s="365"/>
      <c r="J19" s="365"/>
      <c r="K19" s="365"/>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65"/>
      <c r="D20" s="365"/>
      <c r="E20" s="365"/>
      <c r="F20" s="365"/>
      <c r="G20" s="365"/>
      <c r="H20" s="365"/>
      <c r="I20" s="365"/>
      <c r="J20" s="365"/>
      <c r="K20" s="365"/>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66" t="s">
        <v>176</v>
      </c>
      <c r="D21" s="367"/>
      <c r="E21" s="367"/>
      <c r="F21" s="367"/>
      <c r="G21" s="367"/>
      <c r="H21" s="367"/>
      <c r="I21" s="367"/>
      <c r="J21" s="367"/>
      <c r="K21" s="368"/>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238</v>
      </c>
      <c r="C23" s="235" t="s">
        <v>237</v>
      </c>
      <c r="D23" s="336" t="s">
        <v>142</v>
      </c>
      <c r="E23" s="336"/>
      <c r="F23" s="336"/>
      <c r="G23" s="336"/>
      <c r="H23" s="336"/>
      <c r="I23" s="336"/>
      <c r="J23" s="336"/>
      <c r="K23" s="336"/>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37" t="s">
        <v>309</v>
      </c>
      <c r="E24" s="338"/>
      <c r="F24" s="338"/>
      <c r="G24" s="338"/>
      <c r="H24" s="338"/>
      <c r="I24" s="338"/>
      <c r="J24" s="338"/>
      <c r="K24" s="339"/>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358" t="s">
        <v>166</v>
      </c>
      <c r="AC24" s="359"/>
      <c r="AD24" s="359"/>
      <c r="AE24" s="359"/>
      <c r="AF24" s="359"/>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40"/>
      <c r="E25" s="341"/>
      <c r="F25" s="341"/>
      <c r="G25" s="341"/>
      <c r="H25" s="341"/>
      <c r="I25" s="341"/>
      <c r="J25" s="341"/>
      <c r="K25" s="342"/>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60"/>
      <c r="AC25" s="360"/>
      <c r="AD25" s="360"/>
      <c r="AE25" s="360"/>
      <c r="AF25" s="36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40"/>
      <c r="E26" s="341"/>
      <c r="F26" s="341"/>
      <c r="G26" s="341"/>
      <c r="H26" s="341"/>
      <c r="I26" s="341"/>
      <c r="J26" s="341"/>
      <c r="K26" s="342"/>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60"/>
      <c r="AC26" s="360"/>
      <c r="AD26" s="360"/>
      <c r="AE26" s="360"/>
      <c r="AF26" s="36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307</v>
      </c>
      <c r="B27" s="238">
        <v>80</v>
      </c>
      <c r="C27" s="239">
        <v>80</v>
      </c>
      <c r="D27" s="340"/>
      <c r="E27" s="341"/>
      <c r="F27" s="341"/>
      <c r="G27" s="341"/>
      <c r="H27" s="341"/>
      <c r="I27" s="341"/>
      <c r="J27" s="341"/>
      <c r="K27" s="342"/>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60"/>
      <c r="AC27" s="360"/>
      <c r="AD27" s="360"/>
      <c r="AE27" s="360"/>
      <c r="AF27" s="36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308</v>
      </c>
      <c r="B28" s="238">
        <v>80</v>
      </c>
      <c r="C28" s="239">
        <v>80</v>
      </c>
      <c r="D28" s="340"/>
      <c r="E28" s="341"/>
      <c r="F28" s="341"/>
      <c r="G28" s="341"/>
      <c r="H28" s="341"/>
      <c r="I28" s="341"/>
      <c r="J28" s="341"/>
      <c r="K28" s="342"/>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60"/>
      <c r="AC28" s="360"/>
      <c r="AD28" s="360"/>
      <c r="AE28" s="360"/>
      <c r="AF28" s="36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40"/>
      <c r="E29" s="341"/>
      <c r="F29" s="341"/>
      <c r="G29" s="341"/>
      <c r="H29" s="341"/>
      <c r="I29" s="341"/>
      <c r="J29" s="341"/>
      <c r="K29" s="342"/>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60"/>
      <c r="AC29" s="360"/>
      <c r="AD29" s="360"/>
      <c r="AE29" s="360"/>
      <c r="AF29" s="36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43"/>
      <c r="E30" s="344"/>
      <c r="F30" s="344"/>
      <c r="G30" s="344"/>
      <c r="H30" s="344"/>
      <c r="I30" s="344"/>
      <c r="J30" s="344"/>
      <c r="K30" s="345"/>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310</v>
      </c>
      <c r="B32" s="245" t="s">
        <v>238</v>
      </c>
      <c r="C32" s="245" t="s">
        <v>237</v>
      </c>
      <c r="D32" s="336" t="s">
        <v>142</v>
      </c>
      <c r="E32" s="336"/>
      <c r="F32" s="336"/>
      <c r="G32" s="336"/>
      <c r="H32" s="336"/>
      <c r="I32" s="336"/>
      <c r="J32" s="336"/>
      <c r="K32" s="336"/>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307</v>
      </c>
      <c r="B33" s="236">
        <v>60</v>
      </c>
      <c r="C33" s="237">
        <v>60</v>
      </c>
      <c r="D33" s="337" t="s">
        <v>311</v>
      </c>
      <c r="E33" s="338"/>
      <c r="F33" s="338"/>
      <c r="G33" s="338"/>
      <c r="H33" s="338"/>
      <c r="I33" s="338"/>
      <c r="J33" s="338"/>
      <c r="K33" s="339"/>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308</v>
      </c>
      <c r="B34" s="238">
        <v>20</v>
      </c>
      <c r="C34" s="239">
        <v>40</v>
      </c>
      <c r="D34" s="340"/>
      <c r="E34" s="341"/>
      <c r="F34" s="341"/>
      <c r="G34" s="341"/>
      <c r="H34" s="341"/>
      <c r="I34" s="341"/>
      <c r="J34" s="341"/>
      <c r="K34" s="342"/>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40"/>
      <c r="E35" s="341"/>
      <c r="F35" s="341"/>
      <c r="G35" s="341"/>
      <c r="H35" s="341"/>
      <c r="I35" s="341"/>
      <c r="J35" s="341"/>
      <c r="K35" s="342"/>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43"/>
      <c r="E36" s="344"/>
      <c r="F36" s="344"/>
      <c r="G36" s="344"/>
      <c r="H36" s="344"/>
      <c r="I36" s="344"/>
      <c r="J36" s="344"/>
      <c r="K36" s="345"/>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329" t="s">
        <v>142</v>
      </c>
      <c r="B38" s="329"/>
      <c r="C38" s="329"/>
      <c r="D38" s="329"/>
      <c r="E38" s="329"/>
      <c r="F38" s="329"/>
      <c r="G38" s="329"/>
      <c r="H38" s="329"/>
      <c r="I38" s="329"/>
      <c r="J38" s="329"/>
      <c r="K38" s="329"/>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46" t="s">
        <v>312</v>
      </c>
      <c r="B39" s="346"/>
      <c r="C39" s="346"/>
      <c r="D39" s="346"/>
      <c r="E39" s="346"/>
      <c r="F39" s="346"/>
      <c r="G39" s="346"/>
      <c r="H39" s="346"/>
      <c r="I39" s="346"/>
      <c r="J39" s="346"/>
      <c r="K39" s="346"/>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46"/>
      <c r="B40" s="346"/>
      <c r="C40" s="346"/>
      <c r="D40" s="346"/>
      <c r="E40" s="346"/>
      <c r="F40" s="346"/>
      <c r="G40" s="346"/>
      <c r="H40" s="346"/>
      <c r="I40" s="346"/>
      <c r="J40" s="346"/>
      <c r="K40" s="346"/>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M18" sqref="M18"/>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72"/>
      <c r="B1" s="373"/>
      <c r="C1" s="374" t="s">
        <v>238</v>
      </c>
      <c r="D1" s="375"/>
      <c r="E1" s="375"/>
      <c r="F1" s="375"/>
      <c r="G1" s="375"/>
      <c r="H1" s="376"/>
      <c r="I1" s="374" t="s">
        <v>237</v>
      </c>
      <c r="J1" s="375"/>
      <c r="K1" s="375"/>
      <c r="L1" s="375"/>
      <c r="M1" s="375"/>
      <c r="N1" s="376"/>
      <c r="O1" s="98"/>
      <c r="P1" s="321" t="s">
        <v>11</v>
      </c>
      <c r="Q1" s="321"/>
      <c r="R1" s="99"/>
    </row>
    <row r="2" spans="1:18" ht="144.94999999999999" customHeight="1" thickBot="1" x14ac:dyDescent="0.3">
      <c r="A2" s="81"/>
      <c r="B2" s="87"/>
      <c r="C2" s="91" t="s">
        <v>77</v>
      </c>
      <c r="D2" s="92" t="s">
        <v>313</v>
      </c>
      <c r="E2" s="92" t="s">
        <v>78</v>
      </c>
      <c r="F2" s="92" t="s">
        <v>307</v>
      </c>
      <c r="G2" s="92" t="s">
        <v>83</v>
      </c>
      <c r="H2" s="93" t="s">
        <v>138</v>
      </c>
      <c r="I2" s="94" t="s">
        <v>77</v>
      </c>
      <c r="J2" s="92" t="s">
        <v>313</v>
      </c>
      <c r="K2" s="95" t="s">
        <v>78</v>
      </c>
      <c r="L2" s="92" t="s">
        <v>307</v>
      </c>
      <c r="M2" s="95" t="s">
        <v>301</v>
      </c>
      <c r="N2" s="96" t="s">
        <v>81</v>
      </c>
      <c r="O2" s="20"/>
      <c r="P2" s="377" t="s">
        <v>149</v>
      </c>
      <c r="Q2" s="378"/>
      <c r="R2" s="76"/>
    </row>
    <row r="3" spans="1:18" x14ac:dyDescent="0.25">
      <c r="A3" s="369" t="s">
        <v>238</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70"/>
      <c r="B4" s="101" t="s">
        <v>313</v>
      </c>
      <c r="C4" s="89">
        <v>0</v>
      </c>
      <c r="D4" s="48">
        <v>0</v>
      </c>
      <c r="E4" s="48">
        <v>0</v>
      </c>
      <c r="F4" s="48">
        <v>0</v>
      </c>
      <c r="G4" s="48">
        <v>0</v>
      </c>
      <c r="H4" s="84">
        <v>1</v>
      </c>
      <c r="I4" s="89">
        <v>1</v>
      </c>
      <c r="J4" s="48">
        <v>2</v>
      </c>
      <c r="K4" s="48">
        <v>1</v>
      </c>
      <c r="L4" s="48">
        <v>1</v>
      </c>
      <c r="M4" s="48">
        <v>1</v>
      </c>
      <c r="N4" s="84">
        <v>1</v>
      </c>
      <c r="O4" s="20"/>
      <c r="P4" s="379" t="s">
        <v>148</v>
      </c>
      <c r="Q4" s="380"/>
      <c r="R4" s="76"/>
    </row>
    <row r="5" spans="1:18" x14ac:dyDescent="0.25">
      <c r="A5" s="370"/>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70"/>
      <c r="B6" s="101" t="s">
        <v>307</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70"/>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71"/>
      <c r="B8" s="102" t="s">
        <v>138</v>
      </c>
      <c r="C8" s="90">
        <v>1</v>
      </c>
      <c r="D8" s="85">
        <v>1</v>
      </c>
      <c r="E8" s="85">
        <v>1</v>
      </c>
      <c r="F8" s="85">
        <v>1</v>
      </c>
      <c r="G8" s="85">
        <v>1</v>
      </c>
      <c r="H8" s="86">
        <v>2</v>
      </c>
      <c r="I8" s="90">
        <v>1</v>
      </c>
      <c r="J8" s="85">
        <v>1</v>
      </c>
      <c r="K8" s="85">
        <v>1</v>
      </c>
      <c r="L8" s="85">
        <v>1</v>
      </c>
      <c r="M8" s="85">
        <v>1</v>
      </c>
      <c r="N8" s="86">
        <v>1</v>
      </c>
      <c r="O8" s="20"/>
      <c r="P8" s="20"/>
      <c r="Q8" s="20"/>
      <c r="R8" s="76"/>
    </row>
    <row r="9" spans="1:18" x14ac:dyDescent="0.25">
      <c r="A9" s="369" t="s">
        <v>237</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70"/>
      <c r="B10" s="101" t="s">
        <v>313</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70"/>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70"/>
      <c r="B12" s="101" t="s">
        <v>307</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70"/>
      <c r="B13" s="101" t="s">
        <v>301</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71"/>
      <c r="B14" s="102" t="s">
        <v>81</v>
      </c>
      <c r="C14" s="90">
        <v>1</v>
      </c>
      <c r="D14" s="85">
        <v>1</v>
      </c>
      <c r="E14" s="85">
        <v>1</v>
      </c>
      <c r="F14" s="85">
        <v>1</v>
      </c>
      <c r="G14" s="85">
        <v>1</v>
      </c>
      <c r="H14" s="86">
        <v>1</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C40" sqref="C40"/>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239</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434</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239</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434</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316</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317</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3"/>
  <sheetViews>
    <sheetView workbookViewId="0">
      <pane ySplit="1" topLeftCell="A2" activePane="bottomLeft" state="frozen"/>
      <selection pane="bottomLeft" activeCell="B3" sqref="B3"/>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38" t="s">
        <v>459</v>
      </c>
      <c r="B13" s="127"/>
      <c r="C13" s="8"/>
      <c r="D13" s="8"/>
    </row>
    <row r="14" spans="1:4" x14ac:dyDescent="0.25">
      <c r="A14" s="10" t="s">
        <v>460</v>
      </c>
      <c r="B14" s="4">
        <v>1</v>
      </c>
      <c r="C14" s="8" t="s">
        <v>464</v>
      </c>
      <c r="D14" s="8" t="s">
        <v>461</v>
      </c>
    </row>
    <row r="15" spans="1:4" x14ac:dyDescent="0.25">
      <c r="A15" s="10" t="s">
        <v>462</v>
      </c>
      <c r="B15" s="4">
        <v>1</v>
      </c>
      <c r="C15" s="8" t="s">
        <v>464</v>
      </c>
      <c r="D15" s="8" t="s">
        <v>463</v>
      </c>
    </row>
    <row r="16" spans="1:4" x14ac:dyDescent="0.25">
      <c r="A16" s="8"/>
      <c r="B16" s="8"/>
      <c r="C16" s="8"/>
      <c r="D16" s="8"/>
    </row>
    <row r="17" spans="1:4" x14ac:dyDescent="0.25">
      <c r="A17" s="8" t="s">
        <v>89</v>
      </c>
      <c r="B17" s="4">
        <v>60</v>
      </c>
      <c r="C17" s="8"/>
      <c r="D17" s="8" t="s">
        <v>94</v>
      </c>
    </row>
    <row r="18" spans="1:4" x14ac:dyDescent="0.25">
      <c r="A18" s="8" t="s">
        <v>226</v>
      </c>
      <c r="B18" s="4">
        <v>80</v>
      </c>
      <c r="C18" s="8"/>
      <c r="D18" s="8" t="s">
        <v>227</v>
      </c>
    </row>
    <row r="19" spans="1:4" x14ac:dyDescent="0.25">
      <c r="A19" s="8" t="s">
        <v>136</v>
      </c>
      <c r="B19" s="4">
        <v>20</v>
      </c>
      <c r="C19" s="8"/>
      <c r="D19" s="8" t="s">
        <v>137</v>
      </c>
    </row>
    <row r="20" spans="1:4" x14ac:dyDescent="0.25">
      <c r="A20" s="8"/>
      <c r="B20" s="127"/>
      <c r="C20" s="8"/>
      <c r="D20" s="8"/>
    </row>
    <row r="21" spans="1:4" x14ac:dyDescent="0.25">
      <c r="A21" s="8" t="s">
        <v>228</v>
      </c>
      <c r="B21" s="129">
        <v>1975</v>
      </c>
      <c r="C21" s="8"/>
      <c r="D21" s="8" t="s">
        <v>230</v>
      </c>
    </row>
    <row r="22" spans="1:4" x14ac:dyDescent="0.25">
      <c r="A22" s="8" t="s">
        <v>229</v>
      </c>
      <c r="B22" s="4">
        <v>0.01</v>
      </c>
      <c r="C22" s="8"/>
      <c r="D22" s="8" t="s">
        <v>231</v>
      </c>
    </row>
    <row r="23" spans="1:4" x14ac:dyDescent="0.25">
      <c r="A23" s="8"/>
      <c r="B23" s="127"/>
      <c r="C23" s="8"/>
      <c r="D23" s="8"/>
    </row>
  </sheetData>
  <dataValidations count="1">
    <dataValidation type="decimal" allowBlank="1" showInputMessage="1" showErrorMessage="1" sqref="B19:B20 B22"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120E-4524-4723-AFFD-39F2AEAA1AB8}">
  <dimension ref="A1:CE85"/>
  <sheetViews>
    <sheetView zoomScale="75" zoomScaleNormal="75" workbookViewId="0">
      <selection activeCell="H49" sqref="H49"/>
    </sheetView>
  </sheetViews>
  <sheetFormatPr defaultRowHeight="15" x14ac:dyDescent="0.25"/>
  <cols>
    <col min="1" max="1" width="60.7109375" customWidth="1"/>
  </cols>
  <sheetData>
    <row r="1" spans="1:83" x14ac:dyDescent="0.25">
      <c r="A1" s="3" t="s">
        <v>416</v>
      </c>
      <c r="B1" s="294"/>
      <c r="C1" s="294"/>
      <c r="D1" s="294"/>
      <c r="E1" s="294"/>
      <c r="F1" s="294"/>
      <c r="G1" s="294"/>
      <c r="H1" s="294"/>
      <c r="I1" s="294"/>
      <c r="J1" s="294"/>
      <c r="K1" s="294"/>
      <c r="L1" s="294"/>
      <c r="M1" s="294"/>
      <c r="N1" s="294"/>
      <c r="O1" s="294"/>
      <c r="P1" s="294"/>
      <c r="Q1" s="294"/>
      <c r="R1" s="294"/>
      <c r="S1" s="294"/>
      <c r="T1" s="294"/>
      <c r="U1" s="294"/>
      <c r="V1" s="294"/>
      <c r="W1" s="294"/>
      <c r="X1" s="294"/>
      <c r="Y1" s="294"/>
      <c r="Z1" s="294"/>
      <c r="AA1" s="294"/>
      <c r="AB1" s="294"/>
      <c r="AC1" s="294"/>
      <c r="AD1" s="294"/>
      <c r="AE1" s="294"/>
      <c r="AF1" s="294"/>
      <c r="AG1" s="294"/>
      <c r="AH1" s="294"/>
      <c r="AI1" s="294"/>
      <c r="AJ1" s="294"/>
      <c r="AK1" s="294"/>
      <c r="AL1" s="294"/>
      <c r="AM1" s="294"/>
      <c r="AN1" s="294"/>
      <c r="AO1" s="294"/>
      <c r="AP1" s="294"/>
      <c r="AQ1" s="294"/>
      <c r="AR1" s="294"/>
      <c r="AS1" s="294"/>
      <c r="AT1" s="294"/>
      <c r="AU1" s="294"/>
      <c r="AV1" s="294"/>
      <c r="AW1" s="294"/>
      <c r="AX1" s="294"/>
      <c r="AY1" s="294"/>
      <c r="AZ1" s="294"/>
      <c r="BA1" s="294"/>
      <c r="BB1" s="294"/>
      <c r="BC1" s="294"/>
      <c r="BD1" s="294"/>
      <c r="BE1" s="294"/>
      <c r="BF1" s="294"/>
      <c r="BG1" s="294"/>
      <c r="BH1" s="294"/>
      <c r="BI1" s="294"/>
      <c r="BJ1" s="294"/>
      <c r="BK1" s="294"/>
      <c r="BL1" s="294"/>
      <c r="BM1" s="294"/>
      <c r="BN1" s="294"/>
      <c r="BO1" s="294"/>
      <c r="BP1" s="294"/>
      <c r="BQ1" s="294"/>
      <c r="BR1" s="294"/>
      <c r="BS1" s="294"/>
      <c r="BT1" s="294"/>
      <c r="BU1" s="294"/>
      <c r="BV1" s="294"/>
      <c r="BW1" s="294"/>
      <c r="BX1" s="294"/>
      <c r="BY1" s="294"/>
      <c r="BZ1" s="294"/>
      <c r="CA1" s="294"/>
      <c r="CB1" s="294"/>
      <c r="CC1" s="294"/>
      <c r="CD1" s="295"/>
    </row>
    <row r="2" spans="1:83" x14ac:dyDescent="0.25">
      <c r="A2" s="3" t="s">
        <v>238</v>
      </c>
      <c r="B2" s="53">
        <v>1970</v>
      </c>
      <c r="C2" s="53">
        <v>1971</v>
      </c>
      <c r="D2" s="53">
        <v>1972</v>
      </c>
      <c r="E2" s="53">
        <v>1973</v>
      </c>
      <c r="F2" s="53">
        <v>1974</v>
      </c>
      <c r="G2" s="53">
        <v>1975</v>
      </c>
      <c r="H2" s="53">
        <v>1976</v>
      </c>
      <c r="I2" s="53">
        <v>1977</v>
      </c>
      <c r="J2" s="53">
        <v>1978</v>
      </c>
      <c r="K2" s="53">
        <v>1979</v>
      </c>
      <c r="L2" s="53">
        <v>1980</v>
      </c>
      <c r="M2" s="53">
        <v>1981</v>
      </c>
      <c r="N2" s="53">
        <v>1982</v>
      </c>
      <c r="O2" s="53">
        <v>1983</v>
      </c>
      <c r="P2" s="53">
        <v>1984</v>
      </c>
      <c r="Q2" s="53">
        <v>1985</v>
      </c>
      <c r="R2" s="53">
        <v>1986</v>
      </c>
      <c r="S2" s="53">
        <v>1987</v>
      </c>
      <c r="T2" s="53">
        <v>1988</v>
      </c>
      <c r="U2" s="53">
        <v>1989</v>
      </c>
      <c r="V2" s="53">
        <v>1990</v>
      </c>
      <c r="W2" s="53">
        <v>1991</v>
      </c>
      <c r="X2" s="53">
        <v>1992</v>
      </c>
      <c r="Y2" s="53">
        <v>1993</v>
      </c>
      <c r="Z2" s="53">
        <v>1994</v>
      </c>
      <c r="AA2" s="53">
        <v>1995</v>
      </c>
      <c r="AB2" s="53">
        <v>1996</v>
      </c>
      <c r="AC2" s="53">
        <v>1997</v>
      </c>
      <c r="AD2" s="53">
        <v>1998</v>
      </c>
      <c r="AE2" s="53">
        <v>1999</v>
      </c>
      <c r="AF2" s="53">
        <v>2000</v>
      </c>
      <c r="AG2" s="53">
        <v>2001</v>
      </c>
      <c r="AH2" s="53">
        <v>2002</v>
      </c>
      <c r="AI2" s="53">
        <v>2003</v>
      </c>
      <c r="AJ2" s="53">
        <v>2004</v>
      </c>
      <c r="AK2" s="53">
        <v>2005</v>
      </c>
      <c r="AL2" s="53">
        <v>2006</v>
      </c>
      <c r="AM2" s="53">
        <v>2007</v>
      </c>
      <c r="AN2" s="53">
        <v>2008</v>
      </c>
      <c r="AO2" s="53">
        <v>2009</v>
      </c>
      <c r="AP2" s="53">
        <v>2010</v>
      </c>
      <c r="AQ2" s="53">
        <v>2011</v>
      </c>
      <c r="AR2" s="53">
        <v>2012</v>
      </c>
      <c r="AS2" s="53">
        <v>2013</v>
      </c>
      <c r="AT2" s="53">
        <v>2014</v>
      </c>
      <c r="AU2" s="53">
        <v>2015</v>
      </c>
      <c r="AV2" s="53">
        <v>2016</v>
      </c>
      <c r="AW2" s="53">
        <v>2017</v>
      </c>
      <c r="AX2" s="53">
        <v>2018</v>
      </c>
      <c r="AY2" s="53">
        <v>2019</v>
      </c>
      <c r="AZ2" s="53">
        <v>2020</v>
      </c>
      <c r="BA2" s="53">
        <v>2021</v>
      </c>
      <c r="BB2" s="53">
        <v>2022</v>
      </c>
      <c r="BC2" s="53">
        <v>2023</v>
      </c>
      <c r="BD2" s="53">
        <v>2024</v>
      </c>
      <c r="BE2" s="53">
        <v>2025</v>
      </c>
      <c r="BF2" s="53">
        <v>2026</v>
      </c>
      <c r="BG2" s="53">
        <v>2027</v>
      </c>
      <c r="BH2" s="53">
        <v>2028</v>
      </c>
      <c r="BI2" s="53">
        <v>2029</v>
      </c>
      <c r="BJ2" s="53">
        <v>2030</v>
      </c>
      <c r="BK2" s="53">
        <v>2031</v>
      </c>
      <c r="BL2" s="53">
        <v>2032</v>
      </c>
      <c r="BM2" s="53">
        <v>2033</v>
      </c>
      <c r="BN2" s="53">
        <v>2034</v>
      </c>
      <c r="BO2" s="53">
        <v>2035</v>
      </c>
      <c r="BP2" s="53">
        <v>2036</v>
      </c>
      <c r="BQ2" s="53">
        <v>2037</v>
      </c>
      <c r="BR2" s="53">
        <v>2038</v>
      </c>
      <c r="BS2" s="53">
        <v>2039</v>
      </c>
      <c r="BT2" s="53">
        <v>2040</v>
      </c>
      <c r="BU2" s="53">
        <v>2041</v>
      </c>
      <c r="BV2" s="53">
        <v>2042</v>
      </c>
      <c r="BW2" s="53">
        <v>2043</v>
      </c>
      <c r="BX2" s="53">
        <v>2044</v>
      </c>
      <c r="BY2" s="53">
        <v>2045</v>
      </c>
      <c r="BZ2" s="53">
        <v>2046</v>
      </c>
      <c r="CA2" s="53">
        <v>2047</v>
      </c>
      <c r="CB2" s="53">
        <v>2048</v>
      </c>
      <c r="CC2" s="53">
        <v>2049</v>
      </c>
      <c r="CD2" s="53">
        <v>2050</v>
      </c>
    </row>
    <row r="3" spans="1:83" x14ac:dyDescent="0.25">
      <c r="A3" s="62" t="s">
        <v>77</v>
      </c>
      <c r="B3" s="58">
        <v>5</v>
      </c>
      <c r="C3" s="142">
        <v>5.01</v>
      </c>
      <c r="D3" s="142">
        <v>5.0199999999999996</v>
      </c>
      <c r="E3" s="142">
        <v>5.0299999999999994</v>
      </c>
      <c r="F3" s="142">
        <v>5.0399999999999991</v>
      </c>
      <c r="G3" s="142">
        <v>5.0499999999999989</v>
      </c>
      <c r="H3" s="142">
        <v>5.0599999999999987</v>
      </c>
      <c r="I3" s="142">
        <v>5.0699999999999985</v>
      </c>
      <c r="J3" s="142">
        <v>5.0799999999999983</v>
      </c>
      <c r="K3" s="142">
        <v>5.0899999999999981</v>
      </c>
      <c r="L3" s="142">
        <v>5.0999999999999979</v>
      </c>
      <c r="M3" s="142">
        <v>5.1099999999999977</v>
      </c>
      <c r="N3" s="142">
        <v>5.1199999999999974</v>
      </c>
      <c r="O3" s="142">
        <v>5.1299999999999972</v>
      </c>
      <c r="P3" s="142">
        <v>5.139999999999997</v>
      </c>
      <c r="Q3" s="142">
        <v>5.1499999999999968</v>
      </c>
      <c r="R3" s="142">
        <v>5.1599999999999966</v>
      </c>
      <c r="S3" s="142">
        <v>5.1699999999999964</v>
      </c>
      <c r="T3" s="142">
        <v>5.1799999999999962</v>
      </c>
      <c r="U3" s="142">
        <v>5.1899999999999959</v>
      </c>
      <c r="V3" s="142">
        <v>5.1999999999999957</v>
      </c>
      <c r="W3" s="142">
        <v>5.2099999999999955</v>
      </c>
      <c r="X3" s="142">
        <v>5.2199999999999953</v>
      </c>
      <c r="Y3" s="142">
        <v>5.2299999999999951</v>
      </c>
      <c r="Z3" s="142">
        <v>5.2399999999999949</v>
      </c>
      <c r="AA3" s="142">
        <v>5.2499999999999947</v>
      </c>
      <c r="AB3" s="142">
        <v>5.2599999999999945</v>
      </c>
      <c r="AC3" s="142">
        <v>5.2699999999999942</v>
      </c>
      <c r="AD3" s="142">
        <v>5.279999999999994</v>
      </c>
      <c r="AE3" s="142">
        <v>5.2899999999999938</v>
      </c>
      <c r="AF3" s="142">
        <v>5.2999999999999936</v>
      </c>
      <c r="AG3" s="142">
        <v>5.3099999999999934</v>
      </c>
      <c r="AH3" s="142">
        <v>5.3199999999999932</v>
      </c>
      <c r="AI3" s="142">
        <v>5.329999999999993</v>
      </c>
      <c r="AJ3" s="142">
        <v>5.3399999999999928</v>
      </c>
      <c r="AK3" s="142">
        <v>5.3499999999999925</v>
      </c>
      <c r="AL3" s="142">
        <v>5.3599999999999923</v>
      </c>
      <c r="AM3" s="142">
        <v>5.3699999999999921</v>
      </c>
      <c r="AN3" s="142">
        <v>5.3799999999999919</v>
      </c>
      <c r="AO3" s="142">
        <v>5.3899999999999917</v>
      </c>
      <c r="AP3" s="142">
        <v>5.3999999999999915</v>
      </c>
      <c r="AQ3" s="142">
        <v>5.4099999999999913</v>
      </c>
      <c r="AR3" s="142">
        <v>5.419999999999991</v>
      </c>
      <c r="AS3" s="142">
        <v>5.4299999999999908</v>
      </c>
      <c r="AT3" s="142">
        <v>5.4399999999999906</v>
      </c>
      <c r="AU3" s="142">
        <v>5.4499999999999904</v>
      </c>
      <c r="AV3" s="142">
        <v>5.4599999999999902</v>
      </c>
      <c r="AW3" s="142">
        <v>5.46999999999999</v>
      </c>
      <c r="AX3" s="142">
        <v>5.4799999999999898</v>
      </c>
      <c r="AY3" s="142">
        <v>5.4899999999999896</v>
      </c>
      <c r="AZ3" s="142">
        <v>5.4999999999999893</v>
      </c>
      <c r="BA3" s="142">
        <v>5.5099999999999891</v>
      </c>
      <c r="BB3" s="142">
        <v>5.5199999999999889</v>
      </c>
      <c r="BC3" s="142">
        <v>5.5299999999999887</v>
      </c>
      <c r="BD3" s="142">
        <v>5.5399999999999885</v>
      </c>
      <c r="BE3" s="142">
        <v>5.5499999999999883</v>
      </c>
      <c r="BF3" s="142">
        <v>5.5599999999999881</v>
      </c>
      <c r="BG3" s="142">
        <v>5.5699999999999878</v>
      </c>
      <c r="BH3" s="142">
        <v>5.5799999999999876</v>
      </c>
      <c r="BI3" s="142">
        <v>5.5899999999999874</v>
      </c>
      <c r="BJ3" s="142">
        <v>5.5999999999999872</v>
      </c>
      <c r="BK3" s="142">
        <v>5.609999999999987</v>
      </c>
      <c r="BL3" s="142">
        <v>5.6199999999999868</v>
      </c>
      <c r="BM3" s="142">
        <v>5.6299999999999866</v>
      </c>
      <c r="BN3" s="142">
        <v>5.6399999999999864</v>
      </c>
      <c r="BO3" s="142">
        <v>5.6499999999999861</v>
      </c>
      <c r="BP3" s="142">
        <v>5.6599999999999859</v>
      </c>
      <c r="BQ3" s="142">
        <v>5.6699999999999857</v>
      </c>
      <c r="BR3" s="142">
        <v>5.6799999999999855</v>
      </c>
      <c r="BS3" s="142">
        <v>5.6899999999999853</v>
      </c>
      <c r="BT3" s="142">
        <v>5.6999999999999851</v>
      </c>
      <c r="BU3" s="142">
        <v>5.7099999999999849</v>
      </c>
      <c r="BV3" s="142">
        <v>5.7199999999999847</v>
      </c>
      <c r="BW3" s="142">
        <v>5.7299999999999844</v>
      </c>
      <c r="BX3" s="142">
        <v>5.7399999999999842</v>
      </c>
      <c r="BY3" s="142">
        <v>5.749999999999984</v>
      </c>
      <c r="BZ3" s="142">
        <v>5.7599999999999838</v>
      </c>
      <c r="CA3" s="142">
        <v>5.7699999999999836</v>
      </c>
      <c r="CB3" s="142">
        <v>5.7799999999999834</v>
      </c>
      <c r="CC3" s="142">
        <v>5.7899999999999832</v>
      </c>
      <c r="CD3" s="59">
        <v>5.7999999999999829</v>
      </c>
    </row>
    <row r="4" spans="1:83" x14ac:dyDescent="0.25">
      <c r="A4" s="62" t="s">
        <v>313</v>
      </c>
      <c r="B4" s="289">
        <v>6</v>
      </c>
      <c r="C4" s="49">
        <v>6.01</v>
      </c>
      <c r="D4" s="49">
        <v>6.02</v>
      </c>
      <c r="E4" s="49">
        <v>6.0299999999999994</v>
      </c>
      <c r="F4" s="49">
        <v>6.0399999999999991</v>
      </c>
      <c r="G4" s="49">
        <v>6.0499999999999989</v>
      </c>
      <c r="H4" s="49">
        <v>6.0599999999999987</v>
      </c>
      <c r="I4" s="49">
        <v>6.0699999999999985</v>
      </c>
      <c r="J4" s="49">
        <v>6.0799999999999983</v>
      </c>
      <c r="K4" s="49">
        <v>6.0899999999999981</v>
      </c>
      <c r="L4" s="49">
        <v>6.0999999999999979</v>
      </c>
      <c r="M4" s="49">
        <v>6.1099999999999977</v>
      </c>
      <c r="N4" s="49">
        <v>6.1199999999999974</v>
      </c>
      <c r="O4" s="49">
        <v>6.1299999999999972</v>
      </c>
      <c r="P4" s="49">
        <v>6.139999999999997</v>
      </c>
      <c r="Q4" s="49">
        <v>6.1499999999999968</v>
      </c>
      <c r="R4" s="49">
        <v>6.1599999999999966</v>
      </c>
      <c r="S4" s="49">
        <v>6.1699999999999964</v>
      </c>
      <c r="T4" s="49">
        <v>6.1799999999999962</v>
      </c>
      <c r="U4" s="49">
        <v>6.1899999999999959</v>
      </c>
      <c r="V4" s="49">
        <v>6.1999999999999957</v>
      </c>
      <c r="W4" s="49">
        <v>6.2099999999999955</v>
      </c>
      <c r="X4" s="49">
        <v>6.2199999999999953</v>
      </c>
      <c r="Y4" s="49">
        <v>6.2299999999999951</v>
      </c>
      <c r="Z4" s="49">
        <v>6.2399999999999949</v>
      </c>
      <c r="AA4" s="49">
        <v>6.2499999999999947</v>
      </c>
      <c r="AB4" s="49">
        <v>6.2599999999999945</v>
      </c>
      <c r="AC4" s="49">
        <v>6.2699999999999942</v>
      </c>
      <c r="AD4" s="49">
        <v>6.279999999999994</v>
      </c>
      <c r="AE4" s="49">
        <v>6.2899999999999938</v>
      </c>
      <c r="AF4" s="49">
        <v>6.2999999999999936</v>
      </c>
      <c r="AG4" s="49">
        <v>6.3099999999999934</v>
      </c>
      <c r="AH4" s="49">
        <v>6.3199999999999932</v>
      </c>
      <c r="AI4" s="49">
        <v>6.329999999999993</v>
      </c>
      <c r="AJ4" s="49">
        <v>6.3399999999999928</v>
      </c>
      <c r="AK4" s="49">
        <v>6.3499999999999925</v>
      </c>
      <c r="AL4" s="49">
        <v>6.3599999999999923</v>
      </c>
      <c r="AM4" s="49">
        <v>6.3699999999999921</v>
      </c>
      <c r="AN4" s="49">
        <v>6.3799999999999919</v>
      </c>
      <c r="AO4" s="49">
        <v>6.3899999999999917</v>
      </c>
      <c r="AP4" s="49">
        <v>6.3999999999999915</v>
      </c>
      <c r="AQ4" s="49">
        <v>6.4099999999999913</v>
      </c>
      <c r="AR4" s="49">
        <v>6.419999999999991</v>
      </c>
      <c r="AS4" s="49">
        <v>6.4299999999999908</v>
      </c>
      <c r="AT4" s="49">
        <v>6.4399999999999906</v>
      </c>
      <c r="AU4" s="49">
        <v>6.4499999999999904</v>
      </c>
      <c r="AV4" s="49">
        <v>6.4599999999999902</v>
      </c>
      <c r="AW4" s="49">
        <v>6.46999999999999</v>
      </c>
      <c r="AX4" s="49">
        <v>6.4799999999999898</v>
      </c>
      <c r="AY4" s="49">
        <v>6.4899999999999896</v>
      </c>
      <c r="AZ4" s="49">
        <v>6.4999999999999893</v>
      </c>
      <c r="BA4" s="49">
        <v>6.5099999999999891</v>
      </c>
      <c r="BB4" s="49">
        <v>6.5199999999999889</v>
      </c>
      <c r="BC4" s="49">
        <v>6.5299999999999887</v>
      </c>
      <c r="BD4" s="49">
        <v>6.5399999999999885</v>
      </c>
      <c r="BE4" s="49">
        <v>6.5499999999999883</v>
      </c>
      <c r="BF4" s="49">
        <v>6.5599999999999881</v>
      </c>
      <c r="BG4" s="49">
        <v>6.5699999999999878</v>
      </c>
      <c r="BH4" s="49">
        <v>6.5799999999999876</v>
      </c>
      <c r="BI4" s="49">
        <v>6.5899999999999874</v>
      </c>
      <c r="BJ4" s="49">
        <v>6.5999999999999872</v>
      </c>
      <c r="BK4" s="49">
        <v>6.609999999999987</v>
      </c>
      <c r="BL4" s="49">
        <v>6.6199999999999868</v>
      </c>
      <c r="BM4" s="49">
        <v>6.6299999999999866</v>
      </c>
      <c r="BN4" s="49">
        <v>6.6399999999999864</v>
      </c>
      <c r="BO4" s="49">
        <v>6.6499999999999861</v>
      </c>
      <c r="BP4" s="49">
        <v>6.6599999999999859</v>
      </c>
      <c r="BQ4" s="49">
        <v>6.6699999999999857</v>
      </c>
      <c r="BR4" s="49">
        <v>6.6799999999999855</v>
      </c>
      <c r="BS4" s="49">
        <v>6.6899999999999853</v>
      </c>
      <c r="BT4" s="49">
        <v>6.6999999999999851</v>
      </c>
      <c r="BU4" s="49">
        <v>6.7099999999999849</v>
      </c>
      <c r="BV4" s="49">
        <v>6.7199999999999847</v>
      </c>
      <c r="BW4" s="49">
        <v>6.7299999999999844</v>
      </c>
      <c r="BX4" s="49">
        <v>6.7399999999999842</v>
      </c>
      <c r="BY4" s="49">
        <v>6.749999999999984</v>
      </c>
      <c r="BZ4" s="49">
        <v>6.7599999999999838</v>
      </c>
      <c r="CA4" s="49">
        <v>6.7699999999999836</v>
      </c>
      <c r="CB4" s="49">
        <v>6.7799999999999834</v>
      </c>
      <c r="CC4" s="49">
        <v>6.7899999999999832</v>
      </c>
      <c r="CD4" s="55">
        <v>6.7999999999999829</v>
      </c>
    </row>
    <row r="5" spans="1:83" x14ac:dyDescent="0.25">
      <c r="A5" s="62" t="s">
        <v>78</v>
      </c>
      <c r="B5" s="289">
        <v>7</v>
      </c>
      <c r="C5" s="49">
        <v>7.01</v>
      </c>
      <c r="D5" s="49">
        <v>7.02</v>
      </c>
      <c r="E5" s="49">
        <v>7.0299999999999994</v>
      </c>
      <c r="F5" s="49">
        <v>7.0399999999999991</v>
      </c>
      <c r="G5" s="49">
        <v>7.0499999999999989</v>
      </c>
      <c r="H5" s="49">
        <v>7.0599999999999987</v>
      </c>
      <c r="I5" s="49">
        <v>7.0699999999999985</v>
      </c>
      <c r="J5" s="49">
        <v>7.0799999999999983</v>
      </c>
      <c r="K5" s="49">
        <v>7.0899999999999981</v>
      </c>
      <c r="L5" s="49">
        <v>7.0999999999999979</v>
      </c>
      <c r="M5" s="49">
        <v>7.1099999999999977</v>
      </c>
      <c r="N5" s="49">
        <v>7.1199999999999974</v>
      </c>
      <c r="O5" s="49">
        <v>7.1299999999999972</v>
      </c>
      <c r="P5" s="49">
        <v>7.139999999999997</v>
      </c>
      <c r="Q5" s="49">
        <v>7.1499999999999968</v>
      </c>
      <c r="R5" s="49">
        <v>7.1599999999999966</v>
      </c>
      <c r="S5" s="49">
        <v>7.1699999999999964</v>
      </c>
      <c r="T5" s="49">
        <v>7.1799999999999962</v>
      </c>
      <c r="U5" s="49">
        <v>7.1899999999999959</v>
      </c>
      <c r="V5" s="49">
        <v>7.1999999999999957</v>
      </c>
      <c r="W5" s="49">
        <v>7.2099999999999955</v>
      </c>
      <c r="X5" s="49">
        <v>7.2199999999999953</v>
      </c>
      <c r="Y5" s="49">
        <v>7.2299999999999951</v>
      </c>
      <c r="Z5" s="49">
        <v>7.2399999999999949</v>
      </c>
      <c r="AA5" s="49">
        <v>7.2499999999999947</v>
      </c>
      <c r="AB5" s="49">
        <v>7.2599999999999945</v>
      </c>
      <c r="AC5" s="49">
        <v>7.2699999999999942</v>
      </c>
      <c r="AD5" s="49">
        <v>7.279999999999994</v>
      </c>
      <c r="AE5" s="49">
        <v>7.2899999999999938</v>
      </c>
      <c r="AF5" s="49">
        <v>7.2999999999999936</v>
      </c>
      <c r="AG5" s="49">
        <v>7.3099999999999934</v>
      </c>
      <c r="AH5" s="49">
        <v>7.3199999999999932</v>
      </c>
      <c r="AI5" s="49">
        <v>7.329999999999993</v>
      </c>
      <c r="AJ5" s="49">
        <v>7.3399999999999928</v>
      </c>
      <c r="AK5" s="49">
        <v>7.3499999999999925</v>
      </c>
      <c r="AL5" s="49">
        <v>7.3599999999999923</v>
      </c>
      <c r="AM5" s="49">
        <v>7.3699999999999921</v>
      </c>
      <c r="AN5" s="49">
        <v>7.3799999999999919</v>
      </c>
      <c r="AO5" s="49">
        <v>7.3899999999999917</v>
      </c>
      <c r="AP5" s="49">
        <v>7.3999999999999915</v>
      </c>
      <c r="AQ5" s="49">
        <v>7.4099999999999913</v>
      </c>
      <c r="AR5" s="49">
        <v>7.419999999999991</v>
      </c>
      <c r="AS5" s="49">
        <v>7.4299999999999908</v>
      </c>
      <c r="AT5" s="49">
        <v>7.4399999999999906</v>
      </c>
      <c r="AU5" s="49">
        <v>7.4499999999999904</v>
      </c>
      <c r="AV5" s="49">
        <v>7.4599999999999902</v>
      </c>
      <c r="AW5" s="49">
        <v>7.46999999999999</v>
      </c>
      <c r="AX5" s="49">
        <v>7.4799999999999898</v>
      </c>
      <c r="AY5" s="49">
        <v>7.4899999999999896</v>
      </c>
      <c r="AZ5" s="49">
        <v>7.4999999999999893</v>
      </c>
      <c r="BA5" s="49">
        <v>7.5099999999999891</v>
      </c>
      <c r="BB5" s="49">
        <v>7.5199999999999889</v>
      </c>
      <c r="BC5" s="49">
        <v>7.5299999999999887</v>
      </c>
      <c r="BD5" s="49">
        <v>7.5399999999999885</v>
      </c>
      <c r="BE5" s="49">
        <v>7.5499999999999883</v>
      </c>
      <c r="BF5" s="49">
        <v>7.5599999999999881</v>
      </c>
      <c r="BG5" s="49">
        <v>7.5699999999999878</v>
      </c>
      <c r="BH5" s="49">
        <v>7.5799999999999876</v>
      </c>
      <c r="BI5" s="49">
        <v>7.5899999999999874</v>
      </c>
      <c r="BJ5" s="49">
        <v>7.5999999999999872</v>
      </c>
      <c r="BK5" s="49">
        <v>7.609999999999987</v>
      </c>
      <c r="BL5" s="49">
        <v>7.6199999999999868</v>
      </c>
      <c r="BM5" s="49">
        <v>7.6299999999999866</v>
      </c>
      <c r="BN5" s="49">
        <v>7.6399999999999864</v>
      </c>
      <c r="BO5" s="49">
        <v>7.6499999999999861</v>
      </c>
      <c r="BP5" s="49">
        <v>7.6599999999999859</v>
      </c>
      <c r="BQ5" s="49">
        <v>7.6699999999999857</v>
      </c>
      <c r="BR5" s="49">
        <v>7.6799999999999855</v>
      </c>
      <c r="BS5" s="49">
        <v>7.6899999999999853</v>
      </c>
      <c r="BT5" s="49">
        <v>7.6999999999999851</v>
      </c>
      <c r="BU5" s="49">
        <v>7.7099999999999849</v>
      </c>
      <c r="BV5" s="49">
        <v>7.7199999999999847</v>
      </c>
      <c r="BW5" s="49">
        <v>7.7299999999999844</v>
      </c>
      <c r="BX5" s="49">
        <v>7.7399999999999842</v>
      </c>
      <c r="BY5" s="49">
        <v>7.749999999999984</v>
      </c>
      <c r="BZ5" s="49">
        <v>7.7599999999999838</v>
      </c>
      <c r="CA5" s="49">
        <v>7.7699999999999836</v>
      </c>
      <c r="CB5" s="49">
        <v>7.7799999999999834</v>
      </c>
      <c r="CC5" s="49">
        <v>7.7899999999999832</v>
      </c>
      <c r="CD5" s="55">
        <v>7.7999999999999829</v>
      </c>
    </row>
    <row r="6" spans="1:83" x14ac:dyDescent="0.25">
      <c r="A6" s="62" t="s">
        <v>307</v>
      </c>
      <c r="B6" s="289">
        <v>8</v>
      </c>
      <c r="C6" s="49">
        <v>8.01</v>
      </c>
      <c r="D6" s="49">
        <v>8.02</v>
      </c>
      <c r="E6" s="49">
        <v>8.0299999999999994</v>
      </c>
      <c r="F6" s="49">
        <v>8.0399999999999991</v>
      </c>
      <c r="G6" s="49">
        <v>8.0499999999999989</v>
      </c>
      <c r="H6" s="49">
        <v>8.0599999999999987</v>
      </c>
      <c r="I6" s="49">
        <v>8.0699999999999985</v>
      </c>
      <c r="J6" s="49">
        <v>8.0799999999999983</v>
      </c>
      <c r="K6" s="49">
        <v>8.0899999999999981</v>
      </c>
      <c r="L6" s="49">
        <v>8.0999999999999979</v>
      </c>
      <c r="M6" s="49">
        <v>8.1099999999999977</v>
      </c>
      <c r="N6" s="49">
        <v>8.1199999999999974</v>
      </c>
      <c r="O6" s="49">
        <v>8.1299999999999972</v>
      </c>
      <c r="P6" s="49">
        <v>8.139999999999997</v>
      </c>
      <c r="Q6" s="49">
        <v>8.1499999999999968</v>
      </c>
      <c r="R6" s="49">
        <v>8.1599999999999966</v>
      </c>
      <c r="S6" s="49">
        <v>8.1699999999999964</v>
      </c>
      <c r="T6" s="49">
        <v>8.1799999999999962</v>
      </c>
      <c r="U6" s="49">
        <v>8.1899999999999959</v>
      </c>
      <c r="V6" s="49">
        <v>8.1999999999999957</v>
      </c>
      <c r="W6" s="49">
        <v>8.2099999999999955</v>
      </c>
      <c r="X6" s="49">
        <v>8.2199999999999953</v>
      </c>
      <c r="Y6" s="49">
        <v>8.2299999999999951</v>
      </c>
      <c r="Z6" s="49">
        <v>8.2399999999999949</v>
      </c>
      <c r="AA6" s="49">
        <v>8.2499999999999947</v>
      </c>
      <c r="AB6" s="49">
        <v>8.2599999999999945</v>
      </c>
      <c r="AC6" s="49">
        <v>8.2699999999999942</v>
      </c>
      <c r="AD6" s="49">
        <v>8.279999999999994</v>
      </c>
      <c r="AE6" s="49">
        <v>8.2899999999999938</v>
      </c>
      <c r="AF6" s="49">
        <v>8.2999999999999936</v>
      </c>
      <c r="AG6" s="49">
        <v>8.3099999999999934</v>
      </c>
      <c r="AH6" s="49">
        <v>8.3199999999999932</v>
      </c>
      <c r="AI6" s="49">
        <v>8.329999999999993</v>
      </c>
      <c r="AJ6" s="49">
        <v>8.3399999999999928</v>
      </c>
      <c r="AK6" s="49">
        <v>8.3499999999999925</v>
      </c>
      <c r="AL6" s="49">
        <v>8.3599999999999923</v>
      </c>
      <c r="AM6" s="49">
        <v>8.3699999999999921</v>
      </c>
      <c r="AN6" s="49">
        <v>8.3799999999999919</v>
      </c>
      <c r="AO6" s="49">
        <v>8.3899999999999917</v>
      </c>
      <c r="AP6" s="49">
        <v>8.3999999999999915</v>
      </c>
      <c r="AQ6" s="49">
        <v>8.4099999999999913</v>
      </c>
      <c r="AR6" s="49">
        <v>8.419999999999991</v>
      </c>
      <c r="AS6" s="49">
        <v>8.4299999999999908</v>
      </c>
      <c r="AT6" s="49">
        <v>8.4399999999999906</v>
      </c>
      <c r="AU6" s="49">
        <v>8.4499999999999904</v>
      </c>
      <c r="AV6" s="49">
        <v>8.4599999999999902</v>
      </c>
      <c r="AW6" s="49">
        <v>8.46999999999999</v>
      </c>
      <c r="AX6" s="49">
        <v>8.4799999999999898</v>
      </c>
      <c r="AY6" s="49">
        <v>8.4899999999999896</v>
      </c>
      <c r="AZ6" s="49">
        <v>8.4999999999999893</v>
      </c>
      <c r="BA6" s="49">
        <v>8.5099999999999891</v>
      </c>
      <c r="BB6" s="49">
        <v>8.5199999999999889</v>
      </c>
      <c r="BC6" s="49">
        <v>8.5299999999999887</v>
      </c>
      <c r="BD6" s="49">
        <v>8.5399999999999885</v>
      </c>
      <c r="BE6" s="49">
        <v>8.5499999999999883</v>
      </c>
      <c r="BF6" s="49">
        <v>8.5599999999999881</v>
      </c>
      <c r="BG6" s="49">
        <v>8.5699999999999878</v>
      </c>
      <c r="BH6" s="49">
        <v>8.5799999999999876</v>
      </c>
      <c r="BI6" s="49">
        <v>8.5899999999999874</v>
      </c>
      <c r="BJ6" s="49">
        <v>8.5999999999999872</v>
      </c>
      <c r="BK6" s="49">
        <v>8.609999999999987</v>
      </c>
      <c r="BL6" s="49">
        <v>8.6199999999999868</v>
      </c>
      <c r="BM6" s="49">
        <v>8.6299999999999866</v>
      </c>
      <c r="BN6" s="49">
        <v>8.6399999999999864</v>
      </c>
      <c r="BO6" s="49">
        <v>8.6499999999999861</v>
      </c>
      <c r="BP6" s="49">
        <v>8.6599999999999859</v>
      </c>
      <c r="BQ6" s="49">
        <v>8.6699999999999857</v>
      </c>
      <c r="BR6" s="49">
        <v>8.6799999999999855</v>
      </c>
      <c r="BS6" s="49">
        <v>8.6899999999999853</v>
      </c>
      <c r="BT6" s="49">
        <v>8.6999999999999851</v>
      </c>
      <c r="BU6" s="49">
        <v>8.7099999999999849</v>
      </c>
      <c r="BV6" s="49">
        <v>8.7199999999999847</v>
      </c>
      <c r="BW6" s="49">
        <v>8.7299999999999844</v>
      </c>
      <c r="BX6" s="49">
        <v>8.7399999999999842</v>
      </c>
      <c r="BY6" s="49">
        <v>8.749999999999984</v>
      </c>
      <c r="BZ6" s="49">
        <v>8.7599999999999838</v>
      </c>
      <c r="CA6" s="49">
        <v>8.7699999999999836</v>
      </c>
      <c r="CB6" s="49">
        <v>8.7799999999999834</v>
      </c>
      <c r="CC6" s="49">
        <v>8.7899999999999832</v>
      </c>
      <c r="CD6" s="55">
        <v>8.7999999999999829</v>
      </c>
    </row>
    <row r="7" spans="1:83" x14ac:dyDescent="0.25">
      <c r="A7" s="62" t="s">
        <v>83</v>
      </c>
      <c r="B7" s="289">
        <v>9</v>
      </c>
      <c r="C7" s="49">
        <v>9.01</v>
      </c>
      <c r="D7" s="49">
        <v>9.02</v>
      </c>
      <c r="E7" s="49">
        <v>9.0299999999999994</v>
      </c>
      <c r="F7" s="49">
        <v>9.0399999999999991</v>
      </c>
      <c r="G7" s="49">
        <v>9.0499999999999989</v>
      </c>
      <c r="H7" s="49">
        <v>9.0599999999999987</v>
      </c>
      <c r="I7" s="49">
        <v>9.0699999999999985</v>
      </c>
      <c r="J7" s="49">
        <v>9.0799999999999983</v>
      </c>
      <c r="K7" s="49">
        <v>9.0899999999999981</v>
      </c>
      <c r="L7" s="49">
        <v>9.0999999999999979</v>
      </c>
      <c r="M7" s="49">
        <v>9.1099999999999977</v>
      </c>
      <c r="N7" s="49">
        <v>9.1199999999999974</v>
      </c>
      <c r="O7" s="49">
        <v>9.1299999999999972</v>
      </c>
      <c r="P7" s="49">
        <v>9.139999999999997</v>
      </c>
      <c r="Q7" s="49">
        <v>9.1499999999999968</v>
      </c>
      <c r="R7" s="49">
        <v>9.1599999999999966</v>
      </c>
      <c r="S7" s="49">
        <v>9.1699999999999964</v>
      </c>
      <c r="T7" s="49">
        <v>9.1799999999999962</v>
      </c>
      <c r="U7" s="49">
        <v>9.1899999999999959</v>
      </c>
      <c r="V7" s="49">
        <v>9.1999999999999957</v>
      </c>
      <c r="W7" s="49">
        <v>9.2099999999999955</v>
      </c>
      <c r="X7" s="49">
        <v>9.2199999999999953</v>
      </c>
      <c r="Y7" s="49">
        <v>9.2299999999999951</v>
      </c>
      <c r="Z7" s="49">
        <v>9.2399999999999949</v>
      </c>
      <c r="AA7" s="49">
        <v>9.2499999999999947</v>
      </c>
      <c r="AB7" s="49">
        <v>9.2599999999999945</v>
      </c>
      <c r="AC7" s="49">
        <v>9.2699999999999942</v>
      </c>
      <c r="AD7" s="49">
        <v>9.279999999999994</v>
      </c>
      <c r="AE7" s="49">
        <v>9.2899999999999938</v>
      </c>
      <c r="AF7" s="49">
        <v>9.2999999999999936</v>
      </c>
      <c r="AG7" s="49">
        <v>9.3099999999999934</v>
      </c>
      <c r="AH7" s="49">
        <v>9.3199999999999932</v>
      </c>
      <c r="AI7" s="49">
        <v>9.329999999999993</v>
      </c>
      <c r="AJ7" s="49">
        <v>9.3399999999999928</v>
      </c>
      <c r="AK7" s="49">
        <v>9.3499999999999925</v>
      </c>
      <c r="AL7" s="49">
        <v>9.3599999999999923</v>
      </c>
      <c r="AM7" s="49">
        <v>9.3699999999999921</v>
      </c>
      <c r="AN7" s="49">
        <v>9.3799999999999919</v>
      </c>
      <c r="AO7" s="49">
        <v>9.3899999999999917</v>
      </c>
      <c r="AP7" s="49">
        <v>9.3999999999999915</v>
      </c>
      <c r="AQ7" s="49">
        <v>9.4099999999999913</v>
      </c>
      <c r="AR7" s="49">
        <v>9.419999999999991</v>
      </c>
      <c r="AS7" s="49">
        <v>9.4299999999999908</v>
      </c>
      <c r="AT7" s="49">
        <v>9.4399999999999906</v>
      </c>
      <c r="AU7" s="49">
        <v>9.4499999999999904</v>
      </c>
      <c r="AV7" s="49">
        <v>9.4599999999999902</v>
      </c>
      <c r="AW7" s="49">
        <v>9.46999999999999</v>
      </c>
      <c r="AX7" s="49">
        <v>9.4799999999999898</v>
      </c>
      <c r="AY7" s="49">
        <v>9.4899999999999896</v>
      </c>
      <c r="AZ7" s="49">
        <v>9.4999999999999893</v>
      </c>
      <c r="BA7" s="49">
        <v>9.5099999999999891</v>
      </c>
      <c r="BB7" s="49">
        <v>9.5199999999999889</v>
      </c>
      <c r="BC7" s="49">
        <v>9.5299999999999887</v>
      </c>
      <c r="BD7" s="49">
        <v>9.5399999999999885</v>
      </c>
      <c r="BE7" s="49">
        <v>9.5499999999999883</v>
      </c>
      <c r="BF7" s="49">
        <v>9.5599999999999881</v>
      </c>
      <c r="BG7" s="49">
        <v>9.5699999999999878</v>
      </c>
      <c r="BH7" s="49">
        <v>9.5799999999999876</v>
      </c>
      <c r="BI7" s="49">
        <v>9.5899999999999874</v>
      </c>
      <c r="BJ7" s="49">
        <v>9.5999999999999872</v>
      </c>
      <c r="BK7" s="49">
        <v>9.609999999999987</v>
      </c>
      <c r="BL7" s="49">
        <v>9.6199999999999868</v>
      </c>
      <c r="BM7" s="49">
        <v>9.6299999999999866</v>
      </c>
      <c r="BN7" s="49">
        <v>9.6399999999999864</v>
      </c>
      <c r="BO7" s="49">
        <v>9.6499999999999861</v>
      </c>
      <c r="BP7" s="49">
        <v>9.6599999999999859</v>
      </c>
      <c r="BQ7" s="49">
        <v>9.6699999999999857</v>
      </c>
      <c r="BR7" s="49">
        <v>9.6799999999999855</v>
      </c>
      <c r="BS7" s="49">
        <v>9.6899999999999853</v>
      </c>
      <c r="BT7" s="49">
        <v>9.6999999999999851</v>
      </c>
      <c r="BU7" s="49">
        <v>9.7099999999999849</v>
      </c>
      <c r="BV7" s="49">
        <v>9.7199999999999847</v>
      </c>
      <c r="BW7" s="49">
        <v>9.7299999999999844</v>
      </c>
      <c r="BX7" s="49">
        <v>9.7399999999999842</v>
      </c>
      <c r="BY7" s="49">
        <v>9.749999999999984</v>
      </c>
      <c r="BZ7" s="49">
        <v>9.7599999999999838</v>
      </c>
      <c r="CA7" s="49">
        <v>9.7699999999999836</v>
      </c>
      <c r="CB7" s="49">
        <v>9.7799999999999834</v>
      </c>
      <c r="CC7" s="49">
        <v>9.7899999999999832</v>
      </c>
      <c r="CD7" s="55">
        <v>9.7999999999999829</v>
      </c>
    </row>
    <row r="8" spans="1:83" x14ac:dyDescent="0.25">
      <c r="A8" s="62" t="s">
        <v>138</v>
      </c>
      <c r="B8" s="60">
        <v>10</v>
      </c>
      <c r="C8" s="64">
        <v>10.01</v>
      </c>
      <c r="D8" s="64">
        <v>10.02</v>
      </c>
      <c r="E8" s="64">
        <v>10.029999999999999</v>
      </c>
      <c r="F8" s="64">
        <v>10.039999999999999</v>
      </c>
      <c r="G8" s="64">
        <v>10.049999999999999</v>
      </c>
      <c r="H8" s="64">
        <v>10.059999999999999</v>
      </c>
      <c r="I8" s="64">
        <v>10.069999999999999</v>
      </c>
      <c r="J8" s="64">
        <v>10.079999999999998</v>
      </c>
      <c r="K8" s="64">
        <v>10.089999999999998</v>
      </c>
      <c r="L8" s="64">
        <v>10.099999999999998</v>
      </c>
      <c r="M8" s="64">
        <v>10.109999999999998</v>
      </c>
      <c r="N8" s="64">
        <v>10.119999999999997</v>
      </c>
      <c r="O8" s="64">
        <v>10.129999999999997</v>
      </c>
      <c r="P8" s="64">
        <v>10.139999999999997</v>
      </c>
      <c r="Q8" s="64">
        <v>10.149999999999997</v>
      </c>
      <c r="R8" s="64">
        <v>10.159999999999997</v>
      </c>
      <c r="S8" s="64">
        <v>10.169999999999996</v>
      </c>
      <c r="T8" s="64">
        <v>10.179999999999996</v>
      </c>
      <c r="U8" s="64">
        <v>10.189999999999996</v>
      </c>
      <c r="V8" s="64">
        <v>10.199999999999996</v>
      </c>
      <c r="W8" s="64">
        <v>10.209999999999996</v>
      </c>
      <c r="X8" s="64">
        <v>10.219999999999995</v>
      </c>
      <c r="Y8" s="64">
        <v>10.229999999999995</v>
      </c>
      <c r="Z8" s="64">
        <v>10.239999999999995</v>
      </c>
      <c r="AA8" s="64">
        <v>10.249999999999995</v>
      </c>
      <c r="AB8" s="64">
        <v>10.259999999999994</v>
      </c>
      <c r="AC8" s="64">
        <v>10.269999999999994</v>
      </c>
      <c r="AD8" s="64">
        <v>10.279999999999994</v>
      </c>
      <c r="AE8" s="64">
        <v>10.289999999999994</v>
      </c>
      <c r="AF8" s="64">
        <v>10.299999999999994</v>
      </c>
      <c r="AG8" s="64">
        <v>10.309999999999993</v>
      </c>
      <c r="AH8" s="64">
        <v>10.319999999999993</v>
      </c>
      <c r="AI8" s="64">
        <v>10.329999999999993</v>
      </c>
      <c r="AJ8" s="64">
        <v>10.339999999999993</v>
      </c>
      <c r="AK8" s="64">
        <v>10.349999999999993</v>
      </c>
      <c r="AL8" s="64">
        <v>10.359999999999992</v>
      </c>
      <c r="AM8" s="64">
        <v>10.369999999999992</v>
      </c>
      <c r="AN8" s="64">
        <v>10.379999999999992</v>
      </c>
      <c r="AO8" s="64">
        <v>10.389999999999992</v>
      </c>
      <c r="AP8" s="64">
        <v>10.399999999999991</v>
      </c>
      <c r="AQ8" s="64">
        <v>10.409999999999991</v>
      </c>
      <c r="AR8" s="64">
        <v>10.419999999999991</v>
      </c>
      <c r="AS8" s="64">
        <v>10.429999999999991</v>
      </c>
      <c r="AT8" s="64">
        <v>10.439999999999991</v>
      </c>
      <c r="AU8" s="64">
        <v>10.44999999999999</v>
      </c>
      <c r="AV8" s="64">
        <v>10.45999999999999</v>
      </c>
      <c r="AW8" s="64">
        <v>10.46999999999999</v>
      </c>
      <c r="AX8" s="64">
        <v>10.47999999999999</v>
      </c>
      <c r="AY8" s="64">
        <v>10.48999999999999</v>
      </c>
      <c r="AZ8" s="64">
        <v>10.499999999999989</v>
      </c>
      <c r="BA8" s="64">
        <v>10.509999999999989</v>
      </c>
      <c r="BB8" s="64">
        <v>10.519999999999989</v>
      </c>
      <c r="BC8" s="64">
        <v>10.529999999999989</v>
      </c>
      <c r="BD8" s="64">
        <v>10.539999999999988</v>
      </c>
      <c r="BE8" s="64">
        <v>10.549999999999988</v>
      </c>
      <c r="BF8" s="64">
        <v>10.559999999999988</v>
      </c>
      <c r="BG8" s="64">
        <v>10.569999999999988</v>
      </c>
      <c r="BH8" s="64">
        <v>10.579999999999988</v>
      </c>
      <c r="BI8" s="64">
        <v>10.589999999999987</v>
      </c>
      <c r="BJ8" s="64">
        <v>10.599999999999987</v>
      </c>
      <c r="BK8" s="64">
        <v>10.609999999999987</v>
      </c>
      <c r="BL8" s="64">
        <v>10.619999999999987</v>
      </c>
      <c r="BM8" s="64">
        <v>10.629999999999987</v>
      </c>
      <c r="BN8" s="64">
        <v>10.639999999999986</v>
      </c>
      <c r="BO8" s="64">
        <v>10.649999999999986</v>
      </c>
      <c r="BP8" s="64">
        <v>10.659999999999986</v>
      </c>
      <c r="BQ8" s="64">
        <v>10.669999999999986</v>
      </c>
      <c r="BR8" s="64">
        <v>10.679999999999986</v>
      </c>
      <c r="BS8" s="64">
        <v>10.689999999999985</v>
      </c>
      <c r="BT8" s="64">
        <v>10.699999999999985</v>
      </c>
      <c r="BU8" s="64">
        <v>10.709999999999985</v>
      </c>
      <c r="BV8" s="64">
        <v>10.719999999999985</v>
      </c>
      <c r="BW8" s="64">
        <v>10.729999999999984</v>
      </c>
      <c r="BX8" s="64">
        <v>10.739999999999984</v>
      </c>
      <c r="BY8" s="64">
        <v>10.749999999999984</v>
      </c>
      <c r="BZ8" s="64">
        <v>10.759999999999984</v>
      </c>
      <c r="CA8" s="64">
        <v>10.769999999999984</v>
      </c>
      <c r="CB8" s="64">
        <v>10.779999999999983</v>
      </c>
      <c r="CC8" s="64">
        <v>10.789999999999983</v>
      </c>
      <c r="CD8" s="61">
        <v>10.799999999999983</v>
      </c>
    </row>
    <row r="9" spans="1:83" x14ac:dyDescent="0.25">
      <c r="A9" s="288" t="s">
        <v>237</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3" x14ac:dyDescent="0.25">
      <c r="A10" s="11" t="s">
        <v>77</v>
      </c>
      <c r="B10" s="58">
        <v>11</v>
      </c>
      <c r="C10" s="142">
        <v>11.01</v>
      </c>
      <c r="D10" s="142">
        <v>11.02</v>
      </c>
      <c r="E10" s="142">
        <v>11.03</v>
      </c>
      <c r="F10" s="142">
        <v>11.04</v>
      </c>
      <c r="G10" s="142">
        <v>11.049999999999999</v>
      </c>
      <c r="H10" s="142">
        <v>11.059999999999999</v>
      </c>
      <c r="I10" s="142">
        <v>11.069999999999999</v>
      </c>
      <c r="J10" s="142">
        <v>11.079999999999998</v>
      </c>
      <c r="K10" s="142">
        <v>11.089999999999998</v>
      </c>
      <c r="L10" s="142">
        <v>11.099999999999998</v>
      </c>
      <c r="M10" s="142">
        <v>11.109999999999998</v>
      </c>
      <c r="N10" s="142">
        <v>11.119999999999997</v>
      </c>
      <c r="O10" s="142">
        <v>11.129999999999997</v>
      </c>
      <c r="P10" s="142">
        <v>11.139999999999997</v>
      </c>
      <c r="Q10" s="142">
        <v>11.149999999999997</v>
      </c>
      <c r="R10" s="142">
        <v>11.159999999999997</v>
      </c>
      <c r="S10" s="142">
        <v>11.169999999999996</v>
      </c>
      <c r="T10" s="142">
        <v>11.179999999999996</v>
      </c>
      <c r="U10" s="142">
        <v>11.189999999999996</v>
      </c>
      <c r="V10" s="142">
        <v>11.199999999999996</v>
      </c>
      <c r="W10" s="142">
        <v>11.209999999999996</v>
      </c>
      <c r="X10" s="142">
        <v>11.219999999999995</v>
      </c>
      <c r="Y10" s="142">
        <v>11.229999999999995</v>
      </c>
      <c r="Z10" s="142">
        <v>11.239999999999995</v>
      </c>
      <c r="AA10" s="142">
        <v>11.249999999999995</v>
      </c>
      <c r="AB10" s="142">
        <v>11.259999999999994</v>
      </c>
      <c r="AC10" s="142">
        <v>11.269999999999994</v>
      </c>
      <c r="AD10" s="142">
        <v>11.279999999999994</v>
      </c>
      <c r="AE10" s="142">
        <v>11.289999999999994</v>
      </c>
      <c r="AF10" s="142">
        <v>11.299999999999994</v>
      </c>
      <c r="AG10" s="142">
        <v>11.309999999999993</v>
      </c>
      <c r="AH10" s="142">
        <v>11.319999999999993</v>
      </c>
      <c r="AI10" s="142">
        <v>11.329999999999993</v>
      </c>
      <c r="AJ10" s="142">
        <v>11.339999999999993</v>
      </c>
      <c r="AK10" s="142">
        <v>11.349999999999993</v>
      </c>
      <c r="AL10" s="142">
        <v>11.359999999999992</v>
      </c>
      <c r="AM10" s="142">
        <v>11.369999999999992</v>
      </c>
      <c r="AN10" s="142">
        <v>11.379999999999992</v>
      </c>
      <c r="AO10" s="142">
        <v>11.389999999999992</v>
      </c>
      <c r="AP10" s="142">
        <v>11.399999999999991</v>
      </c>
      <c r="AQ10" s="142">
        <v>11.409999999999991</v>
      </c>
      <c r="AR10" s="142">
        <v>11.419999999999991</v>
      </c>
      <c r="AS10" s="142">
        <v>11.429999999999991</v>
      </c>
      <c r="AT10" s="142">
        <v>11.439999999999991</v>
      </c>
      <c r="AU10" s="142">
        <v>11.44999999999999</v>
      </c>
      <c r="AV10" s="142">
        <v>11.45999999999999</v>
      </c>
      <c r="AW10" s="142">
        <v>11.46999999999999</v>
      </c>
      <c r="AX10" s="142">
        <v>11.47999999999999</v>
      </c>
      <c r="AY10" s="142">
        <v>11.48999999999999</v>
      </c>
      <c r="AZ10" s="142">
        <v>11.499999999999989</v>
      </c>
      <c r="BA10" s="142">
        <v>11.509999999999989</v>
      </c>
      <c r="BB10" s="142">
        <v>11.519999999999989</v>
      </c>
      <c r="BC10" s="142">
        <v>11.529999999999989</v>
      </c>
      <c r="BD10" s="142">
        <v>11.539999999999988</v>
      </c>
      <c r="BE10" s="142">
        <v>11.549999999999988</v>
      </c>
      <c r="BF10" s="142">
        <v>11.559999999999988</v>
      </c>
      <c r="BG10" s="142">
        <v>11.569999999999988</v>
      </c>
      <c r="BH10" s="142">
        <v>11.579999999999988</v>
      </c>
      <c r="BI10" s="142">
        <v>11.589999999999987</v>
      </c>
      <c r="BJ10" s="142">
        <v>11.599999999999987</v>
      </c>
      <c r="BK10" s="142">
        <v>11.609999999999987</v>
      </c>
      <c r="BL10" s="142">
        <v>11.619999999999987</v>
      </c>
      <c r="BM10" s="142">
        <v>11.629999999999987</v>
      </c>
      <c r="BN10" s="142">
        <v>11.639999999999986</v>
      </c>
      <c r="BO10" s="142">
        <v>11.649999999999986</v>
      </c>
      <c r="BP10" s="142">
        <v>11.659999999999986</v>
      </c>
      <c r="BQ10" s="142">
        <v>11.669999999999986</v>
      </c>
      <c r="BR10" s="142">
        <v>11.679999999999986</v>
      </c>
      <c r="BS10" s="142">
        <v>11.689999999999985</v>
      </c>
      <c r="BT10" s="142">
        <v>11.699999999999985</v>
      </c>
      <c r="BU10" s="142">
        <v>11.709999999999985</v>
      </c>
      <c r="BV10" s="142">
        <v>11.719999999999985</v>
      </c>
      <c r="BW10" s="142">
        <v>11.729999999999984</v>
      </c>
      <c r="BX10" s="142">
        <v>11.739999999999984</v>
      </c>
      <c r="BY10" s="142">
        <v>11.749999999999984</v>
      </c>
      <c r="BZ10" s="142">
        <v>11.759999999999984</v>
      </c>
      <c r="CA10" s="142">
        <v>11.769999999999984</v>
      </c>
      <c r="CB10" s="142">
        <v>11.779999999999983</v>
      </c>
      <c r="CC10" s="142">
        <v>11.789999999999983</v>
      </c>
      <c r="CD10" s="59">
        <v>11.799999999999983</v>
      </c>
    </row>
    <row r="11" spans="1:83" x14ac:dyDescent="0.25">
      <c r="A11" s="11" t="s">
        <v>313</v>
      </c>
      <c r="B11" s="289">
        <v>12</v>
      </c>
      <c r="C11" s="49">
        <v>12.01</v>
      </c>
      <c r="D11" s="49">
        <v>12.02</v>
      </c>
      <c r="E11" s="49">
        <v>12.03</v>
      </c>
      <c r="F11" s="49">
        <v>12.04</v>
      </c>
      <c r="G11" s="49">
        <v>12.049999999999999</v>
      </c>
      <c r="H11" s="49">
        <v>12.059999999999999</v>
      </c>
      <c r="I11" s="49">
        <v>12.069999999999999</v>
      </c>
      <c r="J11" s="49">
        <v>12.079999999999998</v>
      </c>
      <c r="K11" s="49">
        <v>12.089999999999998</v>
      </c>
      <c r="L11" s="49">
        <v>12.099999999999998</v>
      </c>
      <c r="M11" s="49">
        <v>12.109999999999998</v>
      </c>
      <c r="N11" s="49">
        <v>12.119999999999997</v>
      </c>
      <c r="O11" s="49">
        <v>12.129999999999997</v>
      </c>
      <c r="P11" s="49">
        <v>12.139999999999997</v>
      </c>
      <c r="Q11" s="49">
        <v>12.149999999999997</v>
      </c>
      <c r="R11" s="49">
        <v>12.159999999999997</v>
      </c>
      <c r="S11" s="49">
        <v>12.169999999999996</v>
      </c>
      <c r="T11" s="49">
        <v>12.179999999999996</v>
      </c>
      <c r="U11" s="49">
        <v>12.189999999999996</v>
      </c>
      <c r="V11" s="49">
        <v>12.199999999999996</v>
      </c>
      <c r="W11" s="49">
        <v>12.209999999999996</v>
      </c>
      <c r="X11" s="49">
        <v>12.219999999999995</v>
      </c>
      <c r="Y11" s="49">
        <v>12.229999999999995</v>
      </c>
      <c r="Z11" s="49">
        <v>12.239999999999995</v>
      </c>
      <c r="AA11" s="49">
        <v>12.249999999999995</v>
      </c>
      <c r="AB11" s="49">
        <v>12.259999999999994</v>
      </c>
      <c r="AC11" s="49">
        <v>12.269999999999994</v>
      </c>
      <c r="AD11" s="49">
        <v>12.279999999999994</v>
      </c>
      <c r="AE11" s="49">
        <v>12.289999999999994</v>
      </c>
      <c r="AF11" s="49">
        <v>12.299999999999994</v>
      </c>
      <c r="AG11" s="49">
        <v>12.309999999999993</v>
      </c>
      <c r="AH11" s="49">
        <v>12.319999999999993</v>
      </c>
      <c r="AI11" s="49">
        <v>12.329999999999993</v>
      </c>
      <c r="AJ11" s="49">
        <v>12.339999999999993</v>
      </c>
      <c r="AK11" s="49">
        <v>12.349999999999993</v>
      </c>
      <c r="AL11" s="49">
        <v>12.359999999999992</v>
      </c>
      <c r="AM11" s="49">
        <v>12.369999999999992</v>
      </c>
      <c r="AN11" s="49">
        <v>12.379999999999992</v>
      </c>
      <c r="AO11" s="49">
        <v>12.389999999999992</v>
      </c>
      <c r="AP11" s="49">
        <v>12.399999999999991</v>
      </c>
      <c r="AQ11" s="49">
        <v>12.409999999999991</v>
      </c>
      <c r="AR11" s="49">
        <v>12.419999999999991</v>
      </c>
      <c r="AS11" s="49">
        <v>12.429999999999991</v>
      </c>
      <c r="AT11" s="49">
        <v>12.439999999999991</v>
      </c>
      <c r="AU11" s="49">
        <v>12.44999999999999</v>
      </c>
      <c r="AV11" s="49">
        <v>12.45999999999999</v>
      </c>
      <c r="AW11" s="49">
        <v>12.46999999999999</v>
      </c>
      <c r="AX11" s="49">
        <v>12.47999999999999</v>
      </c>
      <c r="AY11" s="49">
        <v>12.48999999999999</v>
      </c>
      <c r="AZ11" s="49">
        <v>12.499999999999989</v>
      </c>
      <c r="BA11" s="49">
        <v>12.509999999999989</v>
      </c>
      <c r="BB11" s="49">
        <v>12.519999999999989</v>
      </c>
      <c r="BC11" s="49">
        <v>12.529999999999989</v>
      </c>
      <c r="BD11" s="49">
        <v>12.539999999999988</v>
      </c>
      <c r="BE11" s="49">
        <v>12.549999999999988</v>
      </c>
      <c r="BF11" s="49">
        <v>12.559999999999988</v>
      </c>
      <c r="BG11" s="49">
        <v>12.569999999999988</v>
      </c>
      <c r="BH11" s="49">
        <v>12.579999999999988</v>
      </c>
      <c r="BI11" s="49">
        <v>12.589999999999987</v>
      </c>
      <c r="BJ11" s="49">
        <v>12.599999999999987</v>
      </c>
      <c r="BK11" s="49">
        <v>12.609999999999987</v>
      </c>
      <c r="BL11" s="49">
        <v>12.619999999999987</v>
      </c>
      <c r="BM11" s="49">
        <v>12.629999999999987</v>
      </c>
      <c r="BN11" s="49">
        <v>12.639999999999986</v>
      </c>
      <c r="BO11" s="49">
        <v>12.649999999999986</v>
      </c>
      <c r="BP11" s="49">
        <v>12.659999999999986</v>
      </c>
      <c r="BQ11" s="49">
        <v>12.669999999999986</v>
      </c>
      <c r="BR11" s="49">
        <v>12.679999999999986</v>
      </c>
      <c r="BS11" s="49">
        <v>12.689999999999985</v>
      </c>
      <c r="BT11" s="49">
        <v>12.699999999999985</v>
      </c>
      <c r="BU11" s="49">
        <v>12.709999999999985</v>
      </c>
      <c r="BV11" s="49">
        <v>12.719999999999985</v>
      </c>
      <c r="BW11" s="49">
        <v>12.729999999999984</v>
      </c>
      <c r="BX11" s="49">
        <v>12.739999999999984</v>
      </c>
      <c r="BY11" s="49">
        <v>12.749999999999984</v>
      </c>
      <c r="BZ11" s="49">
        <v>12.759999999999984</v>
      </c>
      <c r="CA11" s="49">
        <v>12.769999999999984</v>
      </c>
      <c r="CB11" s="49">
        <v>12.779999999999983</v>
      </c>
      <c r="CC11" s="49">
        <v>12.789999999999983</v>
      </c>
      <c r="CD11" s="55">
        <v>12.799999999999983</v>
      </c>
    </row>
    <row r="12" spans="1:83" x14ac:dyDescent="0.25">
      <c r="A12" s="11" t="s">
        <v>78</v>
      </c>
      <c r="B12" s="289">
        <v>13</v>
      </c>
      <c r="C12" s="49">
        <v>13.01</v>
      </c>
      <c r="D12" s="49">
        <v>13.02</v>
      </c>
      <c r="E12" s="49">
        <v>13.03</v>
      </c>
      <c r="F12" s="49">
        <v>13.04</v>
      </c>
      <c r="G12" s="49">
        <v>13.049999999999999</v>
      </c>
      <c r="H12" s="49">
        <v>13.059999999999999</v>
      </c>
      <c r="I12" s="49">
        <v>13.069999999999999</v>
      </c>
      <c r="J12" s="49">
        <v>13.079999999999998</v>
      </c>
      <c r="K12" s="49">
        <v>13.089999999999998</v>
      </c>
      <c r="L12" s="49">
        <v>13.099999999999998</v>
      </c>
      <c r="M12" s="49">
        <v>13.109999999999998</v>
      </c>
      <c r="N12" s="49">
        <v>13.119999999999997</v>
      </c>
      <c r="O12" s="49">
        <v>13.129999999999997</v>
      </c>
      <c r="P12" s="49">
        <v>13.139999999999997</v>
      </c>
      <c r="Q12" s="49">
        <v>13.149999999999997</v>
      </c>
      <c r="R12" s="49">
        <v>13.159999999999997</v>
      </c>
      <c r="S12" s="49">
        <v>13.169999999999996</v>
      </c>
      <c r="T12" s="49">
        <v>13.179999999999996</v>
      </c>
      <c r="U12" s="49">
        <v>13.189999999999996</v>
      </c>
      <c r="V12" s="49">
        <v>13.199999999999996</v>
      </c>
      <c r="W12" s="49">
        <v>13.209999999999996</v>
      </c>
      <c r="X12" s="49">
        <v>13.219999999999995</v>
      </c>
      <c r="Y12" s="49">
        <v>13.229999999999995</v>
      </c>
      <c r="Z12" s="49">
        <v>13.239999999999995</v>
      </c>
      <c r="AA12" s="49">
        <v>13.249999999999995</v>
      </c>
      <c r="AB12" s="49">
        <v>13.259999999999994</v>
      </c>
      <c r="AC12" s="49">
        <v>13.269999999999994</v>
      </c>
      <c r="AD12" s="49">
        <v>13.279999999999994</v>
      </c>
      <c r="AE12" s="49">
        <v>13.289999999999994</v>
      </c>
      <c r="AF12" s="49">
        <v>13.299999999999994</v>
      </c>
      <c r="AG12" s="49">
        <v>13.309999999999993</v>
      </c>
      <c r="AH12" s="49">
        <v>13.319999999999993</v>
      </c>
      <c r="AI12" s="49">
        <v>13.329999999999993</v>
      </c>
      <c r="AJ12" s="49">
        <v>13.339999999999993</v>
      </c>
      <c r="AK12" s="49">
        <v>13.349999999999993</v>
      </c>
      <c r="AL12" s="49">
        <v>13.359999999999992</v>
      </c>
      <c r="AM12" s="49">
        <v>13.369999999999992</v>
      </c>
      <c r="AN12" s="49">
        <v>13.379999999999992</v>
      </c>
      <c r="AO12" s="49">
        <v>13.389999999999992</v>
      </c>
      <c r="AP12" s="49">
        <v>13.399999999999991</v>
      </c>
      <c r="AQ12" s="49">
        <v>13.409999999999991</v>
      </c>
      <c r="AR12" s="49">
        <v>13.419999999999991</v>
      </c>
      <c r="AS12" s="49">
        <v>13.429999999999991</v>
      </c>
      <c r="AT12" s="49">
        <v>13.439999999999991</v>
      </c>
      <c r="AU12" s="49">
        <v>13.44999999999999</v>
      </c>
      <c r="AV12" s="49">
        <v>13.45999999999999</v>
      </c>
      <c r="AW12" s="49">
        <v>13.46999999999999</v>
      </c>
      <c r="AX12" s="49">
        <v>13.47999999999999</v>
      </c>
      <c r="AY12" s="49">
        <v>13.48999999999999</v>
      </c>
      <c r="AZ12" s="49">
        <v>13.499999999999989</v>
      </c>
      <c r="BA12" s="49">
        <v>13.509999999999989</v>
      </c>
      <c r="BB12" s="49">
        <v>13.519999999999989</v>
      </c>
      <c r="BC12" s="49">
        <v>13.529999999999989</v>
      </c>
      <c r="BD12" s="49">
        <v>13.539999999999988</v>
      </c>
      <c r="BE12" s="49">
        <v>13.549999999999988</v>
      </c>
      <c r="BF12" s="49">
        <v>13.559999999999988</v>
      </c>
      <c r="BG12" s="49">
        <v>13.569999999999988</v>
      </c>
      <c r="BH12" s="49">
        <v>13.579999999999988</v>
      </c>
      <c r="BI12" s="49">
        <v>13.589999999999987</v>
      </c>
      <c r="BJ12" s="49">
        <v>13.599999999999987</v>
      </c>
      <c r="BK12" s="49">
        <v>13.609999999999987</v>
      </c>
      <c r="BL12" s="49">
        <v>13.619999999999987</v>
      </c>
      <c r="BM12" s="49">
        <v>13.629999999999987</v>
      </c>
      <c r="BN12" s="49">
        <v>13.639999999999986</v>
      </c>
      <c r="BO12" s="49">
        <v>13.649999999999986</v>
      </c>
      <c r="BP12" s="49">
        <v>13.659999999999986</v>
      </c>
      <c r="BQ12" s="49">
        <v>13.669999999999986</v>
      </c>
      <c r="BR12" s="49">
        <v>13.679999999999986</v>
      </c>
      <c r="BS12" s="49">
        <v>13.689999999999985</v>
      </c>
      <c r="BT12" s="49">
        <v>13.699999999999985</v>
      </c>
      <c r="BU12" s="49">
        <v>13.709999999999985</v>
      </c>
      <c r="BV12" s="49">
        <v>13.719999999999985</v>
      </c>
      <c r="BW12" s="49">
        <v>13.729999999999984</v>
      </c>
      <c r="BX12" s="49">
        <v>13.739999999999984</v>
      </c>
      <c r="BY12" s="49">
        <v>13.749999999999984</v>
      </c>
      <c r="BZ12" s="49">
        <v>13.759999999999984</v>
      </c>
      <c r="CA12" s="49">
        <v>13.769999999999984</v>
      </c>
      <c r="CB12" s="49">
        <v>13.779999999999983</v>
      </c>
      <c r="CC12" s="49">
        <v>13.789999999999983</v>
      </c>
      <c r="CD12" s="55">
        <v>13.799999999999983</v>
      </c>
    </row>
    <row r="13" spans="1:83" x14ac:dyDescent="0.25">
      <c r="A13" s="11" t="s">
        <v>307</v>
      </c>
      <c r="B13" s="289">
        <v>14</v>
      </c>
      <c r="C13" s="49">
        <v>14.01</v>
      </c>
      <c r="D13" s="49">
        <v>14.02</v>
      </c>
      <c r="E13" s="49">
        <v>14.03</v>
      </c>
      <c r="F13" s="49">
        <v>14.04</v>
      </c>
      <c r="G13" s="49">
        <v>14.049999999999999</v>
      </c>
      <c r="H13" s="49">
        <v>14.059999999999999</v>
      </c>
      <c r="I13" s="49">
        <v>14.069999999999999</v>
      </c>
      <c r="J13" s="49">
        <v>14.079999999999998</v>
      </c>
      <c r="K13" s="49">
        <v>14.089999999999998</v>
      </c>
      <c r="L13" s="49">
        <v>14.099999999999998</v>
      </c>
      <c r="M13" s="49">
        <v>14.109999999999998</v>
      </c>
      <c r="N13" s="49">
        <v>14.119999999999997</v>
      </c>
      <c r="O13" s="49">
        <v>14.129999999999997</v>
      </c>
      <c r="P13" s="49">
        <v>14.139999999999997</v>
      </c>
      <c r="Q13" s="49">
        <v>14.149999999999997</v>
      </c>
      <c r="R13" s="49">
        <v>14.159999999999997</v>
      </c>
      <c r="S13" s="49">
        <v>14.169999999999996</v>
      </c>
      <c r="T13" s="49">
        <v>14.179999999999996</v>
      </c>
      <c r="U13" s="49">
        <v>14.189999999999996</v>
      </c>
      <c r="V13" s="49">
        <v>14.199999999999996</v>
      </c>
      <c r="W13" s="49">
        <v>14.209999999999996</v>
      </c>
      <c r="X13" s="49">
        <v>14.219999999999995</v>
      </c>
      <c r="Y13" s="49">
        <v>14.229999999999995</v>
      </c>
      <c r="Z13" s="49">
        <v>14.239999999999995</v>
      </c>
      <c r="AA13" s="49">
        <v>14.249999999999995</v>
      </c>
      <c r="AB13" s="49">
        <v>14.259999999999994</v>
      </c>
      <c r="AC13" s="49">
        <v>14.269999999999994</v>
      </c>
      <c r="AD13" s="49">
        <v>14.279999999999994</v>
      </c>
      <c r="AE13" s="49">
        <v>14.289999999999994</v>
      </c>
      <c r="AF13" s="49">
        <v>14.299999999999994</v>
      </c>
      <c r="AG13" s="49">
        <v>14.309999999999993</v>
      </c>
      <c r="AH13" s="49">
        <v>14.319999999999993</v>
      </c>
      <c r="AI13" s="49">
        <v>14.329999999999993</v>
      </c>
      <c r="AJ13" s="49">
        <v>14.339999999999993</v>
      </c>
      <c r="AK13" s="49">
        <v>14.349999999999993</v>
      </c>
      <c r="AL13" s="49">
        <v>14.359999999999992</v>
      </c>
      <c r="AM13" s="49">
        <v>14.369999999999992</v>
      </c>
      <c r="AN13" s="49">
        <v>14.379999999999992</v>
      </c>
      <c r="AO13" s="49">
        <v>14.389999999999992</v>
      </c>
      <c r="AP13" s="49">
        <v>14.399999999999991</v>
      </c>
      <c r="AQ13" s="49">
        <v>14.409999999999991</v>
      </c>
      <c r="AR13" s="49">
        <v>14.419999999999991</v>
      </c>
      <c r="AS13" s="49">
        <v>14.429999999999991</v>
      </c>
      <c r="AT13" s="49">
        <v>14.439999999999991</v>
      </c>
      <c r="AU13" s="49">
        <v>14.44999999999999</v>
      </c>
      <c r="AV13" s="49">
        <v>14.45999999999999</v>
      </c>
      <c r="AW13" s="49">
        <v>14.46999999999999</v>
      </c>
      <c r="AX13" s="49">
        <v>14.47999999999999</v>
      </c>
      <c r="AY13" s="49">
        <v>14.48999999999999</v>
      </c>
      <c r="AZ13" s="49">
        <v>14.499999999999989</v>
      </c>
      <c r="BA13" s="49">
        <v>14.509999999999989</v>
      </c>
      <c r="BB13" s="49">
        <v>14.519999999999989</v>
      </c>
      <c r="BC13" s="49">
        <v>14.529999999999989</v>
      </c>
      <c r="BD13" s="49">
        <v>14.539999999999988</v>
      </c>
      <c r="BE13" s="49">
        <v>14.549999999999988</v>
      </c>
      <c r="BF13" s="49">
        <v>14.559999999999988</v>
      </c>
      <c r="BG13" s="49">
        <v>14.569999999999988</v>
      </c>
      <c r="BH13" s="49">
        <v>14.579999999999988</v>
      </c>
      <c r="BI13" s="49">
        <v>14.589999999999987</v>
      </c>
      <c r="BJ13" s="49">
        <v>14.599999999999987</v>
      </c>
      <c r="BK13" s="49">
        <v>14.609999999999987</v>
      </c>
      <c r="BL13" s="49">
        <v>14.619999999999987</v>
      </c>
      <c r="BM13" s="49">
        <v>14.629999999999987</v>
      </c>
      <c r="BN13" s="49">
        <v>14.639999999999986</v>
      </c>
      <c r="BO13" s="49">
        <v>14.649999999999986</v>
      </c>
      <c r="BP13" s="49">
        <v>14.659999999999986</v>
      </c>
      <c r="BQ13" s="49">
        <v>14.669999999999986</v>
      </c>
      <c r="BR13" s="49">
        <v>14.679999999999986</v>
      </c>
      <c r="BS13" s="49">
        <v>14.689999999999985</v>
      </c>
      <c r="BT13" s="49">
        <v>14.699999999999985</v>
      </c>
      <c r="BU13" s="49">
        <v>14.709999999999985</v>
      </c>
      <c r="BV13" s="49">
        <v>14.719999999999985</v>
      </c>
      <c r="BW13" s="49">
        <v>14.729999999999984</v>
      </c>
      <c r="BX13" s="49">
        <v>14.739999999999984</v>
      </c>
      <c r="BY13" s="49">
        <v>14.749999999999984</v>
      </c>
      <c r="BZ13" s="49">
        <v>14.759999999999984</v>
      </c>
      <c r="CA13" s="49">
        <v>14.769999999999984</v>
      </c>
      <c r="CB13" s="49">
        <v>14.779999999999983</v>
      </c>
      <c r="CC13" s="49">
        <v>14.789999999999983</v>
      </c>
      <c r="CD13" s="55">
        <v>14.799999999999983</v>
      </c>
    </row>
    <row r="14" spans="1:83" x14ac:dyDescent="0.25">
      <c r="A14" s="11" t="s">
        <v>301</v>
      </c>
      <c r="B14" s="289">
        <v>15</v>
      </c>
      <c r="C14" s="49">
        <v>15.01</v>
      </c>
      <c r="D14" s="49">
        <v>15.02</v>
      </c>
      <c r="E14" s="49">
        <v>15.03</v>
      </c>
      <c r="F14" s="49">
        <v>15.04</v>
      </c>
      <c r="G14" s="49">
        <v>15.049999999999999</v>
      </c>
      <c r="H14" s="49">
        <v>15.059999999999999</v>
      </c>
      <c r="I14" s="49">
        <v>15.069999999999999</v>
      </c>
      <c r="J14" s="49">
        <v>15.079999999999998</v>
      </c>
      <c r="K14" s="49">
        <v>15.089999999999998</v>
      </c>
      <c r="L14" s="49">
        <v>15.099999999999998</v>
      </c>
      <c r="M14" s="49">
        <v>15.109999999999998</v>
      </c>
      <c r="N14" s="49">
        <v>15.119999999999997</v>
      </c>
      <c r="O14" s="49">
        <v>15.129999999999997</v>
      </c>
      <c r="P14" s="49">
        <v>15.139999999999997</v>
      </c>
      <c r="Q14" s="49">
        <v>15.149999999999997</v>
      </c>
      <c r="R14" s="49">
        <v>15.159999999999997</v>
      </c>
      <c r="S14" s="49">
        <v>15.169999999999996</v>
      </c>
      <c r="T14" s="49">
        <v>15.179999999999996</v>
      </c>
      <c r="U14" s="49">
        <v>15.189999999999996</v>
      </c>
      <c r="V14" s="49">
        <v>15.199999999999996</v>
      </c>
      <c r="W14" s="49">
        <v>15.209999999999996</v>
      </c>
      <c r="X14" s="49">
        <v>15.219999999999995</v>
      </c>
      <c r="Y14" s="49">
        <v>15.229999999999995</v>
      </c>
      <c r="Z14" s="49">
        <v>15.239999999999995</v>
      </c>
      <c r="AA14" s="49">
        <v>15.249999999999995</v>
      </c>
      <c r="AB14" s="49">
        <v>15.259999999999994</v>
      </c>
      <c r="AC14" s="49">
        <v>15.269999999999994</v>
      </c>
      <c r="AD14" s="49">
        <v>15.279999999999994</v>
      </c>
      <c r="AE14" s="49">
        <v>15.289999999999994</v>
      </c>
      <c r="AF14" s="49">
        <v>15.299999999999994</v>
      </c>
      <c r="AG14" s="49">
        <v>15.309999999999993</v>
      </c>
      <c r="AH14" s="49">
        <v>15.319999999999993</v>
      </c>
      <c r="AI14" s="49">
        <v>15.329999999999993</v>
      </c>
      <c r="AJ14" s="49">
        <v>15.339999999999993</v>
      </c>
      <c r="AK14" s="49">
        <v>15.349999999999993</v>
      </c>
      <c r="AL14" s="49">
        <v>15.359999999999992</v>
      </c>
      <c r="AM14" s="49">
        <v>15.369999999999992</v>
      </c>
      <c r="AN14" s="49">
        <v>15.379999999999992</v>
      </c>
      <c r="AO14" s="49">
        <v>15.389999999999992</v>
      </c>
      <c r="AP14" s="49">
        <v>15.399999999999991</v>
      </c>
      <c r="AQ14" s="49">
        <v>15.409999999999991</v>
      </c>
      <c r="AR14" s="49">
        <v>15.419999999999991</v>
      </c>
      <c r="AS14" s="49">
        <v>15.429999999999991</v>
      </c>
      <c r="AT14" s="49">
        <v>15.439999999999991</v>
      </c>
      <c r="AU14" s="49">
        <v>15.44999999999999</v>
      </c>
      <c r="AV14" s="49">
        <v>15.45999999999999</v>
      </c>
      <c r="AW14" s="49">
        <v>15.46999999999999</v>
      </c>
      <c r="AX14" s="49">
        <v>15.47999999999999</v>
      </c>
      <c r="AY14" s="49">
        <v>15.48999999999999</v>
      </c>
      <c r="AZ14" s="49">
        <v>15.499999999999989</v>
      </c>
      <c r="BA14" s="49">
        <v>15.509999999999989</v>
      </c>
      <c r="BB14" s="49">
        <v>15.519999999999989</v>
      </c>
      <c r="BC14" s="49">
        <v>15.529999999999989</v>
      </c>
      <c r="BD14" s="49">
        <v>15.539999999999988</v>
      </c>
      <c r="BE14" s="49">
        <v>15.549999999999988</v>
      </c>
      <c r="BF14" s="49">
        <v>15.559999999999988</v>
      </c>
      <c r="BG14" s="49">
        <v>15.569999999999988</v>
      </c>
      <c r="BH14" s="49">
        <v>15.579999999999988</v>
      </c>
      <c r="BI14" s="49">
        <v>15.589999999999987</v>
      </c>
      <c r="BJ14" s="49">
        <v>15.599999999999987</v>
      </c>
      <c r="BK14" s="49">
        <v>15.609999999999987</v>
      </c>
      <c r="BL14" s="49">
        <v>15.619999999999987</v>
      </c>
      <c r="BM14" s="49">
        <v>15.629999999999987</v>
      </c>
      <c r="BN14" s="49">
        <v>15.639999999999986</v>
      </c>
      <c r="BO14" s="49">
        <v>15.649999999999986</v>
      </c>
      <c r="BP14" s="49">
        <v>15.659999999999986</v>
      </c>
      <c r="BQ14" s="49">
        <v>15.669999999999986</v>
      </c>
      <c r="BR14" s="49">
        <v>15.679999999999986</v>
      </c>
      <c r="BS14" s="49">
        <v>15.689999999999985</v>
      </c>
      <c r="BT14" s="49">
        <v>15.699999999999985</v>
      </c>
      <c r="BU14" s="49">
        <v>15.709999999999985</v>
      </c>
      <c r="BV14" s="49">
        <v>15.719999999999985</v>
      </c>
      <c r="BW14" s="49">
        <v>15.729999999999984</v>
      </c>
      <c r="BX14" s="49">
        <v>15.739999999999984</v>
      </c>
      <c r="BY14" s="49">
        <v>15.749999999999984</v>
      </c>
      <c r="BZ14" s="49">
        <v>15.759999999999984</v>
      </c>
      <c r="CA14" s="49">
        <v>15.769999999999984</v>
      </c>
      <c r="CB14" s="49">
        <v>15.779999999999983</v>
      </c>
      <c r="CC14" s="49">
        <v>15.789999999999983</v>
      </c>
      <c r="CD14" s="55">
        <v>15.799999999999983</v>
      </c>
    </row>
    <row r="15" spans="1:83" x14ac:dyDescent="0.25">
      <c r="A15" s="11" t="s">
        <v>81</v>
      </c>
      <c r="B15" s="60">
        <v>16</v>
      </c>
      <c r="C15" s="64">
        <v>16.010000000000002</v>
      </c>
      <c r="D15" s="64">
        <v>16.020000000000003</v>
      </c>
      <c r="E15" s="64">
        <v>16.030000000000005</v>
      </c>
      <c r="F15" s="64">
        <v>16.040000000000006</v>
      </c>
      <c r="G15" s="64">
        <v>16.050000000000008</v>
      </c>
      <c r="H15" s="64">
        <v>16.060000000000009</v>
      </c>
      <c r="I15" s="64">
        <v>16.070000000000011</v>
      </c>
      <c r="J15" s="64">
        <v>16.080000000000013</v>
      </c>
      <c r="K15" s="64">
        <v>16.090000000000014</v>
      </c>
      <c r="L15" s="64">
        <v>16.100000000000016</v>
      </c>
      <c r="M15" s="64">
        <v>16.110000000000017</v>
      </c>
      <c r="N15" s="64">
        <v>16.120000000000019</v>
      </c>
      <c r="O15" s="64">
        <v>16.13000000000002</v>
      </c>
      <c r="P15" s="64">
        <v>16.140000000000022</v>
      </c>
      <c r="Q15" s="64">
        <v>16.150000000000023</v>
      </c>
      <c r="R15" s="64">
        <v>16.160000000000025</v>
      </c>
      <c r="S15" s="64">
        <v>16.170000000000027</v>
      </c>
      <c r="T15" s="64">
        <v>16.180000000000028</v>
      </c>
      <c r="U15" s="64">
        <v>16.19000000000003</v>
      </c>
      <c r="V15" s="64">
        <v>16.200000000000031</v>
      </c>
      <c r="W15" s="64">
        <v>16.210000000000033</v>
      </c>
      <c r="X15" s="64">
        <v>16.220000000000034</v>
      </c>
      <c r="Y15" s="64">
        <v>16.230000000000036</v>
      </c>
      <c r="Z15" s="64">
        <v>16.240000000000038</v>
      </c>
      <c r="AA15" s="64">
        <v>16.250000000000039</v>
      </c>
      <c r="AB15" s="64">
        <v>16.260000000000041</v>
      </c>
      <c r="AC15" s="64">
        <v>16.270000000000042</v>
      </c>
      <c r="AD15" s="64">
        <v>16.280000000000044</v>
      </c>
      <c r="AE15" s="64">
        <v>16.290000000000045</v>
      </c>
      <c r="AF15" s="64">
        <v>16.300000000000047</v>
      </c>
      <c r="AG15" s="64">
        <v>16.310000000000048</v>
      </c>
      <c r="AH15" s="64">
        <v>16.32000000000005</v>
      </c>
      <c r="AI15" s="64">
        <v>16.330000000000052</v>
      </c>
      <c r="AJ15" s="64">
        <v>16.340000000000053</v>
      </c>
      <c r="AK15" s="64">
        <v>16.350000000000055</v>
      </c>
      <c r="AL15" s="64">
        <v>16.360000000000056</v>
      </c>
      <c r="AM15" s="64">
        <v>16.370000000000058</v>
      </c>
      <c r="AN15" s="64">
        <v>16.380000000000059</v>
      </c>
      <c r="AO15" s="64">
        <v>16.390000000000061</v>
      </c>
      <c r="AP15" s="64">
        <v>16.400000000000063</v>
      </c>
      <c r="AQ15" s="64">
        <v>16.410000000000064</v>
      </c>
      <c r="AR15" s="64">
        <v>16.420000000000066</v>
      </c>
      <c r="AS15" s="64">
        <v>16.430000000000067</v>
      </c>
      <c r="AT15" s="64">
        <v>16.440000000000069</v>
      </c>
      <c r="AU15" s="64">
        <v>16.45000000000007</v>
      </c>
      <c r="AV15" s="64">
        <v>16.460000000000072</v>
      </c>
      <c r="AW15" s="64">
        <v>16.470000000000073</v>
      </c>
      <c r="AX15" s="64">
        <v>16.480000000000075</v>
      </c>
      <c r="AY15" s="64">
        <v>16.490000000000077</v>
      </c>
      <c r="AZ15" s="64">
        <v>16.500000000000078</v>
      </c>
      <c r="BA15" s="64">
        <v>16.51000000000008</v>
      </c>
      <c r="BB15" s="64">
        <v>16.520000000000081</v>
      </c>
      <c r="BC15" s="64">
        <v>16.530000000000083</v>
      </c>
      <c r="BD15" s="64">
        <v>16.540000000000084</v>
      </c>
      <c r="BE15" s="64">
        <v>16.550000000000086</v>
      </c>
      <c r="BF15" s="64">
        <v>16.560000000000088</v>
      </c>
      <c r="BG15" s="64">
        <v>16.570000000000089</v>
      </c>
      <c r="BH15" s="64">
        <v>16.580000000000091</v>
      </c>
      <c r="BI15" s="64">
        <v>16.590000000000092</v>
      </c>
      <c r="BJ15" s="64">
        <v>16.600000000000094</v>
      </c>
      <c r="BK15" s="64">
        <v>16.610000000000095</v>
      </c>
      <c r="BL15" s="64">
        <v>16.620000000000097</v>
      </c>
      <c r="BM15" s="64">
        <v>16.630000000000098</v>
      </c>
      <c r="BN15" s="64">
        <v>16.6400000000001</v>
      </c>
      <c r="BO15" s="64">
        <v>16.650000000000102</v>
      </c>
      <c r="BP15" s="64">
        <v>16.660000000000103</v>
      </c>
      <c r="BQ15" s="64">
        <v>16.670000000000105</v>
      </c>
      <c r="BR15" s="64">
        <v>16.680000000000106</v>
      </c>
      <c r="BS15" s="64">
        <v>16.690000000000108</v>
      </c>
      <c r="BT15" s="64">
        <v>16.700000000000109</v>
      </c>
      <c r="BU15" s="64">
        <v>16.710000000000111</v>
      </c>
      <c r="BV15" s="64">
        <v>16.720000000000113</v>
      </c>
      <c r="BW15" s="64">
        <v>16.730000000000114</v>
      </c>
      <c r="BX15" s="64">
        <v>16.740000000000116</v>
      </c>
      <c r="BY15" s="64">
        <v>16.750000000000117</v>
      </c>
      <c r="BZ15" s="64">
        <v>16.760000000000119</v>
      </c>
      <c r="CA15" s="64">
        <v>16.77000000000012</v>
      </c>
      <c r="CB15" s="64">
        <v>16.780000000000122</v>
      </c>
      <c r="CC15" s="64">
        <v>16.790000000000123</v>
      </c>
      <c r="CD15" s="61">
        <v>16.800000000000125</v>
      </c>
    </row>
    <row r="16" spans="1:83" s="20" customFormat="1" x14ac:dyDescent="0.25">
      <c r="A16" s="290"/>
      <c r="CD16" s="76"/>
      <c r="CE16"/>
    </row>
    <row r="17" spans="1:82" x14ac:dyDescent="0.25">
      <c r="A17" s="53" t="s">
        <v>413</v>
      </c>
      <c r="B17" s="287"/>
      <c r="C17" s="291"/>
      <c r="D17" s="291"/>
      <c r="E17" s="291"/>
      <c r="F17" s="291"/>
      <c r="G17" s="291"/>
      <c r="H17" s="291"/>
      <c r="I17" s="291"/>
      <c r="J17" s="291"/>
      <c r="K17" s="163"/>
      <c r="L17" s="20"/>
      <c r="M17" s="321" t="s">
        <v>421</v>
      </c>
      <c r="N17" s="321"/>
      <c r="O17" s="321"/>
      <c r="P17" s="321" t="s">
        <v>5</v>
      </c>
      <c r="Q17" s="321"/>
      <c r="R17" s="321"/>
      <c r="S17" s="20"/>
      <c r="T17" s="20"/>
      <c r="U17" s="20"/>
      <c r="V17" s="20"/>
      <c r="W17" s="381" t="s">
        <v>63</v>
      </c>
      <c r="X17" s="382"/>
      <c r="Y17" s="383"/>
      <c r="Z17" s="20"/>
      <c r="AA17" s="321" t="s">
        <v>22</v>
      </c>
      <c r="AB17" s="321"/>
      <c r="AC17" s="293" t="s">
        <v>5</v>
      </c>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3" t="s">
        <v>238</v>
      </c>
      <c r="B18" s="286" t="s">
        <v>234</v>
      </c>
      <c r="C18" s="286" t="s">
        <v>414</v>
      </c>
      <c r="D18" s="336" t="s">
        <v>142</v>
      </c>
      <c r="E18" s="336"/>
      <c r="F18" s="336"/>
      <c r="G18" s="336"/>
      <c r="H18" s="336"/>
      <c r="I18" s="336"/>
      <c r="J18" s="336"/>
      <c r="K18" s="336"/>
      <c r="L18" s="20"/>
      <c r="M18" s="329" t="s">
        <v>418</v>
      </c>
      <c r="N18" s="329"/>
      <c r="O18" s="329"/>
      <c r="P18" s="394">
        <v>1970</v>
      </c>
      <c r="Q18" s="394"/>
      <c r="R18" s="394"/>
      <c r="S18" s="20"/>
      <c r="T18" s="20"/>
      <c r="U18" s="20"/>
      <c r="V18" s="20"/>
      <c r="W18" s="117" t="s">
        <v>90</v>
      </c>
      <c r="X18" s="117" t="s">
        <v>465</v>
      </c>
      <c r="Y18" s="117" t="s">
        <v>422</v>
      </c>
      <c r="Z18" s="20"/>
      <c r="AA18" s="393" t="s">
        <v>420</v>
      </c>
      <c r="AB18" s="396"/>
      <c r="AC18" s="309">
        <f>0.01*IF($P$19="Women",INDEX($B$3:$CD$8,MATCH($P$20,$A$3:$A$8,0),MATCH($P$18,$B$2:$CD$2,0)),INDEX($B$10:$CD$15,MATCH($P$20,$A$10:$A$15,0),MATCH($P$18,$B$9:$CD$9,0)))</f>
        <v>0.05</v>
      </c>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62" t="s">
        <v>77</v>
      </c>
      <c r="B19" s="134">
        <v>27.35</v>
      </c>
      <c r="C19" s="132">
        <v>0.46</v>
      </c>
      <c r="D19" s="384" t="s">
        <v>427</v>
      </c>
      <c r="E19" s="350"/>
      <c r="F19" s="350"/>
      <c r="G19" s="350"/>
      <c r="H19" s="350"/>
      <c r="I19" s="350"/>
      <c r="J19" s="350"/>
      <c r="K19" s="351"/>
      <c r="L19" s="20"/>
      <c r="M19" s="329" t="s">
        <v>419</v>
      </c>
      <c r="N19" s="329"/>
      <c r="O19" s="329"/>
      <c r="P19" s="394" t="s">
        <v>238</v>
      </c>
      <c r="Q19" s="394"/>
      <c r="R19" s="394"/>
      <c r="S19" s="20"/>
      <c r="T19" s="20"/>
      <c r="U19" s="20"/>
      <c r="V19" s="20"/>
      <c r="W19" s="292">
        <v>15</v>
      </c>
      <c r="X19" s="307">
        <f t="shared" ref="X19:X50" si="0">_xlfn.BETA.DIST(($W19+0.5-15)/(80-15),$AC$21,$AC$22,FALSE)/_xlfn.BETA.DIST((27.5-15)/(80-15),$AC$21,$AC$22,FALSE)</f>
        <v>0.81494938521782756</v>
      </c>
      <c r="Y19" s="310">
        <f>$AC$18*X19/(1-$AC$18+$AC$18*X19)</f>
        <v>4.1128007413725159E-2</v>
      </c>
      <c r="Z19" s="20"/>
      <c r="AA19" s="393" t="s">
        <v>234</v>
      </c>
      <c r="AB19" s="396"/>
      <c r="AC19" s="119">
        <f>(IF($P$19="Women",VLOOKUP($P$20,$A$19:$C$24,2,FALSE),VLOOKUP($P$20,$A$26:$C$31,2,FALSE))-15)/(80-15)</f>
        <v>0.19000000000000003</v>
      </c>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62" t="s">
        <v>313</v>
      </c>
      <c r="B20" s="227">
        <v>23.450000000000003</v>
      </c>
      <c r="C20" s="228">
        <v>2.17</v>
      </c>
      <c r="D20" s="385"/>
      <c r="E20" s="386"/>
      <c r="F20" s="386"/>
      <c r="G20" s="386"/>
      <c r="H20" s="386"/>
      <c r="I20" s="386"/>
      <c r="J20" s="386"/>
      <c r="K20" s="387"/>
      <c r="L20" s="20"/>
      <c r="M20" s="3" t="s">
        <v>415</v>
      </c>
      <c r="N20" s="3"/>
      <c r="O20" s="3"/>
      <c r="P20" s="395" t="s">
        <v>77</v>
      </c>
      <c r="Q20" s="395"/>
      <c r="R20" s="395"/>
      <c r="S20" s="20"/>
      <c r="T20" s="20"/>
      <c r="U20" s="20"/>
      <c r="V20" s="20"/>
      <c r="W20" s="65">
        <f>W19+1</f>
        <v>16</v>
      </c>
      <c r="X20" s="66">
        <f t="shared" si="0"/>
        <v>0.8918720921648563</v>
      </c>
      <c r="Y20" s="311">
        <f t="shared" ref="Y20:Y83" si="1">$AC$18*X20/(1-$AC$18+$AC$18*X20)</f>
        <v>4.4836005783294421E-2</v>
      </c>
      <c r="Z20" s="20"/>
      <c r="AA20" s="393" t="s">
        <v>414</v>
      </c>
      <c r="AB20" s="396"/>
      <c r="AC20" s="119">
        <f>IF($P$19="Women",VLOOKUP($P$20,$A$19:$C$24,3,FALSE),VLOOKUP($P$20,$A$26:$C$31,3,FALSE))</f>
        <v>0.46</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62" t="s">
        <v>78</v>
      </c>
      <c r="B21" s="227">
        <v>22.8</v>
      </c>
      <c r="C21" s="228">
        <v>2.58</v>
      </c>
      <c r="D21" s="385"/>
      <c r="E21" s="386"/>
      <c r="F21" s="386"/>
      <c r="G21" s="386"/>
      <c r="H21" s="386"/>
      <c r="I21" s="386"/>
      <c r="J21" s="386"/>
      <c r="K21" s="387"/>
      <c r="L21" s="20"/>
      <c r="M21" s="20"/>
      <c r="N21" s="20"/>
      <c r="O21" s="20"/>
      <c r="P21" s="20"/>
      <c r="Q21" s="20"/>
      <c r="R21" s="20"/>
      <c r="S21" s="20"/>
      <c r="T21" s="20"/>
      <c r="U21" s="20"/>
      <c r="V21" s="20"/>
      <c r="W21" s="65">
        <f t="shared" ref="W21:W84" si="2">W20+1</f>
        <v>17</v>
      </c>
      <c r="X21" s="66">
        <f t="shared" si="0"/>
        <v>0.92709355006962779</v>
      </c>
      <c r="Y21" s="311">
        <f t="shared" si="1"/>
        <v>4.6524273484247702E-2</v>
      </c>
      <c r="Z21" s="20"/>
      <c r="AA21" s="393" t="s">
        <v>428</v>
      </c>
      <c r="AB21" s="393"/>
      <c r="AC21" s="297">
        <f>1+AC19*AC20</f>
        <v>1.0873999999999999</v>
      </c>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62" t="s">
        <v>307</v>
      </c>
      <c r="B22" s="227">
        <v>24.75</v>
      </c>
      <c r="C22" s="228">
        <v>2.5</v>
      </c>
      <c r="D22" s="385"/>
      <c r="E22" s="386"/>
      <c r="F22" s="386"/>
      <c r="G22" s="386"/>
      <c r="H22" s="386"/>
      <c r="I22" s="386"/>
      <c r="J22" s="386"/>
      <c r="K22" s="387"/>
      <c r="L22" s="20"/>
      <c r="M22" s="20"/>
      <c r="N22" s="20"/>
      <c r="O22" s="20"/>
      <c r="P22" s="20"/>
      <c r="Q22" s="20"/>
      <c r="R22" s="20"/>
      <c r="S22" s="20"/>
      <c r="T22" s="20"/>
      <c r="U22" s="20"/>
      <c r="V22" s="20"/>
      <c r="W22" s="65">
        <f t="shared" si="2"/>
        <v>18</v>
      </c>
      <c r="X22" s="66">
        <f t="shared" si="0"/>
        <v>0.94904132477185144</v>
      </c>
      <c r="Y22" s="311">
        <f t="shared" si="1"/>
        <v>4.757327980434696E-2</v>
      </c>
      <c r="Z22" s="20"/>
      <c r="AA22" s="393" t="s">
        <v>429</v>
      </c>
      <c r="AB22" s="393"/>
      <c r="AC22" s="298">
        <f>1+(1-$AC$19)*$AC$20</f>
        <v>1.3726</v>
      </c>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62" t="s">
        <v>83</v>
      </c>
      <c r="B23" s="227">
        <v>25.4</v>
      </c>
      <c r="C23" s="228">
        <v>2.5099999999999998</v>
      </c>
      <c r="D23" s="385"/>
      <c r="E23" s="386"/>
      <c r="F23" s="386"/>
      <c r="G23" s="386"/>
      <c r="H23" s="386"/>
      <c r="I23" s="386"/>
      <c r="J23" s="386"/>
      <c r="K23" s="387"/>
      <c r="L23" s="20"/>
      <c r="M23" s="20"/>
      <c r="N23" s="20"/>
      <c r="O23" s="20"/>
      <c r="P23" s="20"/>
      <c r="Q23" s="20"/>
      <c r="R23" s="20"/>
      <c r="S23" s="20"/>
      <c r="T23" s="20"/>
      <c r="U23" s="20"/>
      <c r="V23" s="20"/>
      <c r="W23" s="65">
        <f t="shared" si="2"/>
        <v>19</v>
      </c>
      <c r="X23" s="66">
        <f t="shared" si="0"/>
        <v>0.96420978551969649</v>
      </c>
      <c r="Y23" s="311">
        <f t="shared" si="1"/>
        <v>4.8296917127120684E-2</v>
      </c>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62" t="s">
        <v>138</v>
      </c>
      <c r="B24" s="135">
        <v>26.05</v>
      </c>
      <c r="C24" s="133">
        <v>2.52</v>
      </c>
      <c r="D24" s="385"/>
      <c r="E24" s="386"/>
      <c r="F24" s="386"/>
      <c r="G24" s="386"/>
      <c r="H24" s="386"/>
      <c r="I24" s="386"/>
      <c r="J24" s="386"/>
      <c r="K24" s="387"/>
      <c r="L24" s="20"/>
      <c r="M24" s="20"/>
      <c r="N24" s="20"/>
      <c r="O24" s="20"/>
      <c r="P24" s="20"/>
      <c r="Q24" s="20"/>
      <c r="R24" s="20"/>
      <c r="S24" s="20"/>
      <c r="T24" s="20"/>
      <c r="U24" s="20"/>
      <c r="V24" s="20"/>
      <c r="W24" s="65">
        <f t="shared" si="2"/>
        <v>20</v>
      </c>
      <c r="X24" s="66">
        <f t="shared" si="0"/>
        <v>0.97519491690888715</v>
      </c>
      <c r="Y24" s="311">
        <f t="shared" si="1"/>
        <v>4.8820295419665233E-2</v>
      </c>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88" t="s">
        <v>237</v>
      </c>
      <c r="B25" s="286" t="s">
        <v>234</v>
      </c>
      <c r="C25" s="286" t="s">
        <v>414</v>
      </c>
      <c r="D25" s="388"/>
      <c r="E25" s="383"/>
      <c r="F25" s="383"/>
      <c r="G25" s="383"/>
      <c r="H25" s="383"/>
      <c r="I25" s="383"/>
      <c r="J25" s="383"/>
      <c r="K25" s="389"/>
      <c r="L25" s="20"/>
      <c r="M25" s="20"/>
      <c r="N25" s="20"/>
      <c r="O25" s="20"/>
      <c r="P25" s="20"/>
      <c r="Q25" s="20"/>
      <c r="R25" s="20"/>
      <c r="S25" s="20"/>
      <c r="T25" s="20"/>
      <c r="U25" s="20"/>
      <c r="V25" s="20"/>
      <c r="W25" s="65">
        <f t="shared" si="2"/>
        <v>21</v>
      </c>
      <c r="X25" s="66">
        <f t="shared" si="0"/>
        <v>0.98330808824768656</v>
      </c>
      <c r="Y25" s="311">
        <f t="shared" si="1"/>
        <v>4.9206471916728167E-2</v>
      </c>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ht="15" customHeight="1" x14ac:dyDescent="0.25">
      <c r="A26" s="11" t="s">
        <v>77</v>
      </c>
      <c r="B26" s="284">
        <v>16.3</v>
      </c>
      <c r="C26" s="284">
        <v>6.52</v>
      </c>
      <c r="D26" s="388"/>
      <c r="E26" s="383"/>
      <c r="F26" s="383"/>
      <c r="G26" s="383"/>
      <c r="H26" s="383"/>
      <c r="I26" s="383"/>
      <c r="J26" s="383"/>
      <c r="K26" s="389"/>
      <c r="L26" s="20"/>
      <c r="M26" s="20"/>
      <c r="N26" s="20"/>
      <c r="O26" s="20"/>
      <c r="P26" s="20"/>
      <c r="Q26" s="20"/>
      <c r="R26" s="20"/>
      <c r="S26" s="20"/>
      <c r="T26" s="20"/>
      <c r="U26" s="20"/>
      <c r="V26" s="20"/>
      <c r="W26" s="65">
        <f t="shared" si="2"/>
        <v>22</v>
      </c>
      <c r="X26" s="66">
        <f t="shared" si="0"/>
        <v>0.98930750059956052</v>
      </c>
      <c r="Y26" s="311">
        <f t="shared" si="1"/>
        <v>4.9491834600567684E-2</v>
      </c>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11" t="s">
        <v>313</v>
      </c>
      <c r="B27" s="284">
        <v>20.2</v>
      </c>
      <c r="C27" s="284">
        <v>2.72</v>
      </c>
      <c r="D27" s="388"/>
      <c r="E27" s="383"/>
      <c r="F27" s="383"/>
      <c r="G27" s="383"/>
      <c r="H27" s="383"/>
      <c r="I27" s="383"/>
      <c r="J27" s="383"/>
      <c r="K27" s="389"/>
      <c r="L27" s="20"/>
      <c r="M27" s="20"/>
      <c r="N27" s="20"/>
      <c r="O27" s="20"/>
      <c r="P27" s="20"/>
      <c r="Q27" s="20"/>
      <c r="R27" s="20"/>
      <c r="S27" s="20"/>
      <c r="T27" s="20"/>
      <c r="U27" s="20"/>
      <c r="V27" s="20"/>
      <c r="W27" s="65">
        <f t="shared" si="2"/>
        <v>23</v>
      </c>
      <c r="X27" s="66">
        <f t="shared" si="0"/>
        <v>0.99367227884500731</v>
      </c>
      <c r="Y27" s="311">
        <f t="shared" si="1"/>
        <v>4.9699338119910896E-2</v>
      </c>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11" t="s">
        <v>78</v>
      </c>
      <c r="B28" s="284">
        <v>20.2</v>
      </c>
      <c r="C28" s="284">
        <v>2.97</v>
      </c>
      <c r="D28" s="388"/>
      <c r="E28" s="383"/>
      <c r="F28" s="383"/>
      <c r="G28" s="383"/>
      <c r="H28" s="383"/>
      <c r="I28" s="383"/>
      <c r="J28" s="383"/>
      <c r="K28" s="389"/>
      <c r="L28" s="20"/>
      <c r="M28" s="20"/>
      <c r="N28" s="20"/>
      <c r="O28" s="20"/>
      <c r="P28" s="20"/>
      <c r="Q28" s="20"/>
      <c r="R28" s="20"/>
      <c r="S28" s="20"/>
      <c r="T28" s="20"/>
      <c r="U28" s="20"/>
      <c r="V28" s="20"/>
      <c r="W28" s="65">
        <f t="shared" si="2"/>
        <v>24</v>
      </c>
      <c r="X28" s="66">
        <f t="shared" si="0"/>
        <v>0.99672492103555255</v>
      </c>
      <c r="Y28" s="311">
        <f t="shared" si="1"/>
        <v>4.9844408270428728E-2</v>
      </c>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11" t="s">
        <v>307</v>
      </c>
      <c r="B29" s="284">
        <v>21.5</v>
      </c>
      <c r="C29" s="284">
        <v>3</v>
      </c>
      <c r="D29" s="388"/>
      <c r="E29" s="383"/>
      <c r="F29" s="383"/>
      <c r="G29" s="383"/>
      <c r="H29" s="383"/>
      <c r="I29" s="383"/>
      <c r="J29" s="383"/>
      <c r="K29" s="389"/>
      <c r="L29" s="20"/>
      <c r="M29" s="20"/>
      <c r="N29" s="20"/>
      <c r="O29" s="20"/>
      <c r="P29" s="20"/>
      <c r="Q29" s="20"/>
      <c r="R29" s="20"/>
      <c r="S29" s="20"/>
      <c r="T29" s="20"/>
      <c r="U29" s="20"/>
      <c r="V29" s="20"/>
      <c r="W29" s="65">
        <f t="shared" si="2"/>
        <v>25</v>
      </c>
      <c r="X29" s="66">
        <f t="shared" si="0"/>
        <v>0.99869296333087942</v>
      </c>
      <c r="Y29" s="311">
        <f t="shared" si="1"/>
        <v>4.9937911700632581E-2</v>
      </c>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11" t="s">
        <v>301</v>
      </c>
      <c r="B30" s="284">
        <v>22.15</v>
      </c>
      <c r="C30" s="284">
        <v>3.01</v>
      </c>
      <c r="D30" s="388"/>
      <c r="E30" s="383"/>
      <c r="F30" s="383"/>
      <c r="G30" s="383"/>
      <c r="H30" s="383"/>
      <c r="I30" s="383"/>
      <c r="J30" s="383"/>
      <c r="K30" s="389"/>
      <c r="L30" s="20"/>
      <c r="M30" s="20"/>
      <c r="N30" s="20"/>
      <c r="O30" s="20"/>
      <c r="P30" s="20"/>
      <c r="Q30" s="20"/>
      <c r="R30" s="20"/>
      <c r="S30" s="20"/>
      <c r="T30" s="20"/>
      <c r="U30" s="20"/>
      <c r="V30" s="20"/>
      <c r="W30" s="65">
        <f t="shared" si="2"/>
        <v>26</v>
      </c>
      <c r="X30" s="66">
        <f t="shared" si="0"/>
        <v>0.99974287769214798</v>
      </c>
      <c r="Y30" s="311">
        <f t="shared" si="1"/>
        <v>4.9987786533359301E-2</v>
      </c>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11" t="s">
        <v>81</v>
      </c>
      <c r="B31" s="285">
        <v>22.8</v>
      </c>
      <c r="C31" s="285">
        <v>3.02</v>
      </c>
      <c r="D31" s="390"/>
      <c r="E31" s="391"/>
      <c r="F31" s="391"/>
      <c r="G31" s="391"/>
      <c r="H31" s="391"/>
      <c r="I31" s="391"/>
      <c r="J31" s="391"/>
      <c r="K31" s="392"/>
      <c r="L31" s="20"/>
      <c r="M31" s="20"/>
      <c r="N31" s="20"/>
      <c r="O31" s="20"/>
      <c r="P31" s="20"/>
      <c r="Q31" s="20"/>
      <c r="R31" s="20"/>
      <c r="S31" s="20"/>
      <c r="T31" s="20"/>
      <c r="U31" s="20"/>
      <c r="V31" s="20"/>
      <c r="W31" s="65">
        <f t="shared" si="2"/>
        <v>27</v>
      </c>
      <c r="X31" s="66">
        <f t="shared" si="0"/>
        <v>1</v>
      </c>
      <c r="Y31" s="311">
        <f t="shared" si="1"/>
        <v>0.05</v>
      </c>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75"/>
      <c r="B32" s="20"/>
      <c r="C32" s="20"/>
      <c r="D32" s="20"/>
      <c r="E32" s="20"/>
      <c r="F32" s="20"/>
      <c r="G32" s="20"/>
      <c r="H32" s="20"/>
      <c r="I32" s="20"/>
      <c r="J32" s="20"/>
      <c r="K32" s="20"/>
      <c r="L32" s="20"/>
      <c r="M32" s="20"/>
      <c r="N32" s="20"/>
      <c r="O32" s="20"/>
      <c r="P32" s="20"/>
      <c r="Q32" s="20"/>
      <c r="R32" s="20"/>
      <c r="S32" s="20"/>
      <c r="T32" s="20"/>
      <c r="U32" s="20"/>
      <c r="V32" s="20"/>
      <c r="W32" s="65">
        <f t="shared" si="2"/>
        <v>28</v>
      </c>
      <c r="X32" s="66">
        <f t="shared" si="0"/>
        <v>0.99956088597976067</v>
      </c>
      <c r="Y32" s="311">
        <f t="shared" si="1"/>
        <v>4.9979141626078416E-2</v>
      </c>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75"/>
      <c r="B33" s="20"/>
      <c r="C33" s="20"/>
      <c r="D33" s="20"/>
      <c r="E33" s="20"/>
      <c r="F33" s="20"/>
      <c r="G33" s="20"/>
      <c r="H33" s="20"/>
      <c r="I33" s="20"/>
      <c r="J33" s="20"/>
      <c r="K33" s="20"/>
      <c r="L33" s="20"/>
      <c r="M33" s="20"/>
      <c r="N33" s="20"/>
      <c r="O33" s="20"/>
      <c r="P33" s="20"/>
      <c r="Q33" s="20"/>
      <c r="R33" s="20"/>
      <c r="S33" s="20"/>
      <c r="T33" s="20"/>
      <c r="U33" s="20"/>
      <c r="V33" s="20"/>
      <c r="W33" s="65">
        <f t="shared" si="2"/>
        <v>29</v>
      </c>
      <c r="X33" s="66">
        <f t="shared" si="0"/>
        <v>0.99850131071180459</v>
      </c>
      <c r="Y33" s="311">
        <f t="shared" si="1"/>
        <v>4.9928806923995699E-2</v>
      </c>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75"/>
      <c r="B34" s="296"/>
      <c r="C34" s="20"/>
      <c r="D34" s="20"/>
      <c r="E34" s="20"/>
      <c r="F34" s="20"/>
      <c r="G34" s="20"/>
      <c r="H34" s="20"/>
      <c r="I34" s="20"/>
      <c r="J34" s="20"/>
      <c r="K34" s="20"/>
      <c r="L34" s="20"/>
      <c r="M34" s="20"/>
      <c r="N34" s="20"/>
      <c r="O34" s="20"/>
      <c r="P34" s="20"/>
      <c r="Q34" s="20"/>
      <c r="R34" s="20"/>
      <c r="S34" s="20"/>
      <c r="T34" s="20"/>
      <c r="U34" s="20"/>
      <c r="V34" s="20"/>
      <c r="W34" s="65">
        <f t="shared" si="2"/>
        <v>30</v>
      </c>
      <c r="X34" s="66">
        <f t="shared" si="0"/>
        <v>0.99688163649699746</v>
      </c>
      <c r="Y34" s="311">
        <f t="shared" si="1"/>
        <v>4.9851854635052421E-2</v>
      </c>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75"/>
      <c r="B35" s="296"/>
      <c r="C35" s="20"/>
      <c r="D35" s="20"/>
      <c r="E35" s="20"/>
      <c r="F35" s="20"/>
      <c r="G35" s="20"/>
      <c r="H35" s="20"/>
      <c r="I35" s="20"/>
      <c r="J35" s="20"/>
      <c r="K35" s="20"/>
      <c r="L35" s="20"/>
      <c r="M35" s="20"/>
      <c r="N35" s="20"/>
      <c r="O35" s="20"/>
      <c r="P35" s="20"/>
      <c r="Q35" s="20"/>
      <c r="R35" s="20"/>
      <c r="S35" s="20"/>
      <c r="T35" s="20"/>
      <c r="U35" s="20"/>
      <c r="V35" s="20"/>
      <c r="W35" s="65">
        <f t="shared" si="2"/>
        <v>31</v>
      </c>
      <c r="X35" s="66">
        <f t="shared" si="0"/>
        <v>0.99475052480582327</v>
      </c>
      <c r="Y35" s="311">
        <f t="shared" si="1"/>
        <v>4.9750584463242951E-2</v>
      </c>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75"/>
      <c r="B36" s="296"/>
      <c r="C36" s="20"/>
      <c r="D36" s="20"/>
      <c r="E36" s="20"/>
      <c r="F36" s="20"/>
      <c r="G36" s="20"/>
      <c r="H36" s="20"/>
      <c r="I36" s="20"/>
      <c r="J36" s="20"/>
      <c r="K36" s="20"/>
      <c r="L36" s="20"/>
      <c r="M36" s="20"/>
      <c r="N36" s="20"/>
      <c r="O36" s="20"/>
      <c r="P36" s="20"/>
      <c r="Q36" s="20"/>
      <c r="R36" s="20"/>
      <c r="S36" s="20"/>
      <c r="T36" s="20"/>
      <c r="U36" s="20"/>
      <c r="V36" s="20"/>
      <c r="W36" s="65">
        <f t="shared" si="2"/>
        <v>32</v>
      </c>
      <c r="X36" s="66">
        <f t="shared" si="0"/>
        <v>0.99214756950657013</v>
      </c>
      <c r="Y36" s="311">
        <f t="shared" si="1"/>
        <v>4.9626863049963853E-2</v>
      </c>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96"/>
      <c r="C37" s="20"/>
      <c r="D37" s="20"/>
      <c r="E37" s="20"/>
      <c r="F37" s="20"/>
      <c r="G37" s="20"/>
      <c r="H37" s="20"/>
      <c r="I37" s="20"/>
      <c r="J37" s="20"/>
      <c r="K37" s="20"/>
      <c r="L37" s="20"/>
      <c r="M37" s="186" t="str">
        <f>P19&amp;", "&amp;P20&amp;", "&amp;P18</f>
        <v>Women, Never married, 1970</v>
      </c>
      <c r="N37" s="20"/>
      <c r="O37" s="20"/>
      <c r="P37" s="20"/>
      <c r="Q37" s="20"/>
      <c r="R37" s="20"/>
      <c r="S37" s="20"/>
      <c r="T37" s="20"/>
      <c r="U37" s="20"/>
      <c r="V37" s="20"/>
      <c r="W37" s="65">
        <f t="shared" si="2"/>
        <v>33</v>
      </c>
      <c r="X37" s="66">
        <f t="shared" si="0"/>
        <v>0.98910520603094587</v>
      </c>
      <c r="Y37" s="311">
        <f t="shared" si="1"/>
        <v>4.9482215228549668E-2</v>
      </c>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75"/>
      <c r="B38" s="296"/>
      <c r="C38" s="20"/>
      <c r="D38" s="20"/>
      <c r="E38" s="20"/>
      <c r="F38" s="20"/>
      <c r="G38" s="20"/>
      <c r="H38" s="20"/>
      <c r="I38" s="20"/>
      <c r="J38" s="20"/>
      <c r="K38" s="20"/>
      <c r="L38" s="20"/>
      <c r="M38" s="20"/>
      <c r="N38" s="20"/>
      <c r="O38" s="20"/>
      <c r="P38" s="20"/>
      <c r="Q38" s="20"/>
      <c r="R38" s="20"/>
      <c r="S38" s="20"/>
      <c r="T38" s="20"/>
      <c r="U38" s="20"/>
      <c r="V38" s="20"/>
      <c r="W38" s="65">
        <f t="shared" si="2"/>
        <v>34</v>
      </c>
      <c r="X38" s="66">
        <f t="shared" si="0"/>
        <v>0.98565012163699006</v>
      </c>
      <c r="Y38" s="311">
        <f t="shared" si="1"/>
        <v>4.9317891368962745E-2</v>
      </c>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75"/>
      <c r="B39" s="296"/>
      <c r="C39" s="20"/>
      <c r="D39" s="20"/>
      <c r="E39" s="20"/>
      <c r="F39" s="20"/>
      <c r="G39" s="20"/>
      <c r="H39" s="20"/>
      <c r="I39" s="20"/>
      <c r="J39" s="20"/>
      <c r="K39" s="20"/>
      <c r="L39" s="20"/>
      <c r="M39" s="20"/>
      <c r="N39" s="20"/>
      <c r="O39" s="20"/>
      <c r="P39" s="20"/>
      <c r="Q39" s="20"/>
      <c r="R39" s="20"/>
      <c r="S39" s="20"/>
      <c r="T39" s="20"/>
      <c r="U39" s="20"/>
      <c r="V39" s="20"/>
      <c r="W39" s="65">
        <f t="shared" si="2"/>
        <v>35</v>
      </c>
      <c r="X39" s="66">
        <f t="shared" si="0"/>
        <v>0.98180431383069511</v>
      </c>
      <c r="Y39" s="311">
        <f t="shared" si="1"/>
        <v>4.9134917868809538E-2</v>
      </c>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75"/>
      <c r="B40" s="20"/>
      <c r="C40" s="20"/>
      <c r="D40" s="20"/>
      <c r="E40" s="20"/>
      <c r="F40" s="20"/>
      <c r="G40" s="20"/>
      <c r="H40" s="20"/>
      <c r="I40" s="20"/>
      <c r="J40" s="20"/>
      <c r="K40" s="20"/>
      <c r="L40" s="20"/>
      <c r="M40" s="20"/>
      <c r="N40" s="20"/>
      <c r="O40" s="20"/>
      <c r="P40" s="20"/>
      <c r="Q40" s="20"/>
      <c r="R40" s="20"/>
      <c r="S40" s="20"/>
      <c r="T40" s="20"/>
      <c r="U40" s="20"/>
      <c r="V40" s="20"/>
      <c r="W40" s="65">
        <f t="shared" si="2"/>
        <v>36</v>
      </c>
      <c r="X40" s="66">
        <f t="shared" si="0"/>
        <v>0.9775858954110983</v>
      </c>
      <c r="Y40" s="311">
        <f t="shared" si="1"/>
        <v>4.8934135512121724E-2</v>
      </c>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75"/>
      <c r="B41" s="296"/>
      <c r="C41" s="20"/>
      <c r="D41" s="20"/>
      <c r="E41" s="20"/>
      <c r="F41" s="20"/>
      <c r="G41" s="20"/>
      <c r="H41" s="20"/>
      <c r="I41" s="20"/>
      <c r="J41" s="20"/>
      <c r="K41" s="20"/>
      <c r="L41" s="20"/>
      <c r="M41" s="20"/>
      <c r="N41" s="20"/>
      <c r="O41" s="20"/>
      <c r="P41" s="20"/>
      <c r="Q41" s="20"/>
      <c r="R41" s="20"/>
      <c r="S41" s="20"/>
      <c r="T41" s="20"/>
      <c r="U41" s="20"/>
      <c r="V41" s="20"/>
      <c r="W41" s="65">
        <f t="shared" si="2"/>
        <v>37</v>
      </c>
      <c r="X41" s="66">
        <f t="shared" si="0"/>
        <v>0.97300971351543997</v>
      </c>
      <c r="Y41" s="311">
        <f t="shared" si="1"/>
        <v>4.8716228924528024E-2</v>
      </c>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75"/>
      <c r="B42" s="296"/>
      <c r="C42" s="20"/>
      <c r="D42" s="20"/>
      <c r="E42" s="20"/>
      <c r="F42" s="20"/>
      <c r="G42" s="20"/>
      <c r="H42" s="20"/>
      <c r="I42" s="20"/>
      <c r="J42" s="20"/>
      <c r="K42" s="20"/>
      <c r="L42" s="20"/>
      <c r="M42" s="20"/>
      <c r="N42" s="20"/>
      <c r="O42" s="20"/>
      <c r="P42" s="20"/>
      <c r="Q42" s="20"/>
      <c r="R42" s="20"/>
      <c r="S42" s="20"/>
      <c r="T42" s="20"/>
      <c r="U42" s="20"/>
      <c r="V42" s="20"/>
      <c r="W42" s="65">
        <f t="shared" si="2"/>
        <v>38</v>
      </c>
      <c r="X42" s="66">
        <f t="shared" si="0"/>
        <v>0.96808782965421403</v>
      </c>
      <c r="Y42" s="311">
        <f t="shared" si="1"/>
        <v>4.8481749374946453E-2</v>
      </c>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75"/>
      <c r="B43" s="296"/>
      <c r="C43" s="20"/>
      <c r="D43" s="20"/>
      <c r="E43" s="20"/>
      <c r="F43" s="20"/>
      <c r="G43" s="20"/>
      <c r="H43" s="20"/>
      <c r="I43" s="20"/>
      <c r="J43" s="20"/>
      <c r="K43" s="20"/>
      <c r="L43" s="20"/>
      <c r="M43" s="20"/>
      <c r="N43" s="20"/>
      <c r="O43" s="20"/>
      <c r="P43" s="20"/>
      <c r="Q43" s="20"/>
      <c r="R43" s="20"/>
      <c r="S43" s="20"/>
      <c r="T43" s="20"/>
      <c r="U43" s="20"/>
      <c r="V43" s="20"/>
      <c r="W43" s="65">
        <f t="shared" si="2"/>
        <v>39</v>
      </c>
      <c r="X43" s="66">
        <f t="shared" si="0"/>
        <v>0.9628298940531439</v>
      </c>
      <c r="Y43" s="311">
        <f t="shared" si="1"/>
        <v>4.8231132517938632E-2</v>
      </c>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96"/>
      <c r="C44" s="20"/>
      <c r="D44" s="20"/>
      <c r="E44" s="20"/>
      <c r="F44" s="20"/>
      <c r="G44" s="20"/>
      <c r="H44" s="20"/>
      <c r="I44" s="20"/>
      <c r="J44" s="20"/>
      <c r="K44" s="20"/>
      <c r="L44" s="20"/>
      <c r="M44" s="20"/>
      <c r="N44" s="20"/>
      <c r="O44" s="20"/>
      <c r="P44" s="20"/>
      <c r="Q44" s="20"/>
      <c r="R44" s="20"/>
      <c r="S44" s="20"/>
      <c r="T44" s="20"/>
      <c r="U44" s="20"/>
      <c r="V44" s="20"/>
      <c r="W44" s="65">
        <f t="shared" si="2"/>
        <v>40</v>
      </c>
      <c r="X44" s="66">
        <f t="shared" si="0"/>
        <v>0.95724343825741431</v>
      </c>
      <c r="Y44" s="311">
        <f t="shared" si="1"/>
        <v>4.7964712221849663E-2</v>
      </c>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96"/>
      <c r="C45" s="20"/>
      <c r="D45" s="20"/>
      <c r="E45" s="20"/>
      <c r="F45" s="20"/>
      <c r="G45" s="20"/>
      <c r="H45" s="20"/>
      <c r="I45" s="20"/>
      <c r="J45" s="20"/>
      <c r="K45" s="20"/>
      <c r="L45" s="20"/>
      <c r="M45" s="20"/>
      <c r="N45" s="20"/>
      <c r="O45" s="20"/>
      <c r="P45" s="20"/>
      <c r="Q45" s="20"/>
      <c r="R45" s="20"/>
      <c r="S45" s="20"/>
      <c r="T45" s="20"/>
      <c r="U45" s="20"/>
      <c r="V45" s="20"/>
      <c r="W45" s="65">
        <f t="shared" si="2"/>
        <v>41</v>
      </c>
      <c r="X45" s="66">
        <f t="shared" si="0"/>
        <v>0.95133410341745717</v>
      </c>
      <c r="Y45" s="311">
        <f t="shared" si="1"/>
        <v>4.76827313144189E-2</v>
      </c>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96"/>
      <c r="C46" s="20"/>
      <c r="D46" s="20"/>
      <c r="E46" s="20"/>
      <c r="F46" s="20"/>
      <c r="G46" s="20"/>
      <c r="H46" s="20"/>
      <c r="I46" s="20"/>
      <c r="J46" s="20"/>
      <c r="K46" s="20"/>
      <c r="L46" s="20"/>
      <c r="M46" s="20"/>
      <c r="N46" s="20"/>
      <c r="O46" s="20"/>
      <c r="P46" s="20"/>
      <c r="Q46" s="20"/>
      <c r="R46" s="20"/>
      <c r="S46" s="20"/>
      <c r="T46" s="20"/>
      <c r="U46" s="20"/>
      <c r="V46" s="20"/>
      <c r="W46" s="65">
        <f t="shared" si="2"/>
        <v>42</v>
      </c>
      <c r="X46" s="66">
        <f t="shared" si="0"/>
        <v>0.94510581702513807</v>
      </c>
      <c r="Y46" s="311">
        <f t="shared" si="1"/>
        <v>4.7385349854518997E-2</v>
      </c>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96"/>
      <c r="C47" s="20"/>
      <c r="D47" s="20"/>
      <c r="E47" s="20"/>
      <c r="F47" s="20"/>
      <c r="G47" s="20"/>
      <c r="H47" s="20"/>
      <c r="I47" s="20"/>
      <c r="J47" s="20"/>
      <c r="K47" s="20"/>
      <c r="L47" s="20"/>
      <c r="M47" s="20"/>
      <c r="N47" s="20"/>
      <c r="O47" s="20"/>
      <c r="P47" s="20"/>
      <c r="Q47" s="20"/>
      <c r="R47" s="20"/>
      <c r="S47" s="20"/>
      <c r="T47" s="20"/>
      <c r="U47" s="20"/>
      <c r="V47" s="20"/>
      <c r="W47" s="65">
        <f t="shared" si="2"/>
        <v>43</v>
      </c>
      <c r="X47" s="66">
        <f t="shared" si="0"/>
        <v>0.93856092749625009</v>
      </c>
      <c r="Y47" s="311">
        <f t="shared" si="1"/>
        <v>4.7072651376856831E-2</v>
      </c>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20"/>
      <c r="W48" s="65">
        <f t="shared" si="2"/>
        <v>44</v>
      </c>
      <c r="X48" s="66">
        <f t="shared" si="0"/>
        <v>0.93170030349809851</v>
      </c>
      <c r="Y48" s="311">
        <f t="shared" si="1"/>
        <v>4.6744647436555188E-2</v>
      </c>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20"/>
      <c r="W49" s="65">
        <f t="shared" si="2"/>
        <v>45</v>
      </c>
      <c r="X49" s="66">
        <f t="shared" si="0"/>
        <v>0.92452340302862734</v>
      </c>
      <c r="Y49" s="311">
        <f t="shared" si="1"/>
        <v>4.6401280689509251E-2</v>
      </c>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20"/>
      <c r="W50" s="65">
        <f t="shared" si="2"/>
        <v>46</v>
      </c>
      <c r="X50" s="66">
        <f t="shared" si="0"/>
        <v>0.91702831577883948</v>
      </c>
      <c r="Y50" s="311">
        <f t="shared" si="1"/>
        <v>4.6042426673277528E-2</v>
      </c>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20"/>
      <c r="W51" s="65">
        <f t="shared" si="2"/>
        <v>47</v>
      </c>
      <c r="X51" s="66">
        <f t="shared" ref="X51:X83" si="3">_xlfn.BETA.DIST(($W51+0.5-15)/(80-15),$AC$21,$AC$22,FALSE)/_xlfn.BETA.DIST((27.5-15)/(80-15),$AC$21,$AC$22,FALSE)</f>
        <v>0.90921178112039924</v>
      </c>
      <c r="Y51" s="311">
        <f t="shared" si="1"/>
        <v>4.5667894395628003E-2</v>
      </c>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20"/>
      <c r="W52" s="65">
        <f t="shared" si="2"/>
        <v>48</v>
      </c>
      <c r="X52" s="66">
        <f t="shared" si="3"/>
        <v>0.90106918305765815</v>
      </c>
      <c r="Y52" s="311">
        <f t="shared" si="1"/>
        <v>4.5277425789000514E-2</v>
      </c>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20"/>
      <c r="W53" s="65">
        <f t="shared" si="2"/>
        <v>49</v>
      </c>
      <c r="X53" s="66">
        <f t="shared" si="3"/>
        <v>0.89259452259258876</v>
      </c>
      <c r="Y53" s="311">
        <f t="shared" si="1"/>
        <v>4.4870694045406882E-2</v>
      </c>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20"/>
      <c r="W54" s="65">
        <f t="shared" si="2"/>
        <v>50</v>
      </c>
      <c r="X54" s="66">
        <f t="shared" si="3"/>
        <v>0.88378036711014085</v>
      </c>
      <c r="Y54" s="311">
        <f t="shared" si="1"/>
        <v>4.4447300804630011E-2</v>
      </c>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20"/>
      <c r="W55" s="65">
        <f t="shared" si="2"/>
        <v>51</v>
      </c>
      <c r="X55" s="66">
        <f t="shared" si="3"/>
        <v>0.8746177755446195</v>
      </c>
      <c r="Y55" s="311">
        <f t="shared" si="1"/>
        <v>4.4006772126245465E-2</v>
      </c>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20"/>
      <c r="W56" s="65">
        <f t="shared" si="2"/>
        <v>52</v>
      </c>
      <c r="X56" s="66">
        <f t="shared" si="3"/>
        <v>0.8650961971795682</v>
      </c>
      <c r="Y56" s="311">
        <f t="shared" si="1"/>
        <v>4.3548553130208049E-2</v>
      </c>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20"/>
      <c r="W57" s="65">
        <f t="shared" si="2"/>
        <v>53</v>
      </c>
      <c r="X57" s="66">
        <f t="shared" si="3"/>
        <v>0.85520334090404393</v>
      </c>
      <c r="Y57" s="311">
        <f t="shared" si="1"/>
        <v>4.3072001138473606E-2</v>
      </c>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20"/>
      <c r="W58" s="65">
        <f t="shared" si="2"/>
        <v>54</v>
      </c>
      <c r="X58" s="66">
        <f t="shared" si="3"/>
        <v>0.84492501052532465</v>
      </c>
      <c r="Y58" s="311">
        <f t="shared" si="1"/>
        <v>4.2576377087703517E-2</v>
      </c>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20"/>
      <c r="W59" s="65">
        <f t="shared" si="2"/>
        <v>55</v>
      </c>
      <c r="X59" s="66">
        <f t="shared" si="3"/>
        <v>0.8342449002310468</v>
      </c>
      <c r="Y59" s="311">
        <f t="shared" si="1"/>
        <v>4.2060834905861676E-2</v>
      </c>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20"/>
      <c r="W60" s="65">
        <f t="shared" si="2"/>
        <v>56</v>
      </c>
      <c r="X60" s="66">
        <f t="shared" si="3"/>
        <v>0.82314434238151168</v>
      </c>
      <c r="Y60" s="311">
        <f t="shared" si="1"/>
        <v>4.1524408447233298E-2</v>
      </c>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20"/>
      <c r="W61" s="65">
        <f t="shared" si="2"/>
        <v>57</v>
      </c>
      <c r="X61" s="66">
        <f t="shared" si="3"/>
        <v>0.81160199732893834</v>
      </c>
      <c r="Y61" s="311">
        <f t="shared" si="1"/>
        <v>4.0965995452480884E-2</v>
      </c>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20"/>
      <c r="W62" s="65">
        <f t="shared" si="2"/>
        <v>58</v>
      </c>
      <c r="X62" s="66">
        <f t="shared" si="3"/>
        <v>0.79959347166970174</v>
      </c>
      <c r="Y62" s="311">
        <f t="shared" si="1"/>
        <v>4.0384337830663142E-2</v>
      </c>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20"/>
      <c r="W63" s="65">
        <f t="shared" si="2"/>
        <v>59</v>
      </c>
      <c r="X63" s="66">
        <f t="shared" si="3"/>
        <v>0.78709084689894038</v>
      </c>
      <c r="Y63" s="311">
        <f t="shared" si="1"/>
        <v>3.9777997331138466E-2</v>
      </c>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20"/>
      <c r="W64" s="65">
        <f t="shared" si="2"/>
        <v>60</v>
      </c>
      <c r="X64" s="66">
        <f t="shared" si="3"/>
        <v>0.77406209435556617</v>
      </c>
      <c r="Y64" s="311">
        <f t="shared" si="1"/>
        <v>3.9145325359149122E-2</v>
      </c>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20"/>
      <c r="W65" s="65">
        <f t="shared" si="2"/>
        <v>61</v>
      </c>
      <c r="X65" s="66">
        <f t="shared" si="3"/>
        <v>0.76047034387190093</v>
      </c>
      <c r="Y65" s="311">
        <f t="shared" si="1"/>
        <v>3.8484425250927157E-2</v>
      </c>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20"/>
      <c r="W66" s="65">
        <f t="shared" si="2"/>
        <v>62</v>
      </c>
      <c r="X66" s="66">
        <f t="shared" si="3"/>
        <v>0.74627296153292999</v>
      </c>
      <c r="Y66" s="311">
        <f t="shared" si="1"/>
        <v>3.779310470318728E-2</v>
      </c>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20"/>
      <c r="W67" s="65">
        <f t="shared" si="2"/>
        <v>63</v>
      </c>
      <c r="X67" s="66">
        <f t="shared" si="3"/>
        <v>0.73142037462171272</v>
      </c>
      <c r="Y67" s="311">
        <f t="shared" si="1"/>
        <v>3.7068815155469288E-2</v>
      </c>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20"/>
      <c r="W68" s="65">
        <f t="shared" si="2"/>
        <v>64</v>
      </c>
      <c r="X68" s="66">
        <f t="shared" si="3"/>
        <v>0.71585455633285766</v>
      </c>
      <c r="Y68" s="311">
        <f t="shared" si="1"/>
        <v>3.6308573604430482E-2</v>
      </c>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20"/>
      <c r="W69" s="65">
        <f t="shared" si="2"/>
        <v>65</v>
      </c>
      <c r="X69" s="66">
        <f t="shared" si="3"/>
        <v>0.69950704451762125</v>
      </c>
      <c r="Y69" s="311">
        <f t="shared" si="1"/>
        <v>3.5508860345431555E-2</v>
      </c>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20"/>
      <c r="W70" s="65">
        <f t="shared" si="2"/>
        <v>66</v>
      </c>
      <c r="X70" s="66">
        <f t="shared" si="3"/>
        <v>0.68229630975158484</v>
      </c>
      <c r="Y70" s="311">
        <f t="shared" si="1"/>
        <v>3.4665483082557874E-2</v>
      </c>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20"/>
      <c r="W71" s="65">
        <f t="shared" si="2"/>
        <v>67</v>
      </c>
      <c r="X71" s="66">
        <f t="shared" si="3"/>
        <v>0.66412419481435159</v>
      </c>
      <c r="Y71" s="311">
        <f t="shared" si="1"/>
        <v>3.3773393019430206E-2</v>
      </c>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20"/>
      <c r="W72" s="65">
        <f t="shared" si="2"/>
        <v>68</v>
      </c>
      <c r="X72" s="66">
        <f t="shared" si="3"/>
        <v>0.6448709958818728</v>
      </c>
      <c r="Y72" s="311">
        <f t="shared" si="1"/>
        <v>3.2826430675826593E-2</v>
      </c>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20"/>
      <c r="W73" s="65">
        <f t="shared" si="2"/>
        <v>69</v>
      </c>
      <c r="X73" s="66">
        <f t="shared" si="3"/>
        <v>0.62438849989500389</v>
      </c>
      <c r="Y73" s="311">
        <f t="shared" si="1"/>
        <v>3.1816965909452141E-2</v>
      </c>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5"/>
      <c r="B74" s="20"/>
      <c r="C74" s="20"/>
      <c r="D74" s="20"/>
      <c r="E74" s="20"/>
      <c r="F74" s="20"/>
      <c r="G74" s="20"/>
      <c r="H74" s="20"/>
      <c r="I74" s="20"/>
      <c r="J74" s="20"/>
      <c r="K74" s="20"/>
      <c r="L74" s="20"/>
      <c r="M74" s="20"/>
      <c r="N74" s="20"/>
      <c r="O74" s="20"/>
      <c r="P74" s="20"/>
      <c r="Q74" s="20"/>
      <c r="R74" s="20"/>
      <c r="S74" s="20"/>
      <c r="T74" s="20"/>
      <c r="U74" s="20"/>
      <c r="V74" s="20"/>
      <c r="W74" s="65">
        <f t="shared" si="2"/>
        <v>70</v>
      </c>
      <c r="X74" s="66">
        <f t="shared" si="3"/>
        <v>0.60248984391617755</v>
      </c>
      <c r="Y74" s="311">
        <f t="shared" si="1"/>
        <v>3.0735373348664996E-2</v>
      </c>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76"/>
    </row>
    <row r="75" spans="1:82" x14ac:dyDescent="0.25">
      <c r="A75" s="75"/>
      <c r="B75" s="20"/>
      <c r="C75" s="20"/>
      <c r="D75" s="20"/>
      <c r="E75" s="20"/>
      <c r="F75" s="20"/>
      <c r="G75" s="20"/>
      <c r="H75" s="20"/>
      <c r="I75" s="20"/>
      <c r="J75" s="20"/>
      <c r="K75" s="20"/>
      <c r="L75" s="20"/>
      <c r="M75" s="20"/>
      <c r="N75" s="20"/>
      <c r="O75" s="20"/>
      <c r="P75" s="20"/>
      <c r="Q75" s="20"/>
      <c r="R75" s="20"/>
      <c r="S75" s="20"/>
      <c r="T75" s="20"/>
      <c r="U75" s="20"/>
      <c r="V75" s="20"/>
      <c r="W75" s="65">
        <f t="shared" si="2"/>
        <v>71</v>
      </c>
      <c r="X75" s="66">
        <f t="shared" si="3"/>
        <v>0.57893423813435507</v>
      </c>
      <c r="Y75" s="311">
        <f t="shared" si="1"/>
        <v>2.9569241670302525E-2</v>
      </c>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76"/>
    </row>
    <row r="76" spans="1:82" x14ac:dyDescent="0.25">
      <c r="A76" s="75"/>
      <c r="B76" s="20"/>
      <c r="C76" s="20"/>
      <c r="D76" s="20"/>
      <c r="E76" s="20"/>
      <c r="F76" s="20"/>
      <c r="G76" s="20"/>
      <c r="H76" s="20"/>
      <c r="I76" s="20"/>
      <c r="J76" s="20"/>
      <c r="K76" s="20"/>
      <c r="L76" s="20"/>
      <c r="M76" s="20"/>
      <c r="N76" s="20"/>
      <c r="O76" s="20"/>
      <c r="P76" s="20"/>
      <c r="Q76" s="20"/>
      <c r="R76" s="20"/>
      <c r="S76" s="20"/>
      <c r="T76" s="20"/>
      <c r="U76" s="20"/>
      <c r="V76" s="20"/>
      <c r="W76" s="65">
        <f t="shared" si="2"/>
        <v>72</v>
      </c>
      <c r="X76" s="66">
        <f t="shared" si="3"/>
        <v>0.55340299446478147</v>
      </c>
      <c r="Y76" s="311">
        <f t="shared" si="1"/>
        <v>2.8302132095443435E-2</v>
      </c>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76"/>
    </row>
    <row r="77" spans="1:82" x14ac:dyDescent="0.25">
      <c r="A77" s="75"/>
      <c r="B77" s="20"/>
      <c r="C77" s="20"/>
      <c r="D77" s="20"/>
      <c r="E77" s="20"/>
      <c r="F77" s="20"/>
      <c r="G77" s="20"/>
      <c r="H77" s="20"/>
      <c r="I77" s="20"/>
      <c r="J77" s="20"/>
      <c r="K77" s="20"/>
      <c r="L77" s="20"/>
      <c r="M77" s="20"/>
      <c r="N77" s="20"/>
      <c r="O77" s="20"/>
      <c r="P77" s="20"/>
      <c r="Q77" s="20"/>
      <c r="R77" s="20"/>
      <c r="S77" s="20"/>
      <c r="T77" s="20"/>
      <c r="U77" s="20"/>
      <c r="V77" s="20"/>
      <c r="W77" s="65">
        <f t="shared" si="2"/>
        <v>73</v>
      </c>
      <c r="X77" s="66">
        <f t="shared" si="3"/>
        <v>0.52545998343458133</v>
      </c>
      <c r="Y77" s="311">
        <f t="shared" si="1"/>
        <v>2.6911529043637493E-2</v>
      </c>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76"/>
    </row>
    <row r="78" spans="1:82" x14ac:dyDescent="0.25">
      <c r="A78" s="75"/>
      <c r="B78" s="20"/>
      <c r="C78" s="20"/>
      <c r="D78" s="20"/>
      <c r="E78" s="20"/>
      <c r="F78" s="20"/>
      <c r="G78" s="20"/>
      <c r="H78" s="20"/>
      <c r="I78" s="20"/>
      <c r="J78" s="20"/>
      <c r="K78" s="20"/>
      <c r="L78" s="20"/>
      <c r="M78" s="20"/>
      <c r="N78" s="20"/>
      <c r="O78" s="20"/>
      <c r="P78" s="20"/>
      <c r="Q78" s="20"/>
      <c r="R78" s="20"/>
      <c r="S78" s="20"/>
      <c r="T78" s="20"/>
      <c r="U78" s="20"/>
      <c r="V78" s="20"/>
      <c r="W78" s="65">
        <f t="shared" si="2"/>
        <v>74</v>
      </c>
      <c r="X78" s="66">
        <f t="shared" si="3"/>
        <v>0.49448216187700494</v>
      </c>
      <c r="Y78" s="311">
        <f t="shared" si="1"/>
        <v>2.5365237084573798E-2</v>
      </c>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76"/>
    </row>
    <row r="79" spans="1:82" x14ac:dyDescent="0.25">
      <c r="A79" s="75"/>
      <c r="B79" s="20"/>
      <c r="C79" s="20"/>
      <c r="D79" s="20"/>
      <c r="E79" s="20"/>
      <c r="F79" s="20"/>
      <c r="G79" s="20"/>
      <c r="H79" s="20"/>
      <c r="I79" s="20"/>
      <c r="J79" s="20"/>
      <c r="K79" s="20"/>
      <c r="L79" s="20"/>
      <c r="M79" s="20"/>
      <c r="N79" s="20"/>
      <c r="O79" s="20"/>
      <c r="P79" s="20"/>
      <c r="Q79" s="20"/>
      <c r="R79" s="20"/>
      <c r="S79" s="20"/>
      <c r="T79" s="20"/>
      <c r="U79" s="20"/>
      <c r="V79" s="20"/>
      <c r="W79" s="65">
        <f t="shared" si="2"/>
        <v>75</v>
      </c>
      <c r="X79" s="66">
        <f t="shared" si="3"/>
        <v>0.45952708135002862</v>
      </c>
      <c r="Y79" s="311">
        <f t="shared" si="1"/>
        <v>2.3614504064204032E-2</v>
      </c>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76"/>
    </row>
    <row r="80" spans="1:82" x14ac:dyDescent="0.25">
      <c r="A80" s="75"/>
      <c r="B80" s="20"/>
      <c r="C80" s="20"/>
      <c r="D80" s="20"/>
      <c r="E80" s="20"/>
      <c r="F80" s="20"/>
      <c r="G80" s="20"/>
      <c r="H80" s="20"/>
      <c r="I80" s="20"/>
      <c r="J80" s="20"/>
      <c r="K80" s="20"/>
      <c r="L80" s="20"/>
      <c r="M80" s="20"/>
      <c r="N80" s="20"/>
      <c r="O80" s="20"/>
      <c r="P80" s="20"/>
      <c r="Q80" s="20"/>
      <c r="R80" s="20"/>
      <c r="S80" s="20"/>
      <c r="T80" s="20"/>
      <c r="U80" s="20"/>
      <c r="V80" s="20"/>
      <c r="W80" s="65">
        <f t="shared" si="2"/>
        <v>76</v>
      </c>
      <c r="X80" s="66">
        <f t="shared" si="3"/>
        <v>0.41905029127027715</v>
      </c>
      <c r="Y80" s="311">
        <f t="shared" si="1"/>
        <v>2.1579340131718947E-2</v>
      </c>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76"/>
    </row>
    <row r="81" spans="1:82" x14ac:dyDescent="0.25">
      <c r="A81" s="75"/>
      <c r="B81" s="20"/>
      <c r="C81" s="20"/>
      <c r="D81" s="20"/>
      <c r="E81" s="20"/>
      <c r="F81" s="20"/>
      <c r="G81" s="20"/>
      <c r="H81" s="20"/>
      <c r="I81" s="20"/>
      <c r="J81" s="20"/>
      <c r="K81" s="20"/>
      <c r="L81" s="20"/>
      <c r="M81" s="20"/>
      <c r="N81" s="20"/>
      <c r="O81" s="20"/>
      <c r="P81" s="20"/>
      <c r="Q81" s="20"/>
      <c r="R81" s="20"/>
      <c r="S81" s="20"/>
      <c r="T81" s="20"/>
      <c r="U81" s="20"/>
      <c r="V81" s="20"/>
      <c r="W81" s="65">
        <f t="shared" si="2"/>
        <v>77</v>
      </c>
      <c r="X81" s="66">
        <f t="shared" si="3"/>
        <v>0.37019544364113938</v>
      </c>
      <c r="Y81" s="311">
        <f t="shared" si="1"/>
        <v>1.9111600846684666E-2</v>
      </c>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76"/>
    </row>
    <row r="82" spans="1:82" x14ac:dyDescent="0.25">
      <c r="A82" s="75"/>
      <c r="B82" s="20"/>
      <c r="C82" s="20"/>
      <c r="D82" s="20"/>
      <c r="E82" s="20"/>
      <c r="F82" s="20"/>
      <c r="G82" s="20"/>
      <c r="H82" s="20"/>
      <c r="I82" s="20"/>
      <c r="J82" s="20"/>
      <c r="K82" s="20"/>
      <c r="L82" s="20"/>
      <c r="M82" s="20"/>
      <c r="N82" s="20"/>
      <c r="O82" s="20"/>
      <c r="P82" s="20"/>
      <c r="Q82" s="20"/>
      <c r="R82" s="20"/>
      <c r="S82" s="20"/>
      <c r="T82" s="20"/>
      <c r="U82" s="20"/>
      <c r="V82" s="20"/>
      <c r="W82" s="65">
        <f t="shared" si="2"/>
        <v>78</v>
      </c>
      <c r="X82" s="66">
        <f t="shared" si="3"/>
        <v>0.30645925051748357</v>
      </c>
      <c r="Y82" s="311">
        <f t="shared" si="1"/>
        <v>1.5873405192579234E-2</v>
      </c>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76"/>
    </row>
    <row r="83" spans="1:82" x14ac:dyDescent="0.25">
      <c r="A83" s="75"/>
      <c r="B83" s="20"/>
      <c r="C83" s="20"/>
      <c r="D83" s="20"/>
      <c r="E83" s="20"/>
      <c r="F83" s="20"/>
      <c r="G83" s="20"/>
      <c r="H83" s="20"/>
      <c r="I83" s="20"/>
      <c r="J83" s="20"/>
      <c r="K83" s="20"/>
      <c r="L83" s="20"/>
      <c r="M83" s="20"/>
      <c r="N83" s="20"/>
      <c r="O83" s="20"/>
      <c r="P83" s="20"/>
      <c r="Q83" s="20"/>
      <c r="R83" s="20"/>
      <c r="S83" s="20"/>
      <c r="T83" s="20"/>
      <c r="U83" s="20"/>
      <c r="V83" s="20"/>
      <c r="W83" s="65">
        <f t="shared" si="2"/>
        <v>79</v>
      </c>
      <c r="X83" s="66">
        <f t="shared" si="3"/>
        <v>0.20379355773366961</v>
      </c>
      <c r="Y83" s="311">
        <f t="shared" si="1"/>
        <v>1.0612151037814025E-2</v>
      </c>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76"/>
    </row>
    <row r="84" spans="1:82" x14ac:dyDescent="0.25">
      <c r="A84" s="75"/>
      <c r="B84" s="20"/>
      <c r="C84" s="20"/>
      <c r="D84" s="20"/>
      <c r="E84" s="20"/>
      <c r="F84" s="20"/>
      <c r="G84" s="20"/>
      <c r="H84" s="20"/>
      <c r="I84" s="20"/>
      <c r="J84" s="20"/>
      <c r="K84" s="20"/>
      <c r="L84" s="20"/>
      <c r="M84" s="20"/>
      <c r="N84" s="20"/>
      <c r="O84" s="20"/>
      <c r="P84" s="20"/>
      <c r="Q84" s="20"/>
      <c r="R84" s="20"/>
      <c r="S84" s="20"/>
      <c r="T84" s="20"/>
      <c r="U84" s="20"/>
      <c r="V84" s="20"/>
      <c r="W84" s="67">
        <f t="shared" si="2"/>
        <v>80</v>
      </c>
      <c r="X84" s="308">
        <v>0</v>
      </c>
      <c r="Y84" s="312">
        <f t="shared" ref="Y84" si="4">$AC$18*X84/(1-$AC$18+$AC$18*X84)</f>
        <v>0</v>
      </c>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76"/>
    </row>
    <row r="85" spans="1:82" x14ac:dyDescent="0.25">
      <c r="A85" s="78"/>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80"/>
    </row>
  </sheetData>
  <mergeCells count="16">
    <mergeCell ref="W17:Y17"/>
    <mergeCell ref="P17:R17"/>
    <mergeCell ref="M17:O17"/>
    <mergeCell ref="D19:K31"/>
    <mergeCell ref="AA21:AB21"/>
    <mergeCell ref="AA22:AB22"/>
    <mergeCell ref="P18:R18"/>
    <mergeCell ref="P20:R20"/>
    <mergeCell ref="AA18:AB18"/>
    <mergeCell ref="AA19:AB19"/>
    <mergeCell ref="AA20:AB20"/>
    <mergeCell ref="AA17:AB17"/>
    <mergeCell ref="M18:O18"/>
    <mergeCell ref="M19:O19"/>
    <mergeCell ref="P19:R19"/>
    <mergeCell ref="D18:K18"/>
  </mergeCells>
  <dataValidations count="1">
    <dataValidation type="list" allowBlank="1" showInputMessage="1" showErrorMessage="1" sqref="P20:R20" xr:uid="{78C8A7DD-B940-46AB-87F7-577BEB266097}">
      <formula1>IF($P$19="Women",$A$3:$A$8,$A$10:$A$15)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83DB442-28AB-4366-8B5A-DE40E69A1F98}">
          <x14:formula1>
            <xm:f>SheetData!$B$2:$CD$2</xm:f>
          </x14:formula1>
          <xm:sqref>P18</xm:sqref>
        </x14:dataValidation>
        <x14:dataValidation type="list" allowBlank="1" showInputMessage="1" showErrorMessage="1" xr:uid="{70F1CF55-50E8-454C-B262-7676EC332416}">
          <x14:formula1>
            <xm:f>SheetData!$B$5:$C$5</xm:f>
          </x14:formula1>
          <xm:sqref>P19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329" t="s">
        <v>233</v>
      </c>
      <c r="B1" s="331"/>
      <c r="C1" s="331"/>
      <c r="D1" s="331"/>
      <c r="E1" s="331"/>
      <c r="F1" s="331"/>
      <c r="G1" s="331"/>
      <c r="H1" s="331"/>
      <c r="I1" s="331"/>
    </row>
    <row r="2" spans="1:9" x14ac:dyDescent="0.25">
      <c r="A2" s="3"/>
      <c r="B2" s="329" t="s">
        <v>31</v>
      </c>
      <c r="C2" s="331"/>
      <c r="D2" s="331"/>
      <c r="E2" s="331"/>
      <c r="F2" s="329" t="s">
        <v>32</v>
      </c>
      <c r="G2" s="331"/>
      <c r="H2" s="331"/>
      <c r="I2" s="331"/>
    </row>
    <row r="3" spans="1:9" x14ac:dyDescent="0.25">
      <c r="A3" s="3" t="s">
        <v>102</v>
      </c>
      <c r="B3" s="16" t="s">
        <v>86</v>
      </c>
      <c r="C3" s="3" t="s">
        <v>87</v>
      </c>
      <c r="D3" s="3" t="s">
        <v>88</v>
      </c>
      <c r="E3" s="3" t="s">
        <v>101</v>
      </c>
      <c r="F3" s="3" t="s">
        <v>86</v>
      </c>
      <c r="G3" s="3" t="s">
        <v>87</v>
      </c>
      <c r="H3" s="3" t="s">
        <v>88</v>
      </c>
      <c r="I3" s="3" t="s">
        <v>101</v>
      </c>
    </row>
    <row r="4" spans="1:9" x14ac:dyDescent="0.25">
      <c r="A4" s="3" t="s">
        <v>243</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97"/>
      <c r="B10" s="333"/>
      <c r="C10" s="333"/>
      <c r="D10" s="333"/>
      <c r="E10" s="333"/>
      <c r="F10" s="333"/>
      <c r="G10" s="333"/>
      <c r="H10" s="333"/>
      <c r="I10" s="328"/>
    </row>
    <row r="11" spans="1:9" x14ac:dyDescent="0.25">
      <c r="A11" s="329" t="s">
        <v>92</v>
      </c>
      <c r="B11" s="331"/>
      <c r="C11" s="331"/>
      <c r="D11" s="331"/>
      <c r="E11" s="331"/>
      <c r="F11" s="331"/>
      <c r="G11" s="331"/>
      <c r="H11" s="331"/>
      <c r="I11" s="331"/>
    </row>
    <row r="12" spans="1:9" x14ac:dyDescent="0.25">
      <c r="A12" s="3"/>
      <c r="B12" s="329" t="s">
        <v>31</v>
      </c>
      <c r="C12" s="331"/>
      <c r="D12" s="331"/>
      <c r="E12" s="331"/>
      <c r="F12" s="329" t="s">
        <v>32</v>
      </c>
      <c r="G12" s="331"/>
      <c r="H12" s="331"/>
      <c r="I12" s="331"/>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243</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97"/>
      <c r="B20" s="333"/>
      <c r="C20" s="333"/>
      <c r="D20" s="333"/>
      <c r="E20" s="333"/>
      <c r="F20" s="333"/>
      <c r="G20" s="333"/>
      <c r="H20" s="333"/>
      <c r="I20" s="328"/>
    </row>
    <row r="21" spans="1:9" x14ac:dyDescent="0.25">
      <c r="A21" s="329" t="s">
        <v>93</v>
      </c>
      <c r="B21" s="331"/>
      <c r="C21" s="331"/>
      <c r="D21" s="331"/>
      <c r="E21" s="331"/>
      <c r="F21" s="331"/>
      <c r="G21" s="331"/>
      <c r="H21" s="331"/>
      <c r="I21" s="331"/>
    </row>
    <row r="22" spans="1:9" x14ac:dyDescent="0.25">
      <c r="A22" s="8"/>
      <c r="B22" s="329" t="s">
        <v>31</v>
      </c>
      <c r="C22" s="331"/>
      <c r="D22" s="331"/>
      <c r="E22" s="331"/>
      <c r="F22" s="329" t="s">
        <v>32</v>
      </c>
      <c r="G22" s="331"/>
      <c r="H22" s="331"/>
      <c r="I22" s="331"/>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243</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97"/>
      <c r="B31" s="333"/>
      <c r="C31" s="333"/>
      <c r="D31" s="333"/>
      <c r="E31" s="333"/>
      <c r="F31" s="333"/>
      <c r="G31" s="333"/>
      <c r="H31" s="333"/>
      <c r="I31" s="328"/>
    </row>
    <row r="32" spans="1:9" x14ac:dyDescent="0.25">
      <c r="A32" s="329" t="s">
        <v>240</v>
      </c>
      <c r="B32" s="331"/>
      <c r="C32" s="331"/>
      <c r="D32" s="331"/>
      <c r="E32" s="331"/>
      <c r="F32" s="331"/>
      <c r="G32" s="331"/>
      <c r="H32" s="331"/>
      <c r="I32" s="331"/>
    </row>
    <row r="33" spans="1:9" x14ac:dyDescent="0.25">
      <c r="A33" s="8"/>
      <c r="B33" s="329" t="s">
        <v>31</v>
      </c>
      <c r="C33" s="331"/>
      <c r="D33" s="331"/>
      <c r="E33" s="331"/>
      <c r="F33" s="329" t="s">
        <v>32</v>
      </c>
      <c r="G33" s="331"/>
      <c r="H33" s="331"/>
      <c r="I33" s="331"/>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243</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97"/>
      <c r="B42" s="333"/>
      <c r="C42" s="333"/>
      <c r="D42" s="333"/>
      <c r="E42" s="333"/>
      <c r="F42" s="333"/>
      <c r="G42" s="333"/>
      <c r="H42" s="333"/>
      <c r="I42" s="328"/>
    </row>
    <row r="43" spans="1:9" x14ac:dyDescent="0.25">
      <c r="A43" s="329" t="s">
        <v>241</v>
      </c>
      <c r="B43" s="331"/>
      <c r="C43" s="331"/>
      <c r="D43" s="331"/>
      <c r="E43" s="331"/>
      <c r="F43" s="331"/>
      <c r="G43" s="331"/>
      <c r="H43" s="331"/>
      <c r="I43" s="331"/>
    </row>
    <row r="44" spans="1:9" x14ac:dyDescent="0.25">
      <c r="A44" s="8"/>
      <c r="B44" s="329" t="s">
        <v>31</v>
      </c>
      <c r="C44" s="331"/>
      <c r="D44" s="331"/>
      <c r="E44" s="331"/>
      <c r="F44" s="329" t="s">
        <v>32</v>
      </c>
      <c r="G44" s="331"/>
      <c r="H44" s="331"/>
      <c r="I44" s="331"/>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243</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97"/>
      <c r="B53" s="333"/>
      <c r="C53" s="333"/>
      <c r="D53" s="333"/>
      <c r="E53" s="333"/>
      <c r="F53" s="333"/>
      <c r="G53" s="333"/>
      <c r="H53" s="333"/>
      <c r="I53" s="328"/>
    </row>
    <row r="54" spans="1:9" x14ac:dyDescent="0.25">
      <c r="A54" s="329" t="s">
        <v>242</v>
      </c>
      <c r="B54" s="331"/>
      <c r="C54" s="331"/>
      <c r="D54" s="331"/>
      <c r="E54" s="331"/>
      <c r="F54" s="331"/>
      <c r="G54" s="331"/>
      <c r="H54" s="331"/>
      <c r="I54" s="331"/>
    </row>
    <row r="55" spans="1:9" x14ac:dyDescent="0.25">
      <c r="A55" s="8"/>
      <c r="B55" s="329" t="s">
        <v>31</v>
      </c>
      <c r="C55" s="331"/>
      <c r="D55" s="331"/>
      <c r="E55" s="331"/>
      <c r="F55" s="329" t="s">
        <v>32</v>
      </c>
      <c r="G55" s="331"/>
      <c r="H55" s="331"/>
      <c r="I55" s="331"/>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243</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G39" sqref="G3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1.15326</v>
      </c>
      <c r="C2" s="39">
        <v>1.15326</v>
      </c>
      <c r="D2" s="39">
        <v>1.15326</v>
      </c>
      <c r="E2" s="39">
        <v>1.15326</v>
      </c>
      <c r="F2" s="39">
        <v>1.15326</v>
      </c>
      <c r="G2" s="39">
        <v>1.15326</v>
      </c>
      <c r="H2" s="39">
        <v>1.15326</v>
      </c>
      <c r="I2" s="39">
        <v>1.15326</v>
      </c>
      <c r="J2" s="39">
        <v>1.15326</v>
      </c>
      <c r="K2" s="39">
        <v>1.15326</v>
      </c>
      <c r="L2" s="39">
        <v>1.15326</v>
      </c>
      <c r="M2" s="39">
        <v>1.15326</v>
      </c>
      <c r="N2" s="39">
        <v>1.15326</v>
      </c>
      <c r="O2" s="39">
        <v>1.15326</v>
      </c>
      <c r="P2" s="39">
        <v>1.15326</v>
      </c>
      <c r="Q2" s="39">
        <v>1.15326</v>
      </c>
      <c r="R2" s="39">
        <v>1.15326</v>
      </c>
      <c r="S2" s="39">
        <v>1.15326</v>
      </c>
      <c r="T2" s="39">
        <v>1.15326</v>
      </c>
      <c r="U2" s="39">
        <v>1.15326</v>
      </c>
      <c r="V2" s="39">
        <v>1.15326</v>
      </c>
      <c r="W2" s="39">
        <v>1.15326</v>
      </c>
      <c r="X2" s="39">
        <v>1.15326</v>
      </c>
      <c r="Y2" s="39">
        <v>1.15326</v>
      </c>
      <c r="Z2" s="39">
        <v>1.15326</v>
      </c>
      <c r="AA2" s="39">
        <v>1.15326</v>
      </c>
      <c r="AB2" s="39">
        <v>1.15326</v>
      </c>
      <c r="AC2" s="39">
        <v>1.15326</v>
      </c>
      <c r="AD2" s="39">
        <v>1.15326</v>
      </c>
      <c r="AE2" s="39">
        <v>1.15326</v>
      </c>
      <c r="AF2" s="39">
        <v>1.15326</v>
      </c>
      <c r="AG2" s="39">
        <v>1.15326</v>
      </c>
      <c r="AH2" s="39">
        <v>1.15326</v>
      </c>
      <c r="AI2" s="39">
        <v>1.15326</v>
      </c>
      <c r="AJ2" s="39">
        <v>1.15326</v>
      </c>
      <c r="AK2" s="39">
        <v>1.15326</v>
      </c>
      <c r="AL2" s="39">
        <v>1.15326</v>
      </c>
      <c r="AM2" s="39">
        <v>1.15326</v>
      </c>
      <c r="AN2" s="39">
        <v>1.15326</v>
      </c>
      <c r="AO2" s="39">
        <v>1.15326</v>
      </c>
      <c r="AP2" s="39">
        <v>1.15326</v>
      </c>
      <c r="AQ2" s="39">
        <v>1.15326</v>
      </c>
      <c r="AR2" s="39">
        <v>1.15326</v>
      </c>
      <c r="AS2" s="39">
        <v>1.15326</v>
      </c>
      <c r="AT2" s="39">
        <v>1.15326</v>
      </c>
      <c r="AU2" s="39">
        <v>1.15326</v>
      </c>
      <c r="AV2" s="39">
        <v>1.15326</v>
      </c>
      <c r="AW2" s="39">
        <v>1.15326</v>
      </c>
      <c r="AX2" s="39">
        <v>1.15326</v>
      </c>
      <c r="AY2" s="39">
        <v>1.15326</v>
      </c>
      <c r="AZ2" s="39">
        <v>1.15326</v>
      </c>
      <c r="BA2" s="39">
        <v>1.15326</v>
      </c>
      <c r="BB2" s="39">
        <v>1.15326</v>
      </c>
      <c r="BC2" s="39">
        <v>1.15326</v>
      </c>
      <c r="BD2" s="39">
        <v>1.15326</v>
      </c>
      <c r="BE2" s="39">
        <v>1.15326</v>
      </c>
      <c r="BF2" s="39">
        <v>1.15326</v>
      </c>
      <c r="BG2" s="39">
        <v>1.15326</v>
      </c>
      <c r="BH2" s="39">
        <v>1.15326</v>
      </c>
      <c r="BI2" s="39">
        <v>1.15326</v>
      </c>
      <c r="BJ2" s="39">
        <v>1.15326</v>
      </c>
      <c r="BK2" s="39">
        <v>1.15326</v>
      </c>
      <c r="BL2" s="39">
        <v>1.15326</v>
      </c>
      <c r="BM2" s="39">
        <v>1.15326</v>
      </c>
      <c r="BN2" s="39">
        <v>1.15326</v>
      </c>
      <c r="BO2" s="39">
        <v>1.15326</v>
      </c>
      <c r="BP2" s="39">
        <v>1.15326</v>
      </c>
      <c r="BQ2" s="39">
        <v>1.15326</v>
      </c>
      <c r="BR2" s="39">
        <v>1.15326</v>
      </c>
      <c r="BS2" s="39">
        <v>1.15326</v>
      </c>
      <c r="BT2" s="39">
        <v>1.15326</v>
      </c>
      <c r="BU2" s="39">
        <v>1.15326</v>
      </c>
      <c r="BV2" s="39">
        <v>1.15326</v>
      </c>
      <c r="BW2" s="39">
        <v>1.15326</v>
      </c>
      <c r="BX2" s="39">
        <v>1.15326</v>
      </c>
      <c r="BY2" s="39">
        <v>1.15326</v>
      </c>
      <c r="BZ2" s="39">
        <v>1.15326</v>
      </c>
      <c r="CA2" s="39">
        <v>1.15326</v>
      </c>
      <c r="CB2" s="39">
        <v>1.15326</v>
      </c>
      <c r="CC2" s="39">
        <v>1.15326</v>
      </c>
      <c r="CD2" s="39">
        <v>1.15326</v>
      </c>
    </row>
    <row r="3" spans="1:82" x14ac:dyDescent="0.25">
      <c r="A3" s="19" t="s">
        <v>38</v>
      </c>
      <c r="B3" s="39">
        <v>1.00187</v>
      </c>
      <c r="C3" s="39">
        <v>1.00187</v>
      </c>
      <c r="D3" s="39">
        <v>1.00187</v>
      </c>
      <c r="E3" s="39">
        <v>1.00187</v>
      </c>
      <c r="F3" s="39">
        <v>1.00187</v>
      </c>
      <c r="G3" s="39">
        <v>1.00187</v>
      </c>
      <c r="H3" s="39">
        <v>1.00187</v>
      </c>
      <c r="I3" s="39">
        <v>1.00187</v>
      </c>
      <c r="J3" s="39">
        <v>1.00187</v>
      </c>
      <c r="K3" s="39">
        <v>1.00187</v>
      </c>
      <c r="L3" s="39">
        <v>1.00187</v>
      </c>
      <c r="M3" s="39">
        <v>1.00187</v>
      </c>
      <c r="N3" s="39">
        <v>1.00187</v>
      </c>
      <c r="O3" s="39">
        <v>1.00187</v>
      </c>
      <c r="P3" s="39">
        <v>1.00187</v>
      </c>
      <c r="Q3" s="39">
        <v>1.00187</v>
      </c>
      <c r="R3" s="39">
        <v>1.00187</v>
      </c>
      <c r="S3" s="39">
        <v>1.00187</v>
      </c>
      <c r="T3" s="39">
        <v>1.00187</v>
      </c>
      <c r="U3" s="39">
        <v>1.00187</v>
      </c>
      <c r="V3" s="39">
        <v>1.00187</v>
      </c>
      <c r="W3" s="39">
        <v>1.00187</v>
      </c>
      <c r="X3" s="39">
        <v>1.00187</v>
      </c>
      <c r="Y3" s="39">
        <v>1.00187</v>
      </c>
      <c r="Z3" s="39">
        <v>1.00187</v>
      </c>
      <c r="AA3" s="39">
        <v>1.00187</v>
      </c>
      <c r="AB3" s="39">
        <v>1.00187</v>
      </c>
      <c r="AC3" s="39">
        <v>1.00187</v>
      </c>
      <c r="AD3" s="39">
        <v>1.00187</v>
      </c>
      <c r="AE3" s="39">
        <v>1.00187</v>
      </c>
      <c r="AF3" s="39">
        <v>1.00187</v>
      </c>
      <c r="AG3" s="39">
        <v>1.00187</v>
      </c>
      <c r="AH3" s="39">
        <v>1.00187</v>
      </c>
      <c r="AI3" s="39">
        <v>1.00187</v>
      </c>
      <c r="AJ3" s="39">
        <v>1.00187</v>
      </c>
      <c r="AK3" s="39">
        <v>1.00187</v>
      </c>
      <c r="AL3" s="39">
        <v>1.00187</v>
      </c>
      <c r="AM3" s="39">
        <v>1.00187</v>
      </c>
      <c r="AN3" s="39">
        <v>1.00187</v>
      </c>
      <c r="AO3" s="39">
        <v>1.00187</v>
      </c>
      <c r="AP3" s="39">
        <v>1.00187</v>
      </c>
      <c r="AQ3" s="39">
        <v>1.00187</v>
      </c>
      <c r="AR3" s="39">
        <v>1.00187</v>
      </c>
      <c r="AS3" s="39">
        <v>1.00187</v>
      </c>
      <c r="AT3" s="39">
        <v>1.00187</v>
      </c>
      <c r="AU3" s="39">
        <v>1.00187</v>
      </c>
      <c r="AV3" s="39">
        <v>1.00187</v>
      </c>
      <c r="AW3" s="39">
        <v>1.00187</v>
      </c>
      <c r="AX3" s="39">
        <v>1.00187</v>
      </c>
      <c r="AY3" s="39">
        <v>1.00187</v>
      </c>
      <c r="AZ3" s="39">
        <v>1.00187</v>
      </c>
      <c r="BA3" s="39">
        <v>1.00187</v>
      </c>
      <c r="BB3" s="39">
        <v>1.00187</v>
      </c>
      <c r="BC3" s="39">
        <v>1.00187</v>
      </c>
      <c r="BD3" s="39">
        <v>1.00187</v>
      </c>
      <c r="BE3" s="39">
        <v>1.00187</v>
      </c>
      <c r="BF3" s="39">
        <v>1.00187</v>
      </c>
      <c r="BG3" s="39">
        <v>1.00187</v>
      </c>
      <c r="BH3" s="39">
        <v>1.00187</v>
      </c>
      <c r="BI3" s="39">
        <v>1.00187</v>
      </c>
      <c r="BJ3" s="39">
        <v>1.00187</v>
      </c>
      <c r="BK3" s="39">
        <v>1.00187</v>
      </c>
      <c r="BL3" s="39">
        <v>1.00187</v>
      </c>
      <c r="BM3" s="39">
        <v>1.00187</v>
      </c>
      <c r="BN3" s="39">
        <v>1.00187</v>
      </c>
      <c r="BO3" s="39">
        <v>1.00187</v>
      </c>
      <c r="BP3" s="39">
        <v>1.00187</v>
      </c>
      <c r="BQ3" s="39">
        <v>1.00187</v>
      </c>
      <c r="BR3" s="39">
        <v>1.00187</v>
      </c>
      <c r="BS3" s="39">
        <v>1.00187</v>
      </c>
      <c r="BT3" s="39">
        <v>1.00187</v>
      </c>
      <c r="BU3" s="39">
        <v>1.00187</v>
      </c>
      <c r="BV3" s="39">
        <v>1.00187</v>
      </c>
      <c r="BW3" s="39">
        <v>1.00187</v>
      </c>
      <c r="BX3" s="39">
        <v>1.00187</v>
      </c>
      <c r="BY3" s="39">
        <v>1.00187</v>
      </c>
      <c r="BZ3" s="39">
        <v>1.00187</v>
      </c>
      <c r="CA3" s="39">
        <v>1.00187</v>
      </c>
      <c r="CB3" s="39">
        <v>1.00187</v>
      </c>
      <c r="CC3" s="39">
        <v>1.00187</v>
      </c>
      <c r="CD3" s="39">
        <v>1.00187</v>
      </c>
    </row>
    <row r="4" spans="1:82" x14ac:dyDescent="0.25">
      <c r="A4" s="19" t="s">
        <v>39</v>
      </c>
      <c r="B4" s="39">
        <v>0.90959000000000001</v>
      </c>
      <c r="C4" s="39">
        <v>0.90959000000000001</v>
      </c>
      <c r="D4" s="39">
        <v>0.90959000000000001</v>
      </c>
      <c r="E4" s="39">
        <v>0.90959000000000001</v>
      </c>
      <c r="F4" s="39">
        <v>0.90959000000000001</v>
      </c>
      <c r="G4" s="39">
        <v>0.90959000000000001</v>
      </c>
      <c r="H4" s="39">
        <v>0.90959000000000001</v>
      </c>
      <c r="I4" s="39">
        <v>0.90959000000000001</v>
      </c>
      <c r="J4" s="39">
        <v>0.90959000000000001</v>
      </c>
      <c r="K4" s="39">
        <v>0.90959000000000001</v>
      </c>
      <c r="L4" s="39">
        <v>0.90959000000000001</v>
      </c>
      <c r="M4" s="39">
        <v>0.90959000000000001</v>
      </c>
      <c r="N4" s="39">
        <v>0.90959000000000001</v>
      </c>
      <c r="O4" s="39">
        <v>0.90959000000000001</v>
      </c>
      <c r="P4" s="39">
        <v>0.90959000000000001</v>
      </c>
      <c r="Q4" s="39">
        <v>0.90959000000000001</v>
      </c>
      <c r="R4" s="39">
        <v>0.90959000000000001</v>
      </c>
      <c r="S4" s="39">
        <v>0.90959000000000001</v>
      </c>
      <c r="T4" s="39">
        <v>0.90959000000000001</v>
      </c>
      <c r="U4" s="39">
        <v>0.90959000000000001</v>
      </c>
      <c r="V4" s="39">
        <v>0.90959000000000001</v>
      </c>
      <c r="W4" s="39">
        <v>0.90959000000000001</v>
      </c>
      <c r="X4" s="39">
        <v>0.90959000000000001</v>
      </c>
      <c r="Y4" s="39">
        <v>0.90959000000000001</v>
      </c>
      <c r="Z4" s="39">
        <v>0.90959000000000001</v>
      </c>
      <c r="AA4" s="39">
        <v>0.90959000000000001</v>
      </c>
      <c r="AB4" s="39">
        <v>0.90959000000000001</v>
      </c>
      <c r="AC4" s="39">
        <v>0.90959000000000001</v>
      </c>
      <c r="AD4" s="39">
        <v>0.90959000000000001</v>
      </c>
      <c r="AE4" s="39">
        <v>0.90959000000000001</v>
      </c>
      <c r="AF4" s="39">
        <v>0.90959000000000001</v>
      </c>
      <c r="AG4" s="39">
        <v>0.90959000000000001</v>
      </c>
      <c r="AH4" s="39">
        <v>0.90959000000000001</v>
      </c>
      <c r="AI4" s="39">
        <v>0.90959000000000001</v>
      </c>
      <c r="AJ4" s="39">
        <v>0.90959000000000001</v>
      </c>
      <c r="AK4" s="39">
        <v>0.90959000000000001</v>
      </c>
      <c r="AL4" s="39">
        <v>0.90959000000000001</v>
      </c>
      <c r="AM4" s="39">
        <v>0.90959000000000001</v>
      </c>
      <c r="AN4" s="39">
        <v>0.90959000000000001</v>
      </c>
      <c r="AO4" s="39">
        <v>0.90959000000000001</v>
      </c>
      <c r="AP4" s="39">
        <v>0.90959000000000001</v>
      </c>
      <c r="AQ4" s="39">
        <v>0.90959000000000001</v>
      </c>
      <c r="AR4" s="39">
        <v>0.90959000000000001</v>
      </c>
      <c r="AS4" s="39">
        <v>0.90959000000000001</v>
      </c>
      <c r="AT4" s="39">
        <v>0.90959000000000001</v>
      </c>
      <c r="AU4" s="39">
        <v>0.90959000000000001</v>
      </c>
      <c r="AV4" s="39">
        <v>0.90959000000000001</v>
      </c>
      <c r="AW4" s="39">
        <v>0.90959000000000001</v>
      </c>
      <c r="AX4" s="39">
        <v>0.90959000000000001</v>
      </c>
      <c r="AY4" s="39">
        <v>0.90959000000000001</v>
      </c>
      <c r="AZ4" s="39">
        <v>0.90959000000000001</v>
      </c>
      <c r="BA4" s="39">
        <v>0.90959000000000001</v>
      </c>
      <c r="BB4" s="39">
        <v>0.90959000000000001</v>
      </c>
      <c r="BC4" s="39">
        <v>0.90959000000000001</v>
      </c>
      <c r="BD4" s="39">
        <v>0.90959000000000001</v>
      </c>
      <c r="BE4" s="39">
        <v>0.90959000000000001</v>
      </c>
      <c r="BF4" s="39">
        <v>0.90959000000000001</v>
      </c>
      <c r="BG4" s="39">
        <v>0.90959000000000001</v>
      </c>
      <c r="BH4" s="39">
        <v>0.90959000000000001</v>
      </c>
      <c r="BI4" s="39">
        <v>0.90959000000000001</v>
      </c>
      <c r="BJ4" s="39">
        <v>0.90959000000000001</v>
      </c>
      <c r="BK4" s="39">
        <v>0.90959000000000001</v>
      </c>
      <c r="BL4" s="39">
        <v>0.90959000000000001</v>
      </c>
      <c r="BM4" s="39">
        <v>0.90959000000000001</v>
      </c>
      <c r="BN4" s="39">
        <v>0.90959000000000001</v>
      </c>
      <c r="BO4" s="39">
        <v>0.90959000000000001</v>
      </c>
      <c r="BP4" s="39">
        <v>0.90959000000000001</v>
      </c>
      <c r="BQ4" s="39">
        <v>0.90959000000000001</v>
      </c>
      <c r="BR4" s="39">
        <v>0.90959000000000001</v>
      </c>
      <c r="BS4" s="39">
        <v>0.90959000000000001</v>
      </c>
      <c r="BT4" s="39">
        <v>0.90959000000000001</v>
      </c>
      <c r="BU4" s="39">
        <v>0.90959000000000001</v>
      </c>
      <c r="BV4" s="39">
        <v>0.90959000000000001</v>
      </c>
      <c r="BW4" s="39">
        <v>0.90959000000000001</v>
      </c>
      <c r="BX4" s="39">
        <v>0.90959000000000001</v>
      </c>
      <c r="BY4" s="39">
        <v>0.90959000000000001</v>
      </c>
      <c r="BZ4" s="39">
        <v>0.90959000000000001</v>
      </c>
      <c r="CA4" s="39">
        <v>0.90959000000000001</v>
      </c>
      <c r="CB4" s="39">
        <v>0.90959000000000001</v>
      </c>
      <c r="CC4" s="39">
        <v>0.90959000000000001</v>
      </c>
      <c r="CD4" s="39">
        <v>0.90959000000000001</v>
      </c>
    </row>
    <row r="5" spans="1:82" x14ac:dyDescent="0.25">
      <c r="A5" s="19" t="s">
        <v>40</v>
      </c>
      <c r="B5" s="39">
        <v>0.91276000000000002</v>
      </c>
      <c r="C5" s="39">
        <v>0.91276000000000002</v>
      </c>
      <c r="D5" s="39">
        <v>0.91276000000000002</v>
      </c>
      <c r="E5" s="39">
        <v>0.91276000000000002</v>
      </c>
      <c r="F5" s="39">
        <v>0.91276000000000002</v>
      </c>
      <c r="G5" s="39">
        <v>0.91276000000000002</v>
      </c>
      <c r="H5" s="39">
        <v>0.91276000000000002</v>
      </c>
      <c r="I5" s="39">
        <v>0.91276000000000002</v>
      </c>
      <c r="J5" s="39">
        <v>0.91276000000000002</v>
      </c>
      <c r="K5" s="39">
        <v>0.91276000000000002</v>
      </c>
      <c r="L5" s="39">
        <v>0.91276000000000002</v>
      </c>
      <c r="M5" s="39">
        <v>0.91276000000000002</v>
      </c>
      <c r="N5" s="39">
        <v>0.91276000000000002</v>
      </c>
      <c r="O5" s="39">
        <v>0.91276000000000002</v>
      </c>
      <c r="P5" s="39">
        <v>0.91276000000000002</v>
      </c>
      <c r="Q5" s="39">
        <v>0.91276000000000002</v>
      </c>
      <c r="R5" s="39">
        <v>0.91276000000000002</v>
      </c>
      <c r="S5" s="39">
        <v>0.91276000000000002</v>
      </c>
      <c r="T5" s="39">
        <v>0.91276000000000002</v>
      </c>
      <c r="U5" s="39">
        <v>0.91276000000000002</v>
      </c>
      <c r="V5" s="39">
        <v>0.91276000000000002</v>
      </c>
      <c r="W5" s="39">
        <v>0.91276000000000002</v>
      </c>
      <c r="X5" s="39">
        <v>0.91276000000000002</v>
      </c>
      <c r="Y5" s="39">
        <v>0.91276000000000002</v>
      </c>
      <c r="Z5" s="39">
        <v>0.91276000000000002</v>
      </c>
      <c r="AA5" s="39">
        <v>0.91276000000000002</v>
      </c>
      <c r="AB5" s="39">
        <v>0.91276000000000002</v>
      </c>
      <c r="AC5" s="39">
        <v>0.91276000000000002</v>
      </c>
      <c r="AD5" s="39">
        <v>0.91276000000000002</v>
      </c>
      <c r="AE5" s="39">
        <v>0.91276000000000002</v>
      </c>
      <c r="AF5" s="39">
        <v>0.91276000000000002</v>
      </c>
      <c r="AG5" s="39">
        <v>0.91276000000000002</v>
      </c>
      <c r="AH5" s="39">
        <v>0.91276000000000002</v>
      </c>
      <c r="AI5" s="39">
        <v>0.91276000000000002</v>
      </c>
      <c r="AJ5" s="39">
        <v>0.91276000000000002</v>
      </c>
      <c r="AK5" s="39">
        <v>0.91276000000000002</v>
      </c>
      <c r="AL5" s="39">
        <v>0.91276000000000002</v>
      </c>
      <c r="AM5" s="39">
        <v>0.91276000000000002</v>
      </c>
      <c r="AN5" s="39">
        <v>0.91276000000000002</v>
      </c>
      <c r="AO5" s="39">
        <v>0.91276000000000002</v>
      </c>
      <c r="AP5" s="39">
        <v>0.91276000000000002</v>
      </c>
      <c r="AQ5" s="39">
        <v>0.91276000000000002</v>
      </c>
      <c r="AR5" s="39">
        <v>0.91276000000000002</v>
      </c>
      <c r="AS5" s="39">
        <v>0.91276000000000002</v>
      </c>
      <c r="AT5" s="39">
        <v>0.91276000000000002</v>
      </c>
      <c r="AU5" s="39">
        <v>0.91276000000000002</v>
      </c>
      <c r="AV5" s="39">
        <v>0.91276000000000002</v>
      </c>
      <c r="AW5" s="39">
        <v>0.91276000000000002</v>
      </c>
      <c r="AX5" s="39">
        <v>0.91276000000000002</v>
      </c>
      <c r="AY5" s="39">
        <v>0.91276000000000002</v>
      </c>
      <c r="AZ5" s="39">
        <v>0.91276000000000002</v>
      </c>
      <c r="BA5" s="39">
        <v>0.91276000000000002</v>
      </c>
      <c r="BB5" s="39">
        <v>0.91276000000000002</v>
      </c>
      <c r="BC5" s="39">
        <v>0.91276000000000002</v>
      </c>
      <c r="BD5" s="39">
        <v>0.91276000000000002</v>
      </c>
      <c r="BE5" s="39">
        <v>0.91276000000000002</v>
      </c>
      <c r="BF5" s="39">
        <v>0.91276000000000002</v>
      </c>
      <c r="BG5" s="39">
        <v>0.91276000000000002</v>
      </c>
      <c r="BH5" s="39">
        <v>0.91276000000000002</v>
      </c>
      <c r="BI5" s="39">
        <v>0.91276000000000002</v>
      </c>
      <c r="BJ5" s="39">
        <v>0.91276000000000002</v>
      </c>
      <c r="BK5" s="39">
        <v>0.91276000000000002</v>
      </c>
      <c r="BL5" s="39">
        <v>0.91276000000000002</v>
      </c>
      <c r="BM5" s="39">
        <v>0.91276000000000002</v>
      </c>
      <c r="BN5" s="39">
        <v>0.91276000000000002</v>
      </c>
      <c r="BO5" s="39">
        <v>0.91276000000000002</v>
      </c>
      <c r="BP5" s="39">
        <v>0.91276000000000002</v>
      </c>
      <c r="BQ5" s="39">
        <v>0.91276000000000002</v>
      </c>
      <c r="BR5" s="39">
        <v>0.91276000000000002</v>
      </c>
      <c r="BS5" s="39">
        <v>0.91276000000000002</v>
      </c>
      <c r="BT5" s="39">
        <v>0.91276000000000002</v>
      </c>
      <c r="BU5" s="39">
        <v>0.91276000000000002</v>
      </c>
      <c r="BV5" s="39">
        <v>0.91276000000000002</v>
      </c>
      <c r="BW5" s="39">
        <v>0.91276000000000002</v>
      </c>
      <c r="BX5" s="39">
        <v>0.91276000000000002</v>
      </c>
      <c r="BY5" s="39">
        <v>0.91276000000000002</v>
      </c>
      <c r="BZ5" s="39">
        <v>0.91276000000000002</v>
      </c>
      <c r="CA5" s="39">
        <v>0.91276000000000002</v>
      </c>
      <c r="CB5" s="39">
        <v>0.91276000000000002</v>
      </c>
      <c r="CC5" s="39">
        <v>0.91276000000000002</v>
      </c>
      <c r="CD5" s="39">
        <v>0.91276000000000002</v>
      </c>
    </row>
    <row r="6" spans="1:82" x14ac:dyDescent="0.25">
      <c r="A6" s="19" t="s">
        <v>41</v>
      </c>
      <c r="B6" s="39">
        <v>0.88399000000000005</v>
      </c>
      <c r="C6" s="39">
        <v>0.88399000000000005</v>
      </c>
      <c r="D6" s="39">
        <v>0.88399000000000005</v>
      </c>
      <c r="E6" s="39">
        <v>0.88399000000000005</v>
      </c>
      <c r="F6" s="39">
        <v>0.88399000000000005</v>
      </c>
      <c r="G6" s="39">
        <v>0.88399000000000005</v>
      </c>
      <c r="H6" s="39">
        <v>0.88399000000000005</v>
      </c>
      <c r="I6" s="39">
        <v>0.88399000000000005</v>
      </c>
      <c r="J6" s="39">
        <v>0.88399000000000005</v>
      </c>
      <c r="K6" s="39">
        <v>0.88399000000000005</v>
      </c>
      <c r="L6" s="39">
        <v>0.88399000000000005</v>
      </c>
      <c r="M6" s="39">
        <v>0.88399000000000005</v>
      </c>
      <c r="N6" s="39">
        <v>0.88399000000000005</v>
      </c>
      <c r="O6" s="39">
        <v>0.88399000000000005</v>
      </c>
      <c r="P6" s="39">
        <v>0.88399000000000005</v>
      </c>
      <c r="Q6" s="39">
        <v>0.88399000000000005</v>
      </c>
      <c r="R6" s="39">
        <v>0.88399000000000005</v>
      </c>
      <c r="S6" s="39">
        <v>0.88399000000000005</v>
      </c>
      <c r="T6" s="39">
        <v>0.88399000000000005</v>
      </c>
      <c r="U6" s="39">
        <v>0.88399000000000005</v>
      </c>
      <c r="V6" s="39">
        <v>0.88399000000000005</v>
      </c>
      <c r="W6" s="39">
        <v>0.88399000000000005</v>
      </c>
      <c r="X6" s="39">
        <v>0.88399000000000005</v>
      </c>
      <c r="Y6" s="39">
        <v>0.88399000000000005</v>
      </c>
      <c r="Z6" s="39">
        <v>0.88399000000000005</v>
      </c>
      <c r="AA6" s="39">
        <v>0.88399000000000005</v>
      </c>
      <c r="AB6" s="39">
        <v>0.88399000000000005</v>
      </c>
      <c r="AC6" s="39">
        <v>0.88399000000000005</v>
      </c>
      <c r="AD6" s="39">
        <v>0.88399000000000005</v>
      </c>
      <c r="AE6" s="39">
        <v>0.88399000000000005</v>
      </c>
      <c r="AF6" s="39">
        <v>0.88399000000000005</v>
      </c>
      <c r="AG6" s="39">
        <v>0.88399000000000005</v>
      </c>
      <c r="AH6" s="39">
        <v>0.88399000000000005</v>
      </c>
      <c r="AI6" s="39">
        <v>0.88399000000000005</v>
      </c>
      <c r="AJ6" s="39">
        <v>0.88399000000000005</v>
      </c>
      <c r="AK6" s="39">
        <v>0.88399000000000005</v>
      </c>
      <c r="AL6" s="39">
        <v>0.88399000000000005</v>
      </c>
      <c r="AM6" s="39">
        <v>0.88399000000000005</v>
      </c>
      <c r="AN6" s="39">
        <v>0.88399000000000005</v>
      </c>
      <c r="AO6" s="39">
        <v>0.88399000000000005</v>
      </c>
      <c r="AP6" s="39">
        <v>0.88399000000000005</v>
      </c>
      <c r="AQ6" s="39">
        <v>0.88399000000000005</v>
      </c>
      <c r="AR6" s="39">
        <v>0.88399000000000005</v>
      </c>
      <c r="AS6" s="39">
        <v>0.88399000000000005</v>
      </c>
      <c r="AT6" s="39">
        <v>0.88399000000000005</v>
      </c>
      <c r="AU6" s="39">
        <v>0.88399000000000005</v>
      </c>
      <c r="AV6" s="39">
        <v>0.88399000000000005</v>
      </c>
      <c r="AW6" s="39">
        <v>0.88399000000000005</v>
      </c>
      <c r="AX6" s="39">
        <v>0.88399000000000005</v>
      </c>
      <c r="AY6" s="39">
        <v>0.88399000000000005</v>
      </c>
      <c r="AZ6" s="39">
        <v>0.88399000000000005</v>
      </c>
      <c r="BA6" s="39">
        <v>0.88399000000000005</v>
      </c>
      <c r="BB6" s="39">
        <v>0.88399000000000005</v>
      </c>
      <c r="BC6" s="39">
        <v>0.88399000000000005</v>
      </c>
      <c r="BD6" s="39">
        <v>0.88399000000000005</v>
      </c>
      <c r="BE6" s="39">
        <v>0.88399000000000005</v>
      </c>
      <c r="BF6" s="39">
        <v>0.88399000000000005</v>
      </c>
      <c r="BG6" s="39">
        <v>0.88399000000000005</v>
      </c>
      <c r="BH6" s="39">
        <v>0.88399000000000005</v>
      </c>
      <c r="BI6" s="39">
        <v>0.88399000000000005</v>
      </c>
      <c r="BJ6" s="39">
        <v>0.88399000000000005</v>
      </c>
      <c r="BK6" s="39">
        <v>0.88399000000000005</v>
      </c>
      <c r="BL6" s="39">
        <v>0.88399000000000005</v>
      </c>
      <c r="BM6" s="39">
        <v>0.88399000000000005</v>
      </c>
      <c r="BN6" s="39">
        <v>0.88399000000000005</v>
      </c>
      <c r="BO6" s="39">
        <v>0.88399000000000005</v>
      </c>
      <c r="BP6" s="39">
        <v>0.88399000000000005</v>
      </c>
      <c r="BQ6" s="39">
        <v>0.88399000000000005</v>
      </c>
      <c r="BR6" s="39">
        <v>0.88399000000000005</v>
      </c>
      <c r="BS6" s="39">
        <v>0.88399000000000005</v>
      </c>
      <c r="BT6" s="39">
        <v>0.88399000000000005</v>
      </c>
      <c r="BU6" s="39">
        <v>0.88399000000000005</v>
      </c>
      <c r="BV6" s="39">
        <v>0.88399000000000005</v>
      </c>
      <c r="BW6" s="39">
        <v>0.88399000000000005</v>
      </c>
      <c r="BX6" s="39">
        <v>0.88399000000000005</v>
      </c>
      <c r="BY6" s="39">
        <v>0.88399000000000005</v>
      </c>
      <c r="BZ6" s="39">
        <v>0.88399000000000005</v>
      </c>
      <c r="CA6" s="39">
        <v>0.88399000000000005</v>
      </c>
      <c r="CB6" s="39">
        <v>0.88399000000000005</v>
      </c>
      <c r="CC6" s="39">
        <v>0.88399000000000005</v>
      </c>
      <c r="CD6" s="39">
        <v>0.88399000000000005</v>
      </c>
    </row>
    <row r="7" spans="1:82" x14ac:dyDescent="0.25">
      <c r="A7" s="19" t="s">
        <v>42</v>
      </c>
      <c r="B7" s="39">
        <v>0.88399000000000005</v>
      </c>
      <c r="C7" s="39">
        <v>0.88399000000000005</v>
      </c>
      <c r="D7" s="39">
        <v>0.88399000000000005</v>
      </c>
      <c r="E7" s="39">
        <v>0.88399000000000005</v>
      </c>
      <c r="F7" s="39">
        <v>0.88399000000000005</v>
      </c>
      <c r="G7" s="39">
        <v>0.88399000000000005</v>
      </c>
      <c r="H7" s="39">
        <v>0.88399000000000005</v>
      </c>
      <c r="I7" s="39">
        <v>0.88399000000000005</v>
      </c>
      <c r="J7" s="39">
        <v>0.88399000000000005</v>
      </c>
      <c r="K7" s="39">
        <v>0.88399000000000005</v>
      </c>
      <c r="L7" s="39">
        <v>0.88399000000000005</v>
      </c>
      <c r="M7" s="39">
        <v>0.88399000000000005</v>
      </c>
      <c r="N7" s="39">
        <v>0.88399000000000005</v>
      </c>
      <c r="O7" s="39">
        <v>0.88399000000000005</v>
      </c>
      <c r="P7" s="39">
        <v>0.88399000000000005</v>
      </c>
      <c r="Q7" s="39">
        <v>0.88399000000000005</v>
      </c>
      <c r="R7" s="39">
        <v>0.88399000000000005</v>
      </c>
      <c r="S7" s="39">
        <v>0.88399000000000005</v>
      </c>
      <c r="T7" s="39">
        <v>0.88399000000000005</v>
      </c>
      <c r="U7" s="39">
        <v>0.88399000000000005</v>
      </c>
      <c r="V7" s="39">
        <v>0.88399000000000005</v>
      </c>
      <c r="W7" s="39">
        <v>0.88399000000000005</v>
      </c>
      <c r="X7" s="39">
        <v>0.88399000000000005</v>
      </c>
      <c r="Y7" s="39">
        <v>0.88399000000000005</v>
      </c>
      <c r="Z7" s="39">
        <v>0.88399000000000005</v>
      </c>
      <c r="AA7" s="39">
        <v>0.88399000000000005</v>
      </c>
      <c r="AB7" s="39">
        <v>0.88399000000000005</v>
      </c>
      <c r="AC7" s="39">
        <v>0.88399000000000005</v>
      </c>
      <c r="AD7" s="39">
        <v>0.88399000000000005</v>
      </c>
      <c r="AE7" s="39">
        <v>0.88399000000000005</v>
      </c>
      <c r="AF7" s="39">
        <v>0.88399000000000005</v>
      </c>
      <c r="AG7" s="39">
        <v>0.88399000000000005</v>
      </c>
      <c r="AH7" s="39">
        <v>0.88399000000000005</v>
      </c>
      <c r="AI7" s="39">
        <v>0.88399000000000005</v>
      </c>
      <c r="AJ7" s="39">
        <v>0.88399000000000005</v>
      </c>
      <c r="AK7" s="39">
        <v>0.88399000000000005</v>
      </c>
      <c r="AL7" s="39">
        <v>0.88399000000000005</v>
      </c>
      <c r="AM7" s="39">
        <v>0.88399000000000005</v>
      </c>
      <c r="AN7" s="39">
        <v>0.88399000000000005</v>
      </c>
      <c r="AO7" s="39">
        <v>0.88399000000000005</v>
      </c>
      <c r="AP7" s="39">
        <v>0.88399000000000005</v>
      </c>
      <c r="AQ7" s="39">
        <v>0.88399000000000005</v>
      </c>
      <c r="AR7" s="39">
        <v>0.88399000000000005</v>
      </c>
      <c r="AS7" s="39">
        <v>0.88399000000000005</v>
      </c>
      <c r="AT7" s="39">
        <v>0.88399000000000005</v>
      </c>
      <c r="AU7" s="39">
        <v>0.88399000000000005</v>
      </c>
      <c r="AV7" s="39">
        <v>0.88399000000000005</v>
      </c>
      <c r="AW7" s="39">
        <v>0.88399000000000005</v>
      </c>
      <c r="AX7" s="39">
        <v>0.88399000000000005</v>
      </c>
      <c r="AY7" s="39">
        <v>0.88399000000000005</v>
      </c>
      <c r="AZ7" s="39">
        <v>0.88399000000000005</v>
      </c>
      <c r="BA7" s="39">
        <v>0.88399000000000005</v>
      </c>
      <c r="BB7" s="39">
        <v>0.88399000000000005</v>
      </c>
      <c r="BC7" s="39">
        <v>0.88399000000000005</v>
      </c>
      <c r="BD7" s="39">
        <v>0.88399000000000005</v>
      </c>
      <c r="BE7" s="39">
        <v>0.88399000000000005</v>
      </c>
      <c r="BF7" s="39">
        <v>0.88399000000000005</v>
      </c>
      <c r="BG7" s="39">
        <v>0.88399000000000005</v>
      </c>
      <c r="BH7" s="39">
        <v>0.88399000000000005</v>
      </c>
      <c r="BI7" s="39">
        <v>0.88399000000000005</v>
      </c>
      <c r="BJ7" s="39">
        <v>0.88399000000000005</v>
      </c>
      <c r="BK7" s="39">
        <v>0.88399000000000005</v>
      </c>
      <c r="BL7" s="39">
        <v>0.88399000000000005</v>
      </c>
      <c r="BM7" s="39">
        <v>0.88399000000000005</v>
      </c>
      <c r="BN7" s="39">
        <v>0.88399000000000005</v>
      </c>
      <c r="BO7" s="39">
        <v>0.88399000000000005</v>
      </c>
      <c r="BP7" s="39">
        <v>0.88399000000000005</v>
      </c>
      <c r="BQ7" s="39">
        <v>0.88399000000000005</v>
      </c>
      <c r="BR7" s="39">
        <v>0.88399000000000005</v>
      </c>
      <c r="BS7" s="39">
        <v>0.88399000000000005</v>
      </c>
      <c r="BT7" s="39">
        <v>0.88399000000000005</v>
      </c>
      <c r="BU7" s="39">
        <v>0.88399000000000005</v>
      </c>
      <c r="BV7" s="39">
        <v>0.88399000000000005</v>
      </c>
      <c r="BW7" s="39">
        <v>0.88399000000000005</v>
      </c>
      <c r="BX7" s="39">
        <v>0.88399000000000005</v>
      </c>
      <c r="BY7" s="39">
        <v>0.88399000000000005</v>
      </c>
      <c r="BZ7" s="39">
        <v>0.88399000000000005</v>
      </c>
      <c r="CA7" s="39">
        <v>0.88399000000000005</v>
      </c>
      <c r="CB7" s="39">
        <v>0.88399000000000005</v>
      </c>
      <c r="CC7" s="39">
        <v>0.88399000000000005</v>
      </c>
      <c r="CD7" s="39">
        <v>0.88399000000000005</v>
      </c>
    </row>
    <row r="8" spans="1:82" x14ac:dyDescent="0.25">
      <c r="A8" s="19" t="s">
        <v>43</v>
      </c>
      <c r="B8" s="39">
        <v>0.88399000000000005</v>
      </c>
      <c r="C8" s="39">
        <v>0.88399000000000005</v>
      </c>
      <c r="D8" s="39">
        <v>0.88399000000000005</v>
      </c>
      <c r="E8" s="39">
        <v>0.88399000000000005</v>
      </c>
      <c r="F8" s="39">
        <v>0.88399000000000005</v>
      </c>
      <c r="G8" s="39">
        <v>0.88399000000000005</v>
      </c>
      <c r="H8" s="39">
        <v>0.88399000000000005</v>
      </c>
      <c r="I8" s="39">
        <v>0.88399000000000005</v>
      </c>
      <c r="J8" s="39">
        <v>0.88399000000000005</v>
      </c>
      <c r="K8" s="39">
        <v>0.88399000000000005</v>
      </c>
      <c r="L8" s="39">
        <v>0.88399000000000005</v>
      </c>
      <c r="M8" s="39">
        <v>0.88399000000000005</v>
      </c>
      <c r="N8" s="39">
        <v>0.88399000000000005</v>
      </c>
      <c r="O8" s="39">
        <v>0.88399000000000005</v>
      </c>
      <c r="P8" s="39">
        <v>0.88399000000000005</v>
      </c>
      <c r="Q8" s="39">
        <v>0.88399000000000005</v>
      </c>
      <c r="R8" s="39">
        <v>0.88399000000000005</v>
      </c>
      <c r="S8" s="39">
        <v>0.88399000000000005</v>
      </c>
      <c r="T8" s="39">
        <v>0.88399000000000005</v>
      </c>
      <c r="U8" s="39">
        <v>0.88399000000000005</v>
      </c>
      <c r="V8" s="39">
        <v>0.88399000000000005</v>
      </c>
      <c r="W8" s="39">
        <v>0.88399000000000005</v>
      </c>
      <c r="X8" s="39">
        <v>0.88399000000000005</v>
      </c>
      <c r="Y8" s="39">
        <v>0.88399000000000005</v>
      </c>
      <c r="Z8" s="39">
        <v>0.88399000000000005</v>
      </c>
      <c r="AA8" s="39">
        <v>0.88399000000000005</v>
      </c>
      <c r="AB8" s="39">
        <v>0.88399000000000005</v>
      </c>
      <c r="AC8" s="39">
        <v>0.88399000000000005</v>
      </c>
      <c r="AD8" s="39">
        <v>0.88399000000000005</v>
      </c>
      <c r="AE8" s="39">
        <v>0.88399000000000005</v>
      </c>
      <c r="AF8" s="39">
        <v>0.88399000000000005</v>
      </c>
      <c r="AG8" s="39">
        <v>0.88399000000000005</v>
      </c>
      <c r="AH8" s="39">
        <v>0.88399000000000005</v>
      </c>
      <c r="AI8" s="39">
        <v>0.88399000000000005</v>
      </c>
      <c r="AJ8" s="39">
        <v>0.88399000000000005</v>
      </c>
      <c r="AK8" s="39">
        <v>0.88399000000000005</v>
      </c>
      <c r="AL8" s="39">
        <v>0.88399000000000005</v>
      </c>
      <c r="AM8" s="39">
        <v>0.88399000000000005</v>
      </c>
      <c r="AN8" s="39">
        <v>0.88399000000000005</v>
      </c>
      <c r="AO8" s="39">
        <v>0.88399000000000005</v>
      </c>
      <c r="AP8" s="39">
        <v>0.88399000000000005</v>
      </c>
      <c r="AQ8" s="39">
        <v>0.88399000000000005</v>
      </c>
      <c r="AR8" s="39">
        <v>0.88399000000000005</v>
      </c>
      <c r="AS8" s="39">
        <v>0.88399000000000005</v>
      </c>
      <c r="AT8" s="39">
        <v>0.88399000000000005</v>
      </c>
      <c r="AU8" s="39">
        <v>0.88399000000000005</v>
      </c>
      <c r="AV8" s="39">
        <v>0.88399000000000005</v>
      </c>
      <c r="AW8" s="39">
        <v>0.88399000000000005</v>
      </c>
      <c r="AX8" s="39">
        <v>0.88399000000000005</v>
      </c>
      <c r="AY8" s="39">
        <v>0.88399000000000005</v>
      </c>
      <c r="AZ8" s="39">
        <v>0.88399000000000005</v>
      </c>
      <c r="BA8" s="39">
        <v>0.88399000000000005</v>
      </c>
      <c r="BB8" s="39">
        <v>0.88399000000000005</v>
      </c>
      <c r="BC8" s="39">
        <v>0.88399000000000005</v>
      </c>
      <c r="BD8" s="39">
        <v>0.88399000000000005</v>
      </c>
      <c r="BE8" s="39">
        <v>0.88399000000000005</v>
      </c>
      <c r="BF8" s="39">
        <v>0.88399000000000005</v>
      </c>
      <c r="BG8" s="39">
        <v>0.88399000000000005</v>
      </c>
      <c r="BH8" s="39">
        <v>0.88399000000000005</v>
      </c>
      <c r="BI8" s="39">
        <v>0.88399000000000005</v>
      </c>
      <c r="BJ8" s="39">
        <v>0.88399000000000005</v>
      </c>
      <c r="BK8" s="39">
        <v>0.88399000000000005</v>
      </c>
      <c r="BL8" s="39">
        <v>0.88399000000000005</v>
      </c>
      <c r="BM8" s="39">
        <v>0.88399000000000005</v>
      </c>
      <c r="BN8" s="39">
        <v>0.88399000000000005</v>
      </c>
      <c r="BO8" s="39">
        <v>0.88399000000000005</v>
      </c>
      <c r="BP8" s="39">
        <v>0.88399000000000005</v>
      </c>
      <c r="BQ8" s="39">
        <v>0.88399000000000005</v>
      </c>
      <c r="BR8" s="39">
        <v>0.88399000000000005</v>
      </c>
      <c r="BS8" s="39">
        <v>0.88399000000000005</v>
      </c>
      <c r="BT8" s="39">
        <v>0.88399000000000005</v>
      </c>
      <c r="BU8" s="39">
        <v>0.88399000000000005</v>
      </c>
      <c r="BV8" s="39">
        <v>0.88399000000000005</v>
      </c>
      <c r="BW8" s="39">
        <v>0.88399000000000005</v>
      </c>
      <c r="BX8" s="39">
        <v>0.88399000000000005</v>
      </c>
      <c r="BY8" s="39">
        <v>0.88399000000000005</v>
      </c>
      <c r="BZ8" s="39">
        <v>0.88399000000000005</v>
      </c>
      <c r="CA8" s="39">
        <v>0.88399000000000005</v>
      </c>
      <c r="CB8" s="39">
        <v>0.88399000000000005</v>
      </c>
      <c r="CC8" s="39">
        <v>0.88399000000000005</v>
      </c>
      <c r="CD8" s="39">
        <v>0.88399000000000005</v>
      </c>
    </row>
    <row r="9" spans="1:82" x14ac:dyDescent="0.25">
      <c r="A9" s="398"/>
      <c r="B9" s="383"/>
      <c r="C9" s="383"/>
      <c r="D9" s="383"/>
      <c r="E9" s="383"/>
      <c r="F9" s="383"/>
      <c r="G9" s="383"/>
      <c r="H9" s="383"/>
      <c r="I9" s="383"/>
      <c r="J9" s="383"/>
      <c r="K9" s="383"/>
      <c r="L9" s="383"/>
      <c r="M9" s="383"/>
      <c r="N9" s="383"/>
      <c r="O9" s="383"/>
      <c r="P9" s="383"/>
      <c r="Q9" s="383"/>
      <c r="R9" s="383"/>
      <c r="S9" s="383"/>
      <c r="T9" s="383"/>
      <c r="U9" s="383"/>
      <c r="V9" s="383"/>
      <c r="W9" s="383"/>
      <c r="X9" s="383"/>
      <c r="Y9" s="383"/>
      <c r="Z9" s="383"/>
      <c r="AA9" s="383"/>
      <c r="AB9" s="383"/>
      <c r="AC9" s="383"/>
      <c r="AD9" s="383"/>
      <c r="AE9" s="383"/>
      <c r="AF9" s="383"/>
      <c r="AG9" s="383"/>
      <c r="AH9" s="383"/>
      <c r="AI9" s="383"/>
      <c r="AJ9" s="383"/>
      <c r="AK9" s="383"/>
      <c r="AL9" s="383"/>
      <c r="AM9" s="383"/>
      <c r="AN9" s="383"/>
      <c r="AO9" s="383"/>
      <c r="AP9" s="383"/>
      <c r="AQ9" s="383"/>
      <c r="AR9" s="383"/>
      <c r="AS9" s="383"/>
      <c r="AT9" s="383"/>
      <c r="AU9" s="383"/>
      <c r="AV9" s="383"/>
      <c r="AW9" s="383"/>
      <c r="AX9" s="383"/>
      <c r="AY9" s="383"/>
      <c r="AZ9" s="383"/>
      <c r="BA9" s="383"/>
      <c r="BB9" s="383"/>
      <c r="BC9" s="383"/>
      <c r="BD9" s="383"/>
      <c r="BE9" s="383"/>
      <c r="BF9" s="383"/>
      <c r="BG9" s="383"/>
      <c r="BH9" s="383"/>
      <c r="BI9" s="383"/>
      <c r="BJ9" s="383"/>
      <c r="BK9" s="383"/>
      <c r="BL9" s="383"/>
      <c r="BM9" s="383"/>
      <c r="BN9" s="383"/>
      <c r="BO9" s="383"/>
      <c r="BP9" s="383"/>
      <c r="BQ9" s="383"/>
      <c r="BR9" s="383"/>
      <c r="BS9" s="383"/>
      <c r="BT9" s="383"/>
      <c r="BU9" s="383"/>
      <c r="BV9" s="383"/>
      <c r="BW9" s="383"/>
      <c r="BX9" s="383"/>
      <c r="BY9" s="383"/>
      <c r="BZ9" s="383"/>
      <c r="CA9" s="383"/>
      <c r="CB9" s="383"/>
      <c r="CC9" s="383"/>
      <c r="CD9" s="383"/>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150">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243</v>
      </c>
      <c r="B12" s="150">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150">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150">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150">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150">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150">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97"/>
      <c r="B18" s="399"/>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400"/>
      <c r="B27" s="40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0.93622000000000005</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98"/>
      <c r="B30" s="398"/>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W2" activePane="bottomRight" state="frozen"/>
      <selection pane="topRight" activeCell="B1" sqref="B1"/>
      <selection pane="bottomLeft" activeCell="A2" sqref="A2"/>
      <selection pane="bottomRight" activeCell="A23" sqref="A23"/>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244</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245</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sqref="A1:CD1"/>
    </sheetView>
  </sheetViews>
  <sheetFormatPr defaultRowHeight="15" x14ac:dyDescent="0.25"/>
  <sheetData>
    <row r="1" spans="1:82" x14ac:dyDescent="0.25">
      <c r="A1" s="402" t="s">
        <v>91</v>
      </c>
      <c r="B1" s="403"/>
      <c r="C1" s="403"/>
      <c r="D1" s="403"/>
      <c r="E1" s="403"/>
      <c r="F1" s="403"/>
      <c r="G1" s="403"/>
      <c r="H1" s="403"/>
      <c r="I1" s="403"/>
      <c r="J1" s="403"/>
      <c r="K1" s="403"/>
      <c r="L1" s="403"/>
      <c r="M1" s="403"/>
      <c r="N1" s="403"/>
      <c r="O1" s="403"/>
      <c r="P1" s="403"/>
      <c r="Q1" s="403"/>
      <c r="R1" s="403"/>
      <c r="S1" s="403"/>
      <c r="T1" s="403"/>
      <c r="U1" s="403"/>
      <c r="V1" s="403"/>
      <c r="W1" s="403"/>
      <c r="X1" s="403"/>
      <c r="Y1" s="403"/>
      <c r="Z1" s="403"/>
      <c r="AA1" s="403"/>
      <c r="AB1" s="403"/>
      <c r="AC1" s="403"/>
      <c r="AD1" s="403"/>
      <c r="AE1" s="403"/>
      <c r="AF1" s="403"/>
      <c r="AG1" s="403"/>
      <c r="AH1" s="403"/>
      <c r="AI1" s="403"/>
      <c r="AJ1" s="403"/>
      <c r="AK1" s="403"/>
      <c r="AL1" s="403"/>
      <c r="AM1" s="403"/>
      <c r="AN1" s="403"/>
      <c r="AO1" s="403"/>
      <c r="AP1" s="403"/>
      <c r="AQ1" s="403"/>
      <c r="AR1" s="403"/>
      <c r="AS1" s="403"/>
      <c r="AT1" s="403"/>
      <c r="AU1" s="403"/>
      <c r="AV1" s="403"/>
      <c r="AW1" s="403"/>
      <c r="AX1" s="403"/>
      <c r="AY1" s="403"/>
      <c r="AZ1" s="403"/>
      <c r="BA1" s="403"/>
      <c r="BB1" s="403"/>
      <c r="BC1" s="403"/>
      <c r="BD1" s="403"/>
      <c r="BE1" s="403"/>
      <c r="BF1" s="403"/>
      <c r="BG1" s="403"/>
      <c r="BH1" s="403"/>
      <c r="BI1" s="403"/>
      <c r="BJ1" s="403"/>
      <c r="BK1" s="403"/>
      <c r="BL1" s="403"/>
      <c r="BM1" s="403"/>
      <c r="BN1" s="403"/>
      <c r="BO1" s="403"/>
      <c r="BP1" s="403"/>
      <c r="BQ1" s="403"/>
      <c r="BR1" s="403"/>
      <c r="BS1" s="403"/>
      <c r="BT1" s="403"/>
      <c r="BU1" s="403"/>
      <c r="BV1" s="403"/>
      <c r="BW1" s="403"/>
      <c r="BX1" s="403"/>
      <c r="BY1" s="403"/>
      <c r="BZ1" s="403"/>
      <c r="CA1" s="403"/>
      <c r="CB1" s="403"/>
      <c r="CC1" s="403"/>
      <c r="CD1" s="403"/>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A4A0E-8AFD-4B5C-8956-B131F9D44811}">
  <dimension ref="A1:D29"/>
  <sheetViews>
    <sheetView workbookViewId="0">
      <selection activeCell="B38" sqref="B38"/>
    </sheetView>
  </sheetViews>
  <sheetFormatPr defaultRowHeight="15" x14ac:dyDescent="0.25"/>
  <cols>
    <col min="1" max="1" width="60.7109375" customWidth="1"/>
    <col min="3" max="3" width="105.7109375" customWidth="1"/>
    <col min="4" max="4" width="20.7109375" customWidth="1"/>
  </cols>
  <sheetData>
    <row r="1" spans="1:4" x14ac:dyDescent="0.25">
      <c r="A1" s="5" t="s">
        <v>22</v>
      </c>
      <c r="B1" s="6" t="s">
        <v>5</v>
      </c>
      <c r="C1" s="7" t="s">
        <v>11</v>
      </c>
      <c r="D1" s="5" t="s">
        <v>4</v>
      </c>
    </row>
    <row r="2" spans="1:4" s="145" customFormat="1" x14ac:dyDescent="0.25">
      <c r="A2" s="22" t="s">
        <v>472</v>
      </c>
      <c r="B2" s="235"/>
      <c r="C2" s="8"/>
      <c r="D2" s="22"/>
    </row>
    <row r="3" spans="1:4" x14ac:dyDescent="0.25">
      <c r="A3" s="8" t="s">
        <v>467</v>
      </c>
      <c r="B3" s="317">
        <v>37</v>
      </c>
      <c r="C3" s="8"/>
      <c r="D3" s="303" t="s">
        <v>474</v>
      </c>
    </row>
    <row r="4" spans="1:4" x14ac:dyDescent="0.25">
      <c r="A4" s="8" t="s">
        <v>468</v>
      </c>
      <c r="B4" s="317">
        <v>27</v>
      </c>
      <c r="C4" s="8"/>
      <c r="D4" s="303" t="s">
        <v>473</v>
      </c>
    </row>
    <row r="5" spans="1:4" x14ac:dyDescent="0.25">
      <c r="A5" s="8" t="s">
        <v>469</v>
      </c>
      <c r="B5" s="317">
        <v>15</v>
      </c>
      <c r="C5" s="8"/>
      <c r="D5" s="303" t="s">
        <v>475</v>
      </c>
    </row>
    <row r="6" spans="1:4" x14ac:dyDescent="0.25">
      <c r="A6" s="8" t="s">
        <v>470</v>
      </c>
      <c r="B6" s="317">
        <v>18.100000000000001</v>
      </c>
      <c r="C6" s="8"/>
      <c r="D6" s="303" t="s">
        <v>476</v>
      </c>
    </row>
    <row r="7" spans="1:4" x14ac:dyDescent="0.25">
      <c r="A7" s="8" t="s">
        <v>471</v>
      </c>
      <c r="B7" s="317">
        <v>7.5</v>
      </c>
      <c r="C7" s="8"/>
      <c r="D7" s="303" t="s">
        <v>477</v>
      </c>
    </row>
    <row r="8" spans="1:4" x14ac:dyDescent="0.25">
      <c r="A8" s="8" t="s">
        <v>478</v>
      </c>
      <c r="B8" s="317">
        <v>2.2000000000000002</v>
      </c>
      <c r="C8" s="8"/>
      <c r="D8" s="303" t="s">
        <v>479</v>
      </c>
    </row>
    <row r="9" spans="1:4" x14ac:dyDescent="0.25">
      <c r="A9" s="8" t="s">
        <v>480</v>
      </c>
      <c r="B9" s="317">
        <v>4.0999999999999996</v>
      </c>
      <c r="C9" s="8"/>
      <c r="D9" s="303" t="s">
        <v>503</v>
      </c>
    </row>
    <row r="10" spans="1:4" x14ac:dyDescent="0.25">
      <c r="A10" s="8" t="s">
        <v>481</v>
      </c>
      <c r="B10" s="317">
        <v>1.9</v>
      </c>
      <c r="C10" s="8"/>
      <c r="D10" s="303" t="s">
        <v>504</v>
      </c>
    </row>
    <row r="11" spans="1:4" x14ac:dyDescent="0.25">
      <c r="A11" s="8" t="s">
        <v>482</v>
      </c>
      <c r="B11" s="317">
        <v>0.26</v>
      </c>
      <c r="C11" s="8"/>
      <c r="D11" s="303" t="s">
        <v>500</v>
      </c>
    </row>
    <row r="12" spans="1:4" x14ac:dyDescent="0.25">
      <c r="A12" s="8" t="s">
        <v>483</v>
      </c>
      <c r="B12" s="317">
        <v>1.4</v>
      </c>
      <c r="C12" s="8"/>
      <c r="D12" s="303" t="s">
        <v>501</v>
      </c>
    </row>
    <row r="13" spans="1:4" x14ac:dyDescent="0.25">
      <c r="A13" s="8" t="s">
        <v>484</v>
      </c>
      <c r="B13" s="317">
        <v>8.1999999999999993</v>
      </c>
      <c r="C13" s="8"/>
      <c r="D13" s="303" t="s">
        <v>502</v>
      </c>
    </row>
    <row r="14" spans="1:4" x14ac:dyDescent="0.25">
      <c r="A14" s="8"/>
      <c r="B14" s="316"/>
      <c r="C14" s="8"/>
      <c r="D14" s="303"/>
    </row>
    <row r="15" spans="1:4" x14ac:dyDescent="0.25">
      <c r="A15" s="3" t="s">
        <v>485</v>
      </c>
      <c r="B15" s="316"/>
      <c r="C15" s="8" t="s">
        <v>486</v>
      </c>
      <c r="D15" s="303"/>
    </row>
    <row r="16" spans="1:4" x14ac:dyDescent="0.25">
      <c r="A16" s="8" t="s">
        <v>467</v>
      </c>
      <c r="B16" s="317">
        <v>0.89</v>
      </c>
      <c r="C16" s="8"/>
      <c r="D16" s="303" t="s">
        <v>492</v>
      </c>
    </row>
    <row r="17" spans="1:4" x14ac:dyDescent="0.25">
      <c r="A17" s="8" t="s">
        <v>468</v>
      </c>
      <c r="B17" s="317">
        <v>0.81</v>
      </c>
      <c r="C17" s="8"/>
      <c r="D17" s="303" t="s">
        <v>493</v>
      </c>
    </row>
    <row r="18" spans="1:4" x14ac:dyDescent="0.25">
      <c r="A18" s="8" t="s">
        <v>469</v>
      </c>
      <c r="B18" s="317">
        <v>0.51</v>
      </c>
      <c r="C18" s="8"/>
      <c r="D18" s="303" t="s">
        <v>494</v>
      </c>
    </row>
    <row r="19" spans="1:4" x14ac:dyDescent="0.25">
      <c r="A19" s="8" t="s">
        <v>470</v>
      </c>
      <c r="B19" s="317">
        <v>26.9</v>
      </c>
      <c r="C19" s="8" t="s">
        <v>491</v>
      </c>
      <c r="D19" s="303" t="s">
        <v>495</v>
      </c>
    </row>
    <row r="20" spans="1:4" x14ac:dyDescent="0.25">
      <c r="A20" s="8" t="s">
        <v>487</v>
      </c>
      <c r="B20" s="317">
        <v>0.99</v>
      </c>
      <c r="C20" s="8"/>
      <c r="D20" s="303" t="s">
        <v>496</v>
      </c>
    </row>
    <row r="21" spans="1:4" x14ac:dyDescent="0.25">
      <c r="A21" s="8" t="s">
        <v>488</v>
      </c>
      <c r="B21" s="317">
        <v>0.4</v>
      </c>
      <c r="C21" s="8"/>
      <c r="D21" s="303" t="s">
        <v>497</v>
      </c>
    </row>
    <row r="22" spans="1:4" x14ac:dyDescent="0.25">
      <c r="A22" s="8" t="s">
        <v>489</v>
      </c>
      <c r="B22" s="317">
        <v>0.18</v>
      </c>
      <c r="C22" s="8"/>
      <c r="D22" s="303" t="s">
        <v>498</v>
      </c>
    </row>
    <row r="23" spans="1:4" x14ac:dyDescent="0.25">
      <c r="A23" s="8" t="s">
        <v>490</v>
      </c>
      <c r="B23" s="317">
        <v>0.18</v>
      </c>
      <c r="C23" s="8"/>
      <c r="D23" s="303" t="s">
        <v>499</v>
      </c>
    </row>
    <row r="24" spans="1:4" x14ac:dyDescent="0.25">
      <c r="A24" s="8" t="s">
        <v>480</v>
      </c>
      <c r="B24" s="317">
        <v>0.2</v>
      </c>
      <c r="C24" s="8"/>
      <c r="D24" s="303" t="s">
        <v>505</v>
      </c>
    </row>
    <row r="25" spans="1:4" x14ac:dyDescent="0.25">
      <c r="A25" s="8" t="s">
        <v>481</v>
      </c>
      <c r="B25" s="317">
        <v>0.13</v>
      </c>
      <c r="C25" s="8"/>
      <c r="D25" s="303" t="s">
        <v>506</v>
      </c>
    </row>
    <row r="26" spans="1:4" x14ac:dyDescent="0.25">
      <c r="A26" s="8" t="s">
        <v>482</v>
      </c>
      <c r="B26" s="317">
        <v>2.3E-2</v>
      </c>
      <c r="C26" s="8"/>
      <c r="D26" s="303" t="s">
        <v>507</v>
      </c>
    </row>
    <row r="27" spans="1:4" x14ac:dyDescent="0.25">
      <c r="A27" s="8" t="s">
        <v>483</v>
      </c>
      <c r="B27" s="317">
        <v>0.11</v>
      </c>
      <c r="C27" s="8"/>
      <c r="D27" s="303" t="s">
        <v>508</v>
      </c>
    </row>
    <row r="28" spans="1:4" x14ac:dyDescent="0.25">
      <c r="A28" s="8" t="s">
        <v>484</v>
      </c>
      <c r="B28" s="317">
        <v>0.2</v>
      </c>
      <c r="C28" s="8"/>
      <c r="D28" s="303" t="s">
        <v>509</v>
      </c>
    </row>
    <row r="29" spans="1:4" x14ac:dyDescent="0.25">
      <c r="A29" s="8"/>
      <c r="B29" s="8"/>
      <c r="C29" s="8"/>
      <c r="D29" s="8"/>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B7C5-2BF6-4761-966C-8FC40AD11D0F}">
  <dimension ref="A1:CD40"/>
  <sheetViews>
    <sheetView zoomScale="75" zoomScaleNormal="75" workbookViewId="0">
      <selection activeCell="J32" sqref="J32"/>
    </sheetView>
  </sheetViews>
  <sheetFormatPr defaultRowHeight="15" x14ac:dyDescent="0.25"/>
  <cols>
    <col min="1" max="1" width="25.140625" bestFit="1" customWidth="1"/>
  </cols>
  <sheetData>
    <row r="1" spans="1:82" x14ac:dyDescent="0.25">
      <c r="A1" s="413" t="s">
        <v>542</v>
      </c>
      <c r="B1" s="414"/>
      <c r="C1" s="414"/>
      <c r="D1" s="414"/>
      <c r="E1" s="414"/>
      <c r="F1" s="414"/>
      <c r="G1" s="414"/>
      <c r="H1" s="414"/>
      <c r="I1" s="414"/>
      <c r="J1" s="414"/>
      <c r="K1" s="414"/>
      <c r="L1" s="414"/>
      <c r="M1" s="414"/>
      <c r="N1" s="414"/>
      <c r="O1" s="414"/>
      <c r="P1" s="414"/>
      <c r="Q1" s="414"/>
      <c r="R1" s="414"/>
      <c r="S1" s="414"/>
      <c r="T1" s="414"/>
      <c r="U1" s="414"/>
      <c r="V1" s="414"/>
      <c r="W1" s="414"/>
      <c r="X1" s="414"/>
      <c r="Y1" s="414"/>
      <c r="Z1" s="414"/>
      <c r="AA1" s="414"/>
      <c r="AB1" s="414"/>
      <c r="AC1" s="414"/>
      <c r="AD1" s="414"/>
      <c r="AE1" s="414"/>
      <c r="AF1" s="414"/>
      <c r="AG1" s="414"/>
      <c r="AH1" s="414"/>
      <c r="AI1" s="414"/>
      <c r="AJ1" s="414"/>
      <c r="AK1" s="414"/>
      <c r="AL1" s="414"/>
      <c r="AM1" s="414"/>
      <c r="AN1" s="414"/>
      <c r="AO1" s="414"/>
      <c r="AP1" s="414"/>
      <c r="AQ1" s="414"/>
      <c r="AR1" s="414"/>
      <c r="AS1" s="414"/>
      <c r="AT1" s="414"/>
      <c r="AU1" s="414"/>
      <c r="AV1" s="414"/>
      <c r="AW1" s="414"/>
      <c r="AX1" s="414"/>
      <c r="AY1" s="414"/>
      <c r="AZ1" s="414"/>
      <c r="BA1" s="414"/>
      <c r="BB1" s="414"/>
      <c r="BC1" s="414"/>
      <c r="BD1" s="414"/>
      <c r="BE1" s="414"/>
      <c r="BF1" s="414"/>
      <c r="BG1" s="414"/>
      <c r="BH1" s="414"/>
      <c r="BI1" s="414"/>
      <c r="BJ1" s="414"/>
      <c r="BK1" s="414"/>
      <c r="BL1" s="414"/>
      <c r="BM1" s="414"/>
      <c r="BN1" s="414"/>
      <c r="BO1" s="414"/>
      <c r="BP1" s="414"/>
      <c r="BQ1" s="414"/>
      <c r="BR1" s="414"/>
      <c r="BS1" s="414"/>
      <c r="BT1" s="414"/>
      <c r="BU1" s="414"/>
      <c r="BV1" s="414"/>
      <c r="BW1" s="414"/>
      <c r="BX1" s="414"/>
      <c r="BY1" s="414"/>
      <c r="BZ1" s="414"/>
      <c r="CA1" s="414"/>
      <c r="CB1" s="414"/>
      <c r="CC1" s="414"/>
      <c r="CD1" s="414"/>
    </row>
    <row r="2" spans="1:82" x14ac:dyDescent="0.25">
      <c r="A2" s="3" t="s">
        <v>521</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3" t="s">
        <v>523</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c r="AQ3" s="318"/>
      <c r="AR3" s="318"/>
      <c r="AS3" s="318"/>
      <c r="AT3" s="318"/>
      <c r="AU3" s="318"/>
      <c r="AV3" s="318"/>
      <c r="AW3" s="318"/>
      <c r="AX3" s="318"/>
      <c r="AY3" s="318"/>
      <c r="AZ3" s="318"/>
      <c r="BA3" s="318"/>
      <c r="BB3" s="318"/>
      <c r="BC3" s="318"/>
      <c r="BD3" s="318"/>
      <c r="BE3" s="318"/>
      <c r="BF3" s="318"/>
      <c r="BG3" s="318"/>
      <c r="BH3" s="318"/>
      <c r="BI3" s="318"/>
      <c r="BJ3" s="318"/>
      <c r="BK3" s="318"/>
      <c r="BL3" s="318"/>
      <c r="BM3" s="318"/>
      <c r="BN3" s="318"/>
      <c r="BO3" s="318"/>
      <c r="BP3" s="318"/>
      <c r="BQ3" s="318"/>
      <c r="BR3" s="318"/>
      <c r="BS3" s="318"/>
      <c r="BT3" s="318"/>
      <c r="BU3" s="318"/>
      <c r="BV3" s="318"/>
      <c r="BW3" s="318"/>
      <c r="BX3" s="318"/>
      <c r="BY3" s="318"/>
      <c r="BZ3" s="318"/>
      <c r="CA3" s="318"/>
      <c r="CB3" s="318"/>
      <c r="CC3" s="318"/>
      <c r="CD3" s="318"/>
    </row>
    <row r="4" spans="1:82" x14ac:dyDescent="0.25">
      <c r="A4" s="11" t="s">
        <v>522</v>
      </c>
      <c r="B4" s="4">
        <v>94.20805</v>
      </c>
      <c r="C4" s="4">
        <v>94.20805</v>
      </c>
      <c r="D4" s="4">
        <v>94.20805</v>
      </c>
      <c r="E4" s="4">
        <v>94.20805</v>
      </c>
      <c r="F4" s="4">
        <v>94.20805</v>
      </c>
      <c r="G4" s="4">
        <v>94.20805</v>
      </c>
      <c r="H4" s="4">
        <v>94.20805</v>
      </c>
      <c r="I4" s="4">
        <v>94.20805</v>
      </c>
      <c r="J4" s="4">
        <v>94.20805</v>
      </c>
      <c r="K4" s="4">
        <v>94.20805</v>
      </c>
      <c r="L4" s="4">
        <v>94.20805</v>
      </c>
      <c r="M4" s="4">
        <v>94.20805</v>
      </c>
      <c r="N4" s="4">
        <v>94.20805</v>
      </c>
      <c r="O4" s="4">
        <v>94.20805</v>
      </c>
      <c r="P4" s="4">
        <v>94.20805</v>
      </c>
      <c r="Q4" s="4">
        <v>94.20805</v>
      </c>
      <c r="R4" s="4">
        <v>94.20805</v>
      </c>
      <c r="S4" s="4">
        <v>94.20805</v>
      </c>
      <c r="T4" s="4">
        <v>94.20805</v>
      </c>
      <c r="U4" s="4">
        <v>94.20805</v>
      </c>
      <c r="V4" s="4">
        <v>94.20805</v>
      </c>
      <c r="W4" s="4">
        <v>94.20805</v>
      </c>
      <c r="X4" s="4">
        <v>94.20805</v>
      </c>
      <c r="Y4" s="4">
        <v>94.20805</v>
      </c>
      <c r="Z4" s="4">
        <v>94.20805</v>
      </c>
      <c r="AA4" s="4">
        <v>94.20805</v>
      </c>
      <c r="AB4" s="4">
        <v>94.20805</v>
      </c>
      <c r="AC4" s="4">
        <v>94.20805</v>
      </c>
      <c r="AD4" s="4">
        <v>94.20805</v>
      </c>
      <c r="AE4" s="4">
        <v>94.20805</v>
      </c>
      <c r="AF4" s="4">
        <v>94.20805</v>
      </c>
      <c r="AG4" s="4">
        <v>94.20805</v>
      </c>
      <c r="AH4" s="4">
        <v>94.20805</v>
      </c>
      <c r="AI4" s="4">
        <v>94.20805</v>
      </c>
      <c r="AJ4" s="4">
        <v>94.002679999999998</v>
      </c>
      <c r="AK4" s="4">
        <v>93.790509999999998</v>
      </c>
      <c r="AL4" s="4">
        <v>93.571340000000006</v>
      </c>
      <c r="AM4" s="4">
        <v>93.344989999999996</v>
      </c>
      <c r="AN4" s="4">
        <v>93.111249999999998</v>
      </c>
      <c r="AO4" s="4">
        <v>92.869929999999997</v>
      </c>
      <c r="AP4" s="4">
        <v>92.620829999999998</v>
      </c>
      <c r="AQ4" s="4">
        <v>92.363740000000007</v>
      </c>
      <c r="AR4" s="4">
        <v>92.098460000000003</v>
      </c>
      <c r="AS4" s="4">
        <v>91.824780000000004</v>
      </c>
      <c r="AT4" s="4">
        <v>91.542490000000001</v>
      </c>
      <c r="AU4" s="4">
        <v>91.251379999999997</v>
      </c>
      <c r="AV4" s="4">
        <v>90.951239999999999</v>
      </c>
      <c r="AW4" s="4">
        <v>90.641850000000005</v>
      </c>
      <c r="AX4" s="4">
        <v>90.32302</v>
      </c>
      <c r="AY4" s="4">
        <v>89.994519999999994</v>
      </c>
      <c r="AZ4" s="4">
        <v>89.656149999999997</v>
      </c>
      <c r="BA4" s="4">
        <v>89.307699999999997</v>
      </c>
      <c r="BB4" s="4">
        <v>89.307699999999997</v>
      </c>
      <c r="BC4" s="4">
        <v>89.307699999999997</v>
      </c>
      <c r="BD4" s="4">
        <v>89.307699999999997</v>
      </c>
      <c r="BE4" s="4">
        <v>89.307699999999997</v>
      </c>
      <c r="BF4" s="4">
        <v>89.307699999999997</v>
      </c>
      <c r="BG4" s="4">
        <v>89.307699999999997</v>
      </c>
      <c r="BH4" s="4">
        <v>89.307699999999997</v>
      </c>
      <c r="BI4" s="4">
        <v>89.307699999999997</v>
      </c>
      <c r="BJ4" s="4">
        <v>89.307699999999997</v>
      </c>
      <c r="BK4" s="4">
        <v>89.307699999999997</v>
      </c>
      <c r="BL4" s="4">
        <v>89.307699999999997</v>
      </c>
      <c r="BM4" s="4">
        <v>89.307699999999997</v>
      </c>
      <c r="BN4" s="4">
        <v>89.307699999999997</v>
      </c>
      <c r="BO4" s="4">
        <v>89.307699999999997</v>
      </c>
      <c r="BP4" s="4">
        <v>89.307699999999997</v>
      </c>
      <c r="BQ4" s="4">
        <v>89.307699999999997</v>
      </c>
      <c r="BR4" s="4">
        <v>89.307699999999997</v>
      </c>
      <c r="BS4" s="4">
        <v>89.307699999999997</v>
      </c>
      <c r="BT4" s="4">
        <v>89.307699999999997</v>
      </c>
      <c r="BU4" s="4">
        <v>89.307699999999997</v>
      </c>
      <c r="BV4" s="4">
        <v>89.307699999999997</v>
      </c>
      <c r="BW4" s="4">
        <v>89.307699999999997</v>
      </c>
      <c r="BX4" s="4">
        <v>89.307699999999997</v>
      </c>
      <c r="BY4" s="4">
        <v>89.307699999999997</v>
      </c>
      <c r="BZ4" s="4">
        <v>89.307699999999997</v>
      </c>
      <c r="CA4" s="4">
        <v>89.307699999999997</v>
      </c>
      <c r="CB4" s="4">
        <v>89.307699999999997</v>
      </c>
      <c r="CC4" s="4">
        <v>89.307699999999997</v>
      </c>
      <c r="CD4" s="4">
        <v>89.307699999999997</v>
      </c>
    </row>
    <row r="5" spans="1:82" x14ac:dyDescent="0.25">
      <c r="A5" s="11" t="s">
        <v>524</v>
      </c>
      <c r="B5" s="4">
        <v>94.20796</v>
      </c>
      <c r="C5" s="4">
        <v>94.20796</v>
      </c>
      <c r="D5" s="4">
        <v>94.20796</v>
      </c>
      <c r="E5" s="4">
        <v>94.20796</v>
      </c>
      <c r="F5" s="4">
        <v>94.20796</v>
      </c>
      <c r="G5" s="4">
        <v>94.20796</v>
      </c>
      <c r="H5" s="4">
        <v>94.20796</v>
      </c>
      <c r="I5" s="4">
        <v>94.20796</v>
      </c>
      <c r="J5" s="4">
        <v>94.20796</v>
      </c>
      <c r="K5" s="4">
        <v>94.20796</v>
      </c>
      <c r="L5" s="4">
        <v>94.20796</v>
      </c>
      <c r="M5" s="4">
        <v>94.20796</v>
      </c>
      <c r="N5" s="4">
        <v>94.20796</v>
      </c>
      <c r="O5" s="4">
        <v>94.20796</v>
      </c>
      <c r="P5" s="4">
        <v>94.20796</v>
      </c>
      <c r="Q5" s="4">
        <v>94.20796</v>
      </c>
      <c r="R5" s="4">
        <v>94.20796</v>
      </c>
      <c r="S5" s="4">
        <v>94.20796</v>
      </c>
      <c r="T5" s="4">
        <v>94.20796</v>
      </c>
      <c r="U5" s="4">
        <v>94.20796</v>
      </c>
      <c r="V5" s="4">
        <v>94.20796</v>
      </c>
      <c r="W5" s="4">
        <v>94.20796</v>
      </c>
      <c r="X5" s="4">
        <v>94.20796</v>
      </c>
      <c r="Y5" s="4">
        <v>94.20796</v>
      </c>
      <c r="Z5" s="4">
        <v>94.20796</v>
      </c>
      <c r="AA5" s="4">
        <v>94.20796</v>
      </c>
      <c r="AB5" s="4">
        <v>94.20796</v>
      </c>
      <c r="AC5" s="4">
        <v>94.20796</v>
      </c>
      <c r="AD5" s="4">
        <v>94.20796</v>
      </c>
      <c r="AE5" s="4">
        <v>94.20796</v>
      </c>
      <c r="AF5" s="4">
        <v>94.20796</v>
      </c>
      <c r="AG5" s="4">
        <v>94.20796</v>
      </c>
      <c r="AH5" s="4">
        <v>94.20796</v>
      </c>
      <c r="AI5" s="4">
        <v>94.20796</v>
      </c>
      <c r="AJ5" s="4">
        <v>94.002579999999995</v>
      </c>
      <c r="AK5" s="4">
        <v>93.790400000000005</v>
      </c>
      <c r="AL5" s="4">
        <v>93.57123</v>
      </c>
      <c r="AM5" s="4">
        <v>93.34487</v>
      </c>
      <c r="AN5" s="4">
        <v>93.11112</v>
      </c>
      <c r="AO5" s="4">
        <v>92.869799999999998</v>
      </c>
      <c r="AP5" s="4">
        <v>92.620679999999993</v>
      </c>
      <c r="AQ5" s="4">
        <v>92.363579999999999</v>
      </c>
      <c r="AR5" s="4">
        <v>92.098290000000006</v>
      </c>
      <c r="AS5" s="4">
        <v>91.824600000000004</v>
      </c>
      <c r="AT5" s="4">
        <v>91.542289999999994</v>
      </c>
      <c r="AU5" s="4">
        <v>91.251170000000002</v>
      </c>
      <c r="AV5" s="4">
        <v>90.951009999999997</v>
      </c>
      <c r="AW5" s="4">
        <v>90.641620000000003</v>
      </c>
      <c r="AX5" s="4">
        <v>90.322770000000006</v>
      </c>
      <c r="AY5" s="4">
        <v>89.994249999999994</v>
      </c>
      <c r="AZ5" s="4">
        <v>89.655860000000004</v>
      </c>
      <c r="BA5" s="4">
        <v>89.307389999999998</v>
      </c>
      <c r="BB5" s="4">
        <v>89.307389999999998</v>
      </c>
      <c r="BC5" s="4">
        <v>89.307389999999998</v>
      </c>
      <c r="BD5" s="4">
        <v>89.307389999999998</v>
      </c>
      <c r="BE5" s="4">
        <v>89.307389999999998</v>
      </c>
      <c r="BF5" s="4">
        <v>89.307389999999998</v>
      </c>
      <c r="BG5" s="4">
        <v>89.307389999999998</v>
      </c>
      <c r="BH5" s="4">
        <v>89.307389999999998</v>
      </c>
      <c r="BI5" s="4">
        <v>89.307389999999998</v>
      </c>
      <c r="BJ5" s="4">
        <v>89.307389999999998</v>
      </c>
      <c r="BK5" s="4">
        <v>89.307389999999998</v>
      </c>
      <c r="BL5" s="4">
        <v>89.307389999999998</v>
      </c>
      <c r="BM5" s="4">
        <v>89.307389999999998</v>
      </c>
      <c r="BN5" s="4">
        <v>89.307389999999998</v>
      </c>
      <c r="BO5" s="4">
        <v>89.307389999999998</v>
      </c>
      <c r="BP5" s="4">
        <v>89.307389999999998</v>
      </c>
      <c r="BQ5" s="4">
        <v>89.307389999999998</v>
      </c>
      <c r="BR5" s="4">
        <v>89.307389999999998</v>
      </c>
      <c r="BS5" s="4">
        <v>89.307389999999998</v>
      </c>
      <c r="BT5" s="4">
        <v>89.307389999999998</v>
      </c>
      <c r="BU5" s="4">
        <v>89.307389999999998</v>
      </c>
      <c r="BV5" s="4">
        <v>89.307389999999998</v>
      </c>
      <c r="BW5" s="4">
        <v>89.307389999999998</v>
      </c>
      <c r="BX5" s="4">
        <v>89.307389999999998</v>
      </c>
      <c r="BY5" s="4">
        <v>89.307389999999998</v>
      </c>
      <c r="BZ5" s="4">
        <v>89.307389999999998</v>
      </c>
      <c r="CA5" s="4">
        <v>89.307389999999998</v>
      </c>
      <c r="CB5" s="4">
        <v>89.307389999999998</v>
      </c>
      <c r="CC5" s="4">
        <v>89.307389999999998</v>
      </c>
      <c r="CD5" s="4">
        <v>89.307389999999998</v>
      </c>
    </row>
    <row r="6" spans="1:82" x14ac:dyDescent="0.25">
      <c r="A6" s="11" t="s">
        <v>525</v>
      </c>
      <c r="B6" s="4">
        <v>94.204620000000006</v>
      </c>
      <c r="C6" s="4">
        <v>94.204620000000006</v>
      </c>
      <c r="D6" s="4">
        <v>94.204620000000006</v>
      </c>
      <c r="E6" s="4">
        <v>94.204620000000006</v>
      </c>
      <c r="F6" s="4">
        <v>94.204620000000006</v>
      </c>
      <c r="G6" s="4">
        <v>94.204620000000006</v>
      </c>
      <c r="H6" s="4">
        <v>94.204620000000006</v>
      </c>
      <c r="I6" s="4">
        <v>94.204620000000006</v>
      </c>
      <c r="J6" s="4">
        <v>94.204620000000006</v>
      </c>
      <c r="K6" s="4">
        <v>94.204620000000006</v>
      </c>
      <c r="L6" s="4">
        <v>94.204620000000006</v>
      </c>
      <c r="M6" s="4">
        <v>94.204620000000006</v>
      </c>
      <c r="N6" s="4">
        <v>94.204620000000006</v>
      </c>
      <c r="O6" s="4">
        <v>94.204620000000006</v>
      </c>
      <c r="P6" s="4">
        <v>94.204620000000006</v>
      </c>
      <c r="Q6" s="4">
        <v>94.204620000000006</v>
      </c>
      <c r="R6" s="4">
        <v>94.204620000000006</v>
      </c>
      <c r="S6" s="4">
        <v>94.204620000000006</v>
      </c>
      <c r="T6" s="4">
        <v>94.204620000000006</v>
      </c>
      <c r="U6" s="4">
        <v>94.204620000000006</v>
      </c>
      <c r="V6" s="4">
        <v>94.204620000000006</v>
      </c>
      <c r="W6" s="4">
        <v>94.204620000000006</v>
      </c>
      <c r="X6" s="4">
        <v>94.204620000000006</v>
      </c>
      <c r="Y6" s="4">
        <v>94.204620000000006</v>
      </c>
      <c r="Z6" s="4">
        <v>94.204620000000006</v>
      </c>
      <c r="AA6" s="4">
        <v>94.204620000000006</v>
      </c>
      <c r="AB6" s="4">
        <v>94.204620000000006</v>
      </c>
      <c r="AC6" s="4">
        <v>94.204620000000006</v>
      </c>
      <c r="AD6" s="4">
        <v>94.204620000000006</v>
      </c>
      <c r="AE6" s="4">
        <v>94.204620000000006</v>
      </c>
      <c r="AF6" s="4">
        <v>94.204620000000006</v>
      </c>
      <c r="AG6" s="4">
        <v>94.204620000000006</v>
      </c>
      <c r="AH6" s="4">
        <v>94.204620000000006</v>
      </c>
      <c r="AI6" s="4">
        <v>94.204620000000006</v>
      </c>
      <c r="AJ6" s="4">
        <v>93.999020000000002</v>
      </c>
      <c r="AK6" s="4">
        <v>93.786609999999996</v>
      </c>
      <c r="AL6" s="4">
        <v>93.567189999999997</v>
      </c>
      <c r="AM6" s="4">
        <v>93.34057</v>
      </c>
      <c r="AN6" s="4">
        <v>93.106549999999999</v>
      </c>
      <c r="AO6" s="4">
        <v>92.864930000000001</v>
      </c>
      <c r="AP6" s="4">
        <v>92.61551</v>
      </c>
      <c r="AQ6" s="4">
        <v>92.358080000000001</v>
      </c>
      <c r="AR6" s="4">
        <v>92.092439999999996</v>
      </c>
      <c r="AS6" s="4">
        <v>91.818380000000005</v>
      </c>
      <c r="AT6" s="4">
        <v>91.535700000000006</v>
      </c>
      <c r="AU6" s="4">
        <v>91.244169999999997</v>
      </c>
      <c r="AV6" s="4">
        <v>90.943579999999997</v>
      </c>
      <c r="AW6" s="4">
        <v>90.633740000000003</v>
      </c>
      <c r="AX6" s="4">
        <v>90.314409999999995</v>
      </c>
      <c r="AY6" s="4">
        <v>89.985389999999995</v>
      </c>
      <c r="AZ6" s="4">
        <v>89.646469999999994</v>
      </c>
      <c r="BA6" s="4">
        <v>89.297439999999995</v>
      </c>
      <c r="BB6" s="4">
        <v>89.297439999999995</v>
      </c>
      <c r="BC6" s="4">
        <v>89.297439999999995</v>
      </c>
      <c r="BD6" s="4">
        <v>89.297439999999995</v>
      </c>
      <c r="BE6" s="4">
        <v>89.297439999999995</v>
      </c>
      <c r="BF6" s="4">
        <v>89.297439999999995</v>
      </c>
      <c r="BG6" s="4">
        <v>89.297439999999995</v>
      </c>
      <c r="BH6" s="4">
        <v>89.297439999999995</v>
      </c>
      <c r="BI6" s="4">
        <v>89.297439999999995</v>
      </c>
      <c r="BJ6" s="4">
        <v>89.297439999999995</v>
      </c>
      <c r="BK6" s="4">
        <v>89.297439999999995</v>
      </c>
      <c r="BL6" s="4">
        <v>89.297439999999995</v>
      </c>
      <c r="BM6" s="4">
        <v>89.297439999999995</v>
      </c>
      <c r="BN6" s="4">
        <v>89.297439999999995</v>
      </c>
      <c r="BO6" s="4">
        <v>89.297439999999995</v>
      </c>
      <c r="BP6" s="4">
        <v>89.297439999999995</v>
      </c>
      <c r="BQ6" s="4">
        <v>89.297439999999995</v>
      </c>
      <c r="BR6" s="4">
        <v>89.297439999999995</v>
      </c>
      <c r="BS6" s="4">
        <v>89.297439999999995</v>
      </c>
      <c r="BT6" s="4">
        <v>89.297439999999995</v>
      </c>
      <c r="BU6" s="4">
        <v>89.297439999999995</v>
      </c>
      <c r="BV6" s="4">
        <v>89.297439999999995</v>
      </c>
      <c r="BW6" s="4">
        <v>89.297439999999995</v>
      </c>
      <c r="BX6" s="4">
        <v>89.297439999999995</v>
      </c>
      <c r="BY6" s="4">
        <v>89.297439999999995</v>
      </c>
      <c r="BZ6" s="4">
        <v>89.297439999999995</v>
      </c>
      <c r="CA6" s="4">
        <v>89.297439999999995</v>
      </c>
      <c r="CB6" s="4">
        <v>89.297439999999995</v>
      </c>
      <c r="CC6" s="4">
        <v>89.297439999999995</v>
      </c>
      <c r="CD6" s="4">
        <v>89.297439999999995</v>
      </c>
    </row>
    <row r="7" spans="1:82" x14ac:dyDescent="0.25">
      <c r="A7" s="11" t="s">
        <v>526</v>
      </c>
      <c r="B7" s="4">
        <v>94.170349999999999</v>
      </c>
      <c r="C7" s="4">
        <v>94.170349999999999</v>
      </c>
      <c r="D7" s="4">
        <v>94.170349999999999</v>
      </c>
      <c r="E7" s="4">
        <v>94.170349999999999</v>
      </c>
      <c r="F7" s="4">
        <v>94.170349999999999</v>
      </c>
      <c r="G7" s="4">
        <v>94.170349999999999</v>
      </c>
      <c r="H7" s="4">
        <v>94.170349999999999</v>
      </c>
      <c r="I7" s="4">
        <v>94.170349999999999</v>
      </c>
      <c r="J7" s="4">
        <v>94.170349999999999</v>
      </c>
      <c r="K7" s="4">
        <v>94.170349999999999</v>
      </c>
      <c r="L7" s="4">
        <v>94.170349999999999</v>
      </c>
      <c r="M7" s="4">
        <v>94.170349999999999</v>
      </c>
      <c r="N7" s="4">
        <v>94.170349999999999</v>
      </c>
      <c r="O7" s="4">
        <v>94.170349999999999</v>
      </c>
      <c r="P7" s="4">
        <v>94.170349999999999</v>
      </c>
      <c r="Q7" s="4">
        <v>94.170349999999999</v>
      </c>
      <c r="R7" s="4">
        <v>94.170349999999999</v>
      </c>
      <c r="S7" s="4">
        <v>94.170349999999999</v>
      </c>
      <c r="T7" s="4">
        <v>94.170349999999999</v>
      </c>
      <c r="U7" s="4">
        <v>94.170349999999999</v>
      </c>
      <c r="V7" s="4">
        <v>94.170349999999999</v>
      </c>
      <c r="W7" s="4">
        <v>94.170349999999999</v>
      </c>
      <c r="X7" s="4">
        <v>94.170349999999999</v>
      </c>
      <c r="Y7" s="4">
        <v>94.170349999999999</v>
      </c>
      <c r="Z7" s="4">
        <v>94.170349999999999</v>
      </c>
      <c r="AA7" s="4">
        <v>94.170349999999999</v>
      </c>
      <c r="AB7" s="4">
        <v>94.170349999999999</v>
      </c>
      <c r="AC7" s="4">
        <v>94.170349999999999</v>
      </c>
      <c r="AD7" s="4">
        <v>94.170349999999999</v>
      </c>
      <c r="AE7" s="4">
        <v>94.170349999999999</v>
      </c>
      <c r="AF7" s="4">
        <v>94.170349999999999</v>
      </c>
      <c r="AG7" s="4">
        <v>94.170349999999999</v>
      </c>
      <c r="AH7" s="4">
        <v>94.170349999999999</v>
      </c>
      <c r="AI7" s="4">
        <v>94.170349999999999</v>
      </c>
      <c r="AJ7" s="4">
        <v>93.962710000000001</v>
      </c>
      <c r="AK7" s="4">
        <v>93.748149999999995</v>
      </c>
      <c r="AL7" s="4">
        <v>93.52646</v>
      </c>
      <c r="AM7" s="4">
        <v>93.297460000000001</v>
      </c>
      <c r="AN7" s="4">
        <v>93.060929999999999</v>
      </c>
      <c r="AO7" s="4">
        <v>92.816670000000002</v>
      </c>
      <c r="AP7" s="4">
        <v>92.56447</v>
      </c>
      <c r="AQ7" s="4">
        <v>92.304119999999998</v>
      </c>
      <c r="AR7" s="4">
        <v>92.035409999999999</v>
      </c>
      <c r="AS7" s="4">
        <v>91.758129999999994</v>
      </c>
      <c r="AT7" s="4">
        <v>91.472049999999996</v>
      </c>
      <c r="AU7" s="4">
        <v>91.176969999999997</v>
      </c>
      <c r="AV7" s="4">
        <v>90.872659999999996</v>
      </c>
      <c r="AW7" s="4">
        <v>90.558890000000005</v>
      </c>
      <c r="AX7" s="4">
        <v>90.235469999999992</v>
      </c>
      <c r="AY7" s="4">
        <v>89.902150000000006</v>
      </c>
      <c r="AZ7" s="4">
        <v>89.558729999999997</v>
      </c>
      <c r="BA7" s="4">
        <v>89.204980000000006</v>
      </c>
      <c r="BB7" s="4">
        <v>89.204980000000006</v>
      </c>
      <c r="BC7" s="4">
        <v>89.204980000000006</v>
      </c>
      <c r="BD7" s="4">
        <v>89.204980000000006</v>
      </c>
      <c r="BE7" s="4">
        <v>89.204980000000006</v>
      </c>
      <c r="BF7" s="4">
        <v>89.204980000000006</v>
      </c>
      <c r="BG7" s="4">
        <v>89.204980000000006</v>
      </c>
      <c r="BH7" s="4">
        <v>89.204980000000006</v>
      </c>
      <c r="BI7" s="4">
        <v>89.204980000000006</v>
      </c>
      <c r="BJ7" s="4">
        <v>89.204980000000006</v>
      </c>
      <c r="BK7" s="4">
        <v>89.204980000000006</v>
      </c>
      <c r="BL7" s="4">
        <v>89.204980000000006</v>
      </c>
      <c r="BM7" s="4">
        <v>89.204980000000006</v>
      </c>
      <c r="BN7" s="4">
        <v>89.204980000000006</v>
      </c>
      <c r="BO7" s="4">
        <v>89.204980000000006</v>
      </c>
      <c r="BP7" s="4">
        <v>89.204980000000006</v>
      </c>
      <c r="BQ7" s="4">
        <v>89.204980000000006</v>
      </c>
      <c r="BR7" s="4">
        <v>89.204980000000006</v>
      </c>
      <c r="BS7" s="4">
        <v>89.204980000000006</v>
      </c>
      <c r="BT7" s="4">
        <v>89.204980000000006</v>
      </c>
      <c r="BU7" s="4">
        <v>89.204980000000006</v>
      </c>
      <c r="BV7" s="4">
        <v>89.204980000000006</v>
      </c>
      <c r="BW7" s="4">
        <v>89.204980000000006</v>
      </c>
      <c r="BX7" s="4">
        <v>89.204980000000006</v>
      </c>
      <c r="BY7" s="4">
        <v>89.204980000000006</v>
      </c>
      <c r="BZ7" s="4">
        <v>89.204980000000006</v>
      </c>
      <c r="CA7" s="4">
        <v>89.204980000000006</v>
      </c>
      <c r="CB7" s="4">
        <v>89.204980000000006</v>
      </c>
      <c r="CC7" s="4">
        <v>89.204980000000006</v>
      </c>
      <c r="CD7" s="4">
        <v>89.204980000000006</v>
      </c>
    </row>
    <row r="8" spans="1:82" x14ac:dyDescent="0.25">
      <c r="A8" s="11" t="s">
        <v>527</v>
      </c>
      <c r="B8" s="4">
        <v>93.982870000000005</v>
      </c>
      <c r="C8" s="4">
        <v>93.982870000000005</v>
      </c>
      <c r="D8" s="4">
        <v>93.982870000000005</v>
      </c>
      <c r="E8" s="4">
        <v>93.982870000000005</v>
      </c>
      <c r="F8" s="4">
        <v>93.982870000000005</v>
      </c>
      <c r="G8" s="4">
        <v>93.982870000000005</v>
      </c>
      <c r="H8" s="4">
        <v>93.982870000000005</v>
      </c>
      <c r="I8" s="4">
        <v>93.982870000000005</v>
      </c>
      <c r="J8" s="4">
        <v>93.982870000000005</v>
      </c>
      <c r="K8" s="4">
        <v>93.982870000000005</v>
      </c>
      <c r="L8" s="4">
        <v>93.982870000000005</v>
      </c>
      <c r="M8" s="4">
        <v>93.982870000000005</v>
      </c>
      <c r="N8" s="4">
        <v>93.982870000000005</v>
      </c>
      <c r="O8" s="4">
        <v>93.982870000000005</v>
      </c>
      <c r="P8" s="4">
        <v>93.982870000000005</v>
      </c>
      <c r="Q8" s="4">
        <v>93.982870000000005</v>
      </c>
      <c r="R8" s="4">
        <v>93.982870000000005</v>
      </c>
      <c r="S8" s="4">
        <v>93.982870000000005</v>
      </c>
      <c r="T8" s="4">
        <v>93.982870000000005</v>
      </c>
      <c r="U8" s="4">
        <v>93.982870000000005</v>
      </c>
      <c r="V8" s="4">
        <v>93.982870000000005</v>
      </c>
      <c r="W8" s="4">
        <v>93.982870000000005</v>
      </c>
      <c r="X8" s="4">
        <v>93.982870000000005</v>
      </c>
      <c r="Y8" s="4">
        <v>93.982870000000005</v>
      </c>
      <c r="Z8" s="4">
        <v>93.982870000000005</v>
      </c>
      <c r="AA8" s="4">
        <v>93.982870000000005</v>
      </c>
      <c r="AB8" s="4">
        <v>93.982870000000005</v>
      </c>
      <c r="AC8" s="4">
        <v>93.982870000000005</v>
      </c>
      <c r="AD8" s="4">
        <v>93.982870000000005</v>
      </c>
      <c r="AE8" s="4">
        <v>93.982870000000005</v>
      </c>
      <c r="AF8" s="4">
        <v>93.982870000000005</v>
      </c>
      <c r="AG8" s="4">
        <v>93.982870000000005</v>
      </c>
      <c r="AH8" s="4">
        <v>93.982870000000005</v>
      </c>
      <c r="AI8" s="4">
        <v>93.982870000000005</v>
      </c>
      <c r="AJ8" s="4">
        <v>93.76491</v>
      </c>
      <c r="AK8" s="4">
        <v>93.539510000000007</v>
      </c>
      <c r="AL8" s="4">
        <v>93.306470000000004</v>
      </c>
      <c r="AM8" s="4">
        <v>93.065560000000005</v>
      </c>
      <c r="AN8" s="4">
        <v>92.816550000000007</v>
      </c>
      <c r="AO8" s="4">
        <v>92.559229999999999</v>
      </c>
      <c r="AP8" s="4">
        <v>92.293350000000004</v>
      </c>
      <c r="AQ8" s="4">
        <v>92.018690000000007</v>
      </c>
      <c r="AR8" s="4">
        <v>91.735010000000003</v>
      </c>
      <c r="AS8" s="4">
        <v>91.442059999999998</v>
      </c>
      <c r="AT8" s="4">
        <v>91.139620000000008</v>
      </c>
      <c r="AU8" s="4">
        <v>90.827439999999996</v>
      </c>
      <c r="AV8" s="4">
        <v>90.505279999999999</v>
      </c>
      <c r="AW8" s="4">
        <v>90.172879999999992</v>
      </c>
      <c r="AX8" s="4">
        <v>89.830010000000001</v>
      </c>
      <c r="AY8" s="4">
        <v>89.476420000000005</v>
      </c>
      <c r="AZ8" s="4">
        <v>89.111860000000007</v>
      </c>
      <c r="BA8" s="4">
        <v>88.736099999999993</v>
      </c>
      <c r="BB8" s="4">
        <v>88.736099999999993</v>
      </c>
      <c r="BC8" s="4">
        <v>88.736099999999993</v>
      </c>
      <c r="BD8" s="4">
        <v>88.736099999999993</v>
      </c>
      <c r="BE8" s="4">
        <v>88.736099999999993</v>
      </c>
      <c r="BF8" s="4">
        <v>88.736099999999993</v>
      </c>
      <c r="BG8" s="4">
        <v>88.736099999999993</v>
      </c>
      <c r="BH8" s="4">
        <v>88.736099999999993</v>
      </c>
      <c r="BI8" s="4">
        <v>88.736099999999993</v>
      </c>
      <c r="BJ8" s="4">
        <v>88.736099999999993</v>
      </c>
      <c r="BK8" s="4">
        <v>88.736099999999993</v>
      </c>
      <c r="BL8" s="4">
        <v>88.736099999999993</v>
      </c>
      <c r="BM8" s="4">
        <v>88.736099999999993</v>
      </c>
      <c r="BN8" s="4">
        <v>88.736099999999993</v>
      </c>
      <c r="BO8" s="4">
        <v>88.736099999999993</v>
      </c>
      <c r="BP8" s="4">
        <v>88.736099999999993</v>
      </c>
      <c r="BQ8" s="4">
        <v>88.736099999999993</v>
      </c>
      <c r="BR8" s="4">
        <v>88.736099999999993</v>
      </c>
      <c r="BS8" s="4">
        <v>88.736099999999993</v>
      </c>
      <c r="BT8" s="4">
        <v>88.736099999999993</v>
      </c>
      <c r="BU8" s="4">
        <v>88.736099999999993</v>
      </c>
      <c r="BV8" s="4">
        <v>88.736099999999993</v>
      </c>
      <c r="BW8" s="4">
        <v>88.736099999999993</v>
      </c>
      <c r="BX8" s="4">
        <v>88.736099999999993</v>
      </c>
      <c r="BY8" s="4">
        <v>88.736099999999993</v>
      </c>
      <c r="BZ8" s="4">
        <v>88.736099999999993</v>
      </c>
      <c r="CA8" s="4">
        <v>88.736099999999993</v>
      </c>
      <c r="CB8" s="4">
        <v>88.736099999999993</v>
      </c>
      <c r="CC8" s="4">
        <v>88.736099999999993</v>
      </c>
      <c r="CD8" s="4">
        <v>88.736099999999993</v>
      </c>
    </row>
    <row r="9" spans="1:82" x14ac:dyDescent="0.25">
      <c r="A9" s="11" t="s">
        <v>528</v>
      </c>
      <c r="B9" s="4">
        <v>93.275540000000007</v>
      </c>
      <c r="C9" s="4">
        <v>93.275540000000007</v>
      </c>
      <c r="D9" s="4">
        <v>93.275540000000007</v>
      </c>
      <c r="E9" s="4">
        <v>93.275540000000007</v>
      </c>
      <c r="F9" s="4">
        <v>93.275540000000007</v>
      </c>
      <c r="G9" s="4">
        <v>93.275540000000007</v>
      </c>
      <c r="H9" s="4">
        <v>93.275540000000007</v>
      </c>
      <c r="I9" s="4">
        <v>93.275540000000007</v>
      </c>
      <c r="J9" s="4">
        <v>93.275540000000007</v>
      </c>
      <c r="K9" s="4">
        <v>93.275540000000007</v>
      </c>
      <c r="L9" s="4">
        <v>93.275540000000007</v>
      </c>
      <c r="M9" s="4">
        <v>93.275540000000007</v>
      </c>
      <c r="N9" s="4">
        <v>93.275540000000007</v>
      </c>
      <c r="O9" s="4">
        <v>93.275540000000007</v>
      </c>
      <c r="P9" s="4">
        <v>93.275540000000007</v>
      </c>
      <c r="Q9" s="4">
        <v>93.275540000000007</v>
      </c>
      <c r="R9" s="4">
        <v>93.275540000000007</v>
      </c>
      <c r="S9" s="4">
        <v>93.275540000000007</v>
      </c>
      <c r="T9" s="4">
        <v>93.275540000000007</v>
      </c>
      <c r="U9" s="4">
        <v>93.275540000000007</v>
      </c>
      <c r="V9" s="4">
        <v>93.275540000000007</v>
      </c>
      <c r="W9" s="4">
        <v>93.275540000000007</v>
      </c>
      <c r="X9" s="4">
        <v>93.275540000000007</v>
      </c>
      <c r="Y9" s="4">
        <v>93.275540000000007</v>
      </c>
      <c r="Z9" s="4">
        <v>93.275540000000007</v>
      </c>
      <c r="AA9" s="4">
        <v>93.275540000000007</v>
      </c>
      <c r="AB9" s="4">
        <v>93.275540000000007</v>
      </c>
      <c r="AC9" s="4">
        <v>93.275540000000007</v>
      </c>
      <c r="AD9" s="4">
        <v>93.275540000000007</v>
      </c>
      <c r="AE9" s="4">
        <v>93.275540000000007</v>
      </c>
      <c r="AF9" s="4">
        <v>93.275540000000007</v>
      </c>
      <c r="AG9" s="4">
        <v>93.275540000000007</v>
      </c>
      <c r="AH9" s="4">
        <v>93.275540000000007</v>
      </c>
      <c r="AI9" s="4">
        <v>93.275540000000007</v>
      </c>
      <c r="AJ9" s="4">
        <v>93.021410000000003</v>
      </c>
      <c r="AK9" s="4">
        <v>92.758260000000007</v>
      </c>
      <c r="AL9" s="4">
        <v>92.485799999999998</v>
      </c>
      <c r="AM9" s="4">
        <v>92.203770000000006</v>
      </c>
      <c r="AN9" s="4">
        <v>91.91189</v>
      </c>
      <c r="AO9" s="4">
        <v>91.609870000000001</v>
      </c>
      <c r="AP9" s="4">
        <v>91.297430000000006</v>
      </c>
      <c r="AQ9" s="4">
        <v>90.974289999999996</v>
      </c>
      <c r="AR9" s="4">
        <v>90.640150000000006</v>
      </c>
      <c r="AS9" s="4">
        <v>90.294709999999995</v>
      </c>
      <c r="AT9" s="4">
        <v>89.937700000000007</v>
      </c>
      <c r="AU9" s="4">
        <v>89.568799999999996</v>
      </c>
      <c r="AV9" s="4">
        <v>89.187730000000002</v>
      </c>
      <c r="AW9" s="4">
        <v>88.79419</v>
      </c>
      <c r="AX9" s="4">
        <v>88.387879999999996</v>
      </c>
      <c r="AY9" s="4">
        <v>87.968509999999995</v>
      </c>
      <c r="AZ9" s="4">
        <v>87.535799999999995</v>
      </c>
      <c r="BA9" s="4">
        <v>87.089449999999999</v>
      </c>
      <c r="BB9" s="4">
        <v>87.089449999999999</v>
      </c>
      <c r="BC9" s="4">
        <v>87.089449999999999</v>
      </c>
      <c r="BD9" s="4">
        <v>87.089449999999999</v>
      </c>
      <c r="BE9" s="4">
        <v>87.089449999999999</v>
      </c>
      <c r="BF9" s="4">
        <v>87.089449999999999</v>
      </c>
      <c r="BG9" s="4">
        <v>87.089449999999999</v>
      </c>
      <c r="BH9" s="4">
        <v>87.089449999999999</v>
      </c>
      <c r="BI9" s="4">
        <v>87.089449999999999</v>
      </c>
      <c r="BJ9" s="4">
        <v>87.089449999999999</v>
      </c>
      <c r="BK9" s="4">
        <v>87.089449999999999</v>
      </c>
      <c r="BL9" s="4">
        <v>87.089449999999999</v>
      </c>
      <c r="BM9" s="4">
        <v>87.089449999999999</v>
      </c>
      <c r="BN9" s="4">
        <v>87.089449999999999</v>
      </c>
      <c r="BO9" s="4">
        <v>87.089449999999999</v>
      </c>
      <c r="BP9" s="4">
        <v>87.089449999999999</v>
      </c>
      <c r="BQ9" s="4">
        <v>87.089449999999999</v>
      </c>
      <c r="BR9" s="4">
        <v>87.089449999999999</v>
      </c>
      <c r="BS9" s="4">
        <v>87.089449999999999</v>
      </c>
      <c r="BT9" s="4">
        <v>87.089449999999999</v>
      </c>
      <c r="BU9" s="4">
        <v>87.089449999999999</v>
      </c>
      <c r="BV9" s="4">
        <v>87.089449999999999</v>
      </c>
      <c r="BW9" s="4">
        <v>87.089449999999999</v>
      </c>
      <c r="BX9" s="4">
        <v>87.089449999999999</v>
      </c>
      <c r="BY9" s="4">
        <v>87.089449999999999</v>
      </c>
      <c r="BZ9" s="4">
        <v>87.089449999999999</v>
      </c>
      <c r="CA9" s="4">
        <v>87.089449999999999</v>
      </c>
      <c r="CB9" s="4">
        <v>87.089449999999999</v>
      </c>
      <c r="CC9" s="4">
        <v>87.089449999999999</v>
      </c>
      <c r="CD9" s="4">
        <v>87.089449999999999</v>
      </c>
    </row>
    <row r="10" spans="1:82" x14ac:dyDescent="0.25">
      <c r="A10" s="11" t="s">
        <v>529</v>
      </c>
      <c r="B10" s="4">
        <v>91.21293</v>
      </c>
      <c r="C10" s="4">
        <v>91.21293</v>
      </c>
      <c r="D10" s="4">
        <v>91.21293</v>
      </c>
      <c r="E10" s="4">
        <v>91.21293</v>
      </c>
      <c r="F10" s="4">
        <v>91.21293</v>
      </c>
      <c r="G10" s="4">
        <v>91.21293</v>
      </c>
      <c r="H10" s="4">
        <v>91.21293</v>
      </c>
      <c r="I10" s="4">
        <v>91.21293</v>
      </c>
      <c r="J10" s="4">
        <v>91.21293</v>
      </c>
      <c r="K10" s="4">
        <v>91.21293</v>
      </c>
      <c r="L10" s="4">
        <v>91.21293</v>
      </c>
      <c r="M10" s="4">
        <v>91.21293</v>
      </c>
      <c r="N10" s="4">
        <v>91.21293</v>
      </c>
      <c r="O10" s="4">
        <v>91.21293</v>
      </c>
      <c r="P10" s="4">
        <v>91.21293</v>
      </c>
      <c r="Q10" s="4">
        <v>91.21293</v>
      </c>
      <c r="R10" s="4">
        <v>91.21293</v>
      </c>
      <c r="S10" s="4">
        <v>91.21293</v>
      </c>
      <c r="T10" s="4">
        <v>91.21293</v>
      </c>
      <c r="U10" s="4">
        <v>91.21293</v>
      </c>
      <c r="V10" s="4">
        <v>91.21293</v>
      </c>
      <c r="W10" s="4">
        <v>91.21293</v>
      </c>
      <c r="X10" s="4">
        <v>91.21293</v>
      </c>
      <c r="Y10" s="4">
        <v>91.21293</v>
      </c>
      <c r="Z10" s="4">
        <v>91.21293</v>
      </c>
      <c r="AA10" s="4">
        <v>91.21293</v>
      </c>
      <c r="AB10" s="4">
        <v>91.21293</v>
      </c>
      <c r="AC10" s="4">
        <v>91.21293</v>
      </c>
      <c r="AD10" s="4">
        <v>91.21293</v>
      </c>
      <c r="AE10" s="4">
        <v>91.21293</v>
      </c>
      <c r="AF10" s="4">
        <v>91.21293</v>
      </c>
      <c r="AG10" s="4">
        <v>91.21293</v>
      </c>
      <c r="AH10" s="4">
        <v>91.21293</v>
      </c>
      <c r="AI10" s="4">
        <v>91.21293</v>
      </c>
      <c r="AJ10" s="4">
        <v>90.862449999999995</v>
      </c>
      <c r="AK10" s="4">
        <v>90.499309999999994</v>
      </c>
      <c r="AL10" s="4">
        <v>90.123170000000002</v>
      </c>
      <c r="AM10" s="4">
        <v>89.733679999999993</v>
      </c>
      <c r="AN10" s="4">
        <v>89.330500000000001</v>
      </c>
      <c r="AO10" s="4">
        <v>88.91328</v>
      </c>
      <c r="AP10" s="4">
        <v>88.48169</v>
      </c>
      <c r="AQ10" s="4">
        <v>88.03537</v>
      </c>
      <c r="AR10" s="4">
        <v>87.574010000000001</v>
      </c>
      <c r="AS10" s="4">
        <v>87.097260000000006</v>
      </c>
      <c r="AT10" s="4">
        <v>86.604799999999997</v>
      </c>
      <c r="AU10" s="4">
        <v>86.096320000000006</v>
      </c>
      <c r="AV10" s="4">
        <v>85.5715</v>
      </c>
      <c r="AW10" s="4">
        <v>85.030060000000006</v>
      </c>
      <c r="AX10" s="4">
        <v>84.471699999999998</v>
      </c>
      <c r="AY10" s="4">
        <v>83.896150000000006</v>
      </c>
      <c r="AZ10" s="4">
        <v>83.303150000000002</v>
      </c>
      <c r="BA10" s="4">
        <v>82.692459999999997</v>
      </c>
      <c r="BB10" s="4">
        <v>82.692459999999997</v>
      </c>
      <c r="BC10" s="4">
        <v>82.692459999999997</v>
      </c>
      <c r="BD10" s="4">
        <v>82.692459999999997</v>
      </c>
      <c r="BE10" s="4">
        <v>82.692459999999997</v>
      </c>
      <c r="BF10" s="4">
        <v>82.692459999999997</v>
      </c>
      <c r="BG10" s="4">
        <v>82.692459999999997</v>
      </c>
      <c r="BH10" s="4">
        <v>82.692459999999997</v>
      </c>
      <c r="BI10" s="4">
        <v>82.692459999999997</v>
      </c>
      <c r="BJ10" s="4">
        <v>82.692459999999997</v>
      </c>
      <c r="BK10" s="4">
        <v>82.692459999999997</v>
      </c>
      <c r="BL10" s="4">
        <v>82.692459999999997</v>
      </c>
      <c r="BM10" s="4">
        <v>82.692459999999997</v>
      </c>
      <c r="BN10" s="4">
        <v>82.692459999999997</v>
      </c>
      <c r="BO10" s="4">
        <v>82.692459999999997</v>
      </c>
      <c r="BP10" s="4">
        <v>82.692459999999997</v>
      </c>
      <c r="BQ10" s="4">
        <v>82.692459999999997</v>
      </c>
      <c r="BR10" s="4">
        <v>82.692459999999997</v>
      </c>
      <c r="BS10" s="4">
        <v>82.692459999999997</v>
      </c>
      <c r="BT10" s="4">
        <v>82.692459999999997</v>
      </c>
      <c r="BU10" s="4">
        <v>82.692459999999997</v>
      </c>
      <c r="BV10" s="4">
        <v>82.692459999999997</v>
      </c>
      <c r="BW10" s="4">
        <v>82.692459999999997</v>
      </c>
      <c r="BX10" s="4">
        <v>82.692459999999997</v>
      </c>
      <c r="BY10" s="4">
        <v>82.692459999999997</v>
      </c>
      <c r="BZ10" s="4">
        <v>82.692459999999997</v>
      </c>
      <c r="CA10" s="4">
        <v>82.692459999999997</v>
      </c>
      <c r="CB10" s="4">
        <v>82.692459999999997</v>
      </c>
      <c r="CC10" s="4">
        <v>82.692459999999997</v>
      </c>
      <c r="CD10" s="4">
        <v>82.692459999999997</v>
      </c>
    </row>
    <row r="11" spans="1:82" x14ac:dyDescent="0.25">
      <c r="A11" s="11" t="s">
        <v>530</v>
      </c>
      <c r="B11" s="4">
        <v>86.354590000000002</v>
      </c>
      <c r="C11" s="4">
        <v>86.354590000000002</v>
      </c>
      <c r="D11" s="4">
        <v>86.354590000000002</v>
      </c>
      <c r="E11" s="4">
        <v>86.354590000000002</v>
      </c>
      <c r="F11" s="4">
        <v>86.354590000000002</v>
      </c>
      <c r="G11" s="4">
        <v>86.354590000000002</v>
      </c>
      <c r="H11" s="4">
        <v>86.354590000000002</v>
      </c>
      <c r="I11" s="4">
        <v>86.354590000000002</v>
      </c>
      <c r="J11" s="4">
        <v>86.354590000000002</v>
      </c>
      <c r="K11" s="4">
        <v>86.354590000000002</v>
      </c>
      <c r="L11" s="4">
        <v>86.354590000000002</v>
      </c>
      <c r="M11" s="4">
        <v>86.354590000000002</v>
      </c>
      <c r="N11" s="4">
        <v>86.354590000000002</v>
      </c>
      <c r="O11" s="4">
        <v>86.354590000000002</v>
      </c>
      <c r="P11" s="4">
        <v>86.354590000000002</v>
      </c>
      <c r="Q11" s="4">
        <v>86.354590000000002</v>
      </c>
      <c r="R11" s="4">
        <v>86.354590000000002</v>
      </c>
      <c r="S11" s="4">
        <v>86.354590000000002</v>
      </c>
      <c r="T11" s="4">
        <v>86.354590000000002</v>
      </c>
      <c r="U11" s="4">
        <v>86.354590000000002</v>
      </c>
      <c r="V11" s="4">
        <v>86.354590000000002</v>
      </c>
      <c r="W11" s="4">
        <v>86.354590000000002</v>
      </c>
      <c r="X11" s="4">
        <v>86.354590000000002</v>
      </c>
      <c r="Y11" s="4">
        <v>86.354590000000002</v>
      </c>
      <c r="Z11" s="4">
        <v>86.354590000000002</v>
      </c>
      <c r="AA11" s="4">
        <v>86.354590000000002</v>
      </c>
      <c r="AB11" s="4">
        <v>86.354590000000002</v>
      </c>
      <c r="AC11" s="4">
        <v>86.354590000000002</v>
      </c>
      <c r="AD11" s="4">
        <v>86.354590000000002</v>
      </c>
      <c r="AE11" s="4">
        <v>86.354590000000002</v>
      </c>
      <c r="AF11" s="4">
        <v>86.354590000000002</v>
      </c>
      <c r="AG11" s="4">
        <v>86.354590000000002</v>
      </c>
      <c r="AH11" s="4">
        <v>86.354590000000002</v>
      </c>
      <c r="AI11" s="4">
        <v>86.354590000000002</v>
      </c>
      <c r="AJ11" s="4">
        <v>85.807159999999996</v>
      </c>
      <c r="AK11" s="4">
        <v>85.241860000000003</v>
      </c>
      <c r="AL11" s="4">
        <v>84.658410000000003</v>
      </c>
      <c r="AM11" s="4">
        <v>84.056550000000001</v>
      </c>
      <c r="AN11" s="4">
        <v>83.436049999999994</v>
      </c>
      <c r="AO11" s="4">
        <v>82.796670000000006</v>
      </c>
      <c r="AP11" s="4">
        <v>82.138239999999996</v>
      </c>
      <c r="AQ11" s="4">
        <v>81.460579999999993</v>
      </c>
      <c r="AR11" s="4">
        <v>80.763540000000006</v>
      </c>
      <c r="AS11" s="4">
        <v>80.047030000000007</v>
      </c>
      <c r="AT11" s="4">
        <v>79.310949999999991</v>
      </c>
      <c r="AU11" s="4">
        <v>78.555270000000007</v>
      </c>
      <c r="AV11" s="4">
        <v>77.779979999999995</v>
      </c>
      <c r="AW11" s="4">
        <v>76.98509</v>
      </c>
      <c r="AX11" s="4">
        <v>76.170680000000004</v>
      </c>
      <c r="AY11" s="4">
        <v>75.336849999999998</v>
      </c>
      <c r="AZ11" s="4">
        <v>74.483750000000001</v>
      </c>
      <c r="BA11" s="4">
        <v>73.61157</v>
      </c>
      <c r="BB11" s="4">
        <v>73.61157</v>
      </c>
      <c r="BC11" s="4">
        <v>73.61157</v>
      </c>
      <c r="BD11" s="4">
        <v>73.61157</v>
      </c>
      <c r="BE11" s="4">
        <v>73.61157</v>
      </c>
      <c r="BF11" s="4">
        <v>73.61157</v>
      </c>
      <c r="BG11" s="4">
        <v>73.61157</v>
      </c>
      <c r="BH11" s="4">
        <v>73.61157</v>
      </c>
      <c r="BI11" s="4">
        <v>73.61157</v>
      </c>
      <c r="BJ11" s="4">
        <v>73.61157</v>
      </c>
      <c r="BK11" s="4">
        <v>73.61157</v>
      </c>
      <c r="BL11" s="4">
        <v>73.61157</v>
      </c>
      <c r="BM11" s="4">
        <v>73.61157</v>
      </c>
      <c r="BN11" s="4">
        <v>73.61157</v>
      </c>
      <c r="BO11" s="4">
        <v>73.61157</v>
      </c>
      <c r="BP11" s="4">
        <v>73.61157</v>
      </c>
      <c r="BQ11" s="4">
        <v>73.61157</v>
      </c>
      <c r="BR11" s="4">
        <v>73.61157</v>
      </c>
      <c r="BS11" s="4">
        <v>73.61157</v>
      </c>
      <c r="BT11" s="4">
        <v>73.61157</v>
      </c>
      <c r="BU11" s="4">
        <v>73.61157</v>
      </c>
      <c r="BV11" s="4">
        <v>73.61157</v>
      </c>
      <c r="BW11" s="4">
        <v>73.61157</v>
      </c>
      <c r="BX11" s="4">
        <v>73.61157</v>
      </c>
      <c r="BY11" s="4">
        <v>73.61157</v>
      </c>
      <c r="BZ11" s="4">
        <v>73.61157</v>
      </c>
      <c r="CA11" s="4">
        <v>73.61157</v>
      </c>
      <c r="CB11" s="4">
        <v>73.61157</v>
      </c>
      <c r="CC11" s="4">
        <v>73.61157</v>
      </c>
      <c r="CD11" s="4">
        <v>73.61157</v>
      </c>
    </row>
    <row r="12" spans="1:82" x14ac:dyDescent="0.25">
      <c r="A12" s="11" t="s">
        <v>531</v>
      </c>
      <c r="B12" s="4">
        <v>77.113219999999998</v>
      </c>
      <c r="C12" s="4">
        <v>77.113219999999998</v>
      </c>
      <c r="D12" s="4">
        <v>77.113219999999998</v>
      </c>
      <c r="E12" s="4">
        <v>77.113219999999998</v>
      </c>
      <c r="F12" s="4">
        <v>77.113219999999998</v>
      </c>
      <c r="G12" s="4">
        <v>77.113219999999998</v>
      </c>
      <c r="H12" s="4">
        <v>77.113219999999998</v>
      </c>
      <c r="I12" s="4">
        <v>77.113219999999998</v>
      </c>
      <c r="J12" s="4">
        <v>77.113219999999998</v>
      </c>
      <c r="K12" s="4">
        <v>77.113219999999998</v>
      </c>
      <c r="L12" s="4">
        <v>77.113219999999998</v>
      </c>
      <c r="M12" s="4">
        <v>77.113219999999998</v>
      </c>
      <c r="N12" s="4">
        <v>77.113219999999998</v>
      </c>
      <c r="O12" s="4">
        <v>77.113219999999998</v>
      </c>
      <c r="P12" s="4">
        <v>77.113219999999998</v>
      </c>
      <c r="Q12" s="4">
        <v>77.113219999999998</v>
      </c>
      <c r="R12" s="4">
        <v>77.113219999999998</v>
      </c>
      <c r="S12" s="4">
        <v>77.113219999999998</v>
      </c>
      <c r="T12" s="4">
        <v>77.113219999999998</v>
      </c>
      <c r="U12" s="4">
        <v>77.113219999999998</v>
      </c>
      <c r="V12" s="4">
        <v>77.113219999999998</v>
      </c>
      <c r="W12" s="4">
        <v>77.113219999999998</v>
      </c>
      <c r="X12" s="4">
        <v>77.113219999999998</v>
      </c>
      <c r="Y12" s="4">
        <v>77.113219999999998</v>
      </c>
      <c r="Z12" s="4">
        <v>77.113219999999998</v>
      </c>
      <c r="AA12" s="4">
        <v>77.113219999999998</v>
      </c>
      <c r="AB12" s="4">
        <v>77.113219999999998</v>
      </c>
      <c r="AC12" s="4">
        <v>77.113219999999998</v>
      </c>
      <c r="AD12" s="4">
        <v>77.113219999999998</v>
      </c>
      <c r="AE12" s="4">
        <v>77.113219999999998</v>
      </c>
      <c r="AF12" s="4">
        <v>77.113219999999998</v>
      </c>
      <c r="AG12" s="4">
        <v>77.113219999999998</v>
      </c>
      <c r="AH12" s="4">
        <v>77.113219999999998</v>
      </c>
      <c r="AI12" s="4">
        <v>77.113219999999998</v>
      </c>
      <c r="AJ12" s="4">
        <v>76.277649999999994</v>
      </c>
      <c r="AK12" s="4">
        <v>75.422570000000007</v>
      </c>
      <c r="AL12" s="4">
        <v>74.548220000000001</v>
      </c>
      <c r="AM12" s="4">
        <v>73.654879999999991</v>
      </c>
      <c r="AN12" s="4">
        <v>72.742899999999992</v>
      </c>
      <c r="AO12" s="4">
        <v>71.812669999999997</v>
      </c>
      <c r="AP12" s="4">
        <v>70.864630000000005</v>
      </c>
      <c r="AQ12" s="4">
        <v>69.899259999999998</v>
      </c>
      <c r="AR12" s="4">
        <v>68.917110000000008</v>
      </c>
      <c r="AS12" s="4">
        <v>67.918750000000003</v>
      </c>
      <c r="AT12" s="4">
        <v>66.904830000000004</v>
      </c>
      <c r="AU12" s="4">
        <v>65.87603</v>
      </c>
      <c r="AV12" s="4">
        <v>64.833079999999995</v>
      </c>
      <c r="AW12" s="4">
        <v>63.77675</v>
      </c>
      <c r="AX12" s="4">
        <v>62.707839999999997</v>
      </c>
      <c r="AY12" s="4">
        <v>61.627229999999997</v>
      </c>
      <c r="AZ12" s="4">
        <v>60.535809999999998</v>
      </c>
      <c r="BA12" s="4">
        <v>59.4345</v>
      </c>
      <c r="BB12" s="4">
        <v>59.4345</v>
      </c>
      <c r="BC12" s="4">
        <v>59.4345</v>
      </c>
      <c r="BD12" s="4">
        <v>59.4345</v>
      </c>
      <c r="BE12" s="4">
        <v>59.4345</v>
      </c>
      <c r="BF12" s="4">
        <v>59.4345</v>
      </c>
      <c r="BG12" s="4">
        <v>59.4345</v>
      </c>
      <c r="BH12" s="4">
        <v>59.4345</v>
      </c>
      <c r="BI12" s="4">
        <v>59.4345</v>
      </c>
      <c r="BJ12" s="4">
        <v>59.4345</v>
      </c>
      <c r="BK12" s="4">
        <v>59.4345</v>
      </c>
      <c r="BL12" s="4">
        <v>59.4345</v>
      </c>
      <c r="BM12" s="4">
        <v>59.4345</v>
      </c>
      <c r="BN12" s="4">
        <v>59.4345</v>
      </c>
      <c r="BO12" s="4">
        <v>59.4345</v>
      </c>
      <c r="BP12" s="4">
        <v>59.4345</v>
      </c>
      <c r="BQ12" s="4">
        <v>59.4345</v>
      </c>
      <c r="BR12" s="4">
        <v>59.4345</v>
      </c>
      <c r="BS12" s="4">
        <v>59.4345</v>
      </c>
      <c r="BT12" s="4">
        <v>59.4345</v>
      </c>
      <c r="BU12" s="4">
        <v>59.4345</v>
      </c>
      <c r="BV12" s="4">
        <v>59.4345</v>
      </c>
      <c r="BW12" s="4">
        <v>59.4345</v>
      </c>
      <c r="BX12" s="4">
        <v>59.4345</v>
      </c>
      <c r="BY12" s="4">
        <v>59.4345</v>
      </c>
      <c r="BZ12" s="4">
        <v>59.4345</v>
      </c>
      <c r="CA12" s="4">
        <v>59.4345</v>
      </c>
      <c r="CB12" s="4">
        <v>59.4345</v>
      </c>
      <c r="CC12" s="4">
        <v>59.4345</v>
      </c>
      <c r="CD12" s="4">
        <v>59.4345</v>
      </c>
    </row>
    <row r="13" spans="1:82" x14ac:dyDescent="0.25">
      <c r="A13" s="11" t="s">
        <v>532</v>
      </c>
      <c r="B13" s="4">
        <v>63.255099999999999</v>
      </c>
      <c r="C13" s="4">
        <v>63.255099999999999</v>
      </c>
      <c r="D13" s="4">
        <v>63.255099999999999</v>
      </c>
      <c r="E13" s="4">
        <v>63.255099999999999</v>
      </c>
      <c r="F13" s="4">
        <v>63.255099999999999</v>
      </c>
      <c r="G13" s="4">
        <v>63.255099999999999</v>
      </c>
      <c r="H13" s="4">
        <v>63.255099999999999</v>
      </c>
      <c r="I13" s="4">
        <v>63.255099999999999</v>
      </c>
      <c r="J13" s="4">
        <v>63.255099999999999</v>
      </c>
      <c r="K13" s="4">
        <v>63.255099999999999</v>
      </c>
      <c r="L13" s="4">
        <v>63.255099999999999</v>
      </c>
      <c r="M13" s="4">
        <v>63.255099999999999</v>
      </c>
      <c r="N13" s="4">
        <v>63.255099999999999</v>
      </c>
      <c r="O13" s="4">
        <v>63.255099999999999</v>
      </c>
      <c r="P13" s="4">
        <v>63.255099999999999</v>
      </c>
      <c r="Q13" s="4">
        <v>63.255099999999999</v>
      </c>
      <c r="R13" s="4">
        <v>63.255099999999999</v>
      </c>
      <c r="S13" s="4">
        <v>63.255099999999999</v>
      </c>
      <c r="T13" s="4">
        <v>63.255099999999999</v>
      </c>
      <c r="U13" s="4">
        <v>63.255099999999999</v>
      </c>
      <c r="V13" s="4">
        <v>63.255099999999999</v>
      </c>
      <c r="W13" s="4">
        <v>63.255099999999999</v>
      </c>
      <c r="X13" s="4">
        <v>63.255099999999999</v>
      </c>
      <c r="Y13" s="4">
        <v>63.255099999999999</v>
      </c>
      <c r="Z13" s="4">
        <v>63.255099999999999</v>
      </c>
      <c r="AA13" s="4">
        <v>63.255099999999999</v>
      </c>
      <c r="AB13" s="4">
        <v>63.255099999999999</v>
      </c>
      <c r="AC13" s="4">
        <v>63.255099999999999</v>
      </c>
      <c r="AD13" s="4">
        <v>63.255099999999999</v>
      </c>
      <c r="AE13" s="4">
        <v>63.255099999999999</v>
      </c>
      <c r="AF13" s="4">
        <v>63.255099999999999</v>
      </c>
      <c r="AG13" s="4">
        <v>63.255099999999999</v>
      </c>
      <c r="AH13" s="4">
        <v>63.255099999999999</v>
      </c>
      <c r="AI13" s="4">
        <v>63.255099999999999</v>
      </c>
      <c r="AJ13" s="4">
        <v>62.16827</v>
      </c>
      <c r="AK13" s="4">
        <v>61.07123</v>
      </c>
      <c r="AL13" s="4">
        <v>59.96499</v>
      </c>
      <c r="AM13" s="4">
        <v>58.850569999999998</v>
      </c>
      <c r="AN13" s="4">
        <v>57.729030000000002</v>
      </c>
      <c r="AO13" s="4">
        <v>56.601439999999997</v>
      </c>
      <c r="AP13" s="4">
        <v>55.468890000000002</v>
      </c>
      <c r="AQ13" s="4">
        <v>54.33249</v>
      </c>
      <c r="AR13" s="4">
        <v>53.193350000000002</v>
      </c>
      <c r="AS13" s="4">
        <v>52.052599999999998</v>
      </c>
      <c r="AT13" s="4">
        <v>50.911340000000003</v>
      </c>
      <c r="AU13" s="4">
        <v>49.770710000000001</v>
      </c>
      <c r="AV13" s="4">
        <v>48.631790000000002</v>
      </c>
      <c r="AW13" s="4">
        <v>47.49568</v>
      </c>
      <c r="AX13" s="4">
        <v>46.363480000000003</v>
      </c>
      <c r="AY13" s="4">
        <v>45.236220000000003</v>
      </c>
      <c r="AZ13" s="4">
        <v>44.11495</v>
      </c>
      <c r="BA13" s="4">
        <v>43.00067</v>
      </c>
      <c r="BB13" s="4">
        <v>43.00067</v>
      </c>
      <c r="BC13" s="4">
        <v>43.00067</v>
      </c>
      <c r="BD13" s="4">
        <v>43.00067</v>
      </c>
      <c r="BE13" s="4">
        <v>43.00067</v>
      </c>
      <c r="BF13" s="4">
        <v>43.00067</v>
      </c>
      <c r="BG13" s="4">
        <v>43.00067</v>
      </c>
      <c r="BH13" s="4">
        <v>43.00067</v>
      </c>
      <c r="BI13" s="4">
        <v>43.00067</v>
      </c>
      <c r="BJ13" s="4">
        <v>43.00067</v>
      </c>
      <c r="BK13" s="4">
        <v>43.00067</v>
      </c>
      <c r="BL13" s="4">
        <v>43.00067</v>
      </c>
      <c r="BM13" s="4">
        <v>43.00067</v>
      </c>
      <c r="BN13" s="4">
        <v>43.00067</v>
      </c>
      <c r="BO13" s="4">
        <v>43.00067</v>
      </c>
      <c r="BP13" s="4">
        <v>43.00067</v>
      </c>
      <c r="BQ13" s="4">
        <v>43.00067</v>
      </c>
      <c r="BR13" s="4">
        <v>43.00067</v>
      </c>
      <c r="BS13" s="4">
        <v>43.00067</v>
      </c>
      <c r="BT13" s="4">
        <v>43.00067</v>
      </c>
      <c r="BU13" s="4">
        <v>43.00067</v>
      </c>
      <c r="BV13" s="4">
        <v>43.00067</v>
      </c>
      <c r="BW13" s="4">
        <v>43.00067</v>
      </c>
      <c r="BX13" s="4">
        <v>43.00067</v>
      </c>
      <c r="BY13" s="4">
        <v>43.00067</v>
      </c>
      <c r="BZ13" s="4">
        <v>43.00067</v>
      </c>
      <c r="CA13" s="4">
        <v>43.00067</v>
      </c>
      <c r="CB13" s="4">
        <v>43.00067</v>
      </c>
      <c r="CC13" s="4">
        <v>43.00067</v>
      </c>
      <c r="CD13" s="4">
        <v>43.00067</v>
      </c>
    </row>
    <row r="14" spans="1:82" x14ac:dyDescent="0.25">
      <c r="A14" s="11" t="s">
        <v>533</v>
      </c>
      <c r="B14" s="4">
        <v>47.156660000000002</v>
      </c>
      <c r="C14" s="4">
        <v>47.156660000000002</v>
      </c>
      <c r="D14" s="4">
        <v>47.156660000000002</v>
      </c>
      <c r="E14" s="4">
        <v>47.156660000000002</v>
      </c>
      <c r="F14" s="4">
        <v>47.156660000000002</v>
      </c>
      <c r="G14" s="4">
        <v>47.156660000000002</v>
      </c>
      <c r="H14" s="4">
        <v>47.156660000000002</v>
      </c>
      <c r="I14" s="4">
        <v>47.156660000000002</v>
      </c>
      <c r="J14" s="4">
        <v>47.156660000000002</v>
      </c>
      <c r="K14" s="4">
        <v>47.156660000000002</v>
      </c>
      <c r="L14" s="4">
        <v>47.156660000000002</v>
      </c>
      <c r="M14" s="4">
        <v>47.156660000000002</v>
      </c>
      <c r="N14" s="4">
        <v>47.156660000000002</v>
      </c>
      <c r="O14" s="4">
        <v>47.156660000000002</v>
      </c>
      <c r="P14" s="4">
        <v>47.156660000000002</v>
      </c>
      <c r="Q14" s="4">
        <v>47.156660000000002</v>
      </c>
      <c r="R14" s="4">
        <v>47.156660000000002</v>
      </c>
      <c r="S14" s="4">
        <v>47.156660000000002</v>
      </c>
      <c r="T14" s="4">
        <v>47.156660000000002</v>
      </c>
      <c r="U14" s="4">
        <v>47.156660000000002</v>
      </c>
      <c r="V14" s="4">
        <v>47.156660000000002</v>
      </c>
      <c r="W14" s="4">
        <v>47.156660000000002</v>
      </c>
      <c r="X14" s="4">
        <v>47.156660000000002</v>
      </c>
      <c r="Y14" s="4">
        <v>47.156660000000002</v>
      </c>
      <c r="Z14" s="4">
        <v>47.156660000000002</v>
      </c>
      <c r="AA14" s="4">
        <v>47.156660000000002</v>
      </c>
      <c r="AB14" s="4">
        <v>47.156660000000002</v>
      </c>
      <c r="AC14" s="4">
        <v>47.156660000000002</v>
      </c>
      <c r="AD14" s="4">
        <v>47.156660000000002</v>
      </c>
      <c r="AE14" s="4">
        <v>47.156660000000002</v>
      </c>
      <c r="AF14" s="4">
        <v>47.156660000000002</v>
      </c>
      <c r="AG14" s="4">
        <v>47.156660000000002</v>
      </c>
      <c r="AH14" s="4">
        <v>47.156660000000002</v>
      </c>
      <c r="AI14" s="4">
        <v>47.156660000000002</v>
      </c>
      <c r="AJ14" s="4">
        <v>46.022469999999998</v>
      </c>
      <c r="AK14" s="4">
        <v>44.894849999999998</v>
      </c>
      <c r="AL14" s="4">
        <v>43.774839999999998</v>
      </c>
      <c r="AM14" s="4">
        <v>42.663420000000002</v>
      </c>
      <c r="AN14" s="4">
        <v>41.561579999999999</v>
      </c>
      <c r="AO14" s="4">
        <v>40.470219999999998</v>
      </c>
      <c r="AP14" s="4">
        <v>39.390230000000003</v>
      </c>
      <c r="AQ14" s="4">
        <v>38.322429999999997</v>
      </c>
      <c r="AR14" s="4">
        <v>37.267609999999998</v>
      </c>
      <c r="AS14" s="4">
        <v>36.226500000000001</v>
      </c>
      <c r="AT14" s="4">
        <v>35.199789999999993</v>
      </c>
      <c r="AU14" s="4">
        <v>34.188100000000006</v>
      </c>
      <c r="AV14" s="4">
        <v>33.192030000000003</v>
      </c>
      <c r="AW14" s="4">
        <v>32.212109999999996</v>
      </c>
      <c r="AX14" s="4">
        <v>31.248800000000003</v>
      </c>
      <c r="AY14" s="4">
        <v>30.302549999999997</v>
      </c>
      <c r="AZ14" s="4">
        <v>29.373739999999998</v>
      </c>
      <c r="BA14" s="4">
        <v>28.462680000000006</v>
      </c>
      <c r="BB14" s="4">
        <v>28.462680000000006</v>
      </c>
      <c r="BC14" s="4">
        <v>28.462680000000006</v>
      </c>
      <c r="BD14" s="4">
        <v>28.462680000000006</v>
      </c>
      <c r="BE14" s="4">
        <v>28.462680000000006</v>
      </c>
      <c r="BF14" s="4">
        <v>28.462680000000006</v>
      </c>
      <c r="BG14" s="4">
        <v>28.462680000000006</v>
      </c>
      <c r="BH14" s="4">
        <v>28.462680000000006</v>
      </c>
      <c r="BI14" s="4">
        <v>28.462680000000006</v>
      </c>
      <c r="BJ14" s="4">
        <v>28.462680000000006</v>
      </c>
      <c r="BK14" s="4">
        <v>28.462680000000006</v>
      </c>
      <c r="BL14" s="4">
        <v>28.462680000000006</v>
      </c>
      <c r="BM14" s="4">
        <v>28.462680000000006</v>
      </c>
      <c r="BN14" s="4">
        <v>28.462680000000006</v>
      </c>
      <c r="BO14" s="4">
        <v>28.462680000000006</v>
      </c>
      <c r="BP14" s="4">
        <v>28.462680000000006</v>
      </c>
      <c r="BQ14" s="4">
        <v>28.462680000000006</v>
      </c>
      <c r="BR14" s="4">
        <v>28.462680000000006</v>
      </c>
      <c r="BS14" s="4">
        <v>28.462680000000006</v>
      </c>
      <c r="BT14" s="4">
        <v>28.462680000000006</v>
      </c>
      <c r="BU14" s="4">
        <v>28.462680000000006</v>
      </c>
      <c r="BV14" s="4">
        <v>28.462680000000006</v>
      </c>
      <c r="BW14" s="4">
        <v>28.462680000000006</v>
      </c>
      <c r="BX14" s="4">
        <v>28.462680000000006</v>
      </c>
      <c r="BY14" s="4">
        <v>28.462680000000006</v>
      </c>
      <c r="BZ14" s="4">
        <v>28.462680000000006</v>
      </c>
      <c r="CA14" s="4">
        <v>28.462680000000006</v>
      </c>
      <c r="CB14" s="4">
        <v>28.462680000000006</v>
      </c>
      <c r="CC14" s="4">
        <v>28.462680000000006</v>
      </c>
      <c r="CD14" s="4">
        <v>28.462680000000006</v>
      </c>
    </row>
    <row r="15" spans="1:82" x14ac:dyDescent="0.25">
      <c r="A15" s="11" t="s">
        <v>534</v>
      </c>
      <c r="B15" s="4">
        <v>32.410659999999993</v>
      </c>
      <c r="C15" s="4">
        <v>32.410659999999993</v>
      </c>
      <c r="D15" s="4">
        <v>32.410659999999993</v>
      </c>
      <c r="E15" s="4">
        <v>32.410659999999993</v>
      </c>
      <c r="F15" s="4">
        <v>32.410659999999993</v>
      </c>
      <c r="G15" s="4">
        <v>32.410659999999993</v>
      </c>
      <c r="H15" s="4">
        <v>32.410659999999993</v>
      </c>
      <c r="I15" s="4">
        <v>32.410659999999993</v>
      </c>
      <c r="J15" s="4">
        <v>32.410659999999993</v>
      </c>
      <c r="K15" s="4">
        <v>32.410659999999993</v>
      </c>
      <c r="L15" s="4">
        <v>32.410659999999993</v>
      </c>
      <c r="M15" s="4">
        <v>32.410659999999993</v>
      </c>
      <c r="N15" s="4">
        <v>32.410659999999993</v>
      </c>
      <c r="O15" s="4">
        <v>32.410659999999993</v>
      </c>
      <c r="P15" s="4">
        <v>32.410659999999993</v>
      </c>
      <c r="Q15" s="4">
        <v>32.410659999999993</v>
      </c>
      <c r="R15" s="4">
        <v>32.410659999999993</v>
      </c>
      <c r="S15" s="4">
        <v>32.410659999999993</v>
      </c>
      <c r="T15" s="4">
        <v>32.410659999999993</v>
      </c>
      <c r="U15" s="4">
        <v>32.410659999999993</v>
      </c>
      <c r="V15" s="4">
        <v>32.410659999999993</v>
      </c>
      <c r="W15" s="4">
        <v>32.410659999999993</v>
      </c>
      <c r="X15" s="4">
        <v>32.410659999999993</v>
      </c>
      <c r="Y15" s="4">
        <v>32.410659999999993</v>
      </c>
      <c r="Z15" s="4">
        <v>32.410659999999993</v>
      </c>
      <c r="AA15" s="4">
        <v>32.410659999999993</v>
      </c>
      <c r="AB15" s="4">
        <v>32.410659999999993</v>
      </c>
      <c r="AC15" s="4">
        <v>32.410659999999993</v>
      </c>
      <c r="AD15" s="4">
        <v>32.410659999999993</v>
      </c>
      <c r="AE15" s="4">
        <v>32.410659999999993</v>
      </c>
      <c r="AF15" s="4">
        <v>32.410659999999993</v>
      </c>
      <c r="AG15" s="4">
        <v>32.410659999999993</v>
      </c>
      <c r="AH15" s="4">
        <v>32.410659999999993</v>
      </c>
      <c r="AI15" s="4">
        <v>32.410659999999993</v>
      </c>
      <c r="AJ15" s="4">
        <v>31.444180000000003</v>
      </c>
      <c r="AK15" s="4">
        <v>30.495670000000004</v>
      </c>
      <c r="AL15" s="4">
        <v>29.565489999999997</v>
      </c>
      <c r="AM15" s="4">
        <v>28.653949999999995</v>
      </c>
      <c r="AN15" s="4">
        <v>27.761300000000006</v>
      </c>
      <c r="AO15" s="4">
        <v>26.887739999999994</v>
      </c>
      <c r="AP15" s="4">
        <v>26.033420000000007</v>
      </c>
      <c r="AQ15" s="4">
        <v>25.198459999999997</v>
      </c>
      <c r="AR15" s="4">
        <v>24.382909999999995</v>
      </c>
      <c r="AS15" s="4">
        <v>23.58681</v>
      </c>
      <c r="AT15" s="4">
        <v>22.810130000000001</v>
      </c>
      <c r="AU15" s="4">
        <v>22.05283</v>
      </c>
      <c r="AV15" s="4">
        <v>21.314830000000001</v>
      </c>
      <c r="AW15" s="4">
        <v>20.596000000000004</v>
      </c>
      <c r="AX15" s="4">
        <v>19.896190000000004</v>
      </c>
      <c r="AY15" s="4">
        <v>19.215239999999994</v>
      </c>
      <c r="AZ15" s="4">
        <v>18.552940000000007</v>
      </c>
      <c r="BA15" s="4">
        <v>17.909080000000003</v>
      </c>
      <c r="BB15" s="4">
        <v>17.909080000000003</v>
      </c>
      <c r="BC15" s="4">
        <v>17.909080000000003</v>
      </c>
      <c r="BD15" s="4">
        <v>17.909080000000003</v>
      </c>
      <c r="BE15" s="4">
        <v>17.909080000000003</v>
      </c>
      <c r="BF15" s="4">
        <v>17.909080000000003</v>
      </c>
      <c r="BG15" s="4">
        <v>17.909080000000003</v>
      </c>
      <c r="BH15" s="4">
        <v>17.909080000000003</v>
      </c>
      <c r="BI15" s="4">
        <v>17.909080000000003</v>
      </c>
      <c r="BJ15" s="4">
        <v>17.909080000000003</v>
      </c>
      <c r="BK15" s="4">
        <v>17.909080000000003</v>
      </c>
      <c r="BL15" s="4">
        <v>17.909080000000003</v>
      </c>
      <c r="BM15" s="4">
        <v>17.909080000000003</v>
      </c>
      <c r="BN15" s="4">
        <v>17.909080000000003</v>
      </c>
      <c r="BO15" s="4">
        <v>17.909080000000003</v>
      </c>
      <c r="BP15" s="4">
        <v>17.909080000000003</v>
      </c>
      <c r="BQ15" s="4">
        <v>17.909080000000003</v>
      </c>
      <c r="BR15" s="4">
        <v>17.909080000000003</v>
      </c>
      <c r="BS15" s="4">
        <v>17.909080000000003</v>
      </c>
      <c r="BT15" s="4">
        <v>17.909080000000003</v>
      </c>
      <c r="BU15" s="4">
        <v>17.909080000000003</v>
      </c>
      <c r="BV15" s="4">
        <v>17.909080000000003</v>
      </c>
      <c r="BW15" s="4">
        <v>17.909080000000003</v>
      </c>
      <c r="BX15" s="4">
        <v>17.909080000000003</v>
      </c>
      <c r="BY15" s="4">
        <v>17.909080000000003</v>
      </c>
      <c r="BZ15" s="4">
        <v>17.909080000000003</v>
      </c>
      <c r="CA15" s="4">
        <v>17.909080000000003</v>
      </c>
      <c r="CB15" s="4">
        <v>17.909080000000003</v>
      </c>
      <c r="CC15" s="4">
        <v>17.909080000000003</v>
      </c>
      <c r="CD15" s="4">
        <v>17.909080000000003</v>
      </c>
    </row>
    <row r="16" spans="1:82" x14ac:dyDescent="0.25">
      <c r="A16" s="11" t="s">
        <v>535</v>
      </c>
      <c r="B16" s="4">
        <v>21.160910000000001</v>
      </c>
      <c r="C16" s="4">
        <v>21.160910000000001</v>
      </c>
      <c r="D16" s="4">
        <v>21.160910000000001</v>
      </c>
      <c r="E16" s="4">
        <v>21.160910000000001</v>
      </c>
      <c r="F16" s="4">
        <v>21.160910000000001</v>
      </c>
      <c r="G16" s="4">
        <v>21.160910000000001</v>
      </c>
      <c r="H16" s="4">
        <v>21.160910000000001</v>
      </c>
      <c r="I16" s="4">
        <v>21.160910000000001</v>
      </c>
      <c r="J16" s="4">
        <v>21.160910000000001</v>
      </c>
      <c r="K16" s="4">
        <v>21.160910000000001</v>
      </c>
      <c r="L16" s="4">
        <v>21.160910000000001</v>
      </c>
      <c r="M16" s="4">
        <v>21.160910000000001</v>
      </c>
      <c r="N16" s="4">
        <v>21.160910000000001</v>
      </c>
      <c r="O16" s="4">
        <v>21.160910000000001</v>
      </c>
      <c r="P16" s="4">
        <v>21.160910000000001</v>
      </c>
      <c r="Q16" s="4">
        <v>21.160910000000001</v>
      </c>
      <c r="R16" s="4">
        <v>21.160910000000001</v>
      </c>
      <c r="S16" s="4">
        <v>21.160910000000001</v>
      </c>
      <c r="T16" s="4">
        <v>21.160910000000001</v>
      </c>
      <c r="U16" s="4">
        <v>21.160910000000001</v>
      </c>
      <c r="V16" s="4">
        <v>21.160910000000001</v>
      </c>
      <c r="W16" s="4">
        <v>21.160910000000001</v>
      </c>
      <c r="X16" s="4">
        <v>21.160910000000001</v>
      </c>
      <c r="Y16" s="4">
        <v>21.160910000000001</v>
      </c>
      <c r="Z16" s="4">
        <v>21.160910000000001</v>
      </c>
      <c r="AA16" s="4">
        <v>21.160910000000001</v>
      </c>
      <c r="AB16" s="4">
        <v>21.160910000000001</v>
      </c>
      <c r="AC16" s="4">
        <v>21.160910000000001</v>
      </c>
      <c r="AD16" s="4">
        <v>21.160910000000001</v>
      </c>
      <c r="AE16" s="4">
        <v>21.160910000000001</v>
      </c>
      <c r="AF16" s="4">
        <v>21.160910000000001</v>
      </c>
      <c r="AG16" s="4">
        <v>21.160910000000001</v>
      </c>
      <c r="AH16" s="4">
        <v>21.160910000000001</v>
      </c>
      <c r="AI16" s="4">
        <v>21.160910000000001</v>
      </c>
      <c r="AJ16" s="4">
        <v>20.447100000000006</v>
      </c>
      <c r="AK16" s="4">
        <v>19.752949999999998</v>
      </c>
      <c r="AL16" s="4">
        <v>19.078230000000005</v>
      </c>
      <c r="AM16" s="4">
        <v>18.422700000000006</v>
      </c>
      <c r="AN16" s="4">
        <v>17.786090000000002</v>
      </c>
      <c r="AO16" s="4">
        <v>17.168120000000002</v>
      </c>
      <c r="AP16" s="4">
        <v>16.568479999999994</v>
      </c>
      <c r="AQ16" s="4">
        <v>15.986840000000001</v>
      </c>
      <c r="AR16" s="4">
        <v>15.422870000000003</v>
      </c>
      <c r="AS16" s="4">
        <v>14.876230000000007</v>
      </c>
      <c r="AT16" s="4">
        <v>14.346549999999993</v>
      </c>
      <c r="AU16" s="4">
        <v>13.833479999999994</v>
      </c>
      <c r="AV16" s="4">
        <v>13.336640000000003</v>
      </c>
      <c r="AW16" s="4">
        <v>12.85566</v>
      </c>
      <c r="AX16" s="4">
        <v>12.390150000000006</v>
      </c>
      <c r="AY16" s="4">
        <v>11.93974</v>
      </c>
      <c r="AZ16" s="4">
        <v>11.504040000000003</v>
      </c>
      <c r="BA16" s="4">
        <v>11.082669999999993</v>
      </c>
      <c r="BB16" s="4">
        <v>11.082669999999993</v>
      </c>
      <c r="BC16" s="4">
        <v>11.082669999999993</v>
      </c>
      <c r="BD16" s="4">
        <v>11.082669999999993</v>
      </c>
      <c r="BE16" s="4">
        <v>11.082669999999993</v>
      </c>
      <c r="BF16" s="4">
        <v>11.082669999999993</v>
      </c>
      <c r="BG16" s="4">
        <v>11.082669999999993</v>
      </c>
      <c r="BH16" s="4">
        <v>11.082669999999993</v>
      </c>
      <c r="BI16" s="4">
        <v>11.082669999999993</v>
      </c>
      <c r="BJ16" s="4">
        <v>11.082669999999993</v>
      </c>
      <c r="BK16" s="4">
        <v>11.082669999999993</v>
      </c>
      <c r="BL16" s="4">
        <v>11.082669999999993</v>
      </c>
      <c r="BM16" s="4">
        <v>11.082669999999993</v>
      </c>
      <c r="BN16" s="4">
        <v>11.082669999999993</v>
      </c>
      <c r="BO16" s="4">
        <v>11.082669999999993</v>
      </c>
      <c r="BP16" s="4">
        <v>11.082669999999993</v>
      </c>
      <c r="BQ16" s="4">
        <v>11.082669999999993</v>
      </c>
      <c r="BR16" s="4">
        <v>11.082669999999993</v>
      </c>
      <c r="BS16" s="4">
        <v>11.082669999999993</v>
      </c>
      <c r="BT16" s="4">
        <v>11.082669999999993</v>
      </c>
      <c r="BU16" s="4">
        <v>11.082669999999993</v>
      </c>
      <c r="BV16" s="4">
        <v>11.082669999999993</v>
      </c>
      <c r="BW16" s="4">
        <v>11.082669999999993</v>
      </c>
      <c r="BX16" s="4">
        <v>11.082669999999993</v>
      </c>
      <c r="BY16" s="4">
        <v>11.082669999999993</v>
      </c>
      <c r="BZ16" s="4">
        <v>11.082669999999993</v>
      </c>
      <c r="CA16" s="4">
        <v>11.082669999999993</v>
      </c>
      <c r="CB16" s="4">
        <v>11.082669999999993</v>
      </c>
      <c r="CC16" s="4">
        <v>11.082669999999993</v>
      </c>
      <c r="CD16" s="4">
        <v>11.082669999999993</v>
      </c>
    </row>
    <row r="17" spans="1:82" x14ac:dyDescent="0.25">
      <c r="A17" s="11" t="s">
        <v>536</v>
      </c>
      <c r="B17" s="4">
        <v>13.5154</v>
      </c>
      <c r="C17" s="4">
        <v>13.5154</v>
      </c>
      <c r="D17" s="4">
        <v>13.5154</v>
      </c>
      <c r="E17" s="4">
        <v>13.5154</v>
      </c>
      <c r="F17" s="4">
        <v>13.5154</v>
      </c>
      <c r="G17" s="4">
        <v>13.5154</v>
      </c>
      <c r="H17" s="4">
        <v>13.5154</v>
      </c>
      <c r="I17" s="4">
        <v>13.5154</v>
      </c>
      <c r="J17" s="4">
        <v>13.5154</v>
      </c>
      <c r="K17" s="4">
        <v>13.5154</v>
      </c>
      <c r="L17" s="4">
        <v>13.5154</v>
      </c>
      <c r="M17" s="4">
        <v>13.5154</v>
      </c>
      <c r="N17" s="4">
        <v>13.5154</v>
      </c>
      <c r="O17" s="4">
        <v>13.5154</v>
      </c>
      <c r="P17" s="4">
        <v>13.5154</v>
      </c>
      <c r="Q17" s="4">
        <v>13.5154</v>
      </c>
      <c r="R17" s="4">
        <v>13.5154</v>
      </c>
      <c r="S17" s="4">
        <v>13.5154</v>
      </c>
      <c r="T17" s="4">
        <v>13.5154</v>
      </c>
      <c r="U17" s="4">
        <v>13.5154</v>
      </c>
      <c r="V17" s="4">
        <v>13.5154</v>
      </c>
      <c r="W17" s="4">
        <v>13.5154</v>
      </c>
      <c r="X17" s="4">
        <v>13.5154</v>
      </c>
      <c r="Y17" s="4">
        <v>13.5154</v>
      </c>
      <c r="Z17" s="4">
        <v>13.5154</v>
      </c>
      <c r="AA17" s="4">
        <v>13.5154</v>
      </c>
      <c r="AB17" s="4">
        <v>13.5154</v>
      </c>
      <c r="AC17" s="4">
        <v>13.5154</v>
      </c>
      <c r="AD17" s="4">
        <v>13.5154</v>
      </c>
      <c r="AE17" s="4">
        <v>13.5154</v>
      </c>
      <c r="AF17" s="4">
        <v>13.5154</v>
      </c>
      <c r="AG17" s="4">
        <v>13.5154</v>
      </c>
      <c r="AH17" s="4">
        <v>13.5154</v>
      </c>
      <c r="AI17" s="4">
        <v>13.5154</v>
      </c>
      <c r="AJ17" s="4">
        <v>13.029489999999996</v>
      </c>
      <c r="AK17" s="4">
        <v>12.559619999999995</v>
      </c>
      <c r="AL17" s="4">
        <v>12.105369999999994</v>
      </c>
      <c r="AM17" s="4">
        <v>11.666330000000002</v>
      </c>
      <c r="AN17" s="4">
        <v>11.242069999999998</v>
      </c>
      <c r="AO17" s="4">
        <v>10.8322</v>
      </c>
      <c r="AP17" s="4">
        <v>10.436310000000006</v>
      </c>
      <c r="AQ17" s="4">
        <v>10.053979999999996</v>
      </c>
      <c r="AR17" s="4">
        <v>9.6848099999999988</v>
      </c>
      <c r="AS17" s="4">
        <v>9.3284199999999942</v>
      </c>
      <c r="AT17" s="4">
        <v>8.9844099999999969</v>
      </c>
      <c r="AU17" s="4">
        <v>8.6524000000000001</v>
      </c>
      <c r="AV17" s="4">
        <v>8.3320099999999968</v>
      </c>
      <c r="AW17" s="4">
        <v>8.0228699999999975</v>
      </c>
      <c r="AX17" s="4">
        <v>7.7246200000000016</v>
      </c>
      <c r="AY17" s="4">
        <v>7.4369200000000006</v>
      </c>
      <c r="AZ17" s="4">
        <v>7.1594000000000051</v>
      </c>
      <c r="BA17" s="4">
        <v>6.8917399999999986</v>
      </c>
      <c r="BB17" s="4">
        <v>6.8917399999999986</v>
      </c>
      <c r="BC17" s="4">
        <v>6.8917399999999986</v>
      </c>
      <c r="BD17" s="4">
        <v>6.8917399999999986</v>
      </c>
      <c r="BE17" s="4">
        <v>6.8917399999999986</v>
      </c>
      <c r="BF17" s="4">
        <v>6.8917399999999986</v>
      </c>
      <c r="BG17" s="4">
        <v>6.8917399999999986</v>
      </c>
      <c r="BH17" s="4">
        <v>6.8917399999999986</v>
      </c>
      <c r="BI17" s="4">
        <v>6.8917399999999986</v>
      </c>
      <c r="BJ17" s="4">
        <v>6.8917399999999986</v>
      </c>
      <c r="BK17" s="4">
        <v>6.8917399999999986</v>
      </c>
      <c r="BL17" s="4">
        <v>6.8917399999999986</v>
      </c>
      <c r="BM17" s="4">
        <v>6.8917399999999986</v>
      </c>
      <c r="BN17" s="4">
        <v>6.8917399999999986</v>
      </c>
      <c r="BO17" s="4">
        <v>6.8917399999999986</v>
      </c>
      <c r="BP17" s="4">
        <v>6.8917399999999986</v>
      </c>
      <c r="BQ17" s="4">
        <v>6.8917399999999986</v>
      </c>
      <c r="BR17" s="4">
        <v>6.8917399999999986</v>
      </c>
      <c r="BS17" s="4">
        <v>6.8917399999999986</v>
      </c>
      <c r="BT17" s="4">
        <v>6.8917399999999986</v>
      </c>
      <c r="BU17" s="4">
        <v>6.8917399999999986</v>
      </c>
      <c r="BV17" s="4">
        <v>6.8917399999999986</v>
      </c>
      <c r="BW17" s="4">
        <v>6.8917399999999986</v>
      </c>
      <c r="BX17" s="4">
        <v>6.8917399999999986</v>
      </c>
      <c r="BY17" s="4">
        <v>6.8917399999999986</v>
      </c>
      <c r="BZ17" s="4">
        <v>6.8917399999999986</v>
      </c>
      <c r="CA17" s="4">
        <v>6.8917399999999986</v>
      </c>
      <c r="CB17" s="4">
        <v>6.8917399999999986</v>
      </c>
      <c r="CC17" s="4">
        <v>6.8917399999999986</v>
      </c>
      <c r="CD17" s="4">
        <v>6.8917399999999986</v>
      </c>
    </row>
    <row r="18" spans="1:82" x14ac:dyDescent="0.25">
      <c r="A18" s="11" t="s">
        <v>537</v>
      </c>
      <c r="B18" s="4">
        <v>8.6195400000000006</v>
      </c>
      <c r="C18" s="4">
        <v>8.6195400000000006</v>
      </c>
      <c r="D18" s="4">
        <v>8.6195400000000006</v>
      </c>
      <c r="E18" s="4">
        <v>8.6195400000000006</v>
      </c>
      <c r="F18" s="4">
        <v>8.6195400000000006</v>
      </c>
      <c r="G18" s="4">
        <v>8.6195400000000006</v>
      </c>
      <c r="H18" s="4">
        <v>8.6195400000000006</v>
      </c>
      <c r="I18" s="4">
        <v>8.6195400000000006</v>
      </c>
      <c r="J18" s="4">
        <v>8.6195400000000006</v>
      </c>
      <c r="K18" s="4">
        <v>8.6195400000000006</v>
      </c>
      <c r="L18" s="4">
        <v>8.6195400000000006</v>
      </c>
      <c r="M18" s="4">
        <v>8.6195400000000006</v>
      </c>
      <c r="N18" s="4">
        <v>8.6195400000000006</v>
      </c>
      <c r="O18" s="4">
        <v>8.6195400000000006</v>
      </c>
      <c r="P18" s="4">
        <v>8.6195400000000006</v>
      </c>
      <c r="Q18" s="4">
        <v>8.6195400000000006</v>
      </c>
      <c r="R18" s="4">
        <v>8.6195400000000006</v>
      </c>
      <c r="S18" s="4">
        <v>8.6195400000000006</v>
      </c>
      <c r="T18" s="4">
        <v>8.6195400000000006</v>
      </c>
      <c r="U18" s="4">
        <v>8.6195400000000006</v>
      </c>
      <c r="V18" s="4">
        <v>8.6195400000000006</v>
      </c>
      <c r="W18" s="4">
        <v>8.6195400000000006</v>
      </c>
      <c r="X18" s="4">
        <v>8.6195400000000006</v>
      </c>
      <c r="Y18" s="4">
        <v>8.6195400000000006</v>
      </c>
      <c r="Z18" s="4">
        <v>8.6195400000000006</v>
      </c>
      <c r="AA18" s="4">
        <v>8.6195400000000006</v>
      </c>
      <c r="AB18" s="4">
        <v>8.6195400000000006</v>
      </c>
      <c r="AC18" s="4">
        <v>8.6195400000000006</v>
      </c>
      <c r="AD18" s="4">
        <v>8.6195400000000006</v>
      </c>
      <c r="AE18" s="4">
        <v>8.6195400000000006</v>
      </c>
      <c r="AF18" s="4">
        <v>8.6195400000000006</v>
      </c>
      <c r="AG18" s="4">
        <v>8.6195400000000006</v>
      </c>
      <c r="AH18" s="4">
        <v>8.6195400000000006</v>
      </c>
      <c r="AI18" s="4">
        <v>8.6195400000000006</v>
      </c>
      <c r="AJ18" s="4">
        <v>8.3008200000000016</v>
      </c>
      <c r="AK18" s="4">
        <v>7.9935700000000054</v>
      </c>
      <c r="AL18" s="4">
        <v>7.6974199999999939</v>
      </c>
      <c r="AM18" s="4">
        <v>7.411990000000003</v>
      </c>
      <c r="AN18" s="4">
        <v>7.1369200000000035</v>
      </c>
      <c r="AO18" s="4">
        <v>6.8718400000000059</v>
      </c>
      <c r="AP18" s="4">
        <v>6.6164200000000051</v>
      </c>
      <c r="AQ18" s="4">
        <v>6.3703100000000035</v>
      </c>
      <c r="AR18" s="4">
        <v>6.133189999999999</v>
      </c>
      <c r="AS18" s="4">
        <v>5.9047400000000039</v>
      </c>
      <c r="AT18" s="4">
        <v>5.6846400000000017</v>
      </c>
      <c r="AU18" s="4">
        <v>5.4726100000000031</v>
      </c>
      <c r="AV18" s="4">
        <v>5.2683399999999949</v>
      </c>
      <c r="AW18" s="4">
        <v>5.0715600000000052</v>
      </c>
      <c r="AX18" s="4">
        <v>4.8819900000000018</v>
      </c>
      <c r="AY18" s="4">
        <v>4.699380000000005</v>
      </c>
      <c r="AZ18" s="4">
        <v>4.5234700000000032</v>
      </c>
      <c r="BA18" s="4">
        <v>4.3539999999999992</v>
      </c>
      <c r="BB18" s="4">
        <v>4.3539999999999992</v>
      </c>
      <c r="BC18" s="4">
        <v>4.3539999999999992</v>
      </c>
      <c r="BD18" s="4">
        <v>4.3539999999999992</v>
      </c>
      <c r="BE18" s="4">
        <v>4.3539999999999992</v>
      </c>
      <c r="BF18" s="4">
        <v>4.3539999999999992</v>
      </c>
      <c r="BG18" s="4">
        <v>4.3539999999999992</v>
      </c>
      <c r="BH18" s="4">
        <v>4.3539999999999992</v>
      </c>
      <c r="BI18" s="4">
        <v>4.3539999999999992</v>
      </c>
      <c r="BJ18" s="4">
        <v>4.3539999999999992</v>
      </c>
      <c r="BK18" s="4">
        <v>4.3539999999999992</v>
      </c>
      <c r="BL18" s="4">
        <v>4.3539999999999992</v>
      </c>
      <c r="BM18" s="4">
        <v>4.3539999999999992</v>
      </c>
      <c r="BN18" s="4">
        <v>4.3539999999999992</v>
      </c>
      <c r="BO18" s="4">
        <v>4.3539999999999992</v>
      </c>
      <c r="BP18" s="4">
        <v>4.3539999999999992</v>
      </c>
      <c r="BQ18" s="4">
        <v>4.3539999999999992</v>
      </c>
      <c r="BR18" s="4">
        <v>4.3539999999999992</v>
      </c>
      <c r="BS18" s="4">
        <v>4.3539999999999992</v>
      </c>
      <c r="BT18" s="4">
        <v>4.3539999999999992</v>
      </c>
      <c r="BU18" s="4">
        <v>4.3539999999999992</v>
      </c>
      <c r="BV18" s="4">
        <v>4.3539999999999992</v>
      </c>
      <c r="BW18" s="4">
        <v>4.3539999999999992</v>
      </c>
      <c r="BX18" s="4">
        <v>4.3539999999999992</v>
      </c>
      <c r="BY18" s="4">
        <v>4.3539999999999992</v>
      </c>
      <c r="BZ18" s="4">
        <v>4.3539999999999992</v>
      </c>
      <c r="CA18" s="4">
        <v>4.3539999999999992</v>
      </c>
      <c r="CB18" s="4">
        <v>4.3539999999999992</v>
      </c>
      <c r="CC18" s="4">
        <v>4.3539999999999992</v>
      </c>
      <c r="CD18" s="4">
        <v>4.3539999999999992</v>
      </c>
    </row>
    <row r="19" spans="1:82" x14ac:dyDescent="0.25">
      <c r="A19" s="11" t="s">
        <v>538</v>
      </c>
      <c r="B19" s="4">
        <v>5.5537000000000063</v>
      </c>
      <c r="C19" s="4">
        <v>5.5537000000000063</v>
      </c>
      <c r="D19" s="4">
        <v>5.5537000000000063</v>
      </c>
      <c r="E19" s="4">
        <v>5.5537000000000063</v>
      </c>
      <c r="F19" s="4">
        <v>5.5537000000000063</v>
      </c>
      <c r="G19" s="4">
        <v>5.5537000000000063</v>
      </c>
      <c r="H19" s="4">
        <v>5.5537000000000063</v>
      </c>
      <c r="I19" s="4">
        <v>5.5537000000000063</v>
      </c>
      <c r="J19" s="4">
        <v>5.5537000000000063</v>
      </c>
      <c r="K19" s="4">
        <v>5.5537000000000063</v>
      </c>
      <c r="L19" s="4">
        <v>5.5537000000000063</v>
      </c>
      <c r="M19" s="4">
        <v>5.5537000000000063</v>
      </c>
      <c r="N19" s="4">
        <v>5.5537000000000063</v>
      </c>
      <c r="O19" s="4">
        <v>5.5537000000000063</v>
      </c>
      <c r="P19" s="4">
        <v>5.5537000000000063</v>
      </c>
      <c r="Q19" s="4">
        <v>5.5537000000000063</v>
      </c>
      <c r="R19" s="4">
        <v>5.5537000000000063</v>
      </c>
      <c r="S19" s="4">
        <v>5.5537000000000063</v>
      </c>
      <c r="T19" s="4">
        <v>5.5537000000000063</v>
      </c>
      <c r="U19" s="4">
        <v>5.5537000000000063</v>
      </c>
      <c r="V19" s="4">
        <v>5.5537000000000063</v>
      </c>
      <c r="W19" s="4">
        <v>5.5537000000000063</v>
      </c>
      <c r="X19" s="4">
        <v>5.5537000000000063</v>
      </c>
      <c r="Y19" s="4">
        <v>5.5537000000000063</v>
      </c>
      <c r="Z19" s="4">
        <v>5.5537000000000063</v>
      </c>
      <c r="AA19" s="4">
        <v>5.5537000000000063</v>
      </c>
      <c r="AB19" s="4">
        <v>5.5537000000000063</v>
      </c>
      <c r="AC19" s="4">
        <v>5.5537000000000063</v>
      </c>
      <c r="AD19" s="4">
        <v>5.5537000000000063</v>
      </c>
      <c r="AE19" s="4">
        <v>5.5537000000000063</v>
      </c>
      <c r="AF19" s="4">
        <v>5.5537000000000063</v>
      </c>
      <c r="AG19" s="4">
        <v>5.5537000000000063</v>
      </c>
      <c r="AH19" s="4">
        <v>5.5537000000000063</v>
      </c>
      <c r="AI19" s="4">
        <v>5.5537000000000063</v>
      </c>
      <c r="AJ19" s="4">
        <v>5.3467600000000033</v>
      </c>
      <c r="AK19" s="4">
        <v>5.1475899999999939</v>
      </c>
      <c r="AL19" s="4">
        <v>4.9558899999999966</v>
      </c>
      <c r="AM19" s="4">
        <v>4.7713700000000046</v>
      </c>
      <c r="AN19" s="4">
        <v>4.5937799999999953</v>
      </c>
      <c r="AO19" s="4">
        <v>4.4228399999999937</v>
      </c>
      <c r="AP19" s="4">
        <v>4.2583099999999945</v>
      </c>
      <c r="AQ19" s="4">
        <v>4.0999400000000037</v>
      </c>
      <c r="AR19" s="4">
        <v>3.9474900000000019</v>
      </c>
      <c r="AS19" s="4">
        <v>3.8007499999999936</v>
      </c>
      <c r="AT19" s="4">
        <v>3.6594800000000021</v>
      </c>
      <c r="AU19" s="4">
        <v>3.5234800000000064</v>
      </c>
      <c r="AV19" s="4">
        <v>3.39255</v>
      </c>
      <c r="AW19" s="4">
        <v>3.2664999999999935</v>
      </c>
      <c r="AX19" s="4">
        <v>3.1451299999999947</v>
      </c>
      <c r="AY19" s="4">
        <v>3.0282600000000031</v>
      </c>
      <c r="AZ19" s="4">
        <v>2.9157299999999964</v>
      </c>
      <c r="BA19" s="4">
        <v>2.8073600000000027</v>
      </c>
      <c r="BB19" s="4">
        <v>2.8073600000000027</v>
      </c>
      <c r="BC19" s="4">
        <v>2.8073600000000027</v>
      </c>
      <c r="BD19" s="4">
        <v>2.8073600000000027</v>
      </c>
      <c r="BE19" s="4">
        <v>2.8073600000000027</v>
      </c>
      <c r="BF19" s="4">
        <v>2.8073600000000027</v>
      </c>
      <c r="BG19" s="4">
        <v>2.8073600000000027</v>
      </c>
      <c r="BH19" s="4">
        <v>2.8073600000000027</v>
      </c>
      <c r="BI19" s="4">
        <v>2.8073600000000027</v>
      </c>
      <c r="BJ19" s="4">
        <v>2.8073600000000027</v>
      </c>
      <c r="BK19" s="4">
        <v>2.8073600000000027</v>
      </c>
      <c r="BL19" s="4">
        <v>2.8073600000000027</v>
      </c>
      <c r="BM19" s="4">
        <v>2.8073600000000027</v>
      </c>
      <c r="BN19" s="4">
        <v>2.8073600000000027</v>
      </c>
      <c r="BO19" s="4">
        <v>2.8073600000000027</v>
      </c>
      <c r="BP19" s="4">
        <v>2.8073600000000027</v>
      </c>
      <c r="BQ19" s="4">
        <v>2.8073600000000027</v>
      </c>
      <c r="BR19" s="4">
        <v>2.8073600000000027</v>
      </c>
      <c r="BS19" s="4">
        <v>2.8073600000000027</v>
      </c>
      <c r="BT19" s="4">
        <v>2.8073600000000027</v>
      </c>
      <c r="BU19" s="4">
        <v>2.8073600000000027</v>
      </c>
      <c r="BV19" s="4">
        <v>2.8073600000000027</v>
      </c>
      <c r="BW19" s="4">
        <v>2.8073600000000027</v>
      </c>
      <c r="BX19" s="4">
        <v>2.8073600000000027</v>
      </c>
      <c r="BY19" s="4">
        <v>2.8073600000000027</v>
      </c>
      <c r="BZ19" s="4">
        <v>2.8073600000000027</v>
      </c>
      <c r="CA19" s="4">
        <v>2.8073600000000027</v>
      </c>
      <c r="CB19" s="4">
        <v>2.8073600000000027</v>
      </c>
      <c r="CC19" s="4">
        <v>2.8073600000000027</v>
      </c>
      <c r="CD19" s="4">
        <v>2.8073600000000027</v>
      </c>
    </row>
    <row r="20" spans="1:82" x14ac:dyDescent="0.25">
      <c r="A20" s="11" t="s">
        <v>539</v>
      </c>
      <c r="B20" s="4">
        <v>3.6356899999999968</v>
      </c>
      <c r="C20" s="4">
        <v>3.6356899999999968</v>
      </c>
      <c r="D20" s="4">
        <v>3.6356899999999968</v>
      </c>
      <c r="E20" s="4">
        <v>3.6356899999999968</v>
      </c>
      <c r="F20" s="4">
        <v>3.6356899999999968</v>
      </c>
      <c r="G20" s="4">
        <v>3.6356899999999968</v>
      </c>
      <c r="H20" s="4">
        <v>3.6356899999999968</v>
      </c>
      <c r="I20" s="4">
        <v>3.6356899999999968</v>
      </c>
      <c r="J20" s="4">
        <v>3.6356899999999968</v>
      </c>
      <c r="K20" s="4">
        <v>3.6356899999999968</v>
      </c>
      <c r="L20" s="4">
        <v>3.6356899999999968</v>
      </c>
      <c r="M20" s="4">
        <v>3.6356899999999968</v>
      </c>
      <c r="N20" s="4">
        <v>3.6356899999999968</v>
      </c>
      <c r="O20" s="4">
        <v>3.6356899999999968</v>
      </c>
      <c r="P20" s="4">
        <v>3.6356899999999968</v>
      </c>
      <c r="Q20" s="4">
        <v>3.6356899999999968</v>
      </c>
      <c r="R20" s="4">
        <v>3.6356899999999968</v>
      </c>
      <c r="S20" s="4">
        <v>3.6356899999999968</v>
      </c>
      <c r="T20" s="4">
        <v>3.6356899999999968</v>
      </c>
      <c r="U20" s="4">
        <v>3.6356899999999968</v>
      </c>
      <c r="V20" s="4">
        <v>3.6356899999999968</v>
      </c>
      <c r="W20" s="4">
        <v>3.6356899999999968</v>
      </c>
      <c r="X20" s="4">
        <v>3.6356899999999968</v>
      </c>
      <c r="Y20" s="4">
        <v>3.6356899999999968</v>
      </c>
      <c r="Z20" s="4">
        <v>3.6356899999999968</v>
      </c>
      <c r="AA20" s="4">
        <v>3.6356899999999968</v>
      </c>
      <c r="AB20" s="4">
        <v>3.6356899999999968</v>
      </c>
      <c r="AC20" s="4">
        <v>3.6356899999999968</v>
      </c>
      <c r="AD20" s="4">
        <v>3.6356899999999968</v>
      </c>
      <c r="AE20" s="4">
        <v>3.6356899999999968</v>
      </c>
      <c r="AF20" s="4">
        <v>3.6356899999999968</v>
      </c>
      <c r="AG20" s="4">
        <v>3.6356899999999968</v>
      </c>
      <c r="AH20" s="4">
        <v>3.6356899999999968</v>
      </c>
      <c r="AI20" s="4">
        <v>3.6356899999999968</v>
      </c>
      <c r="AJ20" s="4">
        <v>3.5007499999999965</v>
      </c>
      <c r="AK20" s="4">
        <v>3.3709599999999966</v>
      </c>
      <c r="AL20" s="4">
        <v>3.2460999999999984</v>
      </c>
      <c r="AM20" s="4">
        <v>3.1259799999999984</v>
      </c>
      <c r="AN20" s="4">
        <v>3.0104199999999963</v>
      </c>
      <c r="AO20" s="4">
        <v>2.899240000000006</v>
      </c>
      <c r="AP20" s="4">
        <v>2.7922499999999957</v>
      </c>
      <c r="AQ20" s="4">
        <v>2.6893100000000061</v>
      </c>
      <c r="AR20" s="4">
        <v>2.5902300000000054</v>
      </c>
      <c r="AS20" s="4">
        <v>2.4948799999999949</v>
      </c>
      <c r="AT20" s="4">
        <v>2.4030999999999949</v>
      </c>
      <c r="AU20" s="4">
        <v>2.3147500000000036</v>
      </c>
      <c r="AV20" s="4">
        <v>2.2297099999999972</v>
      </c>
      <c r="AW20" s="4">
        <v>2.1478199999999958</v>
      </c>
      <c r="AX20" s="4">
        <v>2.0689799999999963</v>
      </c>
      <c r="AY20" s="4">
        <v>1.993070000000003</v>
      </c>
      <c r="AZ20" s="4">
        <v>1.9199600000000032</v>
      </c>
      <c r="BA20" s="4">
        <v>1.8495400000000046</v>
      </c>
      <c r="BB20" s="4">
        <v>1.8495400000000046</v>
      </c>
      <c r="BC20" s="4">
        <v>1.8495400000000046</v>
      </c>
      <c r="BD20" s="4">
        <v>1.8495400000000046</v>
      </c>
      <c r="BE20" s="4">
        <v>1.8495400000000046</v>
      </c>
      <c r="BF20" s="4">
        <v>1.8495400000000046</v>
      </c>
      <c r="BG20" s="4">
        <v>1.8495400000000046</v>
      </c>
      <c r="BH20" s="4">
        <v>1.8495400000000046</v>
      </c>
      <c r="BI20" s="4">
        <v>1.8495400000000046</v>
      </c>
      <c r="BJ20" s="4">
        <v>1.8495400000000046</v>
      </c>
      <c r="BK20" s="4">
        <v>1.8495400000000046</v>
      </c>
      <c r="BL20" s="4">
        <v>1.8495400000000046</v>
      </c>
      <c r="BM20" s="4">
        <v>1.8495400000000046</v>
      </c>
      <c r="BN20" s="4">
        <v>1.8495400000000046</v>
      </c>
      <c r="BO20" s="4">
        <v>1.8495400000000046</v>
      </c>
      <c r="BP20" s="4">
        <v>1.8495400000000046</v>
      </c>
      <c r="BQ20" s="4">
        <v>1.8495400000000046</v>
      </c>
      <c r="BR20" s="4">
        <v>1.8495400000000046</v>
      </c>
      <c r="BS20" s="4">
        <v>1.8495400000000046</v>
      </c>
      <c r="BT20" s="4">
        <v>1.8495400000000046</v>
      </c>
      <c r="BU20" s="4">
        <v>1.8495400000000046</v>
      </c>
      <c r="BV20" s="4">
        <v>1.8495400000000046</v>
      </c>
      <c r="BW20" s="4">
        <v>1.8495400000000046</v>
      </c>
      <c r="BX20" s="4">
        <v>1.8495400000000046</v>
      </c>
      <c r="BY20" s="4">
        <v>1.8495400000000046</v>
      </c>
      <c r="BZ20" s="4">
        <v>1.8495400000000046</v>
      </c>
      <c r="CA20" s="4">
        <v>1.8495400000000046</v>
      </c>
      <c r="CB20" s="4">
        <v>1.8495400000000046</v>
      </c>
      <c r="CC20" s="4">
        <v>1.8495400000000046</v>
      </c>
      <c r="CD20" s="4">
        <v>1.8495400000000046</v>
      </c>
    </row>
    <row r="21" spans="1:82" x14ac:dyDescent="0.25">
      <c r="A21" s="11" t="s">
        <v>540</v>
      </c>
      <c r="B21" s="4">
        <v>2.4235199999999963</v>
      </c>
      <c r="C21" s="4">
        <v>2.4235199999999963</v>
      </c>
      <c r="D21" s="4">
        <v>2.4235199999999963</v>
      </c>
      <c r="E21" s="4">
        <v>2.4235199999999963</v>
      </c>
      <c r="F21" s="4">
        <v>2.4235199999999963</v>
      </c>
      <c r="G21" s="4">
        <v>2.4235199999999963</v>
      </c>
      <c r="H21" s="4">
        <v>2.4235199999999963</v>
      </c>
      <c r="I21" s="4">
        <v>2.4235199999999963</v>
      </c>
      <c r="J21" s="4">
        <v>2.4235199999999963</v>
      </c>
      <c r="K21" s="4">
        <v>2.4235199999999963</v>
      </c>
      <c r="L21" s="4">
        <v>2.4235199999999963</v>
      </c>
      <c r="M21" s="4">
        <v>2.4235199999999963</v>
      </c>
      <c r="N21" s="4">
        <v>2.4235199999999963</v>
      </c>
      <c r="O21" s="4">
        <v>2.4235199999999963</v>
      </c>
      <c r="P21" s="4">
        <v>2.4235199999999963</v>
      </c>
      <c r="Q21" s="4">
        <v>2.4235199999999963</v>
      </c>
      <c r="R21" s="4">
        <v>2.4235199999999963</v>
      </c>
      <c r="S21" s="4">
        <v>2.4235199999999963</v>
      </c>
      <c r="T21" s="4">
        <v>2.4235199999999963</v>
      </c>
      <c r="U21" s="4">
        <v>2.4235199999999963</v>
      </c>
      <c r="V21" s="4">
        <v>2.4235199999999963</v>
      </c>
      <c r="W21" s="4">
        <v>2.4235199999999963</v>
      </c>
      <c r="X21" s="4">
        <v>2.4235199999999963</v>
      </c>
      <c r="Y21" s="4">
        <v>2.4235199999999963</v>
      </c>
      <c r="Z21" s="4">
        <v>2.4235199999999963</v>
      </c>
      <c r="AA21" s="4">
        <v>2.4235199999999963</v>
      </c>
      <c r="AB21" s="4">
        <v>2.4235199999999963</v>
      </c>
      <c r="AC21" s="4">
        <v>2.4235199999999963</v>
      </c>
      <c r="AD21" s="4">
        <v>2.4235199999999963</v>
      </c>
      <c r="AE21" s="4">
        <v>2.4235199999999963</v>
      </c>
      <c r="AF21" s="4">
        <v>2.4235199999999963</v>
      </c>
      <c r="AG21" s="4">
        <v>2.4235199999999963</v>
      </c>
      <c r="AH21" s="4">
        <v>2.4235199999999963</v>
      </c>
      <c r="AI21" s="4">
        <v>2.4235199999999963</v>
      </c>
      <c r="AJ21" s="4">
        <v>2.3345099999999945</v>
      </c>
      <c r="AK21" s="4">
        <v>2.2489000000000061</v>
      </c>
      <c r="AL21" s="4">
        <v>2.1665399999999977</v>
      </c>
      <c r="AM21" s="4">
        <v>2.0873200000000054</v>
      </c>
      <c r="AN21" s="4">
        <v>2.0110899999999958</v>
      </c>
      <c r="AO21" s="4">
        <v>1.9377499999999941</v>
      </c>
      <c r="AP21" s="4">
        <v>1.8671700000000016</v>
      </c>
      <c r="AQ21" s="4">
        <v>1.7992500000000007</v>
      </c>
      <c r="AR21" s="4">
        <v>1.733869999999996</v>
      </c>
      <c r="AS21" s="4">
        <v>1.6709299999999985</v>
      </c>
      <c r="AT21" s="4">
        <v>1.6103399999999937</v>
      </c>
      <c r="AU21" s="4">
        <v>1.5520000000000067</v>
      </c>
      <c r="AV21" s="4">
        <v>1.495829999999998</v>
      </c>
      <c r="AW21" s="4">
        <v>1.4417300000000068</v>
      </c>
      <c r="AX21" s="4">
        <v>1.3896199999999936</v>
      </c>
      <c r="AY21" s="4">
        <v>1.339429999999993</v>
      </c>
      <c r="AZ21" s="4">
        <v>1.2910799999999938</v>
      </c>
      <c r="BA21" s="4">
        <v>1.244489999999999</v>
      </c>
      <c r="BB21" s="4">
        <v>1.244489999999999</v>
      </c>
      <c r="BC21" s="4">
        <v>1.244489999999999</v>
      </c>
      <c r="BD21" s="4">
        <v>1.244489999999999</v>
      </c>
      <c r="BE21" s="4">
        <v>1.244489999999999</v>
      </c>
      <c r="BF21" s="4">
        <v>1.244489999999999</v>
      </c>
      <c r="BG21" s="4">
        <v>1.244489999999999</v>
      </c>
      <c r="BH21" s="4">
        <v>1.244489999999999</v>
      </c>
      <c r="BI21" s="4">
        <v>1.244489999999999</v>
      </c>
      <c r="BJ21" s="4">
        <v>1.244489999999999</v>
      </c>
      <c r="BK21" s="4">
        <v>1.244489999999999</v>
      </c>
      <c r="BL21" s="4">
        <v>1.244489999999999</v>
      </c>
      <c r="BM21" s="4">
        <v>1.244489999999999</v>
      </c>
      <c r="BN21" s="4">
        <v>1.244489999999999</v>
      </c>
      <c r="BO21" s="4">
        <v>1.244489999999999</v>
      </c>
      <c r="BP21" s="4">
        <v>1.244489999999999</v>
      </c>
      <c r="BQ21" s="4">
        <v>1.244489999999999</v>
      </c>
      <c r="BR21" s="4">
        <v>1.244489999999999</v>
      </c>
      <c r="BS21" s="4">
        <v>1.244489999999999</v>
      </c>
      <c r="BT21" s="4">
        <v>1.244489999999999</v>
      </c>
      <c r="BU21" s="4">
        <v>1.244489999999999</v>
      </c>
      <c r="BV21" s="4">
        <v>1.244489999999999</v>
      </c>
      <c r="BW21" s="4">
        <v>1.244489999999999</v>
      </c>
      <c r="BX21" s="4">
        <v>1.244489999999999</v>
      </c>
      <c r="BY21" s="4">
        <v>1.244489999999999</v>
      </c>
      <c r="BZ21" s="4">
        <v>1.244489999999999</v>
      </c>
      <c r="CA21" s="4">
        <v>1.244489999999999</v>
      </c>
      <c r="CB21" s="4">
        <v>1.244489999999999</v>
      </c>
      <c r="CC21" s="4">
        <v>1.244489999999999</v>
      </c>
      <c r="CD21" s="4">
        <v>1.244489999999999</v>
      </c>
    </row>
    <row r="22" spans="1:82" x14ac:dyDescent="0.25">
      <c r="A22" s="38" t="s">
        <v>541</v>
      </c>
      <c r="B22" s="318"/>
      <c r="C22" s="318"/>
      <c r="D22" s="318"/>
      <c r="E22" s="318"/>
      <c r="F22" s="318"/>
      <c r="G22" s="318"/>
      <c r="H22" s="318"/>
      <c r="I22" s="318"/>
      <c r="J22" s="318"/>
      <c r="K22" s="318"/>
      <c r="L22" s="318"/>
      <c r="M22" s="318"/>
      <c r="N22" s="318"/>
      <c r="O22" s="318"/>
      <c r="P22" s="318"/>
      <c r="Q22" s="318"/>
      <c r="R22" s="318"/>
      <c r="S22" s="318"/>
      <c r="T22" s="318"/>
      <c r="U22" s="318"/>
      <c r="V22" s="318"/>
      <c r="W22" s="318"/>
      <c r="X22" s="318"/>
      <c r="Y22" s="318"/>
      <c r="Z22" s="318"/>
      <c r="AA22" s="318"/>
      <c r="AB22" s="318"/>
      <c r="AC22" s="318"/>
      <c r="AD22" s="318"/>
      <c r="AE22" s="318"/>
      <c r="AF22" s="318"/>
      <c r="AG22" s="318"/>
      <c r="AH22" s="318"/>
      <c r="AI22" s="318"/>
      <c r="AJ22" s="318"/>
      <c r="AK22" s="318"/>
      <c r="AL22" s="318"/>
      <c r="AM22" s="318"/>
      <c r="AN22" s="318"/>
      <c r="AO22" s="318"/>
      <c r="AP22" s="318"/>
      <c r="AQ22" s="318"/>
      <c r="AR22" s="318"/>
      <c r="AS22" s="318"/>
      <c r="AT22" s="318"/>
      <c r="AU22" s="318"/>
      <c r="AV22" s="318"/>
      <c r="AW22" s="318"/>
      <c r="AX22" s="318"/>
      <c r="AY22" s="318"/>
      <c r="AZ22" s="318"/>
      <c r="BA22" s="318"/>
      <c r="BB22" s="318"/>
      <c r="BC22" s="318"/>
      <c r="BD22" s="318"/>
      <c r="BE22" s="318"/>
      <c r="BF22" s="318"/>
      <c r="BG22" s="318"/>
      <c r="BH22" s="318"/>
      <c r="BI22" s="318"/>
      <c r="BJ22" s="318"/>
      <c r="BK22" s="318"/>
      <c r="BL22" s="318"/>
      <c r="BM22" s="318"/>
      <c r="BN22" s="318"/>
      <c r="BO22" s="318"/>
      <c r="BP22" s="318"/>
      <c r="BQ22" s="318"/>
      <c r="BR22" s="318"/>
      <c r="BS22" s="318"/>
      <c r="BT22" s="318"/>
      <c r="BU22" s="318"/>
      <c r="BV22" s="318"/>
      <c r="BW22" s="318"/>
      <c r="BX22" s="318"/>
      <c r="BY22" s="318"/>
      <c r="BZ22" s="318"/>
      <c r="CA22" s="318"/>
      <c r="CB22" s="318"/>
      <c r="CC22" s="318"/>
      <c r="CD22" s="318"/>
    </row>
    <row r="23" spans="1:82" x14ac:dyDescent="0.25">
      <c r="A23" s="11" t="s">
        <v>522</v>
      </c>
      <c r="B23" s="4">
        <v>94.20805</v>
      </c>
      <c r="C23" s="4">
        <v>94.20805</v>
      </c>
      <c r="D23" s="4">
        <v>94.20805</v>
      </c>
      <c r="E23" s="4">
        <v>94.20805</v>
      </c>
      <c r="F23" s="4">
        <v>94.20805</v>
      </c>
      <c r="G23" s="4">
        <v>94.20805</v>
      </c>
      <c r="H23" s="4">
        <v>94.20805</v>
      </c>
      <c r="I23" s="4">
        <v>94.20805</v>
      </c>
      <c r="J23" s="4">
        <v>94.20805</v>
      </c>
      <c r="K23" s="4">
        <v>94.20805</v>
      </c>
      <c r="L23" s="4">
        <v>94.20805</v>
      </c>
      <c r="M23" s="4">
        <v>94.20805</v>
      </c>
      <c r="N23" s="4">
        <v>94.20805</v>
      </c>
      <c r="O23" s="4">
        <v>94.20805</v>
      </c>
      <c r="P23" s="4">
        <v>94.20805</v>
      </c>
      <c r="Q23" s="4">
        <v>94.20805</v>
      </c>
      <c r="R23" s="4">
        <v>94.20805</v>
      </c>
      <c r="S23" s="4">
        <v>94.20805</v>
      </c>
      <c r="T23" s="4">
        <v>94.20805</v>
      </c>
      <c r="U23" s="4">
        <v>94.20805</v>
      </c>
      <c r="V23" s="4">
        <v>94.20805</v>
      </c>
      <c r="W23" s="4">
        <v>94.20805</v>
      </c>
      <c r="X23" s="4">
        <v>94.20805</v>
      </c>
      <c r="Y23" s="4">
        <v>94.20805</v>
      </c>
      <c r="Z23" s="4">
        <v>94.20805</v>
      </c>
      <c r="AA23" s="4">
        <v>94.20805</v>
      </c>
      <c r="AB23" s="4">
        <v>94.20805</v>
      </c>
      <c r="AC23" s="4">
        <v>94.20805</v>
      </c>
      <c r="AD23" s="4">
        <v>94.20805</v>
      </c>
      <c r="AE23" s="4">
        <v>94.20805</v>
      </c>
      <c r="AF23" s="4">
        <v>89.05</v>
      </c>
      <c r="AG23" s="4">
        <v>94.20805</v>
      </c>
      <c r="AH23" s="4">
        <v>94.20805</v>
      </c>
      <c r="AI23" s="4">
        <v>94.20805</v>
      </c>
      <c r="AJ23" s="4">
        <v>94.002679999999998</v>
      </c>
      <c r="AK23" s="4">
        <v>93.790509999999998</v>
      </c>
      <c r="AL23" s="4">
        <v>93.571340000000006</v>
      </c>
      <c r="AM23" s="4">
        <v>93.344989999999996</v>
      </c>
      <c r="AN23" s="4">
        <v>93.111249999999998</v>
      </c>
      <c r="AO23" s="4">
        <v>92.869929999999997</v>
      </c>
      <c r="AP23" s="4">
        <v>92.620829999999998</v>
      </c>
      <c r="AQ23" s="4">
        <v>92.363740000000007</v>
      </c>
      <c r="AR23" s="4">
        <v>92.098460000000003</v>
      </c>
      <c r="AS23" s="4">
        <v>91.824780000000004</v>
      </c>
      <c r="AT23" s="4">
        <v>91.542490000000001</v>
      </c>
      <c r="AU23" s="4">
        <v>91.251379999999997</v>
      </c>
      <c r="AV23" s="4">
        <v>90.951239999999999</v>
      </c>
      <c r="AW23" s="4">
        <v>90.641850000000005</v>
      </c>
      <c r="AX23" s="4">
        <v>90.32302</v>
      </c>
      <c r="AY23" s="4">
        <v>89.994519999999994</v>
      </c>
      <c r="AZ23" s="4">
        <v>89.656149999999997</v>
      </c>
      <c r="BA23" s="4">
        <v>89.307699999999997</v>
      </c>
      <c r="BB23" s="4">
        <v>89.307699999999997</v>
      </c>
      <c r="BC23" s="4">
        <v>89.307699999999997</v>
      </c>
      <c r="BD23" s="4">
        <v>89.307699999999997</v>
      </c>
      <c r="BE23" s="4">
        <v>89.307699999999997</v>
      </c>
      <c r="BF23" s="4">
        <v>89.307699999999997</v>
      </c>
      <c r="BG23" s="4">
        <v>89.307699999999997</v>
      </c>
      <c r="BH23" s="4">
        <v>89.307699999999997</v>
      </c>
      <c r="BI23" s="4">
        <v>89.307699999999997</v>
      </c>
      <c r="BJ23" s="4">
        <v>89.307699999999997</v>
      </c>
      <c r="BK23" s="4">
        <v>89.307699999999997</v>
      </c>
      <c r="BL23" s="4">
        <v>89.307699999999997</v>
      </c>
      <c r="BM23" s="4">
        <v>89.307699999999997</v>
      </c>
      <c r="BN23" s="4">
        <v>89.307699999999997</v>
      </c>
      <c r="BO23" s="4">
        <v>89.307699999999997</v>
      </c>
      <c r="BP23" s="4">
        <v>89.307699999999997</v>
      </c>
      <c r="BQ23" s="4">
        <v>89.307699999999997</v>
      </c>
      <c r="BR23" s="4">
        <v>89.307699999999997</v>
      </c>
      <c r="BS23" s="4">
        <v>89.307699999999997</v>
      </c>
      <c r="BT23" s="4">
        <v>89.307699999999997</v>
      </c>
      <c r="BU23" s="4">
        <v>89.307699999999997</v>
      </c>
      <c r="BV23" s="4">
        <v>89.307699999999997</v>
      </c>
      <c r="BW23" s="4">
        <v>89.307699999999997</v>
      </c>
      <c r="BX23" s="4">
        <v>89.307699999999997</v>
      </c>
      <c r="BY23" s="4">
        <v>89.307699999999997</v>
      </c>
      <c r="BZ23" s="4">
        <v>89.307699999999997</v>
      </c>
      <c r="CA23" s="4">
        <v>89.307699999999997</v>
      </c>
      <c r="CB23" s="4">
        <v>89.307699999999997</v>
      </c>
      <c r="CC23" s="4">
        <v>89.307699999999997</v>
      </c>
      <c r="CD23" s="4">
        <v>89.307699999999997</v>
      </c>
    </row>
    <row r="24" spans="1:82" x14ac:dyDescent="0.25">
      <c r="A24" s="11" t="s">
        <v>524</v>
      </c>
      <c r="B24" s="4">
        <v>94.20796</v>
      </c>
      <c r="C24" s="4">
        <v>94.20796</v>
      </c>
      <c r="D24" s="4">
        <v>94.20796</v>
      </c>
      <c r="E24" s="4">
        <v>94.20796</v>
      </c>
      <c r="F24" s="4">
        <v>94.20796</v>
      </c>
      <c r="G24" s="4">
        <v>94.20796</v>
      </c>
      <c r="H24" s="4">
        <v>94.20796</v>
      </c>
      <c r="I24" s="4">
        <v>94.20796</v>
      </c>
      <c r="J24" s="4">
        <v>94.20796</v>
      </c>
      <c r="K24" s="4">
        <v>94.20796</v>
      </c>
      <c r="L24" s="4">
        <v>94.20796</v>
      </c>
      <c r="M24" s="4">
        <v>94.20796</v>
      </c>
      <c r="N24" s="4">
        <v>94.20796</v>
      </c>
      <c r="O24" s="4">
        <v>94.20796</v>
      </c>
      <c r="P24" s="4">
        <v>94.20796</v>
      </c>
      <c r="Q24" s="4">
        <v>94.20796</v>
      </c>
      <c r="R24" s="4">
        <v>94.20796</v>
      </c>
      <c r="S24" s="4">
        <v>94.20796</v>
      </c>
      <c r="T24" s="4">
        <v>94.20796</v>
      </c>
      <c r="U24" s="4">
        <v>94.20796</v>
      </c>
      <c r="V24" s="4">
        <v>94.20796</v>
      </c>
      <c r="W24" s="4">
        <v>94.20796</v>
      </c>
      <c r="X24" s="4">
        <v>94.20796</v>
      </c>
      <c r="Y24" s="4">
        <v>94.20796</v>
      </c>
      <c r="Z24" s="4">
        <v>94.20796</v>
      </c>
      <c r="AA24" s="4">
        <v>94.20796</v>
      </c>
      <c r="AB24" s="4">
        <v>94.20796</v>
      </c>
      <c r="AC24" s="4">
        <v>94.20796</v>
      </c>
      <c r="AD24" s="4">
        <v>94.20796</v>
      </c>
      <c r="AE24" s="4">
        <v>94.20796</v>
      </c>
      <c r="AF24" s="4">
        <v>89.05</v>
      </c>
      <c r="AG24" s="4">
        <v>94.20796</v>
      </c>
      <c r="AH24" s="4">
        <v>94.20796</v>
      </c>
      <c r="AI24" s="4">
        <v>94.20796</v>
      </c>
      <c r="AJ24" s="4">
        <v>94.002579999999995</v>
      </c>
      <c r="AK24" s="4">
        <v>93.790400000000005</v>
      </c>
      <c r="AL24" s="4">
        <v>93.57123</v>
      </c>
      <c r="AM24" s="4">
        <v>93.34487</v>
      </c>
      <c r="AN24" s="4">
        <v>93.11112</v>
      </c>
      <c r="AO24" s="4">
        <v>92.869799999999998</v>
      </c>
      <c r="AP24" s="4">
        <v>92.620679999999993</v>
      </c>
      <c r="AQ24" s="4">
        <v>92.363579999999999</v>
      </c>
      <c r="AR24" s="4">
        <v>92.098290000000006</v>
      </c>
      <c r="AS24" s="4">
        <v>91.824600000000004</v>
      </c>
      <c r="AT24" s="4">
        <v>91.542289999999994</v>
      </c>
      <c r="AU24" s="4">
        <v>91.251170000000002</v>
      </c>
      <c r="AV24" s="4">
        <v>90.951009999999997</v>
      </c>
      <c r="AW24" s="4">
        <v>90.641620000000003</v>
      </c>
      <c r="AX24" s="4">
        <v>90.322770000000006</v>
      </c>
      <c r="AY24" s="4">
        <v>89.994249999999994</v>
      </c>
      <c r="AZ24" s="4">
        <v>89.655860000000004</v>
      </c>
      <c r="BA24" s="4">
        <v>89.307389999999998</v>
      </c>
      <c r="BB24" s="4">
        <v>89.307389999999998</v>
      </c>
      <c r="BC24" s="4">
        <v>89.307389999999998</v>
      </c>
      <c r="BD24" s="4">
        <v>89.307389999999998</v>
      </c>
      <c r="BE24" s="4">
        <v>89.307389999999998</v>
      </c>
      <c r="BF24" s="4">
        <v>89.307389999999998</v>
      </c>
      <c r="BG24" s="4">
        <v>89.307389999999998</v>
      </c>
      <c r="BH24" s="4">
        <v>89.307389999999998</v>
      </c>
      <c r="BI24" s="4">
        <v>89.307389999999998</v>
      </c>
      <c r="BJ24" s="4">
        <v>89.307389999999998</v>
      </c>
      <c r="BK24" s="4">
        <v>89.307389999999998</v>
      </c>
      <c r="BL24" s="4">
        <v>89.307389999999998</v>
      </c>
      <c r="BM24" s="4">
        <v>89.307389999999998</v>
      </c>
      <c r="BN24" s="4">
        <v>89.307389999999998</v>
      </c>
      <c r="BO24" s="4">
        <v>89.307389999999998</v>
      </c>
      <c r="BP24" s="4">
        <v>89.307389999999998</v>
      </c>
      <c r="BQ24" s="4">
        <v>89.307389999999998</v>
      </c>
      <c r="BR24" s="4">
        <v>89.307389999999998</v>
      </c>
      <c r="BS24" s="4">
        <v>89.307389999999998</v>
      </c>
      <c r="BT24" s="4">
        <v>89.307389999999998</v>
      </c>
      <c r="BU24" s="4">
        <v>89.307389999999998</v>
      </c>
      <c r="BV24" s="4">
        <v>89.307389999999998</v>
      </c>
      <c r="BW24" s="4">
        <v>89.307389999999998</v>
      </c>
      <c r="BX24" s="4">
        <v>89.307389999999998</v>
      </c>
      <c r="BY24" s="4">
        <v>89.307389999999998</v>
      </c>
      <c r="BZ24" s="4">
        <v>89.307389999999998</v>
      </c>
      <c r="CA24" s="4">
        <v>89.307389999999998</v>
      </c>
      <c r="CB24" s="4">
        <v>89.307389999999998</v>
      </c>
      <c r="CC24" s="4">
        <v>89.307389999999998</v>
      </c>
      <c r="CD24" s="4">
        <v>89.307389999999998</v>
      </c>
    </row>
    <row r="25" spans="1:82" x14ac:dyDescent="0.25">
      <c r="A25" s="11" t="s">
        <v>525</v>
      </c>
      <c r="B25" s="4">
        <v>94.204620000000006</v>
      </c>
      <c r="C25" s="4">
        <v>94.204620000000006</v>
      </c>
      <c r="D25" s="4">
        <v>94.204620000000006</v>
      </c>
      <c r="E25" s="4">
        <v>94.204620000000006</v>
      </c>
      <c r="F25" s="4">
        <v>94.204620000000006</v>
      </c>
      <c r="G25" s="4">
        <v>94.204620000000006</v>
      </c>
      <c r="H25" s="4">
        <v>94.204620000000006</v>
      </c>
      <c r="I25" s="4">
        <v>94.204620000000006</v>
      </c>
      <c r="J25" s="4">
        <v>94.204620000000006</v>
      </c>
      <c r="K25" s="4">
        <v>94.204620000000006</v>
      </c>
      <c r="L25" s="4">
        <v>94.204620000000006</v>
      </c>
      <c r="M25" s="4">
        <v>94.204620000000006</v>
      </c>
      <c r="N25" s="4">
        <v>94.204620000000006</v>
      </c>
      <c r="O25" s="4">
        <v>94.204620000000006</v>
      </c>
      <c r="P25" s="4">
        <v>94.204620000000006</v>
      </c>
      <c r="Q25" s="4">
        <v>94.204620000000006</v>
      </c>
      <c r="R25" s="4">
        <v>94.204620000000006</v>
      </c>
      <c r="S25" s="4">
        <v>94.204620000000006</v>
      </c>
      <c r="T25" s="4">
        <v>94.204620000000006</v>
      </c>
      <c r="U25" s="4">
        <v>94.204620000000006</v>
      </c>
      <c r="V25" s="4">
        <v>94.204620000000006</v>
      </c>
      <c r="W25" s="4">
        <v>94.204620000000006</v>
      </c>
      <c r="X25" s="4">
        <v>94.204620000000006</v>
      </c>
      <c r="Y25" s="4">
        <v>94.204620000000006</v>
      </c>
      <c r="Z25" s="4">
        <v>94.204620000000006</v>
      </c>
      <c r="AA25" s="4">
        <v>94.204620000000006</v>
      </c>
      <c r="AB25" s="4">
        <v>94.204620000000006</v>
      </c>
      <c r="AC25" s="4">
        <v>94.204620000000006</v>
      </c>
      <c r="AD25" s="4">
        <v>94.204620000000006</v>
      </c>
      <c r="AE25" s="4">
        <v>94.204620000000006</v>
      </c>
      <c r="AF25" s="4">
        <v>89.039999999999992</v>
      </c>
      <c r="AG25" s="4">
        <v>94.204620000000006</v>
      </c>
      <c r="AH25" s="4">
        <v>94.204620000000006</v>
      </c>
      <c r="AI25" s="4">
        <v>94.204620000000006</v>
      </c>
      <c r="AJ25" s="4">
        <v>93.999020000000002</v>
      </c>
      <c r="AK25" s="4">
        <v>93.786609999999996</v>
      </c>
      <c r="AL25" s="4">
        <v>93.567189999999997</v>
      </c>
      <c r="AM25" s="4">
        <v>93.34057</v>
      </c>
      <c r="AN25" s="4">
        <v>93.106549999999999</v>
      </c>
      <c r="AO25" s="4">
        <v>92.864930000000001</v>
      </c>
      <c r="AP25" s="4">
        <v>92.61551</v>
      </c>
      <c r="AQ25" s="4">
        <v>92.358080000000001</v>
      </c>
      <c r="AR25" s="4">
        <v>92.092439999999996</v>
      </c>
      <c r="AS25" s="4">
        <v>91.818380000000005</v>
      </c>
      <c r="AT25" s="4">
        <v>91.535700000000006</v>
      </c>
      <c r="AU25" s="4">
        <v>91.244169999999997</v>
      </c>
      <c r="AV25" s="4">
        <v>90.943579999999997</v>
      </c>
      <c r="AW25" s="4">
        <v>90.633740000000003</v>
      </c>
      <c r="AX25" s="4">
        <v>90.314409999999995</v>
      </c>
      <c r="AY25" s="4">
        <v>89.985389999999995</v>
      </c>
      <c r="AZ25" s="4">
        <v>89.646469999999994</v>
      </c>
      <c r="BA25" s="4">
        <v>89.297439999999995</v>
      </c>
      <c r="BB25" s="4">
        <v>89.297439999999995</v>
      </c>
      <c r="BC25" s="4">
        <v>89.297439999999995</v>
      </c>
      <c r="BD25" s="4">
        <v>89.297439999999995</v>
      </c>
      <c r="BE25" s="4">
        <v>89.297439999999995</v>
      </c>
      <c r="BF25" s="4">
        <v>89.297439999999995</v>
      </c>
      <c r="BG25" s="4">
        <v>89.297439999999995</v>
      </c>
      <c r="BH25" s="4">
        <v>89.297439999999995</v>
      </c>
      <c r="BI25" s="4">
        <v>89.297439999999995</v>
      </c>
      <c r="BJ25" s="4">
        <v>89.297439999999995</v>
      </c>
      <c r="BK25" s="4">
        <v>89.297439999999995</v>
      </c>
      <c r="BL25" s="4">
        <v>89.297439999999995</v>
      </c>
      <c r="BM25" s="4">
        <v>89.297439999999995</v>
      </c>
      <c r="BN25" s="4">
        <v>89.297439999999995</v>
      </c>
      <c r="BO25" s="4">
        <v>89.297439999999995</v>
      </c>
      <c r="BP25" s="4">
        <v>89.297439999999995</v>
      </c>
      <c r="BQ25" s="4">
        <v>89.297439999999995</v>
      </c>
      <c r="BR25" s="4">
        <v>89.297439999999995</v>
      </c>
      <c r="BS25" s="4">
        <v>89.297439999999995</v>
      </c>
      <c r="BT25" s="4">
        <v>89.297439999999995</v>
      </c>
      <c r="BU25" s="4">
        <v>89.297439999999995</v>
      </c>
      <c r="BV25" s="4">
        <v>89.297439999999995</v>
      </c>
      <c r="BW25" s="4">
        <v>89.297439999999995</v>
      </c>
      <c r="BX25" s="4">
        <v>89.297439999999995</v>
      </c>
      <c r="BY25" s="4">
        <v>89.297439999999995</v>
      </c>
      <c r="BZ25" s="4">
        <v>89.297439999999995</v>
      </c>
      <c r="CA25" s="4">
        <v>89.297439999999995</v>
      </c>
      <c r="CB25" s="4">
        <v>89.297439999999995</v>
      </c>
      <c r="CC25" s="4">
        <v>89.297439999999995</v>
      </c>
      <c r="CD25" s="4">
        <v>89.297439999999995</v>
      </c>
    </row>
    <row r="26" spans="1:82" x14ac:dyDescent="0.25">
      <c r="A26" s="11" t="s">
        <v>526</v>
      </c>
      <c r="B26" s="4">
        <v>94.170349999999999</v>
      </c>
      <c r="C26" s="4">
        <v>94.170349999999999</v>
      </c>
      <c r="D26" s="4">
        <v>94.170349999999999</v>
      </c>
      <c r="E26" s="4">
        <v>94.170349999999999</v>
      </c>
      <c r="F26" s="4">
        <v>94.170349999999999</v>
      </c>
      <c r="G26" s="4">
        <v>94.170349999999999</v>
      </c>
      <c r="H26" s="4">
        <v>94.170349999999999</v>
      </c>
      <c r="I26" s="4">
        <v>94.170349999999999</v>
      </c>
      <c r="J26" s="4">
        <v>94.170349999999999</v>
      </c>
      <c r="K26" s="4">
        <v>94.170349999999999</v>
      </c>
      <c r="L26" s="4">
        <v>94.170349999999999</v>
      </c>
      <c r="M26" s="4">
        <v>94.170349999999999</v>
      </c>
      <c r="N26" s="4">
        <v>94.170349999999999</v>
      </c>
      <c r="O26" s="4">
        <v>94.170349999999999</v>
      </c>
      <c r="P26" s="4">
        <v>94.170349999999999</v>
      </c>
      <c r="Q26" s="4">
        <v>94.170349999999999</v>
      </c>
      <c r="R26" s="4">
        <v>94.170349999999999</v>
      </c>
      <c r="S26" s="4">
        <v>94.170349999999999</v>
      </c>
      <c r="T26" s="4">
        <v>94.170349999999999</v>
      </c>
      <c r="U26" s="4">
        <v>94.170349999999999</v>
      </c>
      <c r="V26" s="4">
        <v>94.170349999999999</v>
      </c>
      <c r="W26" s="4">
        <v>94.170349999999999</v>
      </c>
      <c r="X26" s="4">
        <v>94.170349999999999</v>
      </c>
      <c r="Y26" s="4">
        <v>94.170349999999999</v>
      </c>
      <c r="Z26" s="4">
        <v>94.170349999999999</v>
      </c>
      <c r="AA26" s="4">
        <v>94.170349999999999</v>
      </c>
      <c r="AB26" s="4">
        <v>94.170349999999999</v>
      </c>
      <c r="AC26" s="4">
        <v>94.170349999999999</v>
      </c>
      <c r="AD26" s="4">
        <v>94.170349999999999</v>
      </c>
      <c r="AE26" s="4">
        <v>94.170349999999999</v>
      </c>
      <c r="AF26" s="4">
        <v>88.98</v>
      </c>
      <c r="AG26" s="4">
        <v>94.170349999999999</v>
      </c>
      <c r="AH26" s="4">
        <v>94.170349999999999</v>
      </c>
      <c r="AI26" s="4">
        <v>94.170349999999999</v>
      </c>
      <c r="AJ26" s="4">
        <v>93.962710000000001</v>
      </c>
      <c r="AK26" s="4">
        <v>93.748149999999995</v>
      </c>
      <c r="AL26" s="4">
        <v>93.52646</v>
      </c>
      <c r="AM26" s="4">
        <v>93.297460000000001</v>
      </c>
      <c r="AN26" s="4">
        <v>93.060929999999999</v>
      </c>
      <c r="AO26" s="4">
        <v>92.816670000000002</v>
      </c>
      <c r="AP26" s="4">
        <v>92.56447</v>
      </c>
      <c r="AQ26" s="4">
        <v>92.304119999999998</v>
      </c>
      <c r="AR26" s="4">
        <v>92.035409999999999</v>
      </c>
      <c r="AS26" s="4">
        <v>91.758129999999994</v>
      </c>
      <c r="AT26" s="4">
        <v>91.472049999999996</v>
      </c>
      <c r="AU26" s="4">
        <v>91.176969999999997</v>
      </c>
      <c r="AV26" s="4">
        <v>90.872659999999996</v>
      </c>
      <c r="AW26" s="4">
        <v>90.558890000000005</v>
      </c>
      <c r="AX26" s="4">
        <v>90.235469999999992</v>
      </c>
      <c r="AY26" s="4">
        <v>89.902150000000006</v>
      </c>
      <c r="AZ26" s="4">
        <v>89.558729999999997</v>
      </c>
      <c r="BA26" s="4">
        <v>89.204980000000006</v>
      </c>
      <c r="BB26" s="4">
        <v>89.204980000000006</v>
      </c>
      <c r="BC26" s="4">
        <v>89.204980000000006</v>
      </c>
      <c r="BD26" s="4">
        <v>89.204980000000006</v>
      </c>
      <c r="BE26" s="4">
        <v>89.204980000000006</v>
      </c>
      <c r="BF26" s="4">
        <v>89.204980000000006</v>
      </c>
      <c r="BG26" s="4">
        <v>89.204980000000006</v>
      </c>
      <c r="BH26" s="4">
        <v>89.204980000000006</v>
      </c>
      <c r="BI26" s="4">
        <v>89.204980000000006</v>
      </c>
      <c r="BJ26" s="4">
        <v>89.204980000000006</v>
      </c>
      <c r="BK26" s="4">
        <v>89.204980000000006</v>
      </c>
      <c r="BL26" s="4">
        <v>89.204980000000006</v>
      </c>
      <c r="BM26" s="4">
        <v>89.204980000000006</v>
      </c>
      <c r="BN26" s="4">
        <v>89.204980000000006</v>
      </c>
      <c r="BO26" s="4">
        <v>89.204980000000006</v>
      </c>
      <c r="BP26" s="4">
        <v>89.204980000000006</v>
      </c>
      <c r="BQ26" s="4">
        <v>89.204980000000006</v>
      </c>
      <c r="BR26" s="4">
        <v>89.204980000000006</v>
      </c>
      <c r="BS26" s="4">
        <v>89.204980000000006</v>
      </c>
      <c r="BT26" s="4">
        <v>89.204980000000006</v>
      </c>
      <c r="BU26" s="4">
        <v>89.204980000000006</v>
      </c>
      <c r="BV26" s="4">
        <v>89.204980000000006</v>
      </c>
      <c r="BW26" s="4">
        <v>89.204980000000006</v>
      </c>
      <c r="BX26" s="4">
        <v>89.204980000000006</v>
      </c>
      <c r="BY26" s="4">
        <v>89.204980000000006</v>
      </c>
      <c r="BZ26" s="4">
        <v>89.204980000000006</v>
      </c>
      <c r="CA26" s="4">
        <v>89.204980000000006</v>
      </c>
      <c r="CB26" s="4">
        <v>89.204980000000006</v>
      </c>
      <c r="CC26" s="4">
        <v>89.204980000000006</v>
      </c>
      <c r="CD26" s="4">
        <v>89.204980000000006</v>
      </c>
    </row>
    <row r="27" spans="1:82" x14ac:dyDescent="0.25">
      <c r="A27" s="11" t="s">
        <v>527</v>
      </c>
      <c r="B27" s="4">
        <v>93.982870000000005</v>
      </c>
      <c r="C27" s="4">
        <v>93.982870000000005</v>
      </c>
      <c r="D27" s="4">
        <v>93.982870000000005</v>
      </c>
      <c r="E27" s="4">
        <v>93.982870000000005</v>
      </c>
      <c r="F27" s="4">
        <v>93.982870000000005</v>
      </c>
      <c r="G27" s="4">
        <v>93.982870000000005</v>
      </c>
      <c r="H27" s="4">
        <v>93.982870000000005</v>
      </c>
      <c r="I27" s="4">
        <v>93.982870000000005</v>
      </c>
      <c r="J27" s="4">
        <v>93.982870000000005</v>
      </c>
      <c r="K27" s="4">
        <v>93.982870000000005</v>
      </c>
      <c r="L27" s="4">
        <v>93.982870000000005</v>
      </c>
      <c r="M27" s="4">
        <v>93.982870000000005</v>
      </c>
      <c r="N27" s="4">
        <v>93.982870000000005</v>
      </c>
      <c r="O27" s="4">
        <v>93.982870000000005</v>
      </c>
      <c r="P27" s="4">
        <v>93.982870000000005</v>
      </c>
      <c r="Q27" s="4">
        <v>93.982870000000005</v>
      </c>
      <c r="R27" s="4">
        <v>93.982870000000005</v>
      </c>
      <c r="S27" s="4">
        <v>93.982870000000005</v>
      </c>
      <c r="T27" s="4">
        <v>93.982870000000005</v>
      </c>
      <c r="U27" s="4">
        <v>93.982870000000005</v>
      </c>
      <c r="V27" s="4">
        <v>93.982870000000005</v>
      </c>
      <c r="W27" s="4">
        <v>93.982870000000005</v>
      </c>
      <c r="X27" s="4">
        <v>93.982870000000005</v>
      </c>
      <c r="Y27" s="4">
        <v>93.982870000000005</v>
      </c>
      <c r="Z27" s="4">
        <v>93.982870000000005</v>
      </c>
      <c r="AA27" s="4">
        <v>93.982870000000005</v>
      </c>
      <c r="AB27" s="4">
        <v>93.982870000000005</v>
      </c>
      <c r="AC27" s="4">
        <v>93.982870000000005</v>
      </c>
      <c r="AD27" s="4">
        <v>93.982870000000005</v>
      </c>
      <c r="AE27" s="4">
        <v>93.982870000000005</v>
      </c>
      <c r="AF27" s="4">
        <v>88.65</v>
      </c>
      <c r="AG27" s="4">
        <v>93.982870000000005</v>
      </c>
      <c r="AH27" s="4">
        <v>93.982870000000005</v>
      </c>
      <c r="AI27" s="4">
        <v>93.982870000000005</v>
      </c>
      <c r="AJ27" s="4">
        <v>93.76491</v>
      </c>
      <c r="AK27" s="4">
        <v>93.539510000000007</v>
      </c>
      <c r="AL27" s="4">
        <v>93.306470000000004</v>
      </c>
      <c r="AM27" s="4">
        <v>93.065560000000005</v>
      </c>
      <c r="AN27" s="4">
        <v>92.816550000000007</v>
      </c>
      <c r="AO27" s="4">
        <v>92.559229999999999</v>
      </c>
      <c r="AP27" s="4">
        <v>92.293350000000004</v>
      </c>
      <c r="AQ27" s="4">
        <v>92.018690000000007</v>
      </c>
      <c r="AR27" s="4">
        <v>91.735010000000003</v>
      </c>
      <c r="AS27" s="4">
        <v>91.442059999999998</v>
      </c>
      <c r="AT27" s="4">
        <v>91.139620000000008</v>
      </c>
      <c r="AU27" s="4">
        <v>90.827439999999996</v>
      </c>
      <c r="AV27" s="4">
        <v>90.505279999999999</v>
      </c>
      <c r="AW27" s="4">
        <v>90.172879999999992</v>
      </c>
      <c r="AX27" s="4">
        <v>89.830010000000001</v>
      </c>
      <c r="AY27" s="4">
        <v>89.476420000000005</v>
      </c>
      <c r="AZ27" s="4">
        <v>89.111860000000007</v>
      </c>
      <c r="BA27" s="4">
        <v>88.736099999999993</v>
      </c>
      <c r="BB27" s="4">
        <v>88.736099999999993</v>
      </c>
      <c r="BC27" s="4">
        <v>88.736099999999993</v>
      </c>
      <c r="BD27" s="4">
        <v>88.736099999999993</v>
      </c>
      <c r="BE27" s="4">
        <v>88.736099999999993</v>
      </c>
      <c r="BF27" s="4">
        <v>88.736099999999993</v>
      </c>
      <c r="BG27" s="4">
        <v>88.736099999999993</v>
      </c>
      <c r="BH27" s="4">
        <v>88.736099999999993</v>
      </c>
      <c r="BI27" s="4">
        <v>88.736099999999993</v>
      </c>
      <c r="BJ27" s="4">
        <v>88.736099999999993</v>
      </c>
      <c r="BK27" s="4">
        <v>88.736099999999993</v>
      </c>
      <c r="BL27" s="4">
        <v>88.736099999999993</v>
      </c>
      <c r="BM27" s="4">
        <v>88.736099999999993</v>
      </c>
      <c r="BN27" s="4">
        <v>88.736099999999993</v>
      </c>
      <c r="BO27" s="4">
        <v>88.736099999999993</v>
      </c>
      <c r="BP27" s="4">
        <v>88.736099999999993</v>
      </c>
      <c r="BQ27" s="4">
        <v>88.736099999999993</v>
      </c>
      <c r="BR27" s="4">
        <v>88.736099999999993</v>
      </c>
      <c r="BS27" s="4">
        <v>88.736099999999993</v>
      </c>
      <c r="BT27" s="4">
        <v>88.736099999999993</v>
      </c>
      <c r="BU27" s="4">
        <v>88.736099999999993</v>
      </c>
      <c r="BV27" s="4">
        <v>88.736099999999993</v>
      </c>
      <c r="BW27" s="4">
        <v>88.736099999999993</v>
      </c>
      <c r="BX27" s="4">
        <v>88.736099999999993</v>
      </c>
      <c r="BY27" s="4">
        <v>88.736099999999993</v>
      </c>
      <c r="BZ27" s="4">
        <v>88.736099999999993</v>
      </c>
      <c r="CA27" s="4">
        <v>88.736099999999993</v>
      </c>
      <c r="CB27" s="4">
        <v>88.736099999999993</v>
      </c>
      <c r="CC27" s="4">
        <v>88.736099999999993</v>
      </c>
      <c r="CD27" s="4">
        <v>88.736099999999993</v>
      </c>
    </row>
    <row r="28" spans="1:82" x14ac:dyDescent="0.25">
      <c r="A28" s="11" t="s">
        <v>528</v>
      </c>
      <c r="B28" s="4">
        <v>93.275540000000007</v>
      </c>
      <c r="C28" s="4">
        <v>93.275540000000007</v>
      </c>
      <c r="D28" s="4">
        <v>93.275540000000007</v>
      </c>
      <c r="E28" s="4">
        <v>93.275540000000007</v>
      </c>
      <c r="F28" s="4">
        <v>93.275540000000007</v>
      </c>
      <c r="G28" s="4">
        <v>93.275540000000007</v>
      </c>
      <c r="H28" s="4">
        <v>93.275540000000007</v>
      </c>
      <c r="I28" s="4">
        <v>93.275540000000007</v>
      </c>
      <c r="J28" s="4">
        <v>93.275540000000007</v>
      </c>
      <c r="K28" s="4">
        <v>93.275540000000007</v>
      </c>
      <c r="L28" s="4">
        <v>93.275540000000007</v>
      </c>
      <c r="M28" s="4">
        <v>93.275540000000007</v>
      </c>
      <c r="N28" s="4">
        <v>93.275540000000007</v>
      </c>
      <c r="O28" s="4">
        <v>93.275540000000007</v>
      </c>
      <c r="P28" s="4">
        <v>93.275540000000007</v>
      </c>
      <c r="Q28" s="4">
        <v>93.275540000000007</v>
      </c>
      <c r="R28" s="4">
        <v>93.275540000000007</v>
      </c>
      <c r="S28" s="4">
        <v>93.275540000000007</v>
      </c>
      <c r="T28" s="4">
        <v>93.275540000000007</v>
      </c>
      <c r="U28" s="4">
        <v>93.275540000000007</v>
      </c>
      <c r="V28" s="4">
        <v>93.275540000000007</v>
      </c>
      <c r="W28" s="4">
        <v>93.275540000000007</v>
      </c>
      <c r="X28" s="4">
        <v>93.275540000000007</v>
      </c>
      <c r="Y28" s="4">
        <v>93.275540000000007</v>
      </c>
      <c r="Z28" s="4">
        <v>93.275540000000007</v>
      </c>
      <c r="AA28" s="4">
        <v>93.275540000000007</v>
      </c>
      <c r="AB28" s="4">
        <v>93.275540000000007</v>
      </c>
      <c r="AC28" s="4">
        <v>93.275540000000007</v>
      </c>
      <c r="AD28" s="4">
        <v>93.275540000000007</v>
      </c>
      <c r="AE28" s="4">
        <v>93.275540000000007</v>
      </c>
      <c r="AF28" s="4">
        <v>87.4</v>
      </c>
      <c r="AG28" s="4">
        <v>93.275540000000007</v>
      </c>
      <c r="AH28" s="4">
        <v>93.275540000000007</v>
      </c>
      <c r="AI28" s="4">
        <v>93.275540000000007</v>
      </c>
      <c r="AJ28" s="4">
        <v>93.021410000000003</v>
      </c>
      <c r="AK28" s="4">
        <v>92.758260000000007</v>
      </c>
      <c r="AL28" s="4">
        <v>92.485799999999998</v>
      </c>
      <c r="AM28" s="4">
        <v>92.203770000000006</v>
      </c>
      <c r="AN28" s="4">
        <v>91.91189</v>
      </c>
      <c r="AO28" s="4">
        <v>91.609870000000001</v>
      </c>
      <c r="AP28" s="4">
        <v>91.297430000000006</v>
      </c>
      <c r="AQ28" s="4">
        <v>90.974289999999996</v>
      </c>
      <c r="AR28" s="4">
        <v>90.640150000000006</v>
      </c>
      <c r="AS28" s="4">
        <v>90.294709999999995</v>
      </c>
      <c r="AT28" s="4">
        <v>89.937700000000007</v>
      </c>
      <c r="AU28" s="4">
        <v>89.568799999999996</v>
      </c>
      <c r="AV28" s="4">
        <v>89.187730000000002</v>
      </c>
      <c r="AW28" s="4">
        <v>88.79419</v>
      </c>
      <c r="AX28" s="4">
        <v>88.387879999999996</v>
      </c>
      <c r="AY28" s="4">
        <v>87.968509999999995</v>
      </c>
      <c r="AZ28" s="4">
        <v>87.535799999999995</v>
      </c>
      <c r="BA28" s="4">
        <v>87.089449999999999</v>
      </c>
      <c r="BB28" s="4">
        <v>87.089449999999999</v>
      </c>
      <c r="BC28" s="4">
        <v>87.089449999999999</v>
      </c>
      <c r="BD28" s="4">
        <v>87.089449999999999</v>
      </c>
      <c r="BE28" s="4">
        <v>87.089449999999999</v>
      </c>
      <c r="BF28" s="4">
        <v>87.089449999999999</v>
      </c>
      <c r="BG28" s="4">
        <v>87.089449999999999</v>
      </c>
      <c r="BH28" s="4">
        <v>87.089449999999999</v>
      </c>
      <c r="BI28" s="4">
        <v>87.089449999999999</v>
      </c>
      <c r="BJ28" s="4">
        <v>87.089449999999999</v>
      </c>
      <c r="BK28" s="4">
        <v>87.089449999999999</v>
      </c>
      <c r="BL28" s="4">
        <v>87.089449999999999</v>
      </c>
      <c r="BM28" s="4">
        <v>87.089449999999999</v>
      </c>
      <c r="BN28" s="4">
        <v>87.089449999999999</v>
      </c>
      <c r="BO28" s="4">
        <v>87.089449999999999</v>
      </c>
      <c r="BP28" s="4">
        <v>87.089449999999999</v>
      </c>
      <c r="BQ28" s="4">
        <v>87.089449999999999</v>
      </c>
      <c r="BR28" s="4">
        <v>87.089449999999999</v>
      </c>
      <c r="BS28" s="4">
        <v>87.089449999999999</v>
      </c>
      <c r="BT28" s="4">
        <v>87.089449999999999</v>
      </c>
      <c r="BU28" s="4">
        <v>87.089449999999999</v>
      </c>
      <c r="BV28" s="4">
        <v>87.089449999999999</v>
      </c>
      <c r="BW28" s="4">
        <v>87.089449999999999</v>
      </c>
      <c r="BX28" s="4">
        <v>87.089449999999999</v>
      </c>
      <c r="BY28" s="4">
        <v>87.089449999999999</v>
      </c>
      <c r="BZ28" s="4">
        <v>87.089449999999999</v>
      </c>
      <c r="CA28" s="4">
        <v>87.089449999999999</v>
      </c>
      <c r="CB28" s="4">
        <v>87.089449999999999</v>
      </c>
      <c r="CC28" s="4">
        <v>87.089449999999999</v>
      </c>
      <c r="CD28" s="4">
        <v>87.089449999999999</v>
      </c>
    </row>
    <row r="29" spans="1:82" x14ac:dyDescent="0.25">
      <c r="A29" s="11" t="s">
        <v>529</v>
      </c>
      <c r="B29" s="4">
        <v>91.21293</v>
      </c>
      <c r="C29" s="4">
        <v>91.21293</v>
      </c>
      <c r="D29" s="4">
        <v>91.21293</v>
      </c>
      <c r="E29" s="4">
        <v>91.21293</v>
      </c>
      <c r="F29" s="4">
        <v>91.21293</v>
      </c>
      <c r="G29" s="4">
        <v>91.21293</v>
      </c>
      <c r="H29" s="4">
        <v>91.21293</v>
      </c>
      <c r="I29" s="4">
        <v>91.21293</v>
      </c>
      <c r="J29" s="4">
        <v>91.21293</v>
      </c>
      <c r="K29" s="4">
        <v>91.21293</v>
      </c>
      <c r="L29" s="4">
        <v>91.21293</v>
      </c>
      <c r="M29" s="4">
        <v>91.21293</v>
      </c>
      <c r="N29" s="4">
        <v>91.21293</v>
      </c>
      <c r="O29" s="4">
        <v>91.21293</v>
      </c>
      <c r="P29" s="4">
        <v>91.21293</v>
      </c>
      <c r="Q29" s="4">
        <v>91.21293</v>
      </c>
      <c r="R29" s="4">
        <v>91.21293</v>
      </c>
      <c r="S29" s="4">
        <v>91.21293</v>
      </c>
      <c r="T29" s="4">
        <v>91.21293</v>
      </c>
      <c r="U29" s="4">
        <v>91.21293</v>
      </c>
      <c r="V29" s="4">
        <v>91.21293</v>
      </c>
      <c r="W29" s="4">
        <v>91.21293</v>
      </c>
      <c r="X29" s="4">
        <v>91.21293</v>
      </c>
      <c r="Y29" s="4">
        <v>91.21293</v>
      </c>
      <c r="Z29" s="4">
        <v>91.21293</v>
      </c>
      <c r="AA29" s="4">
        <v>91.21293</v>
      </c>
      <c r="AB29" s="4">
        <v>91.21293</v>
      </c>
      <c r="AC29" s="4">
        <v>91.21293</v>
      </c>
      <c r="AD29" s="4">
        <v>91.21293</v>
      </c>
      <c r="AE29" s="4">
        <v>91.21293</v>
      </c>
      <c r="AF29" s="4">
        <v>83.85</v>
      </c>
      <c r="AG29" s="4">
        <v>91.21293</v>
      </c>
      <c r="AH29" s="4">
        <v>91.21293</v>
      </c>
      <c r="AI29" s="4">
        <v>91.21293</v>
      </c>
      <c r="AJ29" s="4">
        <v>90.862449999999995</v>
      </c>
      <c r="AK29" s="4">
        <v>90.499309999999994</v>
      </c>
      <c r="AL29" s="4">
        <v>90.123170000000002</v>
      </c>
      <c r="AM29" s="4">
        <v>89.733679999999993</v>
      </c>
      <c r="AN29" s="4">
        <v>89.330500000000001</v>
      </c>
      <c r="AO29" s="4">
        <v>88.91328</v>
      </c>
      <c r="AP29" s="4">
        <v>88.48169</v>
      </c>
      <c r="AQ29" s="4">
        <v>88.03537</v>
      </c>
      <c r="AR29" s="4">
        <v>87.574010000000001</v>
      </c>
      <c r="AS29" s="4">
        <v>87.097260000000006</v>
      </c>
      <c r="AT29" s="4">
        <v>86.604799999999997</v>
      </c>
      <c r="AU29" s="4">
        <v>86.096320000000006</v>
      </c>
      <c r="AV29" s="4">
        <v>85.5715</v>
      </c>
      <c r="AW29" s="4">
        <v>85.030060000000006</v>
      </c>
      <c r="AX29" s="4">
        <v>84.471699999999998</v>
      </c>
      <c r="AY29" s="4">
        <v>83.896150000000006</v>
      </c>
      <c r="AZ29" s="4">
        <v>83.303150000000002</v>
      </c>
      <c r="BA29" s="4">
        <v>82.692459999999997</v>
      </c>
      <c r="BB29" s="4">
        <v>82.692459999999997</v>
      </c>
      <c r="BC29" s="4">
        <v>82.692459999999997</v>
      </c>
      <c r="BD29" s="4">
        <v>82.692459999999997</v>
      </c>
      <c r="BE29" s="4">
        <v>82.692459999999997</v>
      </c>
      <c r="BF29" s="4">
        <v>82.692459999999997</v>
      </c>
      <c r="BG29" s="4">
        <v>82.692459999999997</v>
      </c>
      <c r="BH29" s="4">
        <v>82.692459999999997</v>
      </c>
      <c r="BI29" s="4">
        <v>82.692459999999997</v>
      </c>
      <c r="BJ29" s="4">
        <v>82.692459999999997</v>
      </c>
      <c r="BK29" s="4">
        <v>82.692459999999997</v>
      </c>
      <c r="BL29" s="4">
        <v>82.692459999999997</v>
      </c>
      <c r="BM29" s="4">
        <v>82.692459999999997</v>
      </c>
      <c r="BN29" s="4">
        <v>82.692459999999997</v>
      </c>
      <c r="BO29" s="4">
        <v>82.692459999999997</v>
      </c>
      <c r="BP29" s="4">
        <v>82.692459999999997</v>
      </c>
      <c r="BQ29" s="4">
        <v>82.692459999999997</v>
      </c>
      <c r="BR29" s="4">
        <v>82.692459999999997</v>
      </c>
      <c r="BS29" s="4">
        <v>82.692459999999997</v>
      </c>
      <c r="BT29" s="4">
        <v>82.692459999999997</v>
      </c>
      <c r="BU29" s="4">
        <v>82.692459999999997</v>
      </c>
      <c r="BV29" s="4">
        <v>82.692459999999997</v>
      </c>
      <c r="BW29" s="4">
        <v>82.692459999999997</v>
      </c>
      <c r="BX29" s="4">
        <v>82.692459999999997</v>
      </c>
      <c r="BY29" s="4">
        <v>82.692459999999997</v>
      </c>
      <c r="BZ29" s="4">
        <v>82.692459999999997</v>
      </c>
      <c r="CA29" s="4">
        <v>82.692459999999997</v>
      </c>
      <c r="CB29" s="4">
        <v>82.692459999999997</v>
      </c>
      <c r="CC29" s="4">
        <v>82.692459999999997</v>
      </c>
      <c r="CD29" s="4">
        <v>82.692459999999997</v>
      </c>
    </row>
    <row r="30" spans="1:82" x14ac:dyDescent="0.25">
      <c r="A30" s="11" t="s">
        <v>530</v>
      </c>
      <c r="B30" s="4">
        <v>86.354590000000002</v>
      </c>
      <c r="C30" s="4">
        <v>86.354590000000002</v>
      </c>
      <c r="D30" s="4">
        <v>86.354590000000002</v>
      </c>
      <c r="E30" s="4">
        <v>86.354590000000002</v>
      </c>
      <c r="F30" s="4">
        <v>86.354590000000002</v>
      </c>
      <c r="G30" s="4">
        <v>86.354590000000002</v>
      </c>
      <c r="H30" s="4">
        <v>86.354590000000002</v>
      </c>
      <c r="I30" s="4">
        <v>86.354590000000002</v>
      </c>
      <c r="J30" s="4">
        <v>86.354590000000002</v>
      </c>
      <c r="K30" s="4">
        <v>86.354590000000002</v>
      </c>
      <c r="L30" s="4">
        <v>86.354590000000002</v>
      </c>
      <c r="M30" s="4">
        <v>86.354590000000002</v>
      </c>
      <c r="N30" s="4">
        <v>86.354590000000002</v>
      </c>
      <c r="O30" s="4">
        <v>86.354590000000002</v>
      </c>
      <c r="P30" s="4">
        <v>86.354590000000002</v>
      </c>
      <c r="Q30" s="4">
        <v>86.354590000000002</v>
      </c>
      <c r="R30" s="4">
        <v>86.354590000000002</v>
      </c>
      <c r="S30" s="4">
        <v>86.354590000000002</v>
      </c>
      <c r="T30" s="4">
        <v>86.354590000000002</v>
      </c>
      <c r="U30" s="4">
        <v>86.354590000000002</v>
      </c>
      <c r="V30" s="4">
        <v>86.354590000000002</v>
      </c>
      <c r="W30" s="4">
        <v>86.354590000000002</v>
      </c>
      <c r="X30" s="4">
        <v>86.354590000000002</v>
      </c>
      <c r="Y30" s="4">
        <v>86.354590000000002</v>
      </c>
      <c r="Z30" s="4">
        <v>86.354590000000002</v>
      </c>
      <c r="AA30" s="4">
        <v>86.354590000000002</v>
      </c>
      <c r="AB30" s="4">
        <v>86.354590000000002</v>
      </c>
      <c r="AC30" s="4">
        <v>86.354590000000002</v>
      </c>
      <c r="AD30" s="4">
        <v>86.354590000000002</v>
      </c>
      <c r="AE30" s="4">
        <v>86.354590000000002</v>
      </c>
      <c r="AF30" s="4">
        <v>75.989999999999995</v>
      </c>
      <c r="AG30" s="4">
        <v>86.354590000000002</v>
      </c>
      <c r="AH30" s="4">
        <v>86.354590000000002</v>
      </c>
      <c r="AI30" s="4">
        <v>86.354590000000002</v>
      </c>
      <c r="AJ30" s="4">
        <v>85.807159999999996</v>
      </c>
      <c r="AK30" s="4">
        <v>85.241860000000003</v>
      </c>
      <c r="AL30" s="4">
        <v>84.658410000000003</v>
      </c>
      <c r="AM30" s="4">
        <v>84.056550000000001</v>
      </c>
      <c r="AN30" s="4">
        <v>83.436049999999994</v>
      </c>
      <c r="AO30" s="4">
        <v>82.796670000000006</v>
      </c>
      <c r="AP30" s="4">
        <v>82.138239999999996</v>
      </c>
      <c r="AQ30" s="4">
        <v>81.460579999999993</v>
      </c>
      <c r="AR30" s="4">
        <v>80.763540000000006</v>
      </c>
      <c r="AS30" s="4">
        <v>80.047030000000007</v>
      </c>
      <c r="AT30" s="4">
        <v>79.310949999999991</v>
      </c>
      <c r="AU30" s="4">
        <v>78.555270000000007</v>
      </c>
      <c r="AV30" s="4">
        <v>77.779979999999995</v>
      </c>
      <c r="AW30" s="4">
        <v>76.98509</v>
      </c>
      <c r="AX30" s="4">
        <v>76.170680000000004</v>
      </c>
      <c r="AY30" s="4">
        <v>75.336849999999998</v>
      </c>
      <c r="AZ30" s="4">
        <v>74.483750000000001</v>
      </c>
      <c r="BA30" s="4">
        <v>73.61157</v>
      </c>
      <c r="BB30" s="4">
        <v>73.61157</v>
      </c>
      <c r="BC30" s="4">
        <v>73.61157</v>
      </c>
      <c r="BD30" s="4">
        <v>73.61157</v>
      </c>
      <c r="BE30" s="4">
        <v>73.61157</v>
      </c>
      <c r="BF30" s="4">
        <v>73.61157</v>
      </c>
      <c r="BG30" s="4">
        <v>73.61157</v>
      </c>
      <c r="BH30" s="4">
        <v>73.61157</v>
      </c>
      <c r="BI30" s="4">
        <v>73.61157</v>
      </c>
      <c r="BJ30" s="4">
        <v>73.61157</v>
      </c>
      <c r="BK30" s="4">
        <v>73.61157</v>
      </c>
      <c r="BL30" s="4">
        <v>73.61157</v>
      </c>
      <c r="BM30" s="4">
        <v>73.61157</v>
      </c>
      <c r="BN30" s="4">
        <v>73.61157</v>
      </c>
      <c r="BO30" s="4">
        <v>73.61157</v>
      </c>
      <c r="BP30" s="4">
        <v>73.61157</v>
      </c>
      <c r="BQ30" s="4">
        <v>73.61157</v>
      </c>
      <c r="BR30" s="4">
        <v>73.61157</v>
      </c>
      <c r="BS30" s="4">
        <v>73.61157</v>
      </c>
      <c r="BT30" s="4">
        <v>73.61157</v>
      </c>
      <c r="BU30" s="4">
        <v>73.61157</v>
      </c>
      <c r="BV30" s="4">
        <v>73.61157</v>
      </c>
      <c r="BW30" s="4">
        <v>73.61157</v>
      </c>
      <c r="BX30" s="4">
        <v>73.61157</v>
      </c>
      <c r="BY30" s="4">
        <v>73.61157</v>
      </c>
      <c r="BZ30" s="4">
        <v>73.61157</v>
      </c>
      <c r="CA30" s="4">
        <v>73.61157</v>
      </c>
      <c r="CB30" s="4">
        <v>73.61157</v>
      </c>
      <c r="CC30" s="4">
        <v>73.61157</v>
      </c>
      <c r="CD30" s="4">
        <v>73.61157</v>
      </c>
    </row>
    <row r="31" spans="1:82" x14ac:dyDescent="0.25">
      <c r="A31" s="11" t="s">
        <v>531</v>
      </c>
      <c r="B31" s="4">
        <v>77.113219999999998</v>
      </c>
      <c r="C31" s="4">
        <v>77.113219999999998</v>
      </c>
      <c r="D31" s="4">
        <v>77.113219999999998</v>
      </c>
      <c r="E31" s="4">
        <v>77.113219999999998</v>
      </c>
      <c r="F31" s="4">
        <v>77.113219999999998</v>
      </c>
      <c r="G31" s="4">
        <v>77.113219999999998</v>
      </c>
      <c r="H31" s="4">
        <v>77.113219999999998</v>
      </c>
      <c r="I31" s="4">
        <v>77.113219999999998</v>
      </c>
      <c r="J31" s="4">
        <v>77.113219999999998</v>
      </c>
      <c r="K31" s="4">
        <v>77.113219999999998</v>
      </c>
      <c r="L31" s="4">
        <v>77.113219999999998</v>
      </c>
      <c r="M31" s="4">
        <v>77.113219999999998</v>
      </c>
      <c r="N31" s="4">
        <v>77.113219999999998</v>
      </c>
      <c r="O31" s="4">
        <v>77.113219999999998</v>
      </c>
      <c r="P31" s="4">
        <v>77.113219999999998</v>
      </c>
      <c r="Q31" s="4">
        <v>77.113219999999998</v>
      </c>
      <c r="R31" s="4">
        <v>77.113219999999998</v>
      </c>
      <c r="S31" s="4">
        <v>77.113219999999998</v>
      </c>
      <c r="T31" s="4">
        <v>77.113219999999998</v>
      </c>
      <c r="U31" s="4">
        <v>77.113219999999998</v>
      </c>
      <c r="V31" s="4">
        <v>77.113219999999998</v>
      </c>
      <c r="W31" s="4">
        <v>77.113219999999998</v>
      </c>
      <c r="X31" s="4">
        <v>77.113219999999998</v>
      </c>
      <c r="Y31" s="4">
        <v>77.113219999999998</v>
      </c>
      <c r="Z31" s="4">
        <v>77.113219999999998</v>
      </c>
      <c r="AA31" s="4">
        <v>77.113219999999998</v>
      </c>
      <c r="AB31" s="4">
        <v>77.113219999999998</v>
      </c>
      <c r="AC31" s="4">
        <v>77.113219999999998</v>
      </c>
      <c r="AD31" s="4">
        <v>77.113219999999998</v>
      </c>
      <c r="AE31" s="4">
        <v>77.113219999999998</v>
      </c>
      <c r="AF31" s="4">
        <v>62.75</v>
      </c>
      <c r="AG31" s="4">
        <v>77.113219999999998</v>
      </c>
      <c r="AH31" s="4">
        <v>77.113219999999998</v>
      </c>
      <c r="AI31" s="4">
        <v>77.113219999999998</v>
      </c>
      <c r="AJ31" s="4">
        <v>76.277649999999994</v>
      </c>
      <c r="AK31" s="4">
        <v>75.422570000000007</v>
      </c>
      <c r="AL31" s="4">
        <v>74.548220000000001</v>
      </c>
      <c r="AM31" s="4">
        <v>73.654879999999991</v>
      </c>
      <c r="AN31" s="4">
        <v>72.742899999999992</v>
      </c>
      <c r="AO31" s="4">
        <v>71.812669999999997</v>
      </c>
      <c r="AP31" s="4">
        <v>70.864630000000005</v>
      </c>
      <c r="AQ31" s="4">
        <v>69.899259999999998</v>
      </c>
      <c r="AR31" s="4">
        <v>68.917110000000008</v>
      </c>
      <c r="AS31" s="4">
        <v>67.918750000000003</v>
      </c>
      <c r="AT31" s="4">
        <v>66.904830000000004</v>
      </c>
      <c r="AU31" s="4">
        <v>65.87603</v>
      </c>
      <c r="AV31" s="4">
        <v>64.833079999999995</v>
      </c>
      <c r="AW31" s="4">
        <v>63.77675</v>
      </c>
      <c r="AX31" s="4">
        <v>62.707839999999997</v>
      </c>
      <c r="AY31" s="4">
        <v>61.627229999999997</v>
      </c>
      <c r="AZ31" s="4">
        <v>60.535809999999998</v>
      </c>
      <c r="BA31" s="4">
        <v>59.4345</v>
      </c>
      <c r="BB31" s="4">
        <v>59.4345</v>
      </c>
      <c r="BC31" s="4">
        <v>59.4345</v>
      </c>
      <c r="BD31" s="4">
        <v>59.4345</v>
      </c>
      <c r="BE31" s="4">
        <v>59.4345</v>
      </c>
      <c r="BF31" s="4">
        <v>59.4345</v>
      </c>
      <c r="BG31" s="4">
        <v>59.4345</v>
      </c>
      <c r="BH31" s="4">
        <v>59.4345</v>
      </c>
      <c r="BI31" s="4">
        <v>59.4345</v>
      </c>
      <c r="BJ31" s="4">
        <v>59.4345</v>
      </c>
      <c r="BK31" s="4">
        <v>59.4345</v>
      </c>
      <c r="BL31" s="4">
        <v>59.4345</v>
      </c>
      <c r="BM31" s="4">
        <v>59.4345</v>
      </c>
      <c r="BN31" s="4">
        <v>59.4345</v>
      </c>
      <c r="BO31" s="4">
        <v>59.4345</v>
      </c>
      <c r="BP31" s="4">
        <v>59.4345</v>
      </c>
      <c r="BQ31" s="4">
        <v>59.4345</v>
      </c>
      <c r="BR31" s="4">
        <v>59.4345</v>
      </c>
      <c r="BS31" s="4">
        <v>59.4345</v>
      </c>
      <c r="BT31" s="4">
        <v>59.4345</v>
      </c>
      <c r="BU31" s="4">
        <v>59.4345</v>
      </c>
      <c r="BV31" s="4">
        <v>59.4345</v>
      </c>
      <c r="BW31" s="4">
        <v>59.4345</v>
      </c>
      <c r="BX31" s="4">
        <v>59.4345</v>
      </c>
      <c r="BY31" s="4">
        <v>59.4345</v>
      </c>
      <c r="BZ31" s="4">
        <v>59.4345</v>
      </c>
      <c r="CA31" s="4">
        <v>59.4345</v>
      </c>
      <c r="CB31" s="4">
        <v>59.4345</v>
      </c>
      <c r="CC31" s="4">
        <v>59.4345</v>
      </c>
      <c r="CD31" s="4">
        <v>59.4345</v>
      </c>
    </row>
    <row r="32" spans="1:82" x14ac:dyDescent="0.25">
      <c r="A32" s="11" t="s">
        <v>532</v>
      </c>
      <c r="B32" s="4">
        <v>63.255099999999999</v>
      </c>
      <c r="C32" s="4">
        <v>63.255099999999999</v>
      </c>
      <c r="D32" s="4">
        <v>63.255099999999999</v>
      </c>
      <c r="E32" s="4">
        <v>63.255099999999999</v>
      </c>
      <c r="F32" s="4">
        <v>63.255099999999999</v>
      </c>
      <c r="G32" s="4">
        <v>63.255099999999999</v>
      </c>
      <c r="H32" s="4">
        <v>63.255099999999999</v>
      </c>
      <c r="I32" s="4">
        <v>63.255099999999999</v>
      </c>
      <c r="J32" s="4">
        <v>63.255099999999999</v>
      </c>
      <c r="K32" s="4">
        <v>63.255099999999999</v>
      </c>
      <c r="L32" s="4">
        <v>63.255099999999999</v>
      </c>
      <c r="M32" s="4">
        <v>63.255099999999999</v>
      </c>
      <c r="N32" s="4">
        <v>63.255099999999999</v>
      </c>
      <c r="O32" s="4">
        <v>63.255099999999999</v>
      </c>
      <c r="P32" s="4">
        <v>63.255099999999999</v>
      </c>
      <c r="Q32" s="4">
        <v>63.255099999999999</v>
      </c>
      <c r="R32" s="4">
        <v>63.255099999999999</v>
      </c>
      <c r="S32" s="4">
        <v>63.255099999999999</v>
      </c>
      <c r="T32" s="4">
        <v>63.255099999999999</v>
      </c>
      <c r="U32" s="4">
        <v>63.255099999999999</v>
      </c>
      <c r="V32" s="4">
        <v>63.255099999999999</v>
      </c>
      <c r="W32" s="4">
        <v>63.255099999999999</v>
      </c>
      <c r="X32" s="4">
        <v>63.255099999999999</v>
      </c>
      <c r="Y32" s="4">
        <v>63.255099999999999</v>
      </c>
      <c r="Z32" s="4">
        <v>63.255099999999999</v>
      </c>
      <c r="AA32" s="4">
        <v>63.255099999999999</v>
      </c>
      <c r="AB32" s="4">
        <v>63.255099999999999</v>
      </c>
      <c r="AC32" s="4">
        <v>63.255099999999999</v>
      </c>
      <c r="AD32" s="4">
        <v>63.255099999999999</v>
      </c>
      <c r="AE32" s="4">
        <v>63.255099999999999</v>
      </c>
      <c r="AF32" s="4">
        <v>46.26</v>
      </c>
      <c r="AG32" s="4">
        <v>63.255099999999999</v>
      </c>
      <c r="AH32" s="4">
        <v>63.255099999999999</v>
      </c>
      <c r="AI32" s="4">
        <v>63.255099999999999</v>
      </c>
      <c r="AJ32" s="4">
        <v>62.16827</v>
      </c>
      <c r="AK32" s="4">
        <v>61.07123</v>
      </c>
      <c r="AL32" s="4">
        <v>59.96499</v>
      </c>
      <c r="AM32" s="4">
        <v>58.850569999999998</v>
      </c>
      <c r="AN32" s="4">
        <v>57.729030000000002</v>
      </c>
      <c r="AO32" s="4">
        <v>56.601439999999997</v>
      </c>
      <c r="AP32" s="4">
        <v>55.468890000000002</v>
      </c>
      <c r="AQ32" s="4">
        <v>54.33249</v>
      </c>
      <c r="AR32" s="4">
        <v>53.193350000000002</v>
      </c>
      <c r="AS32" s="4">
        <v>52.052599999999998</v>
      </c>
      <c r="AT32" s="4">
        <v>50.911340000000003</v>
      </c>
      <c r="AU32" s="4">
        <v>49.770710000000001</v>
      </c>
      <c r="AV32" s="4">
        <v>48.631790000000002</v>
      </c>
      <c r="AW32" s="4">
        <v>47.49568</v>
      </c>
      <c r="AX32" s="4">
        <v>46.363480000000003</v>
      </c>
      <c r="AY32" s="4">
        <v>45.236220000000003</v>
      </c>
      <c r="AZ32" s="4">
        <v>44.11495</v>
      </c>
      <c r="BA32" s="4">
        <v>43.00067</v>
      </c>
      <c r="BB32" s="4">
        <v>43.00067</v>
      </c>
      <c r="BC32" s="4">
        <v>43.00067</v>
      </c>
      <c r="BD32" s="4">
        <v>43.00067</v>
      </c>
      <c r="BE32" s="4">
        <v>43.00067</v>
      </c>
      <c r="BF32" s="4">
        <v>43.00067</v>
      </c>
      <c r="BG32" s="4">
        <v>43.00067</v>
      </c>
      <c r="BH32" s="4">
        <v>43.00067</v>
      </c>
      <c r="BI32" s="4">
        <v>43.00067</v>
      </c>
      <c r="BJ32" s="4">
        <v>43.00067</v>
      </c>
      <c r="BK32" s="4">
        <v>43.00067</v>
      </c>
      <c r="BL32" s="4">
        <v>43.00067</v>
      </c>
      <c r="BM32" s="4">
        <v>43.00067</v>
      </c>
      <c r="BN32" s="4">
        <v>43.00067</v>
      </c>
      <c r="BO32" s="4">
        <v>43.00067</v>
      </c>
      <c r="BP32" s="4">
        <v>43.00067</v>
      </c>
      <c r="BQ32" s="4">
        <v>43.00067</v>
      </c>
      <c r="BR32" s="4">
        <v>43.00067</v>
      </c>
      <c r="BS32" s="4">
        <v>43.00067</v>
      </c>
      <c r="BT32" s="4">
        <v>43.00067</v>
      </c>
      <c r="BU32" s="4">
        <v>43.00067</v>
      </c>
      <c r="BV32" s="4">
        <v>43.00067</v>
      </c>
      <c r="BW32" s="4">
        <v>43.00067</v>
      </c>
      <c r="BX32" s="4">
        <v>43.00067</v>
      </c>
      <c r="BY32" s="4">
        <v>43.00067</v>
      </c>
      <c r="BZ32" s="4">
        <v>43.00067</v>
      </c>
      <c r="CA32" s="4">
        <v>43.00067</v>
      </c>
      <c r="CB32" s="4">
        <v>43.00067</v>
      </c>
      <c r="CC32" s="4">
        <v>43.00067</v>
      </c>
      <c r="CD32" s="4">
        <v>43.00067</v>
      </c>
    </row>
    <row r="33" spans="1:82" x14ac:dyDescent="0.25">
      <c r="A33" s="11" t="s">
        <v>533</v>
      </c>
      <c r="B33" s="4">
        <v>47.156660000000002</v>
      </c>
      <c r="C33" s="4">
        <v>47.156660000000002</v>
      </c>
      <c r="D33" s="4">
        <v>47.156660000000002</v>
      </c>
      <c r="E33" s="4">
        <v>47.156660000000002</v>
      </c>
      <c r="F33" s="4">
        <v>47.156660000000002</v>
      </c>
      <c r="G33" s="4">
        <v>47.156660000000002</v>
      </c>
      <c r="H33" s="4">
        <v>47.156660000000002</v>
      </c>
      <c r="I33" s="4">
        <v>47.156660000000002</v>
      </c>
      <c r="J33" s="4">
        <v>47.156660000000002</v>
      </c>
      <c r="K33" s="4">
        <v>47.156660000000002</v>
      </c>
      <c r="L33" s="4">
        <v>47.156660000000002</v>
      </c>
      <c r="M33" s="4">
        <v>47.156660000000002</v>
      </c>
      <c r="N33" s="4">
        <v>47.156660000000002</v>
      </c>
      <c r="O33" s="4">
        <v>47.156660000000002</v>
      </c>
      <c r="P33" s="4">
        <v>47.156660000000002</v>
      </c>
      <c r="Q33" s="4">
        <v>47.156660000000002</v>
      </c>
      <c r="R33" s="4">
        <v>47.156660000000002</v>
      </c>
      <c r="S33" s="4">
        <v>47.156660000000002</v>
      </c>
      <c r="T33" s="4">
        <v>47.156660000000002</v>
      </c>
      <c r="U33" s="4">
        <v>47.156660000000002</v>
      </c>
      <c r="V33" s="4">
        <v>47.156660000000002</v>
      </c>
      <c r="W33" s="4">
        <v>47.156660000000002</v>
      </c>
      <c r="X33" s="4">
        <v>47.156660000000002</v>
      </c>
      <c r="Y33" s="4">
        <v>47.156660000000002</v>
      </c>
      <c r="Z33" s="4">
        <v>47.156660000000002</v>
      </c>
      <c r="AA33" s="4">
        <v>47.156660000000002</v>
      </c>
      <c r="AB33" s="4">
        <v>47.156660000000002</v>
      </c>
      <c r="AC33" s="4">
        <v>47.156660000000002</v>
      </c>
      <c r="AD33" s="4">
        <v>47.156660000000002</v>
      </c>
      <c r="AE33" s="4">
        <v>47.156660000000002</v>
      </c>
      <c r="AF33" s="4">
        <v>30.849999999999994</v>
      </c>
      <c r="AG33" s="4">
        <v>47.156660000000002</v>
      </c>
      <c r="AH33" s="4">
        <v>47.156660000000002</v>
      </c>
      <c r="AI33" s="4">
        <v>47.156660000000002</v>
      </c>
      <c r="AJ33" s="4">
        <v>46.022469999999998</v>
      </c>
      <c r="AK33" s="4">
        <v>44.894849999999998</v>
      </c>
      <c r="AL33" s="4">
        <v>43.774839999999998</v>
      </c>
      <c r="AM33" s="4">
        <v>42.663420000000002</v>
      </c>
      <c r="AN33" s="4">
        <v>41.561579999999999</v>
      </c>
      <c r="AO33" s="4">
        <v>40.470219999999998</v>
      </c>
      <c r="AP33" s="4">
        <v>39.390230000000003</v>
      </c>
      <c r="AQ33" s="4">
        <v>38.322429999999997</v>
      </c>
      <c r="AR33" s="4">
        <v>37.267609999999998</v>
      </c>
      <c r="AS33" s="4">
        <v>36.226500000000001</v>
      </c>
      <c r="AT33" s="4">
        <v>35.199789999999993</v>
      </c>
      <c r="AU33" s="4">
        <v>34.188100000000006</v>
      </c>
      <c r="AV33" s="4">
        <v>33.192030000000003</v>
      </c>
      <c r="AW33" s="4">
        <v>32.212109999999996</v>
      </c>
      <c r="AX33" s="4">
        <v>31.248800000000003</v>
      </c>
      <c r="AY33" s="4">
        <v>30.302549999999997</v>
      </c>
      <c r="AZ33" s="4">
        <v>29.373739999999998</v>
      </c>
      <c r="BA33" s="4">
        <v>28.462680000000006</v>
      </c>
      <c r="BB33" s="4">
        <v>28.462680000000006</v>
      </c>
      <c r="BC33" s="4">
        <v>28.462680000000006</v>
      </c>
      <c r="BD33" s="4">
        <v>28.462680000000006</v>
      </c>
      <c r="BE33" s="4">
        <v>28.462680000000006</v>
      </c>
      <c r="BF33" s="4">
        <v>28.462680000000006</v>
      </c>
      <c r="BG33" s="4">
        <v>28.462680000000006</v>
      </c>
      <c r="BH33" s="4">
        <v>28.462680000000006</v>
      </c>
      <c r="BI33" s="4">
        <v>28.462680000000006</v>
      </c>
      <c r="BJ33" s="4">
        <v>28.462680000000006</v>
      </c>
      <c r="BK33" s="4">
        <v>28.462680000000006</v>
      </c>
      <c r="BL33" s="4">
        <v>28.462680000000006</v>
      </c>
      <c r="BM33" s="4">
        <v>28.462680000000006</v>
      </c>
      <c r="BN33" s="4">
        <v>28.462680000000006</v>
      </c>
      <c r="BO33" s="4">
        <v>28.462680000000006</v>
      </c>
      <c r="BP33" s="4">
        <v>28.462680000000006</v>
      </c>
      <c r="BQ33" s="4">
        <v>28.462680000000006</v>
      </c>
      <c r="BR33" s="4">
        <v>28.462680000000006</v>
      </c>
      <c r="BS33" s="4">
        <v>28.462680000000006</v>
      </c>
      <c r="BT33" s="4">
        <v>28.462680000000006</v>
      </c>
      <c r="BU33" s="4">
        <v>28.462680000000006</v>
      </c>
      <c r="BV33" s="4">
        <v>28.462680000000006</v>
      </c>
      <c r="BW33" s="4">
        <v>28.462680000000006</v>
      </c>
      <c r="BX33" s="4">
        <v>28.462680000000006</v>
      </c>
      <c r="BY33" s="4">
        <v>28.462680000000006</v>
      </c>
      <c r="BZ33" s="4">
        <v>28.462680000000006</v>
      </c>
      <c r="CA33" s="4">
        <v>28.462680000000006</v>
      </c>
      <c r="CB33" s="4">
        <v>28.462680000000006</v>
      </c>
      <c r="CC33" s="4">
        <v>28.462680000000006</v>
      </c>
      <c r="CD33" s="4">
        <v>28.462680000000006</v>
      </c>
    </row>
    <row r="34" spans="1:82" x14ac:dyDescent="0.25">
      <c r="A34" s="11" t="s">
        <v>534</v>
      </c>
      <c r="B34" s="4">
        <v>32.410659999999993</v>
      </c>
      <c r="C34" s="4">
        <v>32.410659999999993</v>
      </c>
      <c r="D34" s="4">
        <v>32.410659999999993</v>
      </c>
      <c r="E34" s="4">
        <v>32.410659999999993</v>
      </c>
      <c r="F34" s="4">
        <v>32.410659999999993</v>
      </c>
      <c r="G34" s="4">
        <v>32.410659999999993</v>
      </c>
      <c r="H34" s="4">
        <v>32.410659999999993</v>
      </c>
      <c r="I34" s="4">
        <v>32.410659999999993</v>
      </c>
      <c r="J34" s="4">
        <v>32.410659999999993</v>
      </c>
      <c r="K34" s="4">
        <v>32.410659999999993</v>
      </c>
      <c r="L34" s="4">
        <v>32.410659999999993</v>
      </c>
      <c r="M34" s="4">
        <v>32.410659999999993</v>
      </c>
      <c r="N34" s="4">
        <v>32.410659999999993</v>
      </c>
      <c r="O34" s="4">
        <v>32.410659999999993</v>
      </c>
      <c r="P34" s="4">
        <v>32.410659999999993</v>
      </c>
      <c r="Q34" s="4">
        <v>32.410659999999993</v>
      </c>
      <c r="R34" s="4">
        <v>32.410659999999993</v>
      </c>
      <c r="S34" s="4">
        <v>32.410659999999993</v>
      </c>
      <c r="T34" s="4">
        <v>32.410659999999993</v>
      </c>
      <c r="U34" s="4">
        <v>32.410659999999993</v>
      </c>
      <c r="V34" s="4">
        <v>32.410659999999993</v>
      </c>
      <c r="W34" s="4">
        <v>32.410659999999993</v>
      </c>
      <c r="X34" s="4">
        <v>32.410659999999993</v>
      </c>
      <c r="Y34" s="4">
        <v>32.410659999999993</v>
      </c>
      <c r="Z34" s="4">
        <v>32.410659999999993</v>
      </c>
      <c r="AA34" s="4">
        <v>32.410659999999993</v>
      </c>
      <c r="AB34" s="4">
        <v>32.410659999999993</v>
      </c>
      <c r="AC34" s="4">
        <v>32.410659999999993</v>
      </c>
      <c r="AD34" s="4">
        <v>32.410659999999993</v>
      </c>
      <c r="AE34" s="4">
        <v>32.410659999999993</v>
      </c>
      <c r="AF34" s="4">
        <v>19.340000000000003</v>
      </c>
      <c r="AG34" s="4">
        <v>32.410659999999993</v>
      </c>
      <c r="AH34" s="4">
        <v>32.410659999999993</v>
      </c>
      <c r="AI34" s="4">
        <v>32.410659999999993</v>
      </c>
      <c r="AJ34" s="4">
        <v>31.444180000000003</v>
      </c>
      <c r="AK34" s="4">
        <v>30.495670000000004</v>
      </c>
      <c r="AL34" s="4">
        <v>29.565489999999997</v>
      </c>
      <c r="AM34" s="4">
        <v>28.653949999999995</v>
      </c>
      <c r="AN34" s="4">
        <v>27.761300000000006</v>
      </c>
      <c r="AO34" s="4">
        <v>26.887739999999994</v>
      </c>
      <c r="AP34" s="4">
        <v>26.033420000000007</v>
      </c>
      <c r="AQ34" s="4">
        <v>25.198459999999997</v>
      </c>
      <c r="AR34" s="4">
        <v>24.382909999999995</v>
      </c>
      <c r="AS34" s="4">
        <v>23.58681</v>
      </c>
      <c r="AT34" s="4">
        <v>22.810130000000001</v>
      </c>
      <c r="AU34" s="4">
        <v>22.05283</v>
      </c>
      <c r="AV34" s="4">
        <v>21.314830000000001</v>
      </c>
      <c r="AW34" s="4">
        <v>20.596000000000004</v>
      </c>
      <c r="AX34" s="4">
        <v>19.896190000000004</v>
      </c>
      <c r="AY34" s="4">
        <v>19.215239999999994</v>
      </c>
      <c r="AZ34" s="4">
        <v>18.552940000000007</v>
      </c>
      <c r="BA34" s="4">
        <v>17.909080000000003</v>
      </c>
      <c r="BB34" s="4">
        <v>17.909080000000003</v>
      </c>
      <c r="BC34" s="4">
        <v>17.909080000000003</v>
      </c>
      <c r="BD34" s="4">
        <v>17.909080000000003</v>
      </c>
      <c r="BE34" s="4">
        <v>17.909080000000003</v>
      </c>
      <c r="BF34" s="4">
        <v>17.909080000000003</v>
      </c>
      <c r="BG34" s="4">
        <v>17.909080000000003</v>
      </c>
      <c r="BH34" s="4">
        <v>17.909080000000003</v>
      </c>
      <c r="BI34" s="4">
        <v>17.909080000000003</v>
      </c>
      <c r="BJ34" s="4">
        <v>17.909080000000003</v>
      </c>
      <c r="BK34" s="4">
        <v>17.909080000000003</v>
      </c>
      <c r="BL34" s="4">
        <v>17.909080000000003</v>
      </c>
      <c r="BM34" s="4">
        <v>17.909080000000003</v>
      </c>
      <c r="BN34" s="4">
        <v>17.909080000000003</v>
      </c>
      <c r="BO34" s="4">
        <v>17.909080000000003</v>
      </c>
      <c r="BP34" s="4">
        <v>17.909080000000003</v>
      </c>
      <c r="BQ34" s="4">
        <v>17.909080000000003</v>
      </c>
      <c r="BR34" s="4">
        <v>17.909080000000003</v>
      </c>
      <c r="BS34" s="4">
        <v>17.909080000000003</v>
      </c>
      <c r="BT34" s="4">
        <v>17.909080000000003</v>
      </c>
      <c r="BU34" s="4">
        <v>17.909080000000003</v>
      </c>
      <c r="BV34" s="4">
        <v>17.909080000000003</v>
      </c>
      <c r="BW34" s="4">
        <v>17.909080000000003</v>
      </c>
      <c r="BX34" s="4">
        <v>17.909080000000003</v>
      </c>
      <c r="BY34" s="4">
        <v>17.909080000000003</v>
      </c>
      <c r="BZ34" s="4">
        <v>17.909080000000003</v>
      </c>
      <c r="CA34" s="4">
        <v>17.909080000000003</v>
      </c>
      <c r="CB34" s="4">
        <v>17.909080000000003</v>
      </c>
      <c r="CC34" s="4">
        <v>17.909080000000003</v>
      </c>
      <c r="CD34" s="4">
        <v>17.909080000000003</v>
      </c>
    </row>
    <row r="35" spans="1:82" x14ac:dyDescent="0.25">
      <c r="A35" s="11" t="s">
        <v>535</v>
      </c>
      <c r="B35" s="4">
        <v>21.160910000000001</v>
      </c>
      <c r="C35" s="4">
        <v>21.160910000000001</v>
      </c>
      <c r="D35" s="4">
        <v>21.160910000000001</v>
      </c>
      <c r="E35" s="4">
        <v>21.160910000000001</v>
      </c>
      <c r="F35" s="4">
        <v>21.160910000000001</v>
      </c>
      <c r="G35" s="4">
        <v>21.160910000000001</v>
      </c>
      <c r="H35" s="4">
        <v>21.160910000000001</v>
      </c>
      <c r="I35" s="4">
        <v>21.160910000000001</v>
      </c>
      <c r="J35" s="4">
        <v>21.160910000000001</v>
      </c>
      <c r="K35" s="4">
        <v>21.160910000000001</v>
      </c>
      <c r="L35" s="4">
        <v>21.160910000000001</v>
      </c>
      <c r="M35" s="4">
        <v>21.160910000000001</v>
      </c>
      <c r="N35" s="4">
        <v>21.160910000000001</v>
      </c>
      <c r="O35" s="4">
        <v>21.160910000000001</v>
      </c>
      <c r="P35" s="4">
        <v>21.160910000000001</v>
      </c>
      <c r="Q35" s="4">
        <v>21.160910000000001</v>
      </c>
      <c r="R35" s="4">
        <v>21.160910000000001</v>
      </c>
      <c r="S35" s="4">
        <v>21.160910000000001</v>
      </c>
      <c r="T35" s="4">
        <v>21.160910000000001</v>
      </c>
      <c r="U35" s="4">
        <v>21.160910000000001</v>
      </c>
      <c r="V35" s="4">
        <v>21.160910000000001</v>
      </c>
      <c r="W35" s="4">
        <v>21.160910000000001</v>
      </c>
      <c r="X35" s="4">
        <v>21.160910000000001</v>
      </c>
      <c r="Y35" s="4">
        <v>21.160910000000001</v>
      </c>
      <c r="Z35" s="4">
        <v>21.160910000000001</v>
      </c>
      <c r="AA35" s="4">
        <v>21.160910000000001</v>
      </c>
      <c r="AB35" s="4">
        <v>21.160910000000001</v>
      </c>
      <c r="AC35" s="4">
        <v>21.160910000000001</v>
      </c>
      <c r="AD35" s="4">
        <v>21.160910000000001</v>
      </c>
      <c r="AE35" s="4">
        <v>21.160910000000001</v>
      </c>
      <c r="AF35" s="4">
        <v>11.829999999999998</v>
      </c>
      <c r="AG35" s="4">
        <v>21.160910000000001</v>
      </c>
      <c r="AH35" s="4">
        <v>21.160910000000001</v>
      </c>
      <c r="AI35" s="4">
        <v>21.160910000000001</v>
      </c>
      <c r="AJ35" s="4">
        <v>20.447100000000006</v>
      </c>
      <c r="AK35" s="4">
        <v>19.752949999999998</v>
      </c>
      <c r="AL35" s="4">
        <v>19.078230000000005</v>
      </c>
      <c r="AM35" s="4">
        <v>18.422700000000006</v>
      </c>
      <c r="AN35" s="4">
        <v>17.786090000000002</v>
      </c>
      <c r="AO35" s="4">
        <v>17.168120000000002</v>
      </c>
      <c r="AP35" s="4">
        <v>16.568479999999994</v>
      </c>
      <c r="AQ35" s="4">
        <v>15.986840000000001</v>
      </c>
      <c r="AR35" s="4">
        <v>15.422870000000003</v>
      </c>
      <c r="AS35" s="4">
        <v>14.876230000000007</v>
      </c>
      <c r="AT35" s="4">
        <v>14.346549999999993</v>
      </c>
      <c r="AU35" s="4">
        <v>13.833479999999994</v>
      </c>
      <c r="AV35" s="4">
        <v>13.336640000000003</v>
      </c>
      <c r="AW35" s="4">
        <v>12.85566</v>
      </c>
      <c r="AX35" s="4">
        <v>12.390150000000006</v>
      </c>
      <c r="AY35" s="4">
        <v>11.93974</v>
      </c>
      <c r="AZ35" s="4">
        <v>11.504040000000003</v>
      </c>
      <c r="BA35" s="4">
        <v>11.082669999999993</v>
      </c>
      <c r="BB35" s="4">
        <v>11.082669999999993</v>
      </c>
      <c r="BC35" s="4">
        <v>11.082669999999993</v>
      </c>
      <c r="BD35" s="4">
        <v>11.082669999999993</v>
      </c>
      <c r="BE35" s="4">
        <v>11.082669999999993</v>
      </c>
      <c r="BF35" s="4">
        <v>11.082669999999993</v>
      </c>
      <c r="BG35" s="4">
        <v>11.082669999999993</v>
      </c>
      <c r="BH35" s="4">
        <v>11.082669999999993</v>
      </c>
      <c r="BI35" s="4">
        <v>11.082669999999993</v>
      </c>
      <c r="BJ35" s="4">
        <v>11.082669999999993</v>
      </c>
      <c r="BK35" s="4">
        <v>11.082669999999993</v>
      </c>
      <c r="BL35" s="4">
        <v>11.082669999999993</v>
      </c>
      <c r="BM35" s="4">
        <v>11.082669999999993</v>
      </c>
      <c r="BN35" s="4">
        <v>11.082669999999993</v>
      </c>
      <c r="BO35" s="4">
        <v>11.082669999999993</v>
      </c>
      <c r="BP35" s="4">
        <v>11.082669999999993</v>
      </c>
      <c r="BQ35" s="4">
        <v>11.082669999999993</v>
      </c>
      <c r="BR35" s="4">
        <v>11.082669999999993</v>
      </c>
      <c r="BS35" s="4">
        <v>11.082669999999993</v>
      </c>
      <c r="BT35" s="4">
        <v>11.082669999999993</v>
      </c>
      <c r="BU35" s="4">
        <v>11.082669999999993</v>
      </c>
      <c r="BV35" s="4">
        <v>11.082669999999993</v>
      </c>
      <c r="BW35" s="4">
        <v>11.082669999999993</v>
      </c>
      <c r="BX35" s="4">
        <v>11.082669999999993</v>
      </c>
      <c r="BY35" s="4">
        <v>11.082669999999993</v>
      </c>
      <c r="BZ35" s="4">
        <v>11.082669999999993</v>
      </c>
      <c r="CA35" s="4">
        <v>11.082669999999993</v>
      </c>
      <c r="CB35" s="4">
        <v>11.082669999999993</v>
      </c>
      <c r="CC35" s="4">
        <v>11.082669999999993</v>
      </c>
      <c r="CD35" s="4">
        <v>11.082669999999993</v>
      </c>
    </row>
    <row r="36" spans="1:82" x14ac:dyDescent="0.25">
      <c r="A36" s="11" t="s">
        <v>536</v>
      </c>
      <c r="B36" s="4">
        <v>13.5154</v>
      </c>
      <c r="C36" s="4">
        <v>13.5154</v>
      </c>
      <c r="D36" s="4">
        <v>13.5154</v>
      </c>
      <c r="E36" s="4">
        <v>13.5154</v>
      </c>
      <c r="F36" s="4">
        <v>13.5154</v>
      </c>
      <c r="G36" s="4">
        <v>13.5154</v>
      </c>
      <c r="H36" s="4">
        <v>13.5154</v>
      </c>
      <c r="I36" s="4">
        <v>13.5154</v>
      </c>
      <c r="J36" s="4">
        <v>13.5154</v>
      </c>
      <c r="K36" s="4">
        <v>13.5154</v>
      </c>
      <c r="L36" s="4">
        <v>13.5154</v>
      </c>
      <c r="M36" s="4">
        <v>13.5154</v>
      </c>
      <c r="N36" s="4">
        <v>13.5154</v>
      </c>
      <c r="O36" s="4">
        <v>13.5154</v>
      </c>
      <c r="P36" s="4">
        <v>13.5154</v>
      </c>
      <c r="Q36" s="4">
        <v>13.5154</v>
      </c>
      <c r="R36" s="4">
        <v>13.5154</v>
      </c>
      <c r="S36" s="4">
        <v>13.5154</v>
      </c>
      <c r="T36" s="4">
        <v>13.5154</v>
      </c>
      <c r="U36" s="4">
        <v>13.5154</v>
      </c>
      <c r="V36" s="4">
        <v>13.5154</v>
      </c>
      <c r="W36" s="4">
        <v>13.5154</v>
      </c>
      <c r="X36" s="4">
        <v>13.5154</v>
      </c>
      <c r="Y36" s="4">
        <v>13.5154</v>
      </c>
      <c r="Z36" s="4">
        <v>13.5154</v>
      </c>
      <c r="AA36" s="4">
        <v>13.5154</v>
      </c>
      <c r="AB36" s="4">
        <v>13.5154</v>
      </c>
      <c r="AC36" s="4">
        <v>13.5154</v>
      </c>
      <c r="AD36" s="4">
        <v>13.5154</v>
      </c>
      <c r="AE36" s="4">
        <v>13.5154</v>
      </c>
      <c r="AF36" s="4">
        <v>7.25</v>
      </c>
      <c r="AG36" s="4">
        <v>13.5154</v>
      </c>
      <c r="AH36" s="4">
        <v>13.5154</v>
      </c>
      <c r="AI36" s="4">
        <v>13.5154</v>
      </c>
      <c r="AJ36" s="4">
        <v>13.029489999999996</v>
      </c>
      <c r="AK36" s="4">
        <v>12.559619999999995</v>
      </c>
      <c r="AL36" s="4">
        <v>12.105369999999994</v>
      </c>
      <c r="AM36" s="4">
        <v>11.666330000000002</v>
      </c>
      <c r="AN36" s="4">
        <v>11.242069999999998</v>
      </c>
      <c r="AO36" s="4">
        <v>10.8322</v>
      </c>
      <c r="AP36" s="4">
        <v>10.436310000000006</v>
      </c>
      <c r="AQ36" s="4">
        <v>10.053979999999996</v>
      </c>
      <c r="AR36" s="4">
        <v>9.6848099999999988</v>
      </c>
      <c r="AS36" s="4">
        <v>9.3284199999999942</v>
      </c>
      <c r="AT36" s="4">
        <v>8.9844099999999969</v>
      </c>
      <c r="AU36" s="4">
        <v>8.6524000000000001</v>
      </c>
      <c r="AV36" s="4">
        <v>8.3320099999999968</v>
      </c>
      <c r="AW36" s="4">
        <v>8.0228699999999975</v>
      </c>
      <c r="AX36" s="4">
        <v>7.7246200000000016</v>
      </c>
      <c r="AY36" s="4">
        <v>7.4369200000000006</v>
      </c>
      <c r="AZ36" s="4">
        <v>7.1594000000000051</v>
      </c>
      <c r="BA36" s="4">
        <v>6.8917399999999986</v>
      </c>
      <c r="BB36" s="4">
        <v>6.8917399999999986</v>
      </c>
      <c r="BC36" s="4">
        <v>6.8917399999999986</v>
      </c>
      <c r="BD36" s="4">
        <v>6.8917399999999986</v>
      </c>
      <c r="BE36" s="4">
        <v>6.8917399999999986</v>
      </c>
      <c r="BF36" s="4">
        <v>6.8917399999999986</v>
      </c>
      <c r="BG36" s="4">
        <v>6.8917399999999986</v>
      </c>
      <c r="BH36" s="4">
        <v>6.8917399999999986</v>
      </c>
      <c r="BI36" s="4">
        <v>6.8917399999999986</v>
      </c>
      <c r="BJ36" s="4">
        <v>6.8917399999999986</v>
      </c>
      <c r="BK36" s="4">
        <v>6.8917399999999986</v>
      </c>
      <c r="BL36" s="4">
        <v>6.8917399999999986</v>
      </c>
      <c r="BM36" s="4">
        <v>6.8917399999999986</v>
      </c>
      <c r="BN36" s="4">
        <v>6.8917399999999986</v>
      </c>
      <c r="BO36" s="4">
        <v>6.8917399999999986</v>
      </c>
      <c r="BP36" s="4">
        <v>6.8917399999999986</v>
      </c>
      <c r="BQ36" s="4">
        <v>6.8917399999999986</v>
      </c>
      <c r="BR36" s="4">
        <v>6.8917399999999986</v>
      </c>
      <c r="BS36" s="4">
        <v>6.8917399999999986</v>
      </c>
      <c r="BT36" s="4">
        <v>6.8917399999999986</v>
      </c>
      <c r="BU36" s="4">
        <v>6.8917399999999986</v>
      </c>
      <c r="BV36" s="4">
        <v>6.8917399999999986</v>
      </c>
      <c r="BW36" s="4">
        <v>6.8917399999999986</v>
      </c>
      <c r="BX36" s="4">
        <v>6.8917399999999986</v>
      </c>
      <c r="BY36" s="4">
        <v>6.8917399999999986</v>
      </c>
      <c r="BZ36" s="4">
        <v>6.8917399999999986</v>
      </c>
      <c r="CA36" s="4">
        <v>6.8917399999999986</v>
      </c>
      <c r="CB36" s="4">
        <v>6.8917399999999986</v>
      </c>
      <c r="CC36" s="4">
        <v>6.8917399999999986</v>
      </c>
      <c r="CD36" s="4">
        <v>6.8917399999999986</v>
      </c>
    </row>
    <row r="37" spans="1:82" x14ac:dyDescent="0.25">
      <c r="A37" s="11" t="s">
        <v>537</v>
      </c>
      <c r="B37" s="4">
        <v>8.6195400000000006</v>
      </c>
      <c r="C37" s="4">
        <v>8.6195400000000006</v>
      </c>
      <c r="D37" s="4">
        <v>8.6195400000000006</v>
      </c>
      <c r="E37" s="4">
        <v>8.6195400000000006</v>
      </c>
      <c r="F37" s="4">
        <v>8.6195400000000006</v>
      </c>
      <c r="G37" s="4">
        <v>8.6195400000000006</v>
      </c>
      <c r="H37" s="4">
        <v>8.6195400000000006</v>
      </c>
      <c r="I37" s="4">
        <v>8.6195400000000006</v>
      </c>
      <c r="J37" s="4">
        <v>8.6195400000000006</v>
      </c>
      <c r="K37" s="4">
        <v>8.6195400000000006</v>
      </c>
      <c r="L37" s="4">
        <v>8.6195400000000006</v>
      </c>
      <c r="M37" s="4">
        <v>8.6195400000000006</v>
      </c>
      <c r="N37" s="4">
        <v>8.6195400000000006</v>
      </c>
      <c r="O37" s="4">
        <v>8.6195400000000006</v>
      </c>
      <c r="P37" s="4">
        <v>8.6195400000000006</v>
      </c>
      <c r="Q37" s="4">
        <v>8.6195400000000006</v>
      </c>
      <c r="R37" s="4">
        <v>8.6195400000000006</v>
      </c>
      <c r="S37" s="4">
        <v>8.6195400000000006</v>
      </c>
      <c r="T37" s="4">
        <v>8.6195400000000006</v>
      </c>
      <c r="U37" s="4">
        <v>8.6195400000000006</v>
      </c>
      <c r="V37" s="4">
        <v>8.6195400000000006</v>
      </c>
      <c r="W37" s="4">
        <v>8.6195400000000006</v>
      </c>
      <c r="X37" s="4">
        <v>8.6195400000000006</v>
      </c>
      <c r="Y37" s="4">
        <v>8.6195400000000006</v>
      </c>
      <c r="Z37" s="4">
        <v>8.6195400000000006</v>
      </c>
      <c r="AA37" s="4">
        <v>8.6195400000000006</v>
      </c>
      <c r="AB37" s="4">
        <v>8.6195400000000006</v>
      </c>
      <c r="AC37" s="4">
        <v>8.6195400000000006</v>
      </c>
      <c r="AD37" s="4">
        <v>8.6195400000000006</v>
      </c>
      <c r="AE37" s="4">
        <v>8.6195400000000006</v>
      </c>
      <c r="AF37" s="4">
        <v>4.5</v>
      </c>
      <c r="AG37" s="4">
        <v>8.6195400000000006</v>
      </c>
      <c r="AH37" s="4">
        <v>8.6195400000000006</v>
      </c>
      <c r="AI37" s="4">
        <v>8.6195400000000006</v>
      </c>
      <c r="AJ37" s="4">
        <v>8.3008200000000016</v>
      </c>
      <c r="AK37" s="4">
        <v>7.9935700000000054</v>
      </c>
      <c r="AL37" s="4">
        <v>7.6974199999999939</v>
      </c>
      <c r="AM37" s="4">
        <v>7.411990000000003</v>
      </c>
      <c r="AN37" s="4">
        <v>7.1369200000000035</v>
      </c>
      <c r="AO37" s="4">
        <v>6.8718400000000059</v>
      </c>
      <c r="AP37" s="4">
        <v>6.6164200000000051</v>
      </c>
      <c r="AQ37" s="4">
        <v>6.3703100000000035</v>
      </c>
      <c r="AR37" s="4">
        <v>6.133189999999999</v>
      </c>
      <c r="AS37" s="4">
        <v>5.9047400000000039</v>
      </c>
      <c r="AT37" s="4">
        <v>5.6846400000000017</v>
      </c>
      <c r="AU37" s="4">
        <v>5.4726100000000031</v>
      </c>
      <c r="AV37" s="4">
        <v>5.2683399999999949</v>
      </c>
      <c r="AW37" s="4">
        <v>5.0715600000000052</v>
      </c>
      <c r="AX37" s="4">
        <v>4.8819900000000018</v>
      </c>
      <c r="AY37" s="4">
        <v>4.699380000000005</v>
      </c>
      <c r="AZ37" s="4">
        <v>4.5234700000000032</v>
      </c>
      <c r="BA37" s="4">
        <v>4.3539999999999992</v>
      </c>
      <c r="BB37" s="4">
        <v>4.3539999999999992</v>
      </c>
      <c r="BC37" s="4">
        <v>4.3539999999999992</v>
      </c>
      <c r="BD37" s="4">
        <v>4.3539999999999992</v>
      </c>
      <c r="BE37" s="4">
        <v>4.3539999999999992</v>
      </c>
      <c r="BF37" s="4">
        <v>4.3539999999999992</v>
      </c>
      <c r="BG37" s="4">
        <v>4.3539999999999992</v>
      </c>
      <c r="BH37" s="4">
        <v>4.3539999999999992</v>
      </c>
      <c r="BI37" s="4">
        <v>4.3539999999999992</v>
      </c>
      <c r="BJ37" s="4">
        <v>4.3539999999999992</v>
      </c>
      <c r="BK37" s="4">
        <v>4.3539999999999992</v>
      </c>
      <c r="BL37" s="4">
        <v>4.3539999999999992</v>
      </c>
      <c r="BM37" s="4">
        <v>4.3539999999999992</v>
      </c>
      <c r="BN37" s="4">
        <v>4.3539999999999992</v>
      </c>
      <c r="BO37" s="4">
        <v>4.3539999999999992</v>
      </c>
      <c r="BP37" s="4">
        <v>4.3539999999999992</v>
      </c>
      <c r="BQ37" s="4">
        <v>4.3539999999999992</v>
      </c>
      <c r="BR37" s="4">
        <v>4.3539999999999992</v>
      </c>
      <c r="BS37" s="4">
        <v>4.3539999999999992</v>
      </c>
      <c r="BT37" s="4">
        <v>4.3539999999999992</v>
      </c>
      <c r="BU37" s="4">
        <v>4.3539999999999992</v>
      </c>
      <c r="BV37" s="4">
        <v>4.3539999999999992</v>
      </c>
      <c r="BW37" s="4">
        <v>4.3539999999999992</v>
      </c>
      <c r="BX37" s="4">
        <v>4.3539999999999992</v>
      </c>
      <c r="BY37" s="4">
        <v>4.3539999999999992</v>
      </c>
      <c r="BZ37" s="4">
        <v>4.3539999999999992</v>
      </c>
      <c r="CA37" s="4">
        <v>4.3539999999999992</v>
      </c>
      <c r="CB37" s="4">
        <v>4.3539999999999992</v>
      </c>
      <c r="CC37" s="4">
        <v>4.3539999999999992</v>
      </c>
      <c r="CD37" s="4">
        <v>4.3539999999999992</v>
      </c>
    </row>
    <row r="38" spans="1:82" x14ac:dyDescent="0.25">
      <c r="A38" s="11" t="s">
        <v>538</v>
      </c>
      <c r="B38" s="4">
        <v>5.5537000000000063</v>
      </c>
      <c r="C38" s="4">
        <v>5.5537000000000063</v>
      </c>
      <c r="D38" s="4">
        <v>5.5537000000000063</v>
      </c>
      <c r="E38" s="4">
        <v>5.5537000000000063</v>
      </c>
      <c r="F38" s="4">
        <v>5.5537000000000063</v>
      </c>
      <c r="G38" s="4">
        <v>5.5537000000000063</v>
      </c>
      <c r="H38" s="4">
        <v>5.5537000000000063</v>
      </c>
      <c r="I38" s="4">
        <v>5.5537000000000063</v>
      </c>
      <c r="J38" s="4">
        <v>5.5537000000000063</v>
      </c>
      <c r="K38" s="4">
        <v>5.5537000000000063</v>
      </c>
      <c r="L38" s="4">
        <v>5.5537000000000063</v>
      </c>
      <c r="M38" s="4">
        <v>5.5537000000000063</v>
      </c>
      <c r="N38" s="4">
        <v>5.5537000000000063</v>
      </c>
      <c r="O38" s="4">
        <v>5.5537000000000063</v>
      </c>
      <c r="P38" s="4">
        <v>5.5537000000000063</v>
      </c>
      <c r="Q38" s="4">
        <v>5.5537000000000063</v>
      </c>
      <c r="R38" s="4">
        <v>5.5537000000000063</v>
      </c>
      <c r="S38" s="4">
        <v>5.5537000000000063</v>
      </c>
      <c r="T38" s="4">
        <v>5.5537000000000063</v>
      </c>
      <c r="U38" s="4">
        <v>5.5537000000000063</v>
      </c>
      <c r="V38" s="4">
        <v>5.5537000000000063</v>
      </c>
      <c r="W38" s="4">
        <v>5.5537000000000063</v>
      </c>
      <c r="X38" s="4">
        <v>5.5537000000000063</v>
      </c>
      <c r="Y38" s="4">
        <v>5.5537000000000063</v>
      </c>
      <c r="Z38" s="4">
        <v>5.5537000000000063</v>
      </c>
      <c r="AA38" s="4">
        <v>5.5537000000000063</v>
      </c>
      <c r="AB38" s="4">
        <v>5.5537000000000063</v>
      </c>
      <c r="AC38" s="4">
        <v>5.5537000000000063</v>
      </c>
      <c r="AD38" s="4">
        <v>5.5537000000000063</v>
      </c>
      <c r="AE38" s="4">
        <v>5.5537000000000063</v>
      </c>
      <c r="AF38" s="4">
        <v>2.8599999999999994</v>
      </c>
      <c r="AG38" s="4">
        <v>5.5537000000000063</v>
      </c>
      <c r="AH38" s="4">
        <v>5.5537000000000063</v>
      </c>
      <c r="AI38" s="4">
        <v>5.5537000000000063</v>
      </c>
      <c r="AJ38" s="4">
        <v>5.3467600000000033</v>
      </c>
      <c r="AK38" s="4">
        <v>5.1475899999999939</v>
      </c>
      <c r="AL38" s="4">
        <v>4.9558899999999966</v>
      </c>
      <c r="AM38" s="4">
        <v>4.7713700000000046</v>
      </c>
      <c r="AN38" s="4">
        <v>4.5937799999999953</v>
      </c>
      <c r="AO38" s="4">
        <v>4.4228399999999937</v>
      </c>
      <c r="AP38" s="4">
        <v>4.2583099999999945</v>
      </c>
      <c r="AQ38" s="4">
        <v>4.0999400000000037</v>
      </c>
      <c r="AR38" s="4">
        <v>3.9474900000000019</v>
      </c>
      <c r="AS38" s="4">
        <v>3.8007499999999936</v>
      </c>
      <c r="AT38" s="4">
        <v>3.6594800000000021</v>
      </c>
      <c r="AU38" s="4">
        <v>3.5234800000000064</v>
      </c>
      <c r="AV38" s="4">
        <v>3.39255</v>
      </c>
      <c r="AW38" s="4">
        <v>3.2664999999999935</v>
      </c>
      <c r="AX38" s="4">
        <v>3.1451299999999947</v>
      </c>
      <c r="AY38" s="4">
        <v>3.0282600000000031</v>
      </c>
      <c r="AZ38" s="4">
        <v>2.9157299999999964</v>
      </c>
      <c r="BA38" s="4">
        <v>2.8073600000000027</v>
      </c>
      <c r="BB38" s="4">
        <v>2.8073600000000027</v>
      </c>
      <c r="BC38" s="4">
        <v>2.8073600000000027</v>
      </c>
      <c r="BD38" s="4">
        <v>2.8073600000000027</v>
      </c>
      <c r="BE38" s="4">
        <v>2.8073600000000027</v>
      </c>
      <c r="BF38" s="4">
        <v>2.8073600000000027</v>
      </c>
      <c r="BG38" s="4">
        <v>2.8073600000000027</v>
      </c>
      <c r="BH38" s="4">
        <v>2.8073600000000027</v>
      </c>
      <c r="BI38" s="4">
        <v>2.8073600000000027</v>
      </c>
      <c r="BJ38" s="4">
        <v>2.8073600000000027</v>
      </c>
      <c r="BK38" s="4">
        <v>2.8073600000000027</v>
      </c>
      <c r="BL38" s="4">
        <v>2.8073600000000027</v>
      </c>
      <c r="BM38" s="4">
        <v>2.8073600000000027</v>
      </c>
      <c r="BN38" s="4">
        <v>2.8073600000000027</v>
      </c>
      <c r="BO38" s="4">
        <v>2.8073600000000027</v>
      </c>
      <c r="BP38" s="4">
        <v>2.8073600000000027</v>
      </c>
      <c r="BQ38" s="4">
        <v>2.8073600000000027</v>
      </c>
      <c r="BR38" s="4">
        <v>2.8073600000000027</v>
      </c>
      <c r="BS38" s="4">
        <v>2.8073600000000027</v>
      </c>
      <c r="BT38" s="4">
        <v>2.8073600000000027</v>
      </c>
      <c r="BU38" s="4">
        <v>2.8073600000000027</v>
      </c>
      <c r="BV38" s="4">
        <v>2.8073600000000027</v>
      </c>
      <c r="BW38" s="4">
        <v>2.8073600000000027</v>
      </c>
      <c r="BX38" s="4">
        <v>2.8073600000000027</v>
      </c>
      <c r="BY38" s="4">
        <v>2.8073600000000027</v>
      </c>
      <c r="BZ38" s="4">
        <v>2.8073600000000027</v>
      </c>
      <c r="CA38" s="4">
        <v>2.8073600000000027</v>
      </c>
      <c r="CB38" s="4">
        <v>2.8073600000000027</v>
      </c>
      <c r="CC38" s="4">
        <v>2.8073600000000027</v>
      </c>
      <c r="CD38" s="4">
        <v>2.8073600000000027</v>
      </c>
    </row>
    <row r="39" spans="1:82" x14ac:dyDescent="0.25">
      <c r="A39" s="11" t="s">
        <v>539</v>
      </c>
      <c r="B39" s="4">
        <v>3.6356899999999968</v>
      </c>
      <c r="C39" s="4">
        <v>3.6356899999999968</v>
      </c>
      <c r="D39" s="4">
        <v>3.6356899999999968</v>
      </c>
      <c r="E39" s="4">
        <v>3.6356899999999968</v>
      </c>
      <c r="F39" s="4">
        <v>3.6356899999999968</v>
      </c>
      <c r="G39" s="4">
        <v>3.6356899999999968</v>
      </c>
      <c r="H39" s="4">
        <v>3.6356899999999968</v>
      </c>
      <c r="I39" s="4">
        <v>3.6356899999999968</v>
      </c>
      <c r="J39" s="4">
        <v>3.6356899999999968</v>
      </c>
      <c r="K39" s="4">
        <v>3.6356899999999968</v>
      </c>
      <c r="L39" s="4">
        <v>3.6356899999999968</v>
      </c>
      <c r="M39" s="4">
        <v>3.6356899999999968</v>
      </c>
      <c r="N39" s="4">
        <v>3.6356899999999968</v>
      </c>
      <c r="O39" s="4">
        <v>3.6356899999999968</v>
      </c>
      <c r="P39" s="4">
        <v>3.6356899999999968</v>
      </c>
      <c r="Q39" s="4">
        <v>3.6356899999999968</v>
      </c>
      <c r="R39" s="4">
        <v>3.6356899999999968</v>
      </c>
      <c r="S39" s="4">
        <v>3.6356899999999968</v>
      </c>
      <c r="T39" s="4">
        <v>3.6356899999999968</v>
      </c>
      <c r="U39" s="4">
        <v>3.6356899999999968</v>
      </c>
      <c r="V39" s="4">
        <v>3.6356899999999968</v>
      </c>
      <c r="W39" s="4">
        <v>3.6356899999999968</v>
      </c>
      <c r="X39" s="4">
        <v>3.6356899999999968</v>
      </c>
      <c r="Y39" s="4">
        <v>3.6356899999999968</v>
      </c>
      <c r="Z39" s="4">
        <v>3.6356899999999968</v>
      </c>
      <c r="AA39" s="4">
        <v>3.6356899999999968</v>
      </c>
      <c r="AB39" s="4">
        <v>3.6356899999999968</v>
      </c>
      <c r="AC39" s="4">
        <v>3.6356899999999968</v>
      </c>
      <c r="AD39" s="4">
        <v>3.6356899999999968</v>
      </c>
      <c r="AE39" s="4">
        <v>3.6356899999999968</v>
      </c>
      <c r="AF39" s="4">
        <v>1.8499999999999943</v>
      </c>
      <c r="AG39" s="4">
        <v>3.6356899999999968</v>
      </c>
      <c r="AH39" s="4">
        <v>3.6356899999999968</v>
      </c>
      <c r="AI39" s="4">
        <v>3.6356899999999968</v>
      </c>
      <c r="AJ39" s="4">
        <v>3.5007499999999965</v>
      </c>
      <c r="AK39" s="4">
        <v>3.3709599999999966</v>
      </c>
      <c r="AL39" s="4">
        <v>3.2460999999999984</v>
      </c>
      <c r="AM39" s="4">
        <v>3.1259799999999984</v>
      </c>
      <c r="AN39" s="4">
        <v>3.0104199999999963</v>
      </c>
      <c r="AO39" s="4">
        <v>2.899240000000006</v>
      </c>
      <c r="AP39" s="4">
        <v>2.7922499999999957</v>
      </c>
      <c r="AQ39" s="4">
        <v>2.6893100000000061</v>
      </c>
      <c r="AR39" s="4">
        <v>2.5902300000000054</v>
      </c>
      <c r="AS39" s="4">
        <v>2.4948799999999949</v>
      </c>
      <c r="AT39" s="4">
        <v>2.4030999999999949</v>
      </c>
      <c r="AU39" s="4">
        <v>2.3147500000000036</v>
      </c>
      <c r="AV39" s="4">
        <v>2.2297099999999972</v>
      </c>
      <c r="AW39" s="4">
        <v>2.1478199999999958</v>
      </c>
      <c r="AX39" s="4">
        <v>2.0689799999999963</v>
      </c>
      <c r="AY39" s="4">
        <v>1.993070000000003</v>
      </c>
      <c r="AZ39" s="4">
        <v>1.9199600000000032</v>
      </c>
      <c r="BA39" s="4">
        <v>1.8495400000000046</v>
      </c>
      <c r="BB39" s="4">
        <v>1.8495400000000046</v>
      </c>
      <c r="BC39" s="4">
        <v>1.8495400000000046</v>
      </c>
      <c r="BD39" s="4">
        <v>1.8495400000000046</v>
      </c>
      <c r="BE39" s="4">
        <v>1.8495400000000046</v>
      </c>
      <c r="BF39" s="4">
        <v>1.8495400000000046</v>
      </c>
      <c r="BG39" s="4">
        <v>1.8495400000000046</v>
      </c>
      <c r="BH39" s="4">
        <v>1.8495400000000046</v>
      </c>
      <c r="BI39" s="4">
        <v>1.8495400000000046</v>
      </c>
      <c r="BJ39" s="4">
        <v>1.8495400000000046</v>
      </c>
      <c r="BK39" s="4">
        <v>1.8495400000000046</v>
      </c>
      <c r="BL39" s="4">
        <v>1.8495400000000046</v>
      </c>
      <c r="BM39" s="4">
        <v>1.8495400000000046</v>
      </c>
      <c r="BN39" s="4">
        <v>1.8495400000000046</v>
      </c>
      <c r="BO39" s="4">
        <v>1.8495400000000046</v>
      </c>
      <c r="BP39" s="4">
        <v>1.8495400000000046</v>
      </c>
      <c r="BQ39" s="4">
        <v>1.8495400000000046</v>
      </c>
      <c r="BR39" s="4">
        <v>1.8495400000000046</v>
      </c>
      <c r="BS39" s="4">
        <v>1.8495400000000046</v>
      </c>
      <c r="BT39" s="4">
        <v>1.8495400000000046</v>
      </c>
      <c r="BU39" s="4">
        <v>1.8495400000000046</v>
      </c>
      <c r="BV39" s="4">
        <v>1.8495400000000046</v>
      </c>
      <c r="BW39" s="4">
        <v>1.8495400000000046</v>
      </c>
      <c r="BX39" s="4">
        <v>1.8495400000000046</v>
      </c>
      <c r="BY39" s="4">
        <v>1.8495400000000046</v>
      </c>
      <c r="BZ39" s="4">
        <v>1.8495400000000046</v>
      </c>
      <c r="CA39" s="4">
        <v>1.8495400000000046</v>
      </c>
      <c r="CB39" s="4">
        <v>1.8495400000000046</v>
      </c>
      <c r="CC39" s="4">
        <v>1.8495400000000046</v>
      </c>
      <c r="CD39" s="4">
        <v>1.8495400000000046</v>
      </c>
    </row>
    <row r="40" spans="1:82" x14ac:dyDescent="0.25">
      <c r="A40" s="11" t="s">
        <v>540</v>
      </c>
      <c r="B40" s="4">
        <v>2.4235199999999963</v>
      </c>
      <c r="C40" s="4">
        <v>2.4235199999999963</v>
      </c>
      <c r="D40" s="4">
        <v>2.4235199999999963</v>
      </c>
      <c r="E40" s="4">
        <v>2.4235199999999963</v>
      </c>
      <c r="F40" s="4">
        <v>2.4235199999999963</v>
      </c>
      <c r="G40" s="4">
        <v>2.4235199999999963</v>
      </c>
      <c r="H40" s="4">
        <v>2.4235199999999963</v>
      </c>
      <c r="I40" s="4">
        <v>2.4235199999999963</v>
      </c>
      <c r="J40" s="4">
        <v>2.4235199999999963</v>
      </c>
      <c r="K40" s="4">
        <v>2.4235199999999963</v>
      </c>
      <c r="L40" s="4">
        <v>2.4235199999999963</v>
      </c>
      <c r="M40" s="4">
        <v>2.4235199999999963</v>
      </c>
      <c r="N40" s="4">
        <v>2.4235199999999963</v>
      </c>
      <c r="O40" s="4">
        <v>2.4235199999999963</v>
      </c>
      <c r="P40" s="4">
        <v>2.4235199999999963</v>
      </c>
      <c r="Q40" s="4">
        <v>2.4235199999999963</v>
      </c>
      <c r="R40" s="4">
        <v>2.4235199999999963</v>
      </c>
      <c r="S40" s="4">
        <v>2.4235199999999963</v>
      </c>
      <c r="T40" s="4">
        <v>2.4235199999999963</v>
      </c>
      <c r="U40" s="4">
        <v>2.4235199999999963</v>
      </c>
      <c r="V40" s="4">
        <v>2.4235199999999963</v>
      </c>
      <c r="W40" s="4">
        <v>2.4235199999999963</v>
      </c>
      <c r="X40" s="4">
        <v>2.4235199999999963</v>
      </c>
      <c r="Y40" s="4">
        <v>2.4235199999999963</v>
      </c>
      <c r="Z40" s="4">
        <v>2.4235199999999963</v>
      </c>
      <c r="AA40" s="4">
        <v>2.4235199999999963</v>
      </c>
      <c r="AB40" s="4">
        <v>2.4235199999999963</v>
      </c>
      <c r="AC40" s="4">
        <v>2.4235199999999963</v>
      </c>
      <c r="AD40" s="4">
        <v>2.4235199999999963</v>
      </c>
      <c r="AE40" s="4">
        <v>2.4235199999999963</v>
      </c>
      <c r="AF40" s="4">
        <v>1.230000000000004</v>
      </c>
      <c r="AG40" s="4">
        <v>2.4235199999999963</v>
      </c>
      <c r="AH40" s="4">
        <v>2.4235199999999963</v>
      </c>
      <c r="AI40" s="4">
        <v>2.4235199999999963</v>
      </c>
      <c r="AJ40" s="4">
        <v>2.3345099999999945</v>
      </c>
      <c r="AK40" s="4">
        <v>2.2489000000000061</v>
      </c>
      <c r="AL40" s="4">
        <v>2.1665399999999977</v>
      </c>
      <c r="AM40" s="4">
        <v>2.0873200000000054</v>
      </c>
      <c r="AN40" s="4">
        <v>2.0110899999999958</v>
      </c>
      <c r="AO40" s="4">
        <v>1.9377499999999941</v>
      </c>
      <c r="AP40" s="4">
        <v>1.8671700000000016</v>
      </c>
      <c r="AQ40" s="4">
        <v>1.7992500000000007</v>
      </c>
      <c r="AR40" s="4">
        <v>1.733869999999996</v>
      </c>
      <c r="AS40" s="4">
        <v>1.6709299999999985</v>
      </c>
      <c r="AT40" s="4">
        <v>1.6103399999999937</v>
      </c>
      <c r="AU40" s="4">
        <v>1.5520000000000067</v>
      </c>
      <c r="AV40" s="4">
        <v>1.495829999999998</v>
      </c>
      <c r="AW40" s="4">
        <v>1.4417300000000068</v>
      </c>
      <c r="AX40" s="4">
        <v>1.3896199999999936</v>
      </c>
      <c r="AY40" s="4">
        <v>1.339429999999993</v>
      </c>
      <c r="AZ40" s="4">
        <v>1.2910799999999938</v>
      </c>
      <c r="BA40" s="4">
        <v>1.244489999999999</v>
      </c>
      <c r="BB40" s="4">
        <v>1.244489999999999</v>
      </c>
      <c r="BC40" s="4">
        <v>1.244489999999999</v>
      </c>
      <c r="BD40" s="4">
        <v>1.244489999999999</v>
      </c>
      <c r="BE40" s="4">
        <v>1.244489999999999</v>
      </c>
      <c r="BF40" s="4">
        <v>1.244489999999999</v>
      </c>
      <c r="BG40" s="4">
        <v>1.244489999999999</v>
      </c>
      <c r="BH40" s="4">
        <v>1.244489999999999</v>
      </c>
      <c r="BI40" s="4">
        <v>1.244489999999999</v>
      </c>
      <c r="BJ40" s="4">
        <v>1.244489999999999</v>
      </c>
      <c r="BK40" s="4">
        <v>1.244489999999999</v>
      </c>
      <c r="BL40" s="4">
        <v>1.244489999999999</v>
      </c>
      <c r="BM40" s="4">
        <v>1.244489999999999</v>
      </c>
      <c r="BN40" s="4">
        <v>1.244489999999999</v>
      </c>
      <c r="BO40" s="4">
        <v>1.244489999999999</v>
      </c>
      <c r="BP40" s="4">
        <v>1.244489999999999</v>
      </c>
      <c r="BQ40" s="4">
        <v>1.244489999999999</v>
      </c>
      <c r="BR40" s="4">
        <v>1.244489999999999</v>
      </c>
      <c r="BS40" s="4">
        <v>1.244489999999999</v>
      </c>
      <c r="BT40" s="4">
        <v>1.244489999999999</v>
      </c>
      <c r="BU40" s="4">
        <v>1.244489999999999</v>
      </c>
      <c r="BV40" s="4">
        <v>1.244489999999999</v>
      </c>
      <c r="BW40" s="4">
        <v>1.244489999999999</v>
      </c>
      <c r="BX40" s="4">
        <v>1.244489999999999</v>
      </c>
      <c r="BY40" s="4">
        <v>1.244489999999999</v>
      </c>
      <c r="BZ40" s="4">
        <v>1.244489999999999</v>
      </c>
      <c r="CA40" s="4">
        <v>1.244489999999999</v>
      </c>
      <c r="CB40" s="4">
        <v>1.244489999999999</v>
      </c>
      <c r="CC40" s="4">
        <v>1.244489999999999</v>
      </c>
      <c r="CD40" s="4">
        <v>1.244489999999999</v>
      </c>
    </row>
  </sheetData>
  <mergeCells count="1">
    <mergeCell ref="A1:C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29" t="s">
        <v>109</v>
      </c>
      <c r="B1" s="330"/>
      <c r="C1" s="330"/>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321</v>
      </c>
      <c r="B2" s="39">
        <v>0.15</v>
      </c>
      <c r="C2" s="8" t="s">
        <v>322</v>
      </c>
      <c r="D2" s="8" t="s">
        <v>323</v>
      </c>
    </row>
    <row r="3" spans="1:4" x14ac:dyDescent="0.25">
      <c r="A3" s="253" t="s">
        <v>324</v>
      </c>
      <c r="B3" s="39">
        <v>0</v>
      </c>
      <c r="C3" s="8" t="s">
        <v>325</v>
      </c>
      <c r="D3" s="8" t="s">
        <v>326</v>
      </c>
    </row>
    <row r="4" spans="1:4" x14ac:dyDescent="0.25">
      <c r="A4" s="253" t="s">
        <v>327</v>
      </c>
      <c r="B4" s="39">
        <v>0.2</v>
      </c>
      <c r="C4" s="8" t="s">
        <v>328</v>
      </c>
      <c r="D4" s="8" t="s">
        <v>329</v>
      </c>
    </row>
    <row r="5" spans="1:4" x14ac:dyDescent="0.25">
      <c r="A5" s="253" t="s">
        <v>330</v>
      </c>
      <c r="B5" s="39">
        <v>0</v>
      </c>
      <c r="C5" s="8" t="s">
        <v>331</v>
      </c>
      <c r="D5" s="8" t="s">
        <v>332</v>
      </c>
    </row>
    <row r="6" spans="1:4" x14ac:dyDescent="0.25">
      <c r="A6" s="38"/>
      <c r="B6" s="254"/>
      <c r="C6" s="8"/>
      <c r="D6"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DFBA-BE36-48FC-A4D4-D6941BC108F4}">
  <dimension ref="A1:T54"/>
  <sheetViews>
    <sheetView zoomScale="75" zoomScaleNormal="75" workbookViewId="0">
      <selection activeCell="B6" sqref="B6"/>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4" t="s">
        <v>22</v>
      </c>
      <c r="B1" s="265" t="s">
        <v>339</v>
      </c>
      <c r="C1" s="265" t="s">
        <v>340</v>
      </c>
      <c r="D1" s="265" t="s">
        <v>341</v>
      </c>
      <c r="E1" s="265" t="s">
        <v>342</v>
      </c>
      <c r="F1" s="265" t="s">
        <v>343</v>
      </c>
      <c r="G1" s="266" t="s">
        <v>11</v>
      </c>
      <c r="H1" s="267" t="s">
        <v>4</v>
      </c>
      <c r="I1" s="268"/>
      <c r="J1" s="269" t="s">
        <v>148</v>
      </c>
      <c r="K1" s="270" t="s">
        <v>341</v>
      </c>
      <c r="L1" s="270" t="s">
        <v>342</v>
      </c>
      <c r="M1" s="271" t="s">
        <v>11</v>
      </c>
      <c r="N1" s="268"/>
      <c r="O1" s="404" t="s">
        <v>344</v>
      </c>
      <c r="P1" s="404"/>
      <c r="Q1" s="404"/>
      <c r="R1" s="404"/>
      <c r="S1" s="404"/>
      <c r="T1" s="272"/>
    </row>
    <row r="2" spans="1:20" x14ac:dyDescent="0.25">
      <c r="A2" s="273" t="s">
        <v>345</v>
      </c>
      <c r="B2" s="255"/>
      <c r="C2" s="254"/>
      <c r="D2" s="254"/>
      <c r="E2" s="254"/>
      <c r="F2" s="254"/>
      <c r="G2" s="8"/>
      <c r="H2" s="8"/>
      <c r="I2" s="256"/>
      <c r="J2" s="8" t="s">
        <v>346</v>
      </c>
      <c r="K2" s="254" t="s">
        <v>347</v>
      </c>
      <c r="L2" s="254" t="s">
        <v>347</v>
      </c>
      <c r="M2" s="8" t="s">
        <v>348</v>
      </c>
      <c r="N2" s="256"/>
      <c r="O2" s="257" t="s">
        <v>349</v>
      </c>
      <c r="P2" s="257" t="s">
        <v>107</v>
      </c>
      <c r="Q2" s="257" t="s">
        <v>350</v>
      </c>
      <c r="R2" s="257" t="s">
        <v>351</v>
      </c>
      <c r="S2" s="257" t="s">
        <v>352</v>
      </c>
      <c r="T2" s="274"/>
    </row>
    <row r="3" spans="1:20" x14ac:dyDescent="0.25">
      <c r="A3" s="275" t="s">
        <v>353</v>
      </c>
      <c r="B3" s="304">
        <f>0.01*EpiInputs!B22</f>
        <v>1E-4</v>
      </c>
      <c r="C3" s="254" t="s">
        <v>346</v>
      </c>
      <c r="D3" s="39">
        <v>6.75</v>
      </c>
      <c r="E3" s="39">
        <v>4600</v>
      </c>
      <c r="F3" s="39" t="b">
        <v>1</v>
      </c>
      <c r="G3" s="8" t="s">
        <v>354</v>
      </c>
      <c r="H3" s="8" t="s">
        <v>231</v>
      </c>
      <c r="I3" s="256"/>
      <c r="J3" s="8" t="s">
        <v>355</v>
      </c>
      <c r="K3" s="254" t="s">
        <v>347</v>
      </c>
      <c r="L3" s="254" t="s">
        <v>356</v>
      </c>
      <c r="M3" s="8" t="s">
        <v>357</v>
      </c>
      <c r="N3" s="256"/>
      <c r="O3" s="258">
        <v>0</v>
      </c>
      <c r="P3" s="259">
        <f t="shared" ref="P3:P36" si="0">O3*($C$45-$C$44)/$O$36+$C$44</f>
        <v>1.6075756502824787</v>
      </c>
      <c r="Q3" s="259">
        <f t="shared" ref="Q3:Q36" si="1">IF($C$37="Beta",_xlfn.BETA.DIST(P3,$C$38,$C$39,TRUE),IF($C$37="Lognormal",_xlfn.LOGNORM.DIST(P3,$C$38,$C$39,TRUE),IF($C$37="Gamma",_xlfn.GAMMA.DIST(P3,$C$38,1/$C$39,TRUE),IF($C$37="Normal",_xlfn.NORM.DIST(P3,$C$38,$C$39,TRUE),"Panic"))))</f>
        <v>2.4999999999999994E-2</v>
      </c>
      <c r="R3" s="259">
        <f>Q4-Q3</f>
        <v>2.5792720650668073E-2</v>
      </c>
      <c r="S3" s="259">
        <f>0.5*SUM(P3:P4)</f>
        <v>1.8798761658553986</v>
      </c>
      <c r="T3" s="274"/>
    </row>
    <row r="4" spans="1:20" x14ac:dyDescent="0.25">
      <c r="A4" s="275" t="s">
        <v>386</v>
      </c>
      <c r="B4" s="305">
        <f>0.01*EpiInputs!B3</f>
        <v>1E-3</v>
      </c>
      <c r="C4" s="254" t="s">
        <v>346</v>
      </c>
      <c r="D4" s="39">
        <v>8.1999999999999993</v>
      </c>
      <c r="E4" s="39">
        <v>9991.7999999999993</v>
      </c>
      <c r="F4" s="39" t="b">
        <v>1</v>
      </c>
      <c r="G4" s="8" t="s">
        <v>354</v>
      </c>
      <c r="H4" s="8" t="s">
        <v>180</v>
      </c>
      <c r="I4" s="256"/>
      <c r="J4" s="8" t="s">
        <v>360</v>
      </c>
      <c r="K4" s="254" t="s">
        <v>234</v>
      </c>
      <c r="L4" s="254" t="s">
        <v>361</v>
      </c>
      <c r="M4" s="8" t="s">
        <v>362</v>
      </c>
      <c r="N4" s="256"/>
      <c r="O4" s="258">
        <v>1</v>
      </c>
      <c r="P4" s="259">
        <f t="shared" si="0"/>
        <v>2.1521766814283185</v>
      </c>
      <c r="Q4" s="259">
        <f t="shared" si="1"/>
        <v>5.0792720650668068E-2</v>
      </c>
      <c r="R4" s="259">
        <f t="shared" ref="R4:R35" si="2">Q5-Q4</f>
        <v>3.4449247349016436E-2</v>
      </c>
      <c r="S4" s="259">
        <f t="shared" ref="S4:S33" si="3">0.5*SUM(P4:P5)</f>
        <v>2.4244771970012384</v>
      </c>
      <c r="T4" s="274"/>
    </row>
    <row r="5" spans="1:20" x14ac:dyDescent="0.25">
      <c r="A5" s="276" t="s">
        <v>358</v>
      </c>
      <c r="B5" s="305">
        <f>EpiInputs!B4</f>
        <v>1</v>
      </c>
      <c r="C5" s="254" t="s">
        <v>359</v>
      </c>
      <c r="D5" s="39">
        <f>LN(1)+E5*E5</f>
        <v>1</v>
      </c>
      <c r="E5" s="39">
        <v>1</v>
      </c>
      <c r="F5" s="39" t="b">
        <v>1</v>
      </c>
      <c r="G5" s="8"/>
      <c r="H5" s="8" t="s">
        <v>181</v>
      </c>
      <c r="I5" s="256"/>
      <c r="J5" s="8" t="s">
        <v>359</v>
      </c>
      <c r="K5" s="254" t="s">
        <v>234</v>
      </c>
      <c r="L5" s="254" t="s">
        <v>361</v>
      </c>
      <c r="M5" s="8" t="s">
        <v>365</v>
      </c>
      <c r="N5" s="256"/>
      <c r="O5" s="258">
        <f>O4+1</f>
        <v>2</v>
      </c>
      <c r="P5" s="259">
        <f t="shared" si="0"/>
        <v>2.6967777125741583</v>
      </c>
      <c r="Q5" s="259">
        <f t="shared" si="1"/>
        <v>8.5241967999684504E-2</v>
      </c>
      <c r="R5" s="259">
        <f t="shared" si="2"/>
        <v>4.1689680689214775E-2</v>
      </c>
      <c r="S5" s="259">
        <f t="shared" si="3"/>
        <v>2.9690782281470782</v>
      </c>
      <c r="T5" s="274"/>
    </row>
    <row r="6" spans="1:20" x14ac:dyDescent="0.25">
      <c r="A6" s="253" t="s">
        <v>510</v>
      </c>
      <c r="B6" s="305">
        <f>EpiInputs!B14</f>
        <v>1</v>
      </c>
      <c r="C6" s="127" t="s">
        <v>355</v>
      </c>
      <c r="D6" s="39">
        <v>2.9140000000000001</v>
      </c>
      <c r="E6" s="39">
        <v>0.36199999999999999</v>
      </c>
      <c r="F6" s="39" t="b">
        <v>1</v>
      </c>
      <c r="G6" s="8"/>
      <c r="H6" s="8" t="s">
        <v>461</v>
      </c>
      <c r="I6" s="256"/>
      <c r="J6" s="256"/>
      <c r="K6" s="256"/>
      <c r="L6" s="256"/>
      <c r="M6" s="256"/>
      <c r="N6" s="256"/>
      <c r="O6" s="258">
        <f t="shared" ref="O6:O36" si="4">O5+1</f>
        <v>3</v>
      </c>
      <c r="P6" s="259">
        <f t="shared" si="0"/>
        <v>3.2413787437199981</v>
      </c>
      <c r="Q6" s="259">
        <f t="shared" si="1"/>
        <v>0.12693164868889928</v>
      </c>
      <c r="R6" s="259">
        <f t="shared" si="2"/>
        <v>4.7258878531264037E-2</v>
      </c>
      <c r="S6" s="259">
        <f t="shared" si="3"/>
        <v>3.513679259292918</v>
      </c>
      <c r="T6" s="274"/>
    </row>
    <row r="7" spans="1:20" x14ac:dyDescent="0.25">
      <c r="A7" s="253" t="s">
        <v>511</v>
      </c>
      <c r="B7" s="305">
        <f>EpiInputs!B15</f>
        <v>1</v>
      </c>
      <c r="C7" s="127" t="s">
        <v>355</v>
      </c>
      <c r="D7" s="39">
        <v>2.9140000000000001</v>
      </c>
      <c r="E7" s="39">
        <v>0.36199999999999999</v>
      </c>
      <c r="F7" s="39" t="b">
        <v>1</v>
      </c>
      <c r="G7" s="8"/>
      <c r="H7" s="8" t="s">
        <v>463</v>
      </c>
      <c r="I7" s="256"/>
      <c r="J7" s="256"/>
      <c r="K7" s="256"/>
      <c r="L7" s="256"/>
      <c r="M7" s="256"/>
      <c r="N7" s="256"/>
      <c r="O7" s="258">
        <f t="shared" si="4"/>
        <v>4</v>
      </c>
      <c r="P7" s="259">
        <f t="shared" si="0"/>
        <v>3.7859797748658379</v>
      </c>
      <c r="Q7" s="259">
        <f t="shared" si="1"/>
        <v>0.17419052722016332</v>
      </c>
      <c r="R7" s="259">
        <f t="shared" si="2"/>
        <v>5.1137040243374204E-2</v>
      </c>
      <c r="S7" s="259">
        <f t="shared" si="3"/>
        <v>4.0582802904387583</v>
      </c>
      <c r="T7" s="274"/>
    </row>
    <row r="8" spans="1:20" x14ac:dyDescent="0.25">
      <c r="A8" s="253" t="s">
        <v>439</v>
      </c>
      <c r="B8" s="305">
        <f>AVERAGE(ContactInputs!B14:CD15)</f>
        <v>0.19999999999999951</v>
      </c>
      <c r="C8" s="254" t="s">
        <v>346</v>
      </c>
      <c r="D8" s="39">
        <v>1</v>
      </c>
      <c r="E8" s="39">
        <v>1</v>
      </c>
      <c r="F8" s="39" t="b">
        <v>0</v>
      </c>
      <c r="G8" s="8" t="s">
        <v>440</v>
      </c>
      <c r="H8" s="8" t="s">
        <v>441</v>
      </c>
      <c r="I8" s="256"/>
      <c r="J8" s="256"/>
      <c r="K8" s="256"/>
      <c r="L8" s="256"/>
      <c r="M8" s="256"/>
      <c r="N8" s="256"/>
      <c r="O8" s="258">
        <f t="shared" si="4"/>
        <v>5</v>
      </c>
      <c r="P8" s="259">
        <f t="shared" si="0"/>
        <v>4.3305808060116782</v>
      </c>
      <c r="Q8" s="259">
        <f t="shared" si="1"/>
        <v>0.22532756746353752</v>
      </c>
      <c r="R8" s="259">
        <f t="shared" si="2"/>
        <v>5.344148478216329E-2</v>
      </c>
      <c r="S8" s="259">
        <f t="shared" si="3"/>
        <v>4.6028813215845981</v>
      </c>
      <c r="T8" s="274"/>
    </row>
    <row r="9" spans="1:20" x14ac:dyDescent="0.25">
      <c r="A9" s="276" t="s">
        <v>363</v>
      </c>
      <c r="B9" s="304">
        <f>HIVFertilityInputs!B29</f>
        <v>0.93622000000000005</v>
      </c>
      <c r="C9" s="254" t="s">
        <v>359</v>
      </c>
      <c r="D9" s="39">
        <f>LN(1)+E9*E9</f>
        <v>0.16000000000000003</v>
      </c>
      <c r="E9" s="39">
        <v>0.4</v>
      </c>
      <c r="F9" s="39" t="b">
        <v>1</v>
      </c>
      <c r="G9" s="8"/>
      <c r="H9" s="8" t="s">
        <v>364</v>
      </c>
      <c r="I9" s="256"/>
      <c r="J9" s="256"/>
      <c r="K9" s="256"/>
      <c r="L9" s="256"/>
      <c r="M9" s="256"/>
      <c r="N9" s="256"/>
      <c r="O9" s="258">
        <f t="shared" si="4"/>
        <v>6</v>
      </c>
      <c r="P9" s="259">
        <f t="shared" si="0"/>
        <v>4.875181837157518</v>
      </c>
      <c r="Q9" s="259">
        <f t="shared" si="1"/>
        <v>0.27876905224570081</v>
      </c>
      <c r="R9" s="259">
        <f t="shared" si="2"/>
        <v>5.4361943030059534E-2</v>
      </c>
      <c r="S9" s="259">
        <f t="shared" si="3"/>
        <v>5.1474823527304379</v>
      </c>
      <c r="T9" s="274"/>
    </row>
    <row r="10" spans="1:20" x14ac:dyDescent="0.25">
      <c r="A10" s="273"/>
      <c r="B10" s="254"/>
      <c r="C10" s="254"/>
      <c r="D10" s="254"/>
      <c r="E10" s="254"/>
      <c r="F10" s="254"/>
      <c r="G10" s="8"/>
      <c r="H10" s="8"/>
      <c r="I10" s="256"/>
      <c r="J10" s="256"/>
      <c r="K10" s="256"/>
      <c r="L10" s="256"/>
      <c r="M10" s="256"/>
      <c r="N10" s="256"/>
      <c r="O10" s="258">
        <f t="shared" si="4"/>
        <v>7</v>
      </c>
      <c r="P10" s="259">
        <f t="shared" si="0"/>
        <v>5.4197828683033578</v>
      </c>
      <c r="Q10" s="259">
        <f t="shared" si="1"/>
        <v>0.33313099527576034</v>
      </c>
      <c r="R10" s="259">
        <f t="shared" si="2"/>
        <v>5.4118532513800388E-2</v>
      </c>
      <c r="S10" s="259">
        <f t="shared" si="3"/>
        <v>5.6920833838762777</v>
      </c>
      <c r="T10" s="274"/>
    </row>
    <row r="11" spans="1:20" x14ac:dyDescent="0.25">
      <c r="A11" s="273" t="s">
        <v>366</v>
      </c>
      <c r="B11" s="254"/>
      <c r="C11" s="254"/>
      <c r="D11" s="254"/>
      <c r="E11" s="254"/>
      <c r="F11" s="254"/>
      <c r="G11" s="8"/>
      <c r="H11" s="8"/>
      <c r="I11" s="256"/>
      <c r="J11" s="256"/>
      <c r="K11" s="256"/>
      <c r="L11" s="256"/>
      <c r="M11" s="256"/>
      <c r="N11" s="256"/>
      <c r="O11" s="258">
        <f t="shared" si="4"/>
        <v>8</v>
      </c>
      <c r="P11" s="259">
        <f t="shared" si="0"/>
        <v>5.9643838994491976</v>
      </c>
      <c r="Q11" s="259">
        <f t="shared" si="1"/>
        <v>0.38724952778956073</v>
      </c>
      <c r="R11" s="259">
        <f t="shared" si="2"/>
        <v>5.2935230862161731E-2</v>
      </c>
      <c r="S11" s="259">
        <f t="shared" si="3"/>
        <v>6.2366844150221175</v>
      </c>
      <c r="T11" s="274"/>
    </row>
    <row r="12" spans="1:20" x14ac:dyDescent="0.25">
      <c r="A12" s="276" t="s">
        <v>387</v>
      </c>
      <c r="B12" s="306">
        <f>AVERAGE(PartnershipInputs!B2:CD2)</f>
        <v>100</v>
      </c>
      <c r="C12" s="127" t="s">
        <v>355</v>
      </c>
      <c r="D12" s="39">
        <v>6.25</v>
      </c>
      <c r="E12" s="39">
        <v>0.16</v>
      </c>
      <c r="F12" s="39" t="b">
        <v>1</v>
      </c>
      <c r="G12" s="405" t="s">
        <v>388</v>
      </c>
      <c r="H12" s="8" t="s">
        <v>367</v>
      </c>
      <c r="I12" s="256"/>
      <c r="J12" s="256"/>
      <c r="K12" s="256"/>
      <c r="L12" s="256"/>
      <c r="M12" s="256"/>
      <c r="N12" s="256"/>
      <c r="O12" s="258">
        <f t="shared" si="4"/>
        <v>9</v>
      </c>
      <c r="P12" s="259">
        <f t="shared" si="0"/>
        <v>6.5089849305950374</v>
      </c>
      <c r="Q12" s="259">
        <f t="shared" si="1"/>
        <v>0.44018475865172246</v>
      </c>
      <c r="R12" s="259">
        <f t="shared" si="2"/>
        <v>5.1023922763211993E-2</v>
      </c>
      <c r="S12" s="259">
        <f t="shared" si="3"/>
        <v>6.7812854461679573</v>
      </c>
      <c r="T12" s="274"/>
    </row>
    <row r="13" spans="1:20" x14ac:dyDescent="0.25">
      <c r="A13" s="276" t="s">
        <v>389</v>
      </c>
      <c r="B13" s="306">
        <f>AVERAGE(PartnershipInputs!B3:CD3)</f>
        <v>100</v>
      </c>
      <c r="C13" s="127" t="s">
        <v>355</v>
      </c>
      <c r="D13" s="39">
        <v>6.25</v>
      </c>
      <c r="E13" s="39">
        <v>0.16</v>
      </c>
      <c r="F13" s="39" t="b">
        <v>1</v>
      </c>
      <c r="G13" s="406"/>
      <c r="H13" s="8" t="s">
        <v>368</v>
      </c>
      <c r="I13" s="256"/>
      <c r="J13" s="256"/>
      <c r="K13" s="256"/>
      <c r="L13" s="256"/>
      <c r="M13" s="256"/>
      <c r="N13" s="256"/>
      <c r="O13" s="258">
        <f t="shared" si="4"/>
        <v>10</v>
      </c>
      <c r="P13" s="259">
        <f t="shared" si="0"/>
        <v>7.0535859617408772</v>
      </c>
      <c r="Q13" s="259">
        <f t="shared" si="1"/>
        <v>0.49120868141493446</v>
      </c>
      <c r="R13" s="259">
        <f t="shared" si="2"/>
        <v>4.8575591617557423E-2</v>
      </c>
      <c r="S13" s="259">
        <f t="shared" si="3"/>
        <v>7.3258864773137971</v>
      </c>
      <c r="T13" s="274"/>
    </row>
    <row r="14" spans="1:20" x14ac:dyDescent="0.25">
      <c r="A14" s="276" t="s">
        <v>390</v>
      </c>
      <c r="B14" s="304">
        <f>(PartnershipInputs!B6-15)/(80-15)</f>
        <v>0.18707692307692309</v>
      </c>
      <c r="C14" s="127" t="s">
        <v>346</v>
      </c>
      <c r="D14" s="39">
        <v>300</v>
      </c>
      <c r="E14" s="39">
        <v>800</v>
      </c>
      <c r="F14" s="39" t="b">
        <v>1</v>
      </c>
      <c r="G14" s="407" t="s">
        <v>380</v>
      </c>
      <c r="H14" s="8" t="s">
        <v>381</v>
      </c>
      <c r="I14" s="256"/>
      <c r="J14" s="256"/>
      <c r="K14" s="256"/>
      <c r="L14" s="256"/>
      <c r="M14" s="256"/>
      <c r="N14" s="256"/>
      <c r="O14" s="258">
        <f t="shared" si="4"/>
        <v>11</v>
      </c>
      <c r="P14" s="259">
        <f t="shared" si="0"/>
        <v>7.598186992886717</v>
      </c>
      <c r="Q14" s="259">
        <f t="shared" si="1"/>
        <v>0.53978427303249188</v>
      </c>
      <c r="R14" s="259">
        <f t="shared" si="2"/>
        <v>4.5756256122766348E-2</v>
      </c>
      <c r="S14" s="259">
        <f t="shared" si="3"/>
        <v>7.8704875084596368</v>
      </c>
      <c r="T14" s="274"/>
    </row>
    <row r="15" spans="1:20" x14ac:dyDescent="0.25">
      <c r="A15" s="276" t="s">
        <v>391</v>
      </c>
      <c r="B15" s="304">
        <f>(PartnershipInputs!C6-15)/(80-15)</f>
        <v>0.21784615384615386</v>
      </c>
      <c r="C15" s="127" t="s">
        <v>346</v>
      </c>
      <c r="D15" s="39">
        <v>130</v>
      </c>
      <c r="E15" s="39">
        <v>350</v>
      </c>
      <c r="F15" s="39" t="b">
        <v>1</v>
      </c>
      <c r="G15" s="408"/>
      <c r="H15" s="8" t="s">
        <v>382</v>
      </c>
      <c r="I15" s="256"/>
      <c r="J15" s="256"/>
      <c r="K15" s="256"/>
      <c r="L15" s="256"/>
      <c r="M15" s="256"/>
      <c r="N15" s="256"/>
      <c r="O15" s="258">
        <f t="shared" si="4"/>
        <v>12</v>
      </c>
      <c r="P15" s="259">
        <f t="shared" si="0"/>
        <v>8.1427880240325567</v>
      </c>
      <c r="Q15" s="259">
        <f t="shared" si="1"/>
        <v>0.58554052915525823</v>
      </c>
      <c r="R15" s="259">
        <f t="shared" si="2"/>
        <v>4.2705974106100997E-2</v>
      </c>
      <c r="S15" s="259">
        <f t="shared" si="3"/>
        <v>8.4150885396054775</v>
      </c>
      <c r="T15" s="274"/>
    </row>
    <row r="16" spans="1:20" ht="15" customHeight="1" x14ac:dyDescent="0.25">
      <c r="A16" s="276" t="s">
        <v>392</v>
      </c>
      <c r="B16" s="306">
        <f>PartnershipInputs!B7</f>
        <v>6.83</v>
      </c>
      <c r="C16" s="127" t="s">
        <v>355</v>
      </c>
      <c r="D16" s="39">
        <v>140</v>
      </c>
      <c r="E16" s="39">
        <v>35</v>
      </c>
      <c r="F16" s="39" t="b">
        <v>1</v>
      </c>
      <c r="G16" s="260"/>
      <c r="H16" s="8" t="s">
        <v>383</v>
      </c>
      <c r="I16" s="256"/>
      <c r="J16" s="256"/>
      <c r="K16" s="256"/>
      <c r="L16" s="256"/>
      <c r="M16" s="256"/>
      <c r="N16" s="256"/>
      <c r="O16" s="258">
        <f t="shared" si="4"/>
        <v>13</v>
      </c>
      <c r="P16" s="259">
        <f t="shared" si="0"/>
        <v>8.6873890551783965</v>
      </c>
      <c r="Q16" s="259">
        <f t="shared" si="1"/>
        <v>0.62824650326135922</v>
      </c>
      <c r="R16" s="259">
        <f t="shared" si="2"/>
        <v>3.9539747895486865E-2</v>
      </c>
      <c r="S16" s="259">
        <f t="shared" si="3"/>
        <v>8.9596895707513156</v>
      </c>
      <c r="T16" s="274"/>
    </row>
    <row r="17" spans="1:20" x14ac:dyDescent="0.25">
      <c r="A17" s="276" t="s">
        <v>393</v>
      </c>
      <c r="B17" s="306">
        <f>PartnershipInputs!C7</f>
        <v>6.54</v>
      </c>
      <c r="C17" s="127" t="s">
        <v>355</v>
      </c>
      <c r="D17" s="39">
        <v>54</v>
      </c>
      <c r="E17" s="39">
        <v>12</v>
      </c>
      <c r="F17" s="39" t="b">
        <v>1</v>
      </c>
      <c r="G17" s="260"/>
      <c r="H17" s="8" t="s">
        <v>384</v>
      </c>
      <c r="I17" s="256"/>
      <c r="J17" s="256"/>
      <c r="K17" s="256"/>
      <c r="L17" s="256"/>
      <c r="M17" s="256"/>
      <c r="N17" s="256"/>
      <c r="O17" s="258">
        <f t="shared" si="4"/>
        <v>14</v>
      </c>
      <c r="P17" s="259">
        <f t="shared" si="0"/>
        <v>9.2319900863242363</v>
      </c>
      <c r="Q17" s="259">
        <f t="shared" si="1"/>
        <v>0.66778625115684609</v>
      </c>
      <c r="R17" s="259">
        <f>Q18-Q17</f>
        <v>3.6349530026400845E-2</v>
      </c>
      <c r="S17" s="259">
        <f>0.5*SUM(P17:P18)</f>
        <v>9.5042906018971571</v>
      </c>
      <c r="T17" s="274"/>
    </row>
    <row r="18" spans="1:20" x14ac:dyDescent="0.25">
      <c r="A18" s="276" t="s">
        <v>394</v>
      </c>
      <c r="B18" s="306">
        <f>PartnershipInputs!B14</f>
        <v>100</v>
      </c>
      <c r="C18" s="127" t="s">
        <v>359</v>
      </c>
      <c r="D18" s="39">
        <f>LN(100)+E18*E18</f>
        <v>4.8551701859880918</v>
      </c>
      <c r="E18" s="39">
        <v>0.5</v>
      </c>
      <c r="F18" s="39" t="b">
        <v>1</v>
      </c>
      <c r="G18" s="410" t="s">
        <v>395</v>
      </c>
      <c r="H18" s="8" t="s">
        <v>396</v>
      </c>
      <c r="I18" s="256"/>
      <c r="J18" s="256"/>
      <c r="K18" s="256"/>
      <c r="L18" s="256"/>
      <c r="M18" s="256"/>
      <c r="N18" s="256"/>
      <c r="O18" s="258">
        <f>O17+1</f>
        <v>15</v>
      </c>
      <c r="P18" s="259">
        <f t="shared" si="0"/>
        <v>9.7765911174700779</v>
      </c>
      <c r="Q18" s="259">
        <f t="shared" si="1"/>
        <v>0.70413578118324693</v>
      </c>
      <c r="R18" s="259">
        <f t="shared" si="2"/>
        <v>3.3206787538693217E-2</v>
      </c>
      <c r="S18" s="259">
        <f t="shared" si="3"/>
        <v>10.048891633042997</v>
      </c>
      <c r="T18" s="274"/>
    </row>
    <row r="19" spans="1:20" x14ac:dyDescent="0.25">
      <c r="A19" s="276" t="s">
        <v>397</v>
      </c>
      <c r="B19" s="306">
        <f>PartnershipInputs!C14</f>
        <v>8</v>
      </c>
      <c r="C19" s="127" t="s">
        <v>359</v>
      </c>
      <c r="D19" s="39">
        <f>LN(8)+E19*E19</f>
        <v>2.3294415416798357</v>
      </c>
      <c r="E19" s="39">
        <v>0.5</v>
      </c>
      <c r="F19" s="39" t="b">
        <v>1</v>
      </c>
      <c r="G19" s="411"/>
      <c r="H19" s="8" t="s">
        <v>398</v>
      </c>
      <c r="I19" s="256"/>
      <c r="J19" s="256"/>
      <c r="K19" s="256"/>
      <c r="L19" s="256"/>
      <c r="M19" s="256"/>
      <c r="N19" s="256"/>
      <c r="O19" s="258">
        <f t="shared" si="4"/>
        <v>16</v>
      </c>
      <c r="P19" s="259">
        <f t="shared" si="0"/>
        <v>10.321192148615916</v>
      </c>
      <c r="Q19" s="259">
        <f t="shared" si="1"/>
        <v>0.73734256872194015</v>
      </c>
      <c r="R19" s="259">
        <f t="shared" si="2"/>
        <v>3.0165267110104588E-2</v>
      </c>
      <c r="S19" s="259">
        <f t="shared" si="3"/>
        <v>10.593492664188837</v>
      </c>
      <c r="T19" s="274"/>
    </row>
    <row r="20" spans="1:20" x14ac:dyDescent="0.25">
      <c r="A20" s="253" t="s">
        <v>453</v>
      </c>
      <c r="B20" s="306">
        <f>PartnershipInputs!C15</f>
        <v>1</v>
      </c>
      <c r="C20" s="127" t="s">
        <v>359</v>
      </c>
      <c r="D20" s="39">
        <v>1</v>
      </c>
      <c r="E20" s="39">
        <v>1</v>
      </c>
      <c r="F20" s="39" t="b">
        <v>1</v>
      </c>
      <c r="G20" s="411"/>
      <c r="H20" s="303" t="s">
        <v>455</v>
      </c>
      <c r="I20" s="256"/>
      <c r="J20" s="256"/>
      <c r="K20" s="256"/>
      <c r="L20" s="256"/>
      <c r="M20" s="256"/>
      <c r="N20" s="256"/>
      <c r="O20" s="258">
        <f t="shared" si="4"/>
        <v>17</v>
      </c>
      <c r="P20" s="259">
        <f t="shared" si="0"/>
        <v>10.865793179761756</v>
      </c>
      <c r="Q20" s="259">
        <f t="shared" si="1"/>
        <v>0.76750783583204474</v>
      </c>
      <c r="R20" s="259">
        <f t="shared" si="2"/>
        <v>2.7263732846129707E-2</v>
      </c>
      <c r="S20" s="259">
        <f t="shared" si="3"/>
        <v>11.138093695334677</v>
      </c>
      <c r="T20" s="274"/>
    </row>
    <row r="21" spans="1:20" x14ac:dyDescent="0.25">
      <c r="A21" s="253" t="s">
        <v>454</v>
      </c>
      <c r="B21" s="306">
        <f>PartnershipInputs!B16</f>
        <v>1</v>
      </c>
      <c r="C21" s="127" t="s">
        <v>359</v>
      </c>
      <c r="D21" s="39">
        <v>1</v>
      </c>
      <c r="E21" s="39">
        <v>1</v>
      </c>
      <c r="F21" s="39" t="b">
        <v>0</v>
      </c>
      <c r="G21" s="412"/>
      <c r="H21" s="303" t="s">
        <v>456</v>
      </c>
      <c r="I21" s="256"/>
      <c r="J21" s="256"/>
      <c r="K21" s="256"/>
      <c r="L21" s="256"/>
      <c r="M21" s="256"/>
      <c r="N21" s="256"/>
      <c r="O21" s="258">
        <f t="shared" si="4"/>
        <v>18</v>
      </c>
      <c r="P21" s="259">
        <f t="shared" si="0"/>
        <v>11.410394210907597</v>
      </c>
      <c r="Q21" s="259">
        <f t="shared" si="1"/>
        <v>0.79477156867817444</v>
      </c>
      <c r="R21" s="259">
        <f t="shared" si="2"/>
        <v>2.4528538850923209E-2</v>
      </c>
      <c r="S21" s="259">
        <f t="shared" si="3"/>
        <v>11.682694726480516</v>
      </c>
      <c r="T21" s="274"/>
    </row>
    <row r="22" spans="1:20" x14ac:dyDescent="0.25">
      <c r="A22" s="253" t="s">
        <v>444</v>
      </c>
      <c r="B22" s="306">
        <f>0.01*AVERAGE(PartnershipInputs!B26:C26)</f>
        <v>0.5</v>
      </c>
      <c r="C22" s="127" t="s">
        <v>346</v>
      </c>
      <c r="D22" s="39">
        <v>1</v>
      </c>
      <c r="E22" s="39">
        <v>1</v>
      </c>
      <c r="F22" s="39" t="b">
        <v>1</v>
      </c>
      <c r="G22" s="8"/>
      <c r="H22" s="303" t="s">
        <v>445</v>
      </c>
      <c r="I22" s="256"/>
      <c r="J22" s="256"/>
      <c r="K22" s="256"/>
      <c r="L22" s="256"/>
      <c r="M22" s="256"/>
      <c r="N22" s="256"/>
      <c r="O22" s="258">
        <f t="shared" si="4"/>
        <v>19</v>
      </c>
      <c r="P22" s="259">
        <f t="shared" si="0"/>
        <v>11.954995242053435</v>
      </c>
      <c r="Q22" s="259">
        <f t="shared" si="1"/>
        <v>0.81930010752909765</v>
      </c>
      <c r="R22" s="259">
        <f t="shared" si="2"/>
        <v>2.197596073237329E-2</v>
      </c>
      <c r="S22" s="259">
        <f t="shared" si="3"/>
        <v>12.227295757626356</v>
      </c>
      <c r="T22" s="274"/>
    </row>
    <row r="23" spans="1:20" x14ac:dyDescent="0.25">
      <c r="A23" s="253" t="s">
        <v>446</v>
      </c>
      <c r="B23" s="306">
        <f>0.01*PartnershipInputs!C27</f>
        <v>0.8</v>
      </c>
      <c r="C23" s="127" t="s">
        <v>346</v>
      </c>
      <c r="D23" s="39">
        <v>1</v>
      </c>
      <c r="E23" s="39">
        <v>1</v>
      </c>
      <c r="F23" s="39" t="b">
        <v>1</v>
      </c>
      <c r="G23" s="8"/>
      <c r="H23" s="303" t="s">
        <v>447</v>
      </c>
      <c r="I23" s="256"/>
      <c r="J23" s="256"/>
      <c r="K23" s="256"/>
      <c r="L23" s="256"/>
      <c r="M23" s="256"/>
      <c r="N23" s="256"/>
      <c r="O23" s="258">
        <f t="shared" si="4"/>
        <v>20</v>
      </c>
      <c r="P23" s="259">
        <f t="shared" si="0"/>
        <v>12.499596273199277</v>
      </c>
      <c r="Q23" s="259">
        <f t="shared" si="1"/>
        <v>0.84127606826147094</v>
      </c>
      <c r="R23" s="259">
        <f t="shared" si="2"/>
        <v>1.9614251950287209E-2</v>
      </c>
      <c r="S23" s="259">
        <f t="shared" si="3"/>
        <v>12.771896788772196</v>
      </c>
      <c r="T23" s="274"/>
    </row>
    <row r="24" spans="1:20" x14ac:dyDescent="0.25">
      <c r="A24" s="253" t="s">
        <v>448</v>
      </c>
      <c r="B24" s="306">
        <f>0.01*PartnershipInputs!B28</f>
        <v>0.8</v>
      </c>
      <c r="C24" s="127" t="s">
        <v>346</v>
      </c>
      <c r="D24" s="39">
        <v>1</v>
      </c>
      <c r="E24" s="39">
        <v>1</v>
      </c>
      <c r="F24" s="39" t="b">
        <v>0</v>
      </c>
      <c r="G24" s="8"/>
      <c r="H24" s="303" t="s">
        <v>449</v>
      </c>
      <c r="I24" s="256"/>
      <c r="J24" s="256"/>
      <c r="K24" s="256"/>
      <c r="L24" s="256"/>
      <c r="M24" s="256"/>
      <c r="N24" s="256"/>
      <c r="O24" s="258">
        <f t="shared" si="4"/>
        <v>21</v>
      </c>
      <c r="P24" s="259">
        <f t="shared" si="0"/>
        <v>13.044197304345115</v>
      </c>
      <c r="Q24" s="259">
        <f t="shared" si="1"/>
        <v>0.86089032021175815</v>
      </c>
      <c r="R24" s="259">
        <f t="shared" si="2"/>
        <v>1.7445418236758603E-2</v>
      </c>
      <c r="S24" s="259">
        <f t="shared" si="3"/>
        <v>13.316497819918036</v>
      </c>
      <c r="T24" s="274"/>
    </row>
    <row r="25" spans="1:20" x14ac:dyDescent="0.25">
      <c r="A25" s="253" t="s">
        <v>450</v>
      </c>
      <c r="B25" s="306">
        <f>0.01*AVERAGE(PartnershipInputs!B22:C25)</f>
        <v>0.72499999999999998</v>
      </c>
      <c r="C25" s="127" t="s">
        <v>346</v>
      </c>
      <c r="D25" s="39">
        <v>1</v>
      </c>
      <c r="E25" s="39">
        <v>1</v>
      </c>
      <c r="F25" s="39" t="b">
        <v>1</v>
      </c>
      <c r="G25" s="8" t="s">
        <v>451</v>
      </c>
      <c r="H25" s="303" t="s">
        <v>452</v>
      </c>
      <c r="I25" s="256"/>
      <c r="J25" s="256"/>
      <c r="K25" s="256"/>
      <c r="L25" s="256"/>
      <c r="M25" s="256"/>
      <c r="N25" s="256"/>
      <c r="O25" s="258">
        <f t="shared" si="4"/>
        <v>22</v>
      </c>
      <c r="P25" s="259">
        <f t="shared" si="0"/>
        <v>13.588798335490957</v>
      </c>
      <c r="Q25" s="259">
        <f t="shared" si="1"/>
        <v>0.87833573844851676</v>
      </c>
      <c r="R25" s="259">
        <f t="shared" si="2"/>
        <v>1.5466720454737182E-2</v>
      </c>
      <c r="S25" s="259">
        <f t="shared" si="3"/>
        <v>13.861098851063876</v>
      </c>
      <c r="T25" s="274"/>
    </row>
    <row r="26" spans="1:20" x14ac:dyDescent="0.25">
      <c r="A26" s="273"/>
      <c r="B26" s="254"/>
      <c r="C26" s="254"/>
      <c r="D26" s="254"/>
      <c r="E26" s="254"/>
      <c r="F26" s="254"/>
      <c r="G26" s="8"/>
      <c r="H26" s="8"/>
      <c r="I26" s="256"/>
      <c r="J26" s="256"/>
      <c r="K26" s="256"/>
      <c r="L26" s="256"/>
      <c r="M26" s="256"/>
      <c r="N26" s="256"/>
      <c r="O26" s="258">
        <f t="shared" si="4"/>
        <v>23</v>
      </c>
      <c r="P26" s="259">
        <f t="shared" si="0"/>
        <v>14.133399366636796</v>
      </c>
      <c r="Q26" s="259">
        <f t="shared" si="1"/>
        <v>0.89380245890325394</v>
      </c>
      <c r="R26" s="259">
        <f t="shared" si="2"/>
        <v>1.3671926305103055E-2</v>
      </c>
      <c r="S26" s="259">
        <f t="shared" si="3"/>
        <v>14.405699882209715</v>
      </c>
      <c r="T26" s="274"/>
    </row>
    <row r="27" spans="1:20" x14ac:dyDescent="0.25">
      <c r="A27" s="273" t="s">
        <v>369</v>
      </c>
      <c r="B27" s="254"/>
      <c r="C27" s="254"/>
      <c r="D27" s="254"/>
      <c r="E27" s="254"/>
      <c r="F27" s="254"/>
      <c r="G27" s="8"/>
      <c r="H27" s="8"/>
      <c r="I27" s="256"/>
      <c r="J27" s="256"/>
      <c r="K27" s="256"/>
      <c r="L27" s="256"/>
      <c r="M27" s="256"/>
      <c r="N27" s="256"/>
      <c r="O27" s="258">
        <f t="shared" si="4"/>
        <v>24</v>
      </c>
      <c r="P27" s="259">
        <f t="shared" si="0"/>
        <v>14.678000397782634</v>
      </c>
      <c r="Q27" s="259">
        <f t="shared" si="1"/>
        <v>0.90747438520835699</v>
      </c>
      <c r="R27" s="259">
        <f t="shared" si="2"/>
        <v>1.205233647993964E-2</v>
      </c>
      <c r="S27" s="259">
        <f t="shared" si="3"/>
        <v>14.950300913355555</v>
      </c>
      <c r="T27" s="274"/>
    </row>
    <row r="28" spans="1:20" x14ac:dyDescent="0.25">
      <c r="A28" s="276" t="s">
        <v>321</v>
      </c>
      <c r="B28" s="304">
        <f>LikelihoodInputs!B2</f>
        <v>0.15</v>
      </c>
      <c r="C28" s="254" t="s">
        <v>360</v>
      </c>
      <c r="D28" s="39">
        <v>0.15</v>
      </c>
      <c r="E28" s="39">
        <v>1</v>
      </c>
      <c r="F28" s="39" t="b">
        <v>1</v>
      </c>
      <c r="G28" s="8"/>
      <c r="H28" s="8" t="s">
        <v>323</v>
      </c>
      <c r="I28" s="256"/>
      <c r="J28" s="256"/>
      <c r="K28" s="256"/>
      <c r="L28" s="256"/>
      <c r="M28" s="256"/>
      <c r="N28" s="256"/>
      <c r="O28" s="258">
        <f t="shared" si="4"/>
        <v>25</v>
      </c>
      <c r="P28" s="259">
        <f t="shared" si="0"/>
        <v>15.222601428928476</v>
      </c>
      <c r="Q28" s="259">
        <f t="shared" si="1"/>
        <v>0.91952672168829663</v>
      </c>
      <c r="R28" s="259">
        <f t="shared" si="2"/>
        <v>1.0597612797672351E-2</v>
      </c>
      <c r="S28" s="259">
        <f t="shared" si="3"/>
        <v>15.494901944501395</v>
      </c>
      <c r="T28" s="274"/>
    </row>
    <row r="29" spans="1:20" x14ac:dyDescent="0.25">
      <c r="A29" s="276" t="s">
        <v>324</v>
      </c>
      <c r="B29" s="304">
        <f>LikelihoodInputs!B3</f>
        <v>0</v>
      </c>
      <c r="C29" s="254" t="s">
        <v>360</v>
      </c>
      <c r="D29" s="39">
        <v>0</v>
      </c>
      <c r="E29" s="39">
        <v>1</v>
      </c>
      <c r="F29" s="39" t="b">
        <v>1</v>
      </c>
      <c r="G29" s="8"/>
      <c r="H29" s="8" t="s">
        <v>326</v>
      </c>
      <c r="I29" s="256"/>
      <c r="J29" s="256"/>
      <c r="K29" s="256"/>
      <c r="L29" s="256"/>
      <c r="M29" s="256"/>
      <c r="N29" s="256"/>
      <c r="O29" s="258">
        <f t="shared" si="4"/>
        <v>26</v>
      </c>
      <c r="P29" s="259">
        <f t="shared" si="0"/>
        <v>15.767202460074314</v>
      </c>
      <c r="Q29" s="259">
        <f t="shared" si="1"/>
        <v>0.93012433448596898</v>
      </c>
      <c r="R29" s="259">
        <f t="shared" si="2"/>
        <v>9.2964356903331158E-3</v>
      </c>
      <c r="S29" s="259">
        <f t="shared" si="3"/>
        <v>16.039502975647235</v>
      </c>
      <c r="T29" s="274"/>
    </row>
    <row r="30" spans="1:20" x14ac:dyDescent="0.25">
      <c r="A30" s="276" t="s">
        <v>327</v>
      </c>
      <c r="B30" s="304">
        <f>LikelihoodInputs!B4</f>
        <v>0.2</v>
      </c>
      <c r="C30" s="254" t="s">
        <v>355</v>
      </c>
      <c r="D30" s="39">
        <v>1</v>
      </c>
      <c r="E30" s="39">
        <f>1/0.015</f>
        <v>66.666666666666671</v>
      </c>
      <c r="F30" s="39" t="b">
        <v>1</v>
      </c>
      <c r="G30" s="8"/>
      <c r="H30" s="8" t="s">
        <v>329</v>
      </c>
      <c r="I30" s="256"/>
      <c r="J30" s="256"/>
      <c r="K30" s="256"/>
      <c r="L30" s="256"/>
      <c r="M30" s="256"/>
      <c r="N30" s="256"/>
      <c r="O30" s="258">
        <f t="shared" si="4"/>
        <v>27</v>
      </c>
      <c r="P30" s="259">
        <f t="shared" si="0"/>
        <v>16.311803491220154</v>
      </c>
      <c r="Q30" s="259">
        <f t="shared" si="1"/>
        <v>0.9394207701763021</v>
      </c>
      <c r="R30" s="259">
        <f t="shared" si="2"/>
        <v>8.1370169526497893E-3</v>
      </c>
      <c r="S30" s="259">
        <f t="shared" si="3"/>
        <v>16.584104006793076</v>
      </c>
      <c r="T30" s="274"/>
    </row>
    <row r="31" spans="1:20" x14ac:dyDescent="0.25">
      <c r="A31" s="276" t="s">
        <v>330</v>
      </c>
      <c r="B31" s="304">
        <f>LikelihoodInputs!B5</f>
        <v>0</v>
      </c>
      <c r="C31" s="254" t="s">
        <v>355</v>
      </c>
      <c r="D31" s="39">
        <v>1</v>
      </c>
      <c r="E31" s="39">
        <f>1/0.015</f>
        <v>66.666666666666671</v>
      </c>
      <c r="F31" s="39" t="b">
        <v>1</v>
      </c>
      <c r="G31" s="8"/>
      <c r="H31" s="8" t="s">
        <v>332</v>
      </c>
      <c r="I31" s="256"/>
      <c r="J31" s="256"/>
      <c r="K31" s="256"/>
      <c r="L31" s="256"/>
      <c r="M31" s="256"/>
      <c r="N31" s="256"/>
      <c r="O31" s="258">
        <f t="shared" si="4"/>
        <v>28</v>
      </c>
      <c r="P31" s="259">
        <f t="shared" si="0"/>
        <v>16.856404522365995</v>
      </c>
      <c r="Q31" s="259">
        <f t="shared" si="1"/>
        <v>0.94755778712895189</v>
      </c>
      <c r="R31" s="259">
        <f t="shared" si="2"/>
        <v>7.1074914687303536E-3</v>
      </c>
      <c r="S31" s="259">
        <f t="shared" si="3"/>
        <v>17.128705037938914</v>
      </c>
      <c r="T31" s="274"/>
    </row>
    <row r="32" spans="1:20" x14ac:dyDescent="0.25">
      <c r="A32" s="273"/>
      <c r="B32" s="254"/>
      <c r="C32" s="254"/>
      <c r="D32" s="254"/>
      <c r="E32" s="254"/>
      <c r="F32" s="254"/>
      <c r="G32" s="8"/>
      <c r="H32" s="8"/>
      <c r="I32" s="256"/>
      <c r="J32" s="256"/>
      <c r="K32" s="256"/>
      <c r="L32" s="256"/>
      <c r="M32" s="256"/>
      <c r="N32" s="256"/>
      <c r="O32" s="258">
        <f t="shared" si="4"/>
        <v>29</v>
      </c>
      <c r="P32" s="259">
        <f t="shared" si="0"/>
        <v>17.401005553511833</v>
      </c>
      <c r="Q32" s="259">
        <f t="shared" si="1"/>
        <v>0.95466527859768224</v>
      </c>
      <c r="R32" s="259">
        <f t="shared" si="2"/>
        <v>6.1962090880266496E-3</v>
      </c>
      <c r="S32" s="259">
        <f t="shared" si="3"/>
        <v>17.673306069084752</v>
      </c>
      <c r="T32" s="274"/>
    </row>
    <row r="33" spans="1:20" x14ac:dyDescent="0.25">
      <c r="A33" s="277"/>
      <c r="B33" s="261"/>
      <c r="C33" s="261"/>
      <c r="D33" s="261"/>
      <c r="E33" s="261"/>
      <c r="F33" s="261"/>
      <c r="G33" s="256"/>
      <c r="H33" s="256"/>
      <c r="I33" s="256"/>
      <c r="J33" s="256"/>
      <c r="K33" s="256"/>
      <c r="L33" s="256"/>
      <c r="M33" s="256"/>
      <c r="N33" s="256"/>
      <c r="O33" s="258">
        <f t="shared" si="4"/>
        <v>30</v>
      </c>
      <c r="P33" s="259">
        <f t="shared" si="0"/>
        <v>17.945606584657675</v>
      </c>
      <c r="Q33" s="259">
        <f t="shared" si="1"/>
        <v>0.96086148768570889</v>
      </c>
      <c r="R33" s="259">
        <f t="shared" si="2"/>
        <v>5.3919451826546227E-3</v>
      </c>
      <c r="S33" s="259">
        <f t="shared" si="3"/>
        <v>18.217907100230594</v>
      </c>
      <c r="T33" s="274"/>
    </row>
    <row r="34" spans="1:20" x14ac:dyDescent="0.25">
      <c r="A34" s="278" t="s">
        <v>370</v>
      </c>
      <c r="B34" s="409" t="s">
        <v>463</v>
      </c>
      <c r="C34" s="328"/>
      <c r="D34" s="261"/>
      <c r="E34" s="261"/>
      <c r="F34" s="261"/>
      <c r="G34" s="256"/>
      <c r="H34" s="256"/>
      <c r="I34" s="256"/>
      <c r="J34" s="256"/>
      <c r="K34" s="256"/>
      <c r="L34" s="256"/>
      <c r="M34" s="256"/>
      <c r="N34" s="256"/>
      <c r="O34" s="258">
        <f t="shared" si="4"/>
        <v>31</v>
      </c>
      <c r="P34" s="259">
        <f t="shared" si="0"/>
        <v>18.490207615803513</v>
      </c>
      <c r="Q34" s="259">
        <f t="shared" si="1"/>
        <v>0.96625343286836352</v>
      </c>
      <c r="R34" s="259">
        <f t="shared" si="2"/>
        <v>4.6840458459421752E-3</v>
      </c>
      <c r="S34" s="259">
        <f t="shared" ref="S34" si="5">0.5*SUM(P34:P35)</f>
        <v>18.762508131376432</v>
      </c>
      <c r="T34" s="274"/>
    </row>
    <row r="35" spans="1:20" x14ac:dyDescent="0.25">
      <c r="A35" s="277"/>
      <c r="B35" s="261"/>
      <c r="C35" s="261"/>
      <c r="D35" s="261"/>
      <c r="E35" s="261"/>
      <c r="F35" s="261"/>
      <c r="G35" s="256"/>
      <c r="H35" s="256"/>
      <c r="I35" s="256"/>
      <c r="J35" s="256"/>
      <c r="K35" s="256"/>
      <c r="L35" s="256"/>
      <c r="M35" s="256"/>
      <c r="N35" s="256"/>
      <c r="O35" s="258">
        <f t="shared" si="4"/>
        <v>32</v>
      </c>
      <c r="P35" s="259">
        <f t="shared" si="0"/>
        <v>19.034808646949351</v>
      </c>
      <c r="Q35" s="259">
        <f t="shared" si="1"/>
        <v>0.97093747871430569</v>
      </c>
      <c r="R35" s="259">
        <f t="shared" si="2"/>
        <v>4.0625212856941761E-3</v>
      </c>
      <c r="S35" s="259">
        <f t="shared" ref="S35" si="6">0.5*SUM(P35:P36)</f>
        <v>19.307109162522273</v>
      </c>
      <c r="T35" s="274"/>
    </row>
    <row r="36" spans="1:20" x14ac:dyDescent="0.25">
      <c r="A36" s="277"/>
      <c r="B36" s="252" t="s">
        <v>371</v>
      </c>
      <c r="C36" s="252" t="s">
        <v>5</v>
      </c>
      <c r="D36" s="261"/>
      <c r="E36" s="261"/>
      <c r="F36" s="261"/>
      <c r="G36" s="256"/>
      <c r="H36" s="256"/>
      <c r="I36" s="256"/>
      <c r="J36" s="256"/>
      <c r="K36" s="256"/>
      <c r="L36" s="256"/>
      <c r="M36" s="256"/>
      <c r="N36" s="256"/>
      <c r="O36" s="258">
        <f t="shared" si="4"/>
        <v>33</v>
      </c>
      <c r="P36" s="259">
        <f t="shared" si="0"/>
        <v>19.579409678095193</v>
      </c>
      <c r="Q36" s="259">
        <f t="shared" si="1"/>
        <v>0.97499999999999987</v>
      </c>
      <c r="R36" s="259"/>
      <c r="S36" s="262"/>
      <c r="T36" s="313"/>
    </row>
    <row r="37" spans="1:20" x14ac:dyDescent="0.25">
      <c r="A37" s="277"/>
      <c r="B37" s="259" t="s">
        <v>372</v>
      </c>
      <c r="C37" s="259" t="str">
        <f>_xlfn.XLOOKUP($B$34,H3:H31,C3:C31)</f>
        <v>Gamma</v>
      </c>
      <c r="D37" s="261"/>
      <c r="E37" s="261"/>
      <c r="F37" s="261"/>
      <c r="G37" s="256"/>
      <c r="H37" s="256"/>
      <c r="I37" s="256"/>
      <c r="J37" s="256"/>
      <c r="K37" s="256"/>
      <c r="L37" s="256"/>
      <c r="M37" s="256"/>
      <c r="N37" s="256"/>
      <c r="O37" s="256"/>
      <c r="P37" s="256"/>
      <c r="Q37" s="256"/>
      <c r="R37" s="256"/>
      <c r="S37" s="256"/>
      <c r="T37" s="313"/>
    </row>
    <row r="38" spans="1:20" x14ac:dyDescent="0.25">
      <c r="A38" s="277"/>
      <c r="B38" s="259" t="s">
        <v>373</v>
      </c>
      <c r="C38" s="259">
        <f>_xlfn.XLOOKUP($B$34,H3:H31,D3:D31)</f>
        <v>2.9140000000000001</v>
      </c>
      <c r="D38" s="261"/>
      <c r="E38" s="261"/>
      <c r="F38" s="261"/>
      <c r="G38" s="256"/>
      <c r="H38" s="256"/>
      <c r="I38" s="256"/>
      <c r="J38" s="256"/>
      <c r="K38" s="256"/>
      <c r="L38" s="256"/>
      <c r="M38" s="256"/>
      <c r="N38" s="256"/>
      <c r="O38" s="256"/>
      <c r="P38" s="256"/>
      <c r="Q38" s="256"/>
      <c r="R38" s="256"/>
      <c r="S38" s="256"/>
      <c r="T38" s="313"/>
    </row>
    <row r="39" spans="1:20" x14ac:dyDescent="0.25">
      <c r="A39" s="277"/>
      <c r="B39" s="259" t="s">
        <v>374</v>
      </c>
      <c r="C39" s="259">
        <f>_xlfn.XLOOKUP($B$34,H3:H31,E3:E31)</f>
        <v>0.36199999999999999</v>
      </c>
      <c r="D39" s="261"/>
      <c r="E39" s="261"/>
      <c r="F39" s="261"/>
      <c r="G39" s="256"/>
      <c r="H39" s="256"/>
      <c r="I39" s="256"/>
      <c r="J39" s="256"/>
      <c r="K39" s="256"/>
      <c r="L39" s="256"/>
      <c r="M39" s="256"/>
      <c r="N39" s="256"/>
      <c r="O39" s="256"/>
      <c r="P39" s="256"/>
      <c r="Q39" s="256"/>
      <c r="R39" s="256"/>
      <c r="S39" s="256"/>
      <c r="T39" s="313"/>
    </row>
    <row r="40" spans="1:20" x14ac:dyDescent="0.25">
      <c r="A40" s="277"/>
      <c r="B40" s="259" t="s">
        <v>375</v>
      </c>
      <c r="C40" s="259">
        <f>_xlfn.XLOOKUP($B$34,H3:H31,B3:B31)</f>
        <v>1</v>
      </c>
      <c r="D40" s="261"/>
      <c r="E40" s="261"/>
      <c r="F40" s="261"/>
      <c r="G40" s="256"/>
      <c r="H40" s="256"/>
      <c r="I40" s="256"/>
      <c r="J40" s="256"/>
      <c r="K40" s="256"/>
      <c r="L40" s="256"/>
      <c r="M40" s="256"/>
      <c r="N40" s="256"/>
      <c r="O40" s="256"/>
      <c r="P40" s="256"/>
      <c r="Q40" s="256"/>
      <c r="R40" s="256"/>
      <c r="S40" s="256"/>
      <c r="T40" s="313"/>
    </row>
    <row r="41" spans="1:20" x14ac:dyDescent="0.25">
      <c r="A41" s="277"/>
      <c r="B41" s="259" t="s">
        <v>234</v>
      </c>
      <c r="C41" s="259">
        <f>IF(C37="Beta",C38/(C38+C39),IF(C37="Lognormal",EXP(C38+0.5*C39*C39),IF(C37="Gamma",C38/C39,IF(C37="Normal",C38,"Panic"))))</f>
        <v>8.0497237569060776</v>
      </c>
      <c r="D41" s="261"/>
      <c r="E41" s="261"/>
      <c r="F41" s="261"/>
      <c r="G41" s="256"/>
      <c r="H41" s="256"/>
      <c r="I41" s="256"/>
      <c r="J41" s="256"/>
      <c r="K41" s="256"/>
      <c r="L41" s="256"/>
      <c r="M41" s="256"/>
      <c r="N41" s="256"/>
      <c r="O41" s="256"/>
      <c r="P41" s="256"/>
      <c r="Q41" s="256"/>
      <c r="R41" s="256"/>
      <c r="S41" s="256"/>
      <c r="T41" s="313"/>
    </row>
    <row r="42" spans="1:20" x14ac:dyDescent="0.25">
      <c r="A42" s="277"/>
      <c r="B42" s="259" t="s">
        <v>376</v>
      </c>
      <c r="C42" s="259">
        <f>IF(C37="Beta",(C38-1)/(C38+C39-2),IF(C37="Lognormal",EXP(C38-C39*C39),IF(C37="Gamma",(C38-1)/C39,IF(C37="Normal",C38,"Panic"))))</f>
        <v>5.2872928176795586</v>
      </c>
      <c r="D42" s="261"/>
      <c r="E42" s="261"/>
      <c r="F42" s="261"/>
      <c r="G42" s="256"/>
      <c r="H42" s="256"/>
      <c r="I42" s="256"/>
      <c r="J42" s="256"/>
      <c r="K42" s="256"/>
      <c r="L42" s="256"/>
      <c r="M42" s="256"/>
      <c r="N42" s="256"/>
      <c r="O42" s="256"/>
      <c r="P42" s="256"/>
      <c r="Q42" s="256"/>
      <c r="R42" s="256"/>
      <c r="S42" s="256"/>
      <c r="T42" s="313"/>
    </row>
    <row r="43" spans="1:20" x14ac:dyDescent="0.25">
      <c r="A43" s="277"/>
      <c r="B43" s="259" t="s">
        <v>286</v>
      </c>
      <c r="C43" s="259">
        <f>IF(C37="Beta",_xlfn.BETA.INV(0.5,C38,C39),IF(C37="Lognormal",_xlfn.LOGNORM.INV(0.5,C38,C39),IF(C37="Gamma",_xlfn.GAMMA.INV(0.5,C38,1/C39),IF(C37="Normal",_xlfn.NORM.INV(0.5,C38,C39),"Panic"))))</f>
        <v>7.1500078540622916</v>
      </c>
      <c r="D43" s="261"/>
      <c r="E43" s="261"/>
      <c r="F43" s="261"/>
      <c r="G43" s="256"/>
      <c r="H43" s="256"/>
      <c r="I43" s="256"/>
      <c r="J43" s="256"/>
      <c r="K43" s="256"/>
      <c r="L43" s="256"/>
      <c r="M43" s="256"/>
      <c r="N43" s="256"/>
      <c r="O43" s="256"/>
      <c r="P43" s="256"/>
      <c r="Q43" s="256"/>
      <c r="R43" s="256"/>
      <c r="S43" s="256"/>
      <c r="T43" s="313"/>
    </row>
    <row r="44" spans="1:20" x14ac:dyDescent="0.25">
      <c r="A44" s="277"/>
      <c r="B44" s="259" t="s">
        <v>377</v>
      </c>
      <c r="C44" s="259">
        <f>IF(C37="Beta",_xlfn.BETA.INV(0.025,C38,C39),IF(C37="Lognormal",_xlfn.LOGNORM.INV(0.025,C38,C39),IF(C37="Gamma",_xlfn.GAMMA.INV(0.025,C38,1/C39),IF(C37="Normal",_xlfn.NORM.INV(0.025,C38,C39),"Panic"))))</f>
        <v>1.6075756502824787</v>
      </c>
      <c r="D44" s="261"/>
      <c r="E44" s="261"/>
      <c r="F44" s="261"/>
      <c r="G44" s="256"/>
      <c r="H44" s="256"/>
      <c r="I44" s="256"/>
      <c r="J44" s="256"/>
      <c r="K44" s="256"/>
      <c r="L44" s="256"/>
      <c r="M44" s="256"/>
      <c r="N44" s="256"/>
      <c r="O44" s="256"/>
      <c r="P44" s="256"/>
      <c r="Q44" s="256"/>
      <c r="R44" s="256"/>
      <c r="S44" s="256"/>
      <c r="T44" s="313"/>
    </row>
    <row r="45" spans="1:20" x14ac:dyDescent="0.25">
      <c r="A45" s="277"/>
      <c r="B45" s="259" t="s">
        <v>378</v>
      </c>
      <c r="C45" s="259">
        <f>IF(C37="Beta",_xlfn.BETA.INV(0.975,C38,C39),IF(C37="Lognormal",_xlfn.LOGNORM.INV(0.975,C38,C39),IF(C37="Gamma",_xlfn.GAMMA.INV(0.975,C38,1/C39),IF(C37="Normal",_xlfn.NORM.INV(0.975,C38,C39),"Panic"))))</f>
        <v>19.579409678095193</v>
      </c>
      <c r="D45" s="261"/>
      <c r="E45" s="261"/>
      <c r="F45" s="261"/>
      <c r="G45" s="256"/>
      <c r="H45" s="256"/>
      <c r="I45" s="256"/>
      <c r="J45" s="256"/>
      <c r="K45" s="256"/>
      <c r="L45" s="256"/>
      <c r="M45" s="256"/>
      <c r="N45" s="256"/>
      <c r="O45" s="256"/>
      <c r="P45" s="256"/>
      <c r="Q45" s="256"/>
      <c r="R45" s="256"/>
      <c r="S45" s="256"/>
      <c r="T45" s="313"/>
    </row>
    <row r="46" spans="1:20" x14ac:dyDescent="0.25">
      <c r="A46" s="277"/>
      <c r="B46" s="261"/>
      <c r="C46" s="261"/>
      <c r="D46" s="261"/>
      <c r="E46" s="261"/>
      <c r="F46" s="261"/>
      <c r="G46" s="256"/>
      <c r="H46" s="256"/>
      <c r="I46" s="256"/>
      <c r="J46" s="256"/>
      <c r="K46" s="256"/>
      <c r="L46" s="256"/>
      <c r="M46" s="256"/>
      <c r="N46" s="256"/>
      <c r="O46" s="256"/>
      <c r="P46" s="256"/>
      <c r="Q46" s="256"/>
      <c r="R46" s="256"/>
      <c r="S46" s="256"/>
      <c r="T46" s="313"/>
    </row>
    <row r="47" spans="1:20" x14ac:dyDescent="0.25">
      <c r="A47" s="277"/>
      <c r="B47" s="261"/>
      <c r="C47" s="261"/>
      <c r="D47" s="261"/>
      <c r="E47" s="261"/>
      <c r="F47" s="261"/>
      <c r="G47" s="256"/>
      <c r="H47" s="256"/>
      <c r="I47" s="256"/>
      <c r="J47" s="256"/>
      <c r="K47" s="256"/>
      <c r="L47" s="256"/>
      <c r="M47" s="256"/>
      <c r="N47" s="256"/>
      <c r="O47" s="256"/>
      <c r="P47" s="256"/>
      <c r="Q47" s="256"/>
      <c r="R47" s="256"/>
      <c r="S47" s="256"/>
      <c r="T47" s="313"/>
    </row>
    <row r="48" spans="1:20" x14ac:dyDescent="0.25">
      <c r="A48" s="277"/>
      <c r="B48" s="261"/>
      <c r="C48" s="261"/>
      <c r="D48" s="261"/>
      <c r="E48" s="261"/>
      <c r="F48" s="261"/>
      <c r="G48" s="256"/>
      <c r="H48" s="256"/>
      <c r="I48" s="256"/>
      <c r="J48" s="256"/>
      <c r="K48" s="256"/>
      <c r="L48" s="256"/>
      <c r="M48" s="256"/>
      <c r="N48" s="256"/>
      <c r="O48" s="256"/>
      <c r="P48" s="256"/>
      <c r="Q48" s="256"/>
      <c r="R48" s="256"/>
      <c r="S48" s="256"/>
      <c r="T48" s="313"/>
    </row>
    <row r="49" spans="1:20" x14ac:dyDescent="0.25">
      <c r="A49" s="277"/>
      <c r="B49" s="261"/>
      <c r="C49" s="261"/>
      <c r="D49" s="261"/>
      <c r="E49" s="261"/>
      <c r="F49" s="261"/>
      <c r="G49" s="256"/>
      <c r="H49" s="256"/>
      <c r="I49" s="256"/>
      <c r="J49" s="256"/>
      <c r="K49" s="256"/>
      <c r="L49" s="256"/>
      <c r="M49" s="256"/>
      <c r="N49" s="256"/>
      <c r="O49" s="256"/>
      <c r="P49" s="256"/>
      <c r="Q49" s="256"/>
      <c r="R49" s="256"/>
      <c r="S49" s="256"/>
      <c r="T49" s="313"/>
    </row>
    <row r="50" spans="1:20" x14ac:dyDescent="0.25">
      <c r="A50" s="277"/>
      <c r="B50" s="261"/>
      <c r="C50" s="261"/>
      <c r="D50" s="261"/>
      <c r="E50" s="261"/>
      <c r="F50" s="261"/>
      <c r="G50" s="256"/>
      <c r="H50" s="256"/>
      <c r="I50" s="256"/>
      <c r="J50" s="256"/>
      <c r="K50" s="256"/>
      <c r="L50" s="256"/>
      <c r="M50" s="256"/>
      <c r="N50" s="256"/>
      <c r="O50" s="256"/>
      <c r="P50" s="256"/>
      <c r="Q50" s="256"/>
      <c r="R50" s="256"/>
      <c r="S50" s="256"/>
      <c r="T50" s="313"/>
    </row>
    <row r="51" spans="1:20" x14ac:dyDescent="0.25">
      <c r="A51" s="277"/>
      <c r="B51" s="261"/>
      <c r="C51" s="261"/>
      <c r="D51" s="261"/>
      <c r="E51" s="261"/>
      <c r="F51" s="261"/>
      <c r="G51" s="256"/>
      <c r="H51" s="256"/>
      <c r="I51" s="256"/>
      <c r="J51" s="256"/>
      <c r="K51" s="256"/>
      <c r="L51" s="256"/>
      <c r="M51" s="256"/>
      <c r="N51" s="256"/>
      <c r="O51" s="256"/>
      <c r="P51" s="256"/>
      <c r="Q51" s="256"/>
      <c r="R51" s="256"/>
      <c r="S51" s="256"/>
      <c r="T51" s="313"/>
    </row>
    <row r="52" spans="1:20" x14ac:dyDescent="0.25">
      <c r="A52" s="277"/>
      <c r="B52" s="261"/>
      <c r="C52" s="261"/>
      <c r="D52" s="261"/>
      <c r="E52" s="261"/>
      <c r="F52" s="261"/>
      <c r="G52" s="256"/>
      <c r="H52" s="256"/>
      <c r="I52" s="256"/>
      <c r="J52" s="256"/>
      <c r="K52" s="256"/>
      <c r="L52" s="256"/>
      <c r="M52" s="256"/>
      <c r="N52" s="256"/>
      <c r="O52" s="256"/>
      <c r="P52" s="256"/>
      <c r="Q52" s="256"/>
      <c r="R52" s="256"/>
      <c r="S52" s="256"/>
      <c r="T52" s="313"/>
    </row>
    <row r="53" spans="1:20" x14ac:dyDescent="0.25">
      <c r="A53" s="277"/>
      <c r="B53" s="261"/>
      <c r="C53" s="261"/>
      <c r="D53" s="261"/>
      <c r="E53" s="263" t="str">
        <f>_xlfn.XLOOKUP($B$34,H3:H31,A3:A31)</f>
        <v>Odds ratio for HIV infectivity when symptomatic for other STIs</v>
      </c>
      <c r="F53" s="261"/>
      <c r="G53" s="256"/>
      <c r="H53" s="256"/>
      <c r="I53" s="256"/>
      <c r="J53" s="256"/>
      <c r="K53" s="256"/>
      <c r="L53" s="256"/>
      <c r="M53" s="256"/>
      <c r="N53" s="256"/>
      <c r="O53" s="256"/>
      <c r="P53" s="256"/>
      <c r="Q53" s="256"/>
      <c r="R53" s="256"/>
      <c r="S53" s="256"/>
      <c r="T53" s="313"/>
    </row>
    <row r="54" spans="1:20" x14ac:dyDescent="0.25">
      <c r="A54" s="279"/>
      <c r="B54" s="280"/>
      <c r="C54" s="280"/>
      <c r="D54" s="280"/>
      <c r="E54" s="280"/>
      <c r="F54" s="280"/>
      <c r="G54" s="281"/>
      <c r="H54" s="314"/>
      <c r="I54" s="314"/>
      <c r="J54" s="314"/>
      <c r="K54" s="314"/>
      <c r="L54" s="314"/>
      <c r="M54" s="314"/>
      <c r="N54" s="314"/>
      <c r="O54" s="314"/>
      <c r="P54" s="314"/>
      <c r="Q54" s="314"/>
      <c r="R54" s="314"/>
      <c r="S54" s="314"/>
      <c r="T54" s="315"/>
    </row>
  </sheetData>
  <mergeCells count="5">
    <mergeCell ref="O1:S1"/>
    <mergeCell ref="G12:G13"/>
    <mergeCell ref="G14:G15"/>
    <mergeCell ref="B34:C34"/>
    <mergeCell ref="G18:G21"/>
  </mergeCells>
  <conditionalFormatting sqref="F2:F32">
    <cfRule type="cellIs" dxfId="0" priority="1" operator="equal">
      <formula>TRUE</formula>
    </cfRule>
  </conditionalFormatting>
  <dataValidations count="1">
    <dataValidation type="list" allowBlank="1" showInputMessage="1" showErrorMessage="1" sqref="B34" xr:uid="{E9EECE7F-A404-4EF0-99D8-426866A77AD4}">
      <formula1>$H$3:$H$31</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1D52F3A-2FD9-4567-98AF-00CBEA265310}">
          <x14:formula1>
            <xm:f>SheetData!$B$3:$C$3</xm:f>
          </x14:formula1>
          <xm:sqref>F28:F31 F12:F19 F22:F25 F3:F9</xm:sqref>
        </x14:dataValidation>
        <x14:dataValidation type="list" allowBlank="1" showInputMessage="1" showErrorMessage="1" xr:uid="{E6145938-CAD5-4D2A-BE73-E563443A58E0}">
          <x14:formula1>
            <xm:f>SheetData!$B$4:$E$4</xm:f>
          </x14:formula1>
          <xm:sqref>C28:C31 C12:C19 C22:C25 C3:C9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5"/>
  <sheetViews>
    <sheetView workbookViewId="0">
      <selection activeCell="D11" sqref="D11"/>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372</v>
      </c>
      <c r="B4" s="8" t="s">
        <v>346</v>
      </c>
      <c r="C4" s="8" t="s">
        <v>355</v>
      </c>
      <c r="D4" s="8" t="s">
        <v>360</v>
      </c>
      <c r="E4" s="8" t="s">
        <v>359</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x14ac:dyDescent="0.25">
      <c r="A5" s="8" t="s">
        <v>417</v>
      </c>
      <c r="B5" s="8" t="s">
        <v>238</v>
      </c>
      <c r="C5" s="8" t="s">
        <v>237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246</v>
      </c>
      <c r="K1" s="43" t="s">
        <v>273</v>
      </c>
      <c r="U1" s="43" t="s">
        <v>274</v>
      </c>
    </row>
    <row r="2" spans="1:29" x14ac:dyDescent="0.25">
      <c r="A2" s="43" t="s">
        <v>247</v>
      </c>
      <c r="K2" t="s">
        <v>247</v>
      </c>
      <c r="U2" t="s">
        <v>247</v>
      </c>
    </row>
    <row r="3" spans="1:29" x14ac:dyDescent="0.25">
      <c r="B3" t="s">
        <v>31</v>
      </c>
      <c r="F3" t="s">
        <v>32</v>
      </c>
      <c r="L3" t="s">
        <v>31</v>
      </c>
      <c r="P3" t="s">
        <v>32</v>
      </c>
      <c r="V3" t="s">
        <v>31</v>
      </c>
      <c r="Z3" t="s">
        <v>32</v>
      </c>
    </row>
    <row r="4" spans="1:29" x14ac:dyDescent="0.25">
      <c r="B4" t="s">
        <v>86</v>
      </c>
      <c r="C4" t="s">
        <v>87</v>
      </c>
      <c r="D4" t="s">
        <v>88</v>
      </c>
      <c r="E4" t="s">
        <v>248</v>
      </c>
      <c r="F4" t="s">
        <v>86</v>
      </c>
      <c r="G4" t="s">
        <v>87</v>
      </c>
      <c r="H4" t="s">
        <v>88</v>
      </c>
      <c r="I4" t="s">
        <v>248</v>
      </c>
      <c r="L4" t="s">
        <v>86</v>
      </c>
      <c r="M4" t="s">
        <v>87</v>
      </c>
      <c r="N4" t="s">
        <v>88</v>
      </c>
      <c r="O4" t="s">
        <v>248</v>
      </c>
      <c r="P4" t="s">
        <v>86</v>
      </c>
      <c r="Q4" t="s">
        <v>87</v>
      </c>
      <c r="R4" t="s">
        <v>88</v>
      </c>
      <c r="S4" t="s">
        <v>248</v>
      </c>
      <c r="V4" t="s">
        <v>86</v>
      </c>
      <c r="W4" t="s">
        <v>87</v>
      </c>
      <c r="X4" t="s">
        <v>88</v>
      </c>
      <c r="Y4" t="s">
        <v>248</v>
      </c>
      <c r="Z4" t="s">
        <v>86</v>
      </c>
      <c r="AA4" t="s">
        <v>87</v>
      </c>
      <c r="AB4" t="s">
        <v>88</v>
      </c>
      <c r="AC4" t="s">
        <v>248</v>
      </c>
    </row>
    <row r="5" spans="1:29" x14ac:dyDescent="0.25">
      <c r="A5" t="s">
        <v>249</v>
      </c>
      <c r="B5" s="49">
        <v>60.54</v>
      </c>
      <c r="C5" s="49">
        <v>57.35</v>
      </c>
      <c r="D5" s="49">
        <v>53.95</v>
      </c>
      <c r="E5" s="49">
        <v>50.35</v>
      </c>
      <c r="F5" s="49">
        <v>60.54</v>
      </c>
      <c r="G5" s="49">
        <v>57.35</v>
      </c>
      <c r="H5" s="49">
        <v>53.95</v>
      </c>
      <c r="I5" s="49">
        <v>50.35</v>
      </c>
      <c r="K5" t="s">
        <v>250</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250</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251</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252</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253</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254</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255</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256</v>
      </c>
      <c r="B11" s="49">
        <v>0.08</v>
      </c>
      <c r="C11" s="49">
        <v>0.09</v>
      </c>
      <c r="D11" s="49">
        <v>0.1</v>
      </c>
      <c r="E11" s="49">
        <v>0.12</v>
      </c>
      <c r="F11" s="49">
        <v>0.08</v>
      </c>
      <c r="G11" s="49">
        <v>0.09</v>
      </c>
      <c r="H11" s="49">
        <v>0.1</v>
      </c>
      <c r="I11" s="49">
        <v>0.12</v>
      </c>
    </row>
    <row r="13" spans="1:29" x14ac:dyDescent="0.25">
      <c r="A13" s="43" t="s">
        <v>276</v>
      </c>
      <c r="K13" s="43" t="s">
        <v>257</v>
      </c>
      <c r="U13" s="43" t="s">
        <v>257</v>
      </c>
    </row>
    <row r="14" spans="1:29" x14ac:dyDescent="0.25">
      <c r="B14" t="s">
        <v>31</v>
      </c>
      <c r="F14" t="s">
        <v>32</v>
      </c>
      <c r="L14" t="s">
        <v>31</v>
      </c>
      <c r="P14" t="s">
        <v>32</v>
      </c>
      <c r="V14" t="s">
        <v>31</v>
      </c>
      <c r="Z14" t="s">
        <v>32</v>
      </c>
    </row>
    <row r="15" spans="1:29" x14ac:dyDescent="0.25">
      <c r="B15" t="s">
        <v>86</v>
      </c>
      <c r="C15" t="s">
        <v>87</v>
      </c>
      <c r="D15" t="s">
        <v>88</v>
      </c>
      <c r="E15" t="s">
        <v>248</v>
      </c>
      <c r="F15" t="s">
        <v>86</v>
      </c>
      <c r="G15" t="s">
        <v>87</v>
      </c>
      <c r="H15" t="s">
        <v>88</v>
      </c>
      <c r="I15" t="s">
        <v>248</v>
      </c>
      <c r="L15" t="s">
        <v>86</v>
      </c>
      <c r="M15" t="s">
        <v>87</v>
      </c>
      <c r="N15" t="s">
        <v>88</v>
      </c>
      <c r="O15" t="s">
        <v>248</v>
      </c>
      <c r="P15" t="s">
        <v>86</v>
      </c>
      <c r="Q15" t="s">
        <v>87</v>
      </c>
      <c r="R15" t="s">
        <v>88</v>
      </c>
      <c r="S15" t="s">
        <v>248</v>
      </c>
      <c r="V15" t="s">
        <v>86</v>
      </c>
      <c r="W15" t="s">
        <v>87</v>
      </c>
      <c r="X15" t="s">
        <v>88</v>
      </c>
      <c r="Y15" t="s">
        <v>248</v>
      </c>
      <c r="Z15" t="s">
        <v>86</v>
      </c>
      <c r="AA15" t="s">
        <v>87</v>
      </c>
      <c r="AB15" t="s">
        <v>88</v>
      </c>
      <c r="AC15" t="s">
        <v>248</v>
      </c>
    </row>
    <row r="16" spans="1:29" x14ac:dyDescent="0.25">
      <c r="A16" t="s">
        <v>249</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250</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251</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250</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252</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253</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254</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255</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258</v>
      </c>
      <c r="K24" s="43" t="s">
        <v>259</v>
      </c>
      <c r="U24" s="43" t="s">
        <v>259</v>
      </c>
    </row>
    <row r="25" spans="1:29" x14ac:dyDescent="0.25">
      <c r="B25" t="s">
        <v>31</v>
      </c>
      <c r="F25" t="s">
        <v>32</v>
      </c>
      <c r="L25" t="s">
        <v>31</v>
      </c>
      <c r="P25" t="s">
        <v>32</v>
      </c>
      <c r="V25" t="s">
        <v>31</v>
      </c>
      <c r="Z25" t="s">
        <v>32</v>
      </c>
    </row>
    <row r="26" spans="1:29" x14ac:dyDescent="0.25">
      <c r="B26" t="s">
        <v>86</v>
      </c>
      <c r="C26" t="s">
        <v>87</v>
      </c>
      <c r="D26" t="s">
        <v>88</v>
      </c>
      <c r="E26" t="s">
        <v>248</v>
      </c>
      <c r="F26" t="s">
        <v>86</v>
      </c>
      <c r="G26" t="s">
        <v>87</v>
      </c>
      <c r="H26" t="s">
        <v>88</v>
      </c>
      <c r="I26" t="s">
        <v>248</v>
      </c>
      <c r="L26" t="s">
        <v>86</v>
      </c>
      <c r="M26" t="s">
        <v>87</v>
      </c>
      <c r="N26" t="s">
        <v>88</v>
      </c>
      <c r="O26" t="s">
        <v>248</v>
      </c>
      <c r="P26" t="s">
        <v>86</v>
      </c>
      <c r="Q26" t="s">
        <v>87</v>
      </c>
      <c r="R26" t="s">
        <v>88</v>
      </c>
      <c r="S26" t="s">
        <v>248</v>
      </c>
      <c r="V26" t="s">
        <v>86</v>
      </c>
      <c r="W26" t="s">
        <v>87</v>
      </c>
      <c r="X26" t="s">
        <v>88</v>
      </c>
      <c r="Y26" t="s">
        <v>248</v>
      </c>
      <c r="Z26" t="s">
        <v>86</v>
      </c>
      <c r="AA26" t="s">
        <v>87</v>
      </c>
      <c r="AB26" t="s">
        <v>88</v>
      </c>
      <c r="AC26" t="s">
        <v>248</v>
      </c>
    </row>
    <row r="27" spans="1:29" x14ac:dyDescent="0.25">
      <c r="A27" t="s">
        <v>249</v>
      </c>
      <c r="B27" s="147">
        <v>0</v>
      </c>
      <c r="C27" s="147">
        <v>0</v>
      </c>
      <c r="D27" s="147">
        <v>1.0000000000000001E-5</v>
      </c>
      <c r="E27" s="147">
        <v>1.0000000000000001E-5</v>
      </c>
      <c r="F27" s="147">
        <v>0</v>
      </c>
      <c r="G27" s="147">
        <v>0</v>
      </c>
      <c r="H27" s="147">
        <v>1.0000000000000001E-5</v>
      </c>
      <c r="I27" s="147">
        <v>1.0000000000000001E-5</v>
      </c>
      <c r="K27" t="s">
        <v>250</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251</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250</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252</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253</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254</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255</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256</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260</v>
      </c>
      <c r="B36" s="43"/>
      <c r="C36" s="43"/>
      <c r="D36" s="43"/>
      <c r="E36" s="43"/>
      <c r="F36" s="43"/>
      <c r="G36" s="43"/>
      <c r="H36" s="43"/>
      <c r="I36" s="43"/>
      <c r="K36" s="43" t="s">
        <v>261</v>
      </c>
      <c r="L36" s="43"/>
      <c r="M36" s="43"/>
      <c r="N36" s="43"/>
      <c r="O36" s="43"/>
      <c r="P36" s="43"/>
      <c r="Q36" s="43"/>
      <c r="R36" s="43"/>
      <c r="S36" s="43"/>
      <c r="U36" s="43" t="s">
        <v>261</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250</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250</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262</v>
      </c>
      <c r="K46" s="43" t="s">
        <v>263</v>
      </c>
      <c r="U46" s="43" t="s">
        <v>263</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250</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250</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264</v>
      </c>
      <c r="K56" s="43" t="s">
        <v>265</v>
      </c>
      <c r="U56" s="43" t="s">
        <v>265</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275</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248</v>
      </c>
      <c r="F61" t="s">
        <v>86</v>
      </c>
      <c r="G61" t="s">
        <v>87</v>
      </c>
      <c r="H61" t="s">
        <v>88</v>
      </c>
      <c r="I61" t="s">
        <v>248</v>
      </c>
      <c r="K61" s="43" t="s">
        <v>266</v>
      </c>
      <c r="U61" s="43" t="s">
        <v>267</v>
      </c>
    </row>
    <row r="62" spans="1:29" x14ac:dyDescent="0.25">
      <c r="A62" t="s">
        <v>249</v>
      </c>
      <c r="B62" s="147">
        <v>0.15307999999999999</v>
      </c>
      <c r="C62" s="147">
        <v>0.18345</v>
      </c>
      <c r="D62" s="147">
        <v>0.22534000000000001</v>
      </c>
      <c r="E62" s="147">
        <v>0.28641</v>
      </c>
      <c r="F62" s="147">
        <v>0.15307999999999999</v>
      </c>
      <c r="G62" s="147">
        <v>0.18345</v>
      </c>
      <c r="H62" s="147">
        <v>0.22534000000000001</v>
      </c>
      <c r="I62" s="147">
        <v>0.28641</v>
      </c>
      <c r="K62" t="s">
        <v>268</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251</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269</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252</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253</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270</v>
      </c>
      <c r="L65" s="147"/>
    </row>
    <row r="66" spans="1:19" x14ac:dyDescent="0.25">
      <c r="A66" t="s">
        <v>254</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268</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255</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269</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271</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272</v>
      </c>
    </row>
    <row r="71" spans="1:19" x14ac:dyDescent="0.25">
      <c r="K71" t="s">
        <v>268</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269</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271</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STIPrevInputs</vt:lpstr>
      <vt:lpstr>HIVDiseaseInputs</vt:lpstr>
      <vt:lpstr>HIVFertilityInputs</vt:lpstr>
      <vt:lpstr>ARTAdultInputs</vt:lpstr>
      <vt:lpstr>MCInputs</vt:lpstr>
      <vt:lpstr>MTCTRateInputs</vt:lpstr>
      <vt:lpstr>BreastfeedingInputs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2024-08-30T20:04:24Z</dcterms:modified>
</cp:coreProperties>
</file>