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600" windowHeight="9240" activeTab="6"/>
  </bookViews>
  <sheets>
    <sheet name="Sheet1" sheetId="1" r:id="rId1"/>
    <sheet name="310" sheetId="2" r:id="rId2"/>
    <sheet name="310_reg" sheetId="3" r:id="rId3"/>
    <sheet name="tabella_depotenziamento" sheetId="4" r:id="rId4"/>
    <sheet name="220" sheetId="6" r:id="rId5"/>
    <sheet name="220_reg" sheetId="7" r:id="rId6"/>
    <sheet name="140" sheetId="8" r:id="rId7"/>
  </sheets>
  <calcPr calcId="125725"/>
</workbook>
</file>

<file path=xl/calcChain.xml><?xml version="1.0" encoding="utf-8"?>
<calcChain xmlns="http://schemas.openxmlformats.org/spreadsheetml/2006/main">
  <c r="E9" i="8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10" i="3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9"/>
  <c r="E9" i="7"/>
  <c r="E8"/>
  <c r="E8" i="3"/>
  <c r="C8"/>
  <c r="E30" i="7"/>
  <c r="E31"/>
  <c r="E32"/>
  <c r="E33"/>
  <c r="G6" i="3"/>
  <c r="C8" i="8" l="1"/>
  <c r="E8" s="1"/>
  <c r="C9" i="7"/>
  <c r="C10"/>
  <c r="C11"/>
  <c r="C12"/>
  <c r="C13"/>
  <c r="C8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I26" i="6"/>
  <c r="H26"/>
  <c r="G26"/>
  <c r="F26"/>
  <c r="E26"/>
  <c r="D26"/>
  <c r="J25"/>
  <c r="I25"/>
  <c r="H25"/>
  <c r="G25"/>
  <c r="F25"/>
  <c r="E25"/>
  <c r="D25"/>
  <c r="N24"/>
  <c r="I13"/>
  <c r="H13"/>
  <c r="G13"/>
  <c r="F13"/>
  <c r="E13"/>
  <c r="D13"/>
  <c r="J12"/>
  <c r="I12"/>
  <c r="H12"/>
  <c r="G12"/>
  <c r="F12"/>
  <c r="E12"/>
  <c r="D12"/>
  <c r="M11"/>
  <c r="N25" l="1"/>
  <c r="N26"/>
  <c r="M13"/>
  <c r="M12"/>
  <c r="O24" i="2"/>
  <c r="O26"/>
  <c r="O25"/>
  <c r="N12"/>
  <c r="N13"/>
  <c r="N11"/>
  <c r="E25"/>
  <c r="F25"/>
  <c r="G25"/>
  <c r="H25"/>
  <c r="I25"/>
  <c r="J25"/>
  <c r="K25"/>
  <c r="E26"/>
  <c r="F26"/>
  <c r="G26"/>
  <c r="H26"/>
  <c r="I26"/>
  <c r="J26"/>
  <c r="D26"/>
  <c r="D25"/>
  <c r="E12"/>
  <c r="F12"/>
  <c r="G12"/>
  <c r="H12"/>
  <c r="I12"/>
  <c r="J12"/>
  <c r="K12"/>
  <c r="E13"/>
  <c r="F13"/>
  <c r="G13"/>
  <c r="H13"/>
  <c r="I13"/>
  <c r="J13"/>
  <c r="D13"/>
  <c r="D12"/>
  <c r="F39" i="1" l="1"/>
  <c r="G39" s="1"/>
  <c r="J32"/>
  <c r="J30"/>
  <c r="J28"/>
  <c r="J17"/>
  <c r="J20"/>
  <c r="K20"/>
  <c r="K28"/>
  <c r="K17"/>
  <c r="L17"/>
  <c r="L28"/>
  <c r="L20"/>
  <c r="H12"/>
  <c r="C32"/>
  <c r="E32" s="1"/>
  <c r="H32" s="1"/>
  <c r="C31"/>
  <c r="E31" s="1"/>
  <c r="H31" s="1"/>
  <c r="C30"/>
  <c r="E30" s="1"/>
  <c r="H30" s="1"/>
  <c r="C29"/>
  <c r="E29" s="1"/>
  <c r="H29" s="1"/>
  <c r="C28"/>
  <c r="E28" s="1"/>
  <c r="H28" s="1"/>
  <c r="E23"/>
  <c r="H23" s="1"/>
  <c r="C23"/>
  <c r="C22" l="1"/>
  <c r="E22" s="1"/>
  <c r="H22" s="1"/>
  <c r="C21"/>
  <c r="E21" s="1"/>
  <c r="H21" s="1"/>
  <c r="C20"/>
  <c r="E20" s="1"/>
  <c r="H20" s="1"/>
  <c r="C19"/>
  <c r="E19" s="1"/>
  <c r="H19" s="1"/>
  <c r="C18"/>
  <c r="E18" s="1"/>
  <c r="H18" s="1"/>
  <c r="C17"/>
  <c r="E17" s="1"/>
  <c r="H17" s="1"/>
  <c r="C12"/>
  <c r="E12" s="1"/>
  <c r="C11"/>
  <c r="E11" s="1"/>
  <c r="H11" s="1"/>
  <c r="C10"/>
  <c r="E10" s="1"/>
  <c r="H10" s="1"/>
  <c r="C9"/>
  <c r="E9" s="1"/>
  <c r="H9" s="1"/>
  <c r="C8"/>
  <c r="E8" s="1"/>
  <c r="H8" s="1"/>
  <c r="C7"/>
  <c r="E7" s="1"/>
  <c r="H7" s="1"/>
  <c r="C6"/>
  <c r="E6" s="1"/>
  <c r="H6" s="1"/>
  <c r="C5"/>
  <c r="E5" s="1"/>
  <c r="H5" s="1"/>
</calcChain>
</file>

<file path=xl/sharedStrings.xml><?xml version="1.0" encoding="utf-8"?>
<sst xmlns="http://schemas.openxmlformats.org/spreadsheetml/2006/main" count="94" uniqueCount="36">
  <si>
    <t>r</t>
  </si>
  <si>
    <t>A</t>
  </si>
  <si>
    <t>P</t>
  </si>
  <si>
    <t>V</t>
  </si>
  <si>
    <t>Q</t>
  </si>
  <si>
    <t>[m]</t>
  </si>
  <si>
    <t>[m^2]</t>
  </si>
  <si>
    <t>[m/s]</t>
  </si>
  <si>
    <t>[m3/h]</t>
  </si>
  <si>
    <t>[Pa]</t>
  </si>
  <si>
    <t>P_st</t>
  </si>
  <si>
    <t>[W]</t>
  </si>
  <si>
    <t>P_el</t>
  </si>
  <si>
    <t>SFP</t>
  </si>
  <si>
    <t>[kPa]</t>
  </si>
  <si>
    <t>ERP</t>
  </si>
  <si>
    <t>delta_P</t>
  </si>
  <si>
    <t>livello regolazione</t>
  </si>
  <si>
    <t>caduta W</t>
  </si>
  <si>
    <t>Pa</t>
  </si>
  <si>
    <t>W</t>
  </si>
  <si>
    <t>x= reg</t>
  </si>
  <si>
    <t>y= K watts</t>
  </si>
  <si>
    <t>x=Pa in eccesso</t>
  </si>
  <si>
    <t>y=reg</t>
  </si>
  <si>
    <r>
      <t>y = -2E-05x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- 0.045x + 100</t>
    </r>
  </si>
  <si>
    <r>
      <t>y = 0.0429e</t>
    </r>
    <r>
      <rPr>
        <vertAlign val="superscript"/>
        <sz val="11"/>
        <color theme="1"/>
        <rFont val="Calibri"/>
        <family val="2"/>
        <scheme val="minor"/>
      </rPr>
      <t>0.0316x</t>
    </r>
  </si>
  <si>
    <t>Reg</t>
  </si>
  <si>
    <t>K  (W_in, SFP)</t>
  </si>
  <si>
    <t>Regulation_Level</t>
  </si>
  <si>
    <t>Power_coeff  (W_in, SFP)</t>
  </si>
  <si>
    <t>Diff. ESP [Pa]</t>
  </si>
  <si>
    <t>Validity: Unit from 93 to 543</t>
  </si>
  <si>
    <t>Precision: +/- 5 on regulation level</t>
  </si>
  <si>
    <t>y = -9E-05x2 - 0.0386x + 100</t>
  </si>
  <si>
    <t>reg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</si>
</sst>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9" fontId="0" fillId="0" borderId="0" xfId="0" applyNumberFormat="1"/>
    <xf numFmtId="0" fontId="1" fillId="2" borderId="0" xfId="1"/>
    <xf numFmtId="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xVal>
            <c:numRef>
              <c:f>Sheet1!$E$5:$E$12</c:f>
              <c:numCache>
                <c:formatCode>General</c:formatCode>
                <c:ptCount val="8"/>
                <c:pt idx="0">
                  <c:v>448.77022737999476</c:v>
                </c:pt>
                <c:pt idx="1">
                  <c:v>412.57908001064038</c:v>
                </c:pt>
                <c:pt idx="2">
                  <c:v>390.86439158902772</c:v>
                </c:pt>
                <c:pt idx="3">
                  <c:v>354.67324421967334</c:v>
                </c:pt>
                <c:pt idx="4">
                  <c:v>340.1967852719315</c:v>
                </c:pt>
                <c:pt idx="5">
                  <c:v>289.52917895483534</c:v>
                </c:pt>
                <c:pt idx="6">
                  <c:v>246.09980211161002</c:v>
                </c:pt>
                <c:pt idx="7">
                  <c:v>50.66760631709618</c:v>
                </c:pt>
              </c:numCache>
            </c:numRef>
          </c:xVal>
          <c:yVal>
            <c:numRef>
              <c:f>Sheet1!$F$5:$F$12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Sheet1!$B$14</c:f>
              <c:strCache>
                <c:ptCount val="1"/>
                <c:pt idx="0">
                  <c:v>71%</c:v>
                </c:pt>
              </c:strCache>
            </c:strRef>
          </c:tx>
          <c:marker>
            <c:symbol val="none"/>
          </c:marker>
          <c:xVal>
            <c:numRef>
              <c:f>Sheet1!$E$17:$E$23</c:f>
              <c:numCache>
                <c:formatCode>General</c:formatCode>
                <c:ptCount val="7"/>
                <c:pt idx="0">
                  <c:v>361.91147369354417</c:v>
                </c:pt>
                <c:pt idx="1">
                  <c:v>325.72032632418973</c:v>
                </c:pt>
                <c:pt idx="2">
                  <c:v>296.76740842870618</c:v>
                </c:pt>
                <c:pt idx="3">
                  <c:v>238.86157263773916</c:v>
                </c:pt>
                <c:pt idx="4">
                  <c:v>166.47927789903031</c:v>
                </c:pt>
                <c:pt idx="5">
                  <c:v>137.52636000354678</c:v>
                </c:pt>
                <c:pt idx="6">
                  <c:v>36.191147369354418</c:v>
                </c:pt>
              </c:numCache>
            </c:numRef>
          </c:xVal>
          <c:yVal>
            <c:numRef>
              <c:f>Sheet1!$F$17:$F$23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145</c:v>
                </c:pt>
                <c:pt idx="3">
                  <c:v>200</c:v>
                </c:pt>
                <c:pt idx="4">
                  <c:v>250</c:v>
                </c:pt>
                <c:pt idx="5">
                  <c:v>290</c:v>
                </c:pt>
                <c:pt idx="6">
                  <c:v>350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51%</c:v>
                </c:pt>
              </c:strCache>
            </c:strRef>
          </c:tx>
          <c:marker>
            <c:symbol val="none"/>
          </c:marker>
          <c:xVal>
            <c:numRef>
              <c:f>Sheet1!$E$28:$E$32</c:f>
              <c:numCache>
                <c:formatCode>General</c:formatCode>
                <c:ptCount val="5"/>
                <c:pt idx="0">
                  <c:v>231.6233431638683</c:v>
                </c:pt>
                <c:pt idx="1">
                  <c:v>195.43219579451386</c:v>
                </c:pt>
                <c:pt idx="2">
                  <c:v>159.24104842515945</c:v>
                </c:pt>
                <c:pt idx="3">
                  <c:v>79.620524212579724</c:v>
                </c:pt>
                <c:pt idx="4">
                  <c:v>28.952917895483537</c:v>
                </c:pt>
              </c:numCache>
            </c:numRef>
          </c:xVal>
          <c:yVal>
            <c:numRef>
              <c:f>Sheet1!$F$28:$F$32</c:f>
              <c:numCache>
                <c:formatCode>General</c:formatCode>
                <c:ptCount val="5"/>
                <c:pt idx="0">
                  <c:v>40</c:v>
                </c:pt>
                <c:pt idx="1">
                  <c:v>70</c:v>
                </c:pt>
                <c:pt idx="2">
                  <c:v>100</c:v>
                </c:pt>
                <c:pt idx="3">
                  <c:v>150</c:v>
                </c:pt>
                <c:pt idx="4">
                  <c:v>180</c:v>
                </c:pt>
              </c:numCache>
            </c:numRef>
          </c:yVal>
          <c:smooth val="1"/>
        </c:ser>
        <c:axId val="67585536"/>
        <c:axId val="67587456"/>
      </c:scatterChart>
      <c:valAx>
        <c:axId val="67585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AirFlow [m</a:t>
                </a:r>
                <a:r>
                  <a:rPr lang="it-IT" baseline="30000"/>
                  <a:t>3</a:t>
                </a:r>
                <a:r>
                  <a:rPr lang="it-IT"/>
                  <a:t>/h]</a:t>
                </a:r>
              </a:p>
            </c:rich>
          </c:tx>
        </c:title>
        <c:numFmt formatCode="General" sourceLinked="1"/>
        <c:tickLblPos val="nextTo"/>
        <c:crossAx val="67587456"/>
        <c:crosses val="autoZero"/>
        <c:crossBetween val="midCat"/>
      </c:valAx>
      <c:valAx>
        <c:axId val="675874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Static</a:t>
                </a:r>
                <a:r>
                  <a:rPr lang="it-IT" baseline="0"/>
                  <a:t> Pressure [Pa]</a:t>
                </a:r>
                <a:endParaRPr lang="it-IT"/>
              </a:p>
            </c:rich>
          </c:tx>
        </c:title>
        <c:numFmt formatCode="General" sourceLinked="1"/>
        <c:tickLblPos val="nextTo"/>
        <c:crossAx val="675855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xVal>
            <c:numRef>
              <c:f>Sheet1!$E$5:$E$12</c:f>
              <c:numCache>
                <c:formatCode>General</c:formatCode>
                <c:ptCount val="8"/>
                <c:pt idx="0">
                  <c:v>448.77022737999476</c:v>
                </c:pt>
                <c:pt idx="1">
                  <c:v>412.57908001064038</c:v>
                </c:pt>
                <c:pt idx="2">
                  <c:v>390.86439158902772</c:v>
                </c:pt>
                <c:pt idx="3">
                  <c:v>354.67324421967334</c:v>
                </c:pt>
                <c:pt idx="4">
                  <c:v>340.1967852719315</c:v>
                </c:pt>
                <c:pt idx="5">
                  <c:v>289.52917895483534</c:v>
                </c:pt>
                <c:pt idx="6">
                  <c:v>246.09980211161002</c:v>
                </c:pt>
                <c:pt idx="7">
                  <c:v>50.66760631709618</c:v>
                </c:pt>
              </c:numCache>
            </c:numRef>
          </c:xVal>
          <c:yVal>
            <c:numRef>
              <c:f>Sheet1!$G$5:$G$12</c:f>
              <c:numCache>
                <c:formatCode>General</c:formatCode>
                <c:ptCount val="8"/>
                <c:pt idx="0">
                  <c:v>310</c:v>
                </c:pt>
                <c:pt idx="1">
                  <c:v>300</c:v>
                </c:pt>
                <c:pt idx="2">
                  <c:v>293</c:v>
                </c:pt>
                <c:pt idx="3">
                  <c:v>288</c:v>
                </c:pt>
                <c:pt idx="4">
                  <c:v>282</c:v>
                </c:pt>
                <c:pt idx="5">
                  <c:v>275</c:v>
                </c:pt>
                <c:pt idx="6">
                  <c:v>260</c:v>
                </c:pt>
                <c:pt idx="7">
                  <c:v>230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Sheet1!$B$14</c:f>
              <c:strCache>
                <c:ptCount val="1"/>
                <c:pt idx="0">
                  <c:v>71%</c:v>
                </c:pt>
              </c:strCache>
            </c:strRef>
          </c:tx>
          <c:marker>
            <c:symbol val="none"/>
          </c:marker>
          <c:xVal>
            <c:numRef>
              <c:f>Sheet1!$E$17:$E$23</c:f>
              <c:numCache>
                <c:formatCode>General</c:formatCode>
                <c:ptCount val="7"/>
                <c:pt idx="0">
                  <c:v>361.91147369354417</c:v>
                </c:pt>
                <c:pt idx="1">
                  <c:v>325.72032632418973</c:v>
                </c:pt>
                <c:pt idx="2">
                  <c:v>296.76740842870618</c:v>
                </c:pt>
                <c:pt idx="3">
                  <c:v>238.86157263773916</c:v>
                </c:pt>
                <c:pt idx="4">
                  <c:v>166.47927789903031</c:v>
                </c:pt>
                <c:pt idx="5">
                  <c:v>137.52636000354678</c:v>
                </c:pt>
                <c:pt idx="6">
                  <c:v>36.191147369354418</c:v>
                </c:pt>
              </c:numCache>
            </c:numRef>
          </c:xVal>
          <c:yVal>
            <c:numRef>
              <c:f>Sheet1!$G$17:$G$23</c:f>
              <c:numCache>
                <c:formatCode>General</c:formatCode>
                <c:ptCount val="7"/>
                <c:pt idx="0">
                  <c:v>183</c:v>
                </c:pt>
                <c:pt idx="1">
                  <c:v>173</c:v>
                </c:pt>
                <c:pt idx="2">
                  <c:v>167</c:v>
                </c:pt>
                <c:pt idx="3">
                  <c:v>157</c:v>
                </c:pt>
                <c:pt idx="4">
                  <c:v>147</c:v>
                </c:pt>
                <c:pt idx="5">
                  <c:v>141</c:v>
                </c:pt>
                <c:pt idx="6">
                  <c:v>127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51%</c:v>
                </c:pt>
              </c:strCache>
            </c:strRef>
          </c:tx>
          <c:marker>
            <c:symbol val="none"/>
          </c:marker>
          <c:xVal>
            <c:numRef>
              <c:f>Sheet1!$E$28:$E$32</c:f>
              <c:numCache>
                <c:formatCode>General</c:formatCode>
                <c:ptCount val="5"/>
                <c:pt idx="0">
                  <c:v>231.6233431638683</c:v>
                </c:pt>
                <c:pt idx="1">
                  <c:v>195.43219579451386</c:v>
                </c:pt>
                <c:pt idx="2">
                  <c:v>159.24104842515945</c:v>
                </c:pt>
                <c:pt idx="3">
                  <c:v>79.620524212579724</c:v>
                </c:pt>
                <c:pt idx="4">
                  <c:v>28.952917895483537</c:v>
                </c:pt>
              </c:numCache>
            </c:numRef>
          </c:xVal>
          <c:yVal>
            <c:numRef>
              <c:f>Sheet1!$G$28:$G$32</c:f>
              <c:numCache>
                <c:formatCode>General</c:formatCode>
                <c:ptCount val="5"/>
                <c:pt idx="0">
                  <c:v>78</c:v>
                </c:pt>
                <c:pt idx="1">
                  <c:v>76</c:v>
                </c:pt>
                <c:pt idx="2">
                  <c:v>72</c:v>
                </c:pt>
                <c:pt idx="3">
                  <c:v>64</c:v>
                </c:pt>
                <c:pt idx="4">
                  <c:v>62</c:v>
                </c:pt>
              </c:numCache>
            </c:numRef>
          </c:yVal>
          <c:smooth val="1"/>
        </c:ser>
        <c:axId val="98769152"/>
        <c:axId val="100282752"/>
      </c:scatterChart>
      <c:valAx>
        <c:axId val="98769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it-IT" sz="1000" b="1" i="0" baseline="0"/>
                  <a:t>AirFlow [m</a:t>
                </a:r>
                <a:r>
                  <a:rPr lang="it-IT" sz="1000" b="1" i="0" baseline="30000"/>
                  <a:t>3</a:t>
                </a:r>
                <a:r>
                  <a:rPr lang="it-IT" sz="1000" b="1" i="0" baseline="0"/>
                  <a:t>/h]</a:t>
                </a:r>
                <a:endParaRPr lang="it-IT" sz="1000"/>
              </a:p>
            </c:rich>
          </c:tx>
        </c:title>
        <c:numFmt formatCode="General" sourceLinked="1"/>
        <c:tickLblPos val="nextTo"/>
        <c:crossAx val="100282752"/>
        <c:crosses val="autoZero"/>
        <c:crossBetween val="midCat"/>
      </c:valAx>
      <c:valAx>
        <c:axId val="1002827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Input Power</a:t>
                </a:r>
                <a:r>
                  <a:rPr lang="it-IT" baseline="0"/>
                  <a:t> [W]</a:t>
                </a:r>
                <a:endParaRPr lang="it-IT"/>
              </a:p>
            </c:rich>
          </c:tx>
        </c:title>
        <c:numFmt formatCode="General" sourceLinked="1"/>
        <c:tickLblPos val="nextTo"/>
        <c:crossAx val="987691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17322615923009624"/>
                  <c:y val="7.5019685039370107E-2"/>
                </c:manualLayout>
              </c:layout>
              <c:numFmt formatCode="General" sourceLinked="0"/>
            </c:trendlineLbl>
          </c:trendline>
          <c:xVal>
            <c:numRef>
              <c:f>Sheet1!$S$34:$S$36</c:f>
              <c:numCache>
                <c:formatCode>General</c:formatCode>
                <c:ptCount val="3"/>
                <c:pt idx="0">
                  <c:v>100</c:v>
                </c:pt>
                <c:pt idx="1">
                  <c:v>71</c:v>
                </c:pt>
                <c:pt idx="2">
                  <c:v>51</c:v>
                </c:pt>
              </c:numCache>
            </c:numRef>
          </c:xVal>
          <c:yVal>
            <c:numRef>
              <c:f>Sheet1!$T$34:$T$36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0.3</c:v>
                </c:pt>
              </c:numCache>
            </c:numRef>
          </c:yVal>
          <c:smooth val="1"/>
        </c:ser>
        <c:axId val="64783872"/>
        <c:axId val="64785408"/>
      </c:scatterChart>
      <c:valAx>
        <c:axId val="64783872"/>
        <c:scaling>
          <c:orientation val="minMax"/>
        </c:scaling>
        <c:axPos val="b"/>
        <c:numFmt formatCode="General" sourceLinked="1"/>
        <c:tickLblPos val="nextTo"/>
        <c:crossAx val="64785408"/>
        <c:crosses val="autoZero"/>
        <c:crossBetween val="midCat"/>
      </c:valAx>
      <c:valAx>
        <c:axId val="64785408"/>
        <c:scaling>
          <c:orientation val="minMax"/>
        </c:scaling>
        <c:axPos val="l"/>
        <c:majorGridlines/>
        <c:numFmt formatCode="General" sourceLinked="1"/>
        <c:tickLblPos val="nextTo"/>
        <c:crossAx val="64783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2602187226596694"/>
                  <c:y val="-0.40652267424905247"/>
                </c:manualLayout>
              </c:layout>
              <c:numFmt formatCode="General" sourceLinked="0"/>
            </c:trendlineLbl>
          </c:trendline>
          <c:xVal>
            <c:numRef>
              <c:f>Sheet1!$R$34:$R$36</c:f>
              <c:numCache>
                <c:formatCode>General</c:formatCode>
                <c:ptCount val="3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</c:numCache>
            </c:numRef>
          </c:xVal>
          <c:yVal>
            <c:numRef>
              <c:f>Sheet1!$S$34:$S$36</c:f>
              <c:numCache>
                <c:formatCode>General</c:formatCode>
                <c:ptCount val="3"/>
                <c:pt idx="0">
                  <c:v>100</c:v>
                </c:pt>
                <c:pt idx="1">
                  <c:v>71</c:v>
                </c:pt>
                <c:pt idx="2">
                  <c:v>51</c:v>
                </c:pt>
              </c:numCache>
            </c:numRef>
          </c:yVal>
          <c:smooth val="1"/>
        </c:ser>
        <c:axId val="64809984"/>
        <c:axId val="64815872"/>
      </c:scatterChart>
      <c:valAx>
        <c:axId val="64809984"/>
        <c:scaling>
          <c:orientation val="minMax"/>
        </c:scaling>
        <c:axPos val="b"/>
        <c:numFmt formatCode="General" sourceLinked="1"/>
        <c:tickLblPos val="nextTo"/>
        <c:crossAx val="64815872"/>
        <c:crosses val="autoZero"/>
        <c:crossBetween val="midCat"/>
      </c:valAx>
      <c:valAx>
        <c:axId val="64815872"/>
        <c:scaling>
          <c:orientation val="minMax"/>
        </c:scaling>
        <c:axPos val="l"/>
        <c:majorGridlines/>
        <c:numFmt formatCode="General" sourceLinked="1"/>
        <c:tickLblPos val="nextTo"/>
        <c:crossAx val="648099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8.2822834645669294E-2"/>
                  <c:y val="5.6277704870224557E-2"/>
                </c:manualLayout>
              </c:layout>
              <c:numFmt formatCode="General" sourceLinked="0"/>
            </c:trendlineLbl>
          </c:trendline>
          <c:xVal>
            <c:numRef>
              <c:f>'310'!$N$11:$N$13</c:f>
              <c:numCache>
                <c:formatCode>General</c:formatCode>
                <c:ptCount val="3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</c:numCache>
            </c:numRef>
          </c:xVal>
          <c:yVal>
            <c:numRef>
              <c:f>'310'!$O$11:$O$13</c:f>
              <c:numCache>
                <c:formatCode>General</c:formatCode>
                <c:ptCount val="3"/>
                <c:pt idx="0">
                  <c:v>100</c:v>
                </c:pt>
                <c:pt idx="1">
                  <c:v>90</c:v>
                </c:pt>
                <c:pt idx="2">
                  <c:v>78</c:v>
                </c:pt>
              </c:numCache>
            </c:numRef>
          </c:yVal>
          <c:smooth val="1"/>
        </c:ser>
        <c:axId val="65954944"/>
        <c:axId val="65956480"/>
      </c:scatterChart>
      <c:valAx>
        <c:axId val="65954944"/>
        <c:scaling>
          <c:orientation val="minMax"/>
        </c:scaling>
        <c:axPos val="b"/>
        <c:numFmt formatCode="General" sourceLinked="1"/>
        <c:tickLblPos val="nextTo"/>
        <c:crossAx val="65956480"/>
        <c:crosses val="autoZero"/>
        <c:crossBetween val="midCat"/>
      </c:valAx>
      <c:valAx>
        <c:axId val="65956480"/>
        <c:scaling>
          <c:orientation val="minMax"/>
        </c:scaling>
        <c:axPos val="l"/>
        <c:majorGridlines/>
        <c:numFmt formatCode="General" sourceLinked="1"/>
        <c:tickLblPos val="nextTo"/>
        <c:crossAx val="6595494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exp"/>
            <c:dispRSqr val="1"/>
            <c:dispEq val="1"/>
            <c:trendlineLbl>
              <c:layout>
                <c:manualLayout>
                  <c:x val="-6.2115048118985126E-2"/>
                  <c:y val="6.2004228638086904E-2"/>
                </c:manualLayout>
              </c:layout>
              <c:numFmt formatCode="General" sourceLinked="0"/>
            </c:trendlineLbl>
          </c:trendline>
          <c:xVal>
            <c:numRef>
              <c:f>'310'!$N$24:$N$26</c:f>
              <c:numCache>
                <c:formatCode>General</c:formatCode>
                <c:ptCount val="3"/>
                <c:pt idx="0">
                  <c:v>100</c:v>
                </c:pt>
                <c:pt idx="1">
                  <c:v>90</c:v>
                </c:pt>
                <c:pt idx="2">
                  <c:v>78</c:v>
                </c:pt>
              </c:numCache>
            </c:numRef>
          </c:xVal>
          <c:yVal>
            <c:numRef>
              <c:f>'310'!$O$24:$O$26</c:f>
              <c:numCache>
                <c:formatCode>General</c:formatCode>
                <c:ptCount val="3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</c:numCache>
            </c:numRef>
          </c:yVal>
          <c:smooth val="1"/>
        </c:ser>
        <c:axId val="65972864"/>
        <c:axId val="65982848"/>
      </c:scatterChart>
      <c:valAx>
        <c:axId val="65972864"/>
        <c:scaling>
          <c:orientation val="minMax"/>
        </c:scaling>
        <c:axPos val="b"/>
        <c:numFmt formatCode="General" sourceLinked="1"/>
        <c:tickLblPos val="nextTo"/>
        <c:crossAx val="65982848"/>
        <c:crosses val="autoZero"/>
        <c:crossBetween val="midCat"/>
      </c:valAx>
      <c:valAx>
        <c:axId val="65982848"/>
        <c:scaling>
          <c:orientation val="minMax"/>
        </c:scaling>
        <c:axPos val="l"/>
        <c:majorGridlines/>
        <c:numFmt formatCode="General" sourceLinked="1"/>
        <c:tickLblPos val="nextTo"/>
        <c:crossAx val="659728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'310_reg'!$C$7</c:f>
              <c:strCache>
                <c:ptCount val="1"/>
                <c:pt idx="0">
                  <c:v>reg</c:v>
                </c:pt>
              </c:strCache>
            </c:strRef>
          </c:tx>
          <c:marker>
            <c:symbol val="none"/>
          </c:marker>
          <c:trendline>
            <c:trendlineType val="poly"/>
            <c:order val="3"/>
            <c:dispEq val="1"/>
            <c:trendlineLbl>
              <c:layout>
                <c:manualLayout>
                  <c:x val="-8.2509186351706038E-2"/>
                  <c:y val="-1.7330125400991544E-2"/>
                </c:manualLayout>
              </c:layout>
              <c:numFmt formatCode="General" sourceLinked="0"/>
            </c:trendlineLbl>
          </c:trendline>
          <c:xVal>
            <c:numRef>
              <c:f>'310_reg'!$C$8:$C$33</c:f>
              <c:numCache>
                <c:formatCode>0</c:formatCode>
                <c:ptCount val="26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93</c:v>
                </c:pt>
                <c:pt idx="7">
                  <c:v>92</c:v>
                </c:pt>
                <c:pt idx="8">
                  <c:v>91</c:v>
                </c:pt>
                <c:pt idx="9">
                  <c:v>89</c:v>
                </c:pt>
                <c:pt idx="10">
                  <c:v>87</c:v>
                </c:pt>
                <c:pt idx="11">
                  <c:v>85</c:v>
                </c:pt>
                <c:pt idx="12">
                  <c:v>82</c:v>
                </c:pt>
                <c:pt idx="13">
                  <c:v>79</c:v>
                </c:pt>
                <c:pt idx="14">
                  <c:v>76</c:v>
                </c:pt>
                <c:pt idx="15">
                  <c:v>73</c:v>
                </c:pt>
                <c:pt idx="16">
                  <c:v>70</c:v>
                </c:pt>
                <c:pt idx="17">
                  <c:v>66</c:v>
                </c:pt>
                <c:pt idx="18">
                  <c:v>62</c:v>
                </c:pt>
                <c:pt idx="19">
                  <c:v>58</c:v>
                </c:pt>
                <c:pt idx="20">
                  <c:v>53</c:v>
                </c:pt>
                <c:pt idx="21">
                  <c:v>48</c:v>
                </c:pt>
                <c:pt idx="22">
                  <c:v>43</c:v>
                </c:pt>
                <c:pt idx="23">
                  <c:v>38</c:v>
                </c:pt>
                <c:pt idx="24">
                  <c:v>30</c:v>
                </c:pt>
                <c:pt idx="25">
                  <c:v>20</c:v>
                </c:pt>
              </c:numCache>
            </c:numRef>
          </c:xVal>
          <c:yVal>
            <c:numRef>
              <c:f>'310_reg'!$D$8:$D$33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yVal>
          <c:smooth val="1"/>
        </c:ser>
        <c:axId val="78069760"/>
        <c:axId val="78063872"/>
      </c:scatterChart>
      <c:valAx>
        <c:axId val="78069760"/>
        <c:scaling>
          <c:orientation val="minMax"/>
        </c:scaling>
        <c:axPos val="b"/>
        <c:numFmt formatCode="0" sourceLinked="1"/>
        <c:tickLblPos val="nextTo"/>
        <c:crossAx val="78063872"/>
        <c:crosses val="autoZero"/>
        <c:crossBetween val="midCat"/>
      </c:valAx>
      <c:valAx>
        <c:axId val="78063872"/>
        <c:scaling>
          <c:orientation val="minMax"/>
        </c:scaling>
        <c:axPos val="l"/>
        <c:majorGridlines/>
        <c:numFmt formatCode="General" sourceLinked="1"/>
        <c:tickLblPos val="nextTo"/>
        <c:crossAx val="78069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power"/>
          </c:trendline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tabella_depotenziamento!$D$6:$D$31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tabella_depotenziamento!$E$6:$E$31</c:f>
              <c:numCache>
                <c:formatCode>0</c:formatCode>
                <c:ptCount val="26"/>
                <c:pt idx="0" formatCode="General">
                  <c:v>100</c:v>
                </c:pt>
                <c:pt idx="1">
                  <c:v>99.091999999999999</c:v>
                </c:pt>
                <c:pt idx="2">
                  <c:v>98.168000000000006</c:v>
                </c:pt>
                <c:pt idx="3">
                  <c:v>97.227999999999994</c:v>
                </c:pt>
                <c:pt idx="4">
                  <c:v>96.272000000000006</c:v>
                </c:pt>
                <c:pt idx="5">
                  <c:v>95.3</c:v>
                </c:pt>
                <c:pt idx="6">
                  <c:v>94.311999999999998</c:v>
                </c:pt>
                <c:pt idx="7">
                  <c:v>93.307999999999993</c:v>
                </c:pt>
                <c:pt idx="8">
                  <c:v>92.287999999999997</c:v>
                </c:pt>
                <c:pt idx="9">
                  <c:v>91.251999999999995</c:v>
                </c:pt>
                <c:pt idx="10">
                  <c:v>90.2</c:v>
                </c:pt>
                <c:pt idx="11">
                  <c:v>89.132000000000005</c:v>
                </c:pt>
                <c:pt idx="12">
                  <c:v>88.048000000000002</c:v>
                </c:pt>
                <c:pt idx="13">
                  <c:v>86.948000000000008</c:v>
                </c:pt>
                <c:pt idx="14">
                  <c:v>85.831999999999994</c:v>
                </c:pt>
                <c:pt idx="15">
                  <c:v>84.7</c:v>
                </c:pt>
                <c:pt idx="16">
                  <c:v>83.551999999999992</c:v>
                </c:pt>
                <c:pt idx="17">
                  <c:v>82.388000000000005</c:v>
                </c:pt>
                <c:pt idx="18">
                  <c:v>81.207999999999998</c:v>
                </c:pt>
                <c:pt idx="19">
                  <c:v>80.012</c:v>
                </c:pt>
                <c:pt idx="20">
                  <c:v>78.8</c:v>
                </c:pt>
                <c:pt idx="21">
                  <c:v>77.572000000000003</c:v>
                </c:pt>
                <c:pt idx="22">
                  <c:v>76.328000000000003</c:v>
                </c:pt>
                <c:pt idx="23">
                  <c:v>75.067999999999998</c:v>
                </c:pt>
                <c:pt idx="24">
                  <c:v>73.792000000000002</c:v>
                </c:pt>
                <c:pt idx="25">
                  <c:v>72.5</c:v>
                </c:pt>
              </c:numCache>
            </c:numRef>
          </c:yVal>
          <c:smooth val="1"/>
        </c:ser>
        <c:axId val="100169984"/>
        <c:axId val="100168448"/>
      </c:scatterChart>
      <c:valAx>
        <c:axId val="100169984"/>
        <c:scaling>
          <c:orientation val="minMax"/>
        </c:scaling>
        <c:axPos val="b"/>
        <c:numFmt formatCode="General" sourceLinked="1"/>
        <c:tickLblPos val="nextTo"/>
        <c:crossAx val="100168448"/>
        <c:crosses val="autoZero"/>
        <c:crossBetween val="midCat"/>
      </c:valAx>
      <c:valAx>
        <c:axId val="100168448"/>
        <c:scaling>
          <c:orientation val="minMax"/>
        </c:scaling>
        <c:axPos val="l"/>
        <c:majorGridlines/>
        <c:numFmt formatCode="General" sourceLinked="1"/>
        <c:tickLblPos val="nextTo"/>
        <c:crossAx val="1001699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8.2822834645669294E-2"/>
                  <c:y val="5.6277704870224557E-2"/>
                </c:manualLayout>
              </c:layout>
              <c:numFmt formatCode="General" sourceLinked="0"/>
            </c:trendlineLbl>
          </c:trendline>
          <c:xVal>
            <c:numRef>
              <c:f>'220'!$M$11:$M$13</c:f>
              <c:numCache>
                <c:formatCode>General</c:formatCode>
                <c:ptCount val="3"/>
                <c:pt idx="0">
                  <c:v>0</c:v>
                </c:pt>
                <c:pt idx="1">
                  <c:v>180</c:v>
                </c:pt>
                <c:pt idx="2">
                  <c:v>320</c:v>
                </c:pt>
              </c:numCache>
            </c:numRef>
          </c:xVal>
          <c:yVal>
            <c:numRef>
              <c:f>'220'!$N$11:$N$13</c:f>
              <c:numCache>
                <c:formatCode>General</c:formatCode>
                <c:ptCount val="3"/>
                <c:pt idx="0">
                  <c:v>100</c:v>
                </c:pt>
                <c:pt idx="1">
                  <c:v>90</c:v>
                </c:pt>
                <c:pt idx="2">
                  <c:v>78</c:v>
                </c:pt>
              </c:numCache>
            </c:numRef>
          </c:yVal>
          <c:smooth val="1"/>
        </c:ser>
        <c:axId val="67109248"/>
        <c:axId val="67110784"/>
      </c:scatterChart>
      <c:valAx>
        <c:axId val="67109248"/>
        <c:scaling>
          <c:orientation val="minMax"/>
        </c:scaling>
        <c:axPos val="b"/>
        <c:numFmt formatCode="General" sourceLinked="1"/>
        <c:tickLblPos val="nextTo"/>
        <c:crossAx val="67110784"/>
        <c:crosses val="autoZero"/>
        <c:crossBetween val="midCat"/>
      </c:valAx>
      <c:valAx>
        <c:axId val="67110784"/>
        <c:scaling>
          <c:orientation val="minMax"/>
        </c:scaling>
        <c:axPos val="l"/>
        <c:majorGridlines/>
        <c:numFmt formatCode="General" sourceLinked="1"/>
        <c:tickLblPos val="nextTo"/>
        <c:crossAx val="671092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exp"/>
            <c:dispRSqr val="1"/>
            <c:dispEq val="1"/>
            <c:trendlineLbl>
              <c:layout>
                <c:manualLayout>
                  <c:x val="-6.2115048118985126E-2"/>
                  <c:y val="6.2004228638086904E-2"/>
                </c:manualLayout>
              </c:layout>
              <c:numFmt formatCode="General" sourceLinked="0"/>
            </c:trendlineLbl>
          </c:trendline>
          <c:xVal>
            <c:numRef>
              <c:f>'220'!$M$24:$M$26</c:f>
              <c:numCache>
                <c:formatCode>General</c:formatCode>
                <c:ptCount val="3"/>
                <c:pt idx="0">
                  <c:v>100</c:v>
                </c:pt>
                <c:pt idx="1">
                  <c:v>90</c:v>
                </c:pt>
                <c:pt idx="2">
                  <c:v>78</c:v>
                </c:pt>
              </c:numCache>
            </c:numRef>
          </c:xVal>
          <c:yVal>
            <c:numRef>
              <c:f>'220'!$N$24:$N$26</c:f>
              <c:numCache>
                <c:formatCode>General</c:formatCode>
                <c:ptCount val="3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</c:numCache>
            </c:numRef>
          </c:yVal>
          <c:smooth val="1"/>
        </c:ser>
        <c:axId val="67127168"/>
        <c:axId val="67128704"/>
      </c:scatterChart>
      <c:valAx>
        <c:axId val="67127168"/>
        <c:scaling>
          <c:orientation val="minMax"/>
        </c:scaling>
        <c:axPos val="b"/>
        <c:numFmt formatCode="General" sourceLinked="1"/>
        <c:tickLblPos val="nextTo"/>
        <c:crossAx val="67128704"/>
        <c:crosses val="autoZero"/>
        <c:crossBetween val="midCat"/>
      </c:valAx>
      <c:valAx>
        <c:axId val="67128704"/>
        <c:scaling>
          <c:orientation val="minMax"/>
        </c:scaling>
        <c:axPos val="l"/>
        <c:majorGridlines/>
        <c:numFmt formatCode="General" sourceLinked="1"/>
        <c:tickLblPos val="nextTo"/>
        <c:crossAx val="67127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rendline>
            <c:trendlineType val="poly"/>
            <c:order val="3"/>
            <c:dispEq val="1"/>
            <c:trendlineLbl>
              <c:layout/>
              <c:numFmt formatCode="General" sourceLinked="0"/>
            </c:trendlineLbl>
          </c:trendline>
          <c:xVal>
            <c:numRef>
              <c:f>'220_reg'!$C$8:$C$33</c:f>
              <c:numCache>
                <c:formatCode>0</c:formatCode>
                <c:ptCount val="26"/>
                <c:pt idx="0">
                  <c:v>100</c:v>
                </c:pt>
                <c:pt idx="1">
                  <c:v>99.191999999999993</c:v>
                </c:pt>
                <c:pt idx="2">
                  <c:v>98.311999999999998</c:v>
                </c:pt>
                <c:pt idx="3">
                  <c:v>97.36</c:v>
                </c:pt>
                <c:pt idx="4">
                  <c:v>96.335999999999999</c:v>
                </c:pt>
                <c:pt idx="5">
                  <c:v>95.24</c:v>
                </c:pt>
                <c:pt idx="6">
                  <c:v>93</c:v>
                </c:pt>
                <c:pt idx="7">
                  <c:v>92</c:v>
                </c:pt>
                <c:pt idx="8">
                  <c:v>91</c:v>
                </c:pt>
                <c:pt idx="9">
                  <c:v>89</c:v>
                </c:pt>
                <c:pt idx="10">
                  <c:v>87</c:v>
                </c:pt>
                <c:pt idx="11">
                  <c:v>85</c:v>
                </c:pt>
                <c:pt idx="12">
                  <c:v>82</c:v>
                </c:pt>
                <c:pt idx="13">
                  <c:v>79</c:v>
                </c:pt>
                <c:pt idx="14">
                  <c:v>76</c:v>
                </c:pt>
                <c:pt idx="15">
                  <c:v>73</c:v>
                </c:pt>
                <c:pt idx="16">
                  <c:v>70</c:v>
                </c:pt>
                <c:pt idx="17">
                  <c:v>66</c:v>
                </c:pt>
                <c:pt idx="18">
                  <c:v>62</c:v>
                </c:pt>
                <c:pt idx="19">
                  <c:v>58</c:v>
                </c:pt>
                <c:pt idx="20">
                  <c:v>53</c:v>
                </c:pt>
                <c:pt idx="21">
                  <c:v>48</c:v>
                </c:pt>
                <c:pt idx="22">
                  <c:v>43</c:v>
                </c:pt>
                <c:pt idx="23">
                  <c:v>38</c:v>
                </c:pt>
                <c:pt idx="24">
                  <c:v>30</c:v>
                </c:pt>
                <c:pt idx="25">
                  <c:v>20</c:v>
                </c:pt>
              </c:numCache>
            </c:numRef>
          </c:xVal>
          <c:yVal>
            <c:numRef>
              <c:f>'220_reg'!$D$8:$D$33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431.84</c:v>
                </c:pt>
              </c:numCache>
            </c:numRef>
          </c:yVal>
          <c:smooth val="1"/>
        </c:ser>
        <c:axId val="70448640"/>
        <c:axId val="70447104"/>
      </c:scatterChart>
      <c:valAx>
        <c:axId val="70448640"/>
        <c:scaling>
          <c:orientation val="minMax"/>
        </c:scaling>
        <c:axPos val="b"/>
        <c:numFmt formatCode="0" sourceLinked="1"/>
        <c:tickLblPos val="nextTo"/>
        <c:crossAx val="70447104"/>
        <c:crosses val="autoZero"/>
        <c:crossBetween val="midCat"/>
      </c:valAx>
      <c:valAx>
        <c:axId val="70447104"/>
        <c:scaling>
          <c:orientation val="minMax"/>
        </c:scaling>
        <c:axPos val="l"/>
        <c:majorGridlines/>
        <c:numFmt formatCode="General" sourceLinked="1"/>
        <c:tickLblPos val="nextTo"/>
        <c:crossAx val="704486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rendline>
            <c:trendlineType val="poly"/>
            <c:order val="3"/>
            <c:dispEq val="1"/>
            <c:trendlineLbl>
              <c:layout/>
              <c:numFmt formatCode="General" sourceLinked="0"/>
            </c:trendlineLbl>
          </c:trendline>
          <c:xVal>
            <c:numRef>
              <c:f>'140'!$C$8:$C$33</c:f>
              <c:numCache>
                <c:formatCode>0</c:formatCode>
                <c:ptCount val="26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93</c:v>
                </c:pt>
                <c:pt idx="7">
                  <c:v>92</c:v>
                </c:pt>
                <c:pt idx="8">
                  <c:v>91</c:v>
                </c:pt>
                <c:pt idx="9">
                  <c:v>89</c:v>
                </c:pt>
                <c:pt idx="10">
                  <c:v>87</c:v>
                </c:pt>
                <c:pt idx="11">
                  <c:v>85</c:v>
                </c:pt>
                <c:pt idx="12">
                  <c:v>82</c:v>
                </c:pt>
                <c:pt idx="13">
                  <c:v>79</c:v>
                </c:pt>
                <c:pt idx="14">
                  <c:v>76</c:v>
                </c:pt>
                <c:pt idx="15">
                  <c:v>73</c:v>
                </c:pt>
                <c:pt idx="16">
                  <c:v>70</c:v>
                </c:pt>
                <c:pt idx="17">
                  <c:v>66</c:v>
                </c:pt>
                <c:pt idx="18">
                  <c:v>62</c:v>
                </c:pt>
                <c:pt idx="19">
                  <c:v>58</c:v>
                </c:pt>
                <c:pt idx="20">
                  <c:v>53</c:v>
                </c:pt>
                <c:pt idx="21">
                  <c:v>48</c:v>
                </c:pt>
                <c:pt idx="22">
                  <c:v>43</c:v>
                </c:pt>
                <c:pt idx="23">
                  <c:v>38</c:v>
                </c:pt>
                <c:pt idx="24">
                  <c:v>30</c:v>
                </c:pt>
                <c:pt idx="25">
                  <c:v>20</c:v>
                </c:pt>
              </c:numCache>
            </c:numRef>
          </c:xVal>
          <c:yVal>
            <c:numRef>
              <c:f>'140'!$D$8:$D$33</c:f>
              <c:numCache>
                <c:formatCode>General</c:formatCode>
                <c:ptCount val="26"/>
                <c:pt idx="0">
                  <c:v>0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26.4</c:v>
                </c:pt>
                <c:pt idx="4">
                  <c:v>35.200000000000003</c:v>
                </c:pt>
                <c:pt idx="5">
                  <c:v>44</c:v>
                </c:pt>
                <c:pt idx="6">
                  <c:v>52.8</c:v>
                </c:pt>
                <c:pt idx="7">
                  <c:v>61.6</c:v>
                </c:pt>
                <c:pt idx="8">
                  <c:v>70.400000000000006</c:v>
                </c:pt>
                <c:pt idx="9">
                  <c:v>79.2</c:v>
                </c:pt>
                <c:pt idx="10">
                  <c:v>88</c:v>
                </c:pt>
                <c:pt idx="11">
                  <c:v>96.8</c:v>
                </c:pt>
                <c:pt idx="12">
                  <c:v>105.6</c:v>
                </c:pt>
                <c:pt idx="13">
                  <c:v>114.4</c:v>
                </c:pt>
                <c:pt idx="14">
                  <c:v>123.2</c:v>
                </c:pt>
                <c:pt idx="15">
                  <c:v>132</c:v>
                </c:pt>
                <c:pt idx="16">
                  <c:v>140.80000000000001</c:v>
                </c:pt>
                <c:pt idx="17">
                  <c:v>149.6</c:v>
                </c:pt>
                <c:pt idx="18">
                  <c:v>158.4</c:v>
                </c:pt>
                <c:pt idx="19">
                  <c:v>167.2</c:v>
                </c:pt>
                <c:pt idx="20">
                  <c:v>176</c:v>
                </c:pt>
                <c:pt idx="21">
                  <c:v>184.8</c:v>
                </c:pt>
                <c:pt idx="22">
                  <c:v>193.6</c:v>
                </c:pt>
                <c:pt idx="23">
                  <c:v>202.4</c:v>
                </c:pt>
                <c:pt idx="24">
                  <c:v>211.2</c:v>
                </c:pt>
                <c:pt idx="25">
                  <c:v>220</c:v>
                </c:pt>
              </c:numCache>
            </c:numRef>
          </c:yVal>
          <c:smooth val="1"/>
        </c:ser>
        <c:axId val="98787328"/>
        <c:axId val="98788864"/>
      </c:scatterChart>
      <c:valAx>
        <c:axId val="98787328"/>
        <c:scaling>
          <c:orientation val="minMax"/>
        </c:scaling>
        <c:axPos val="b"/>
        <c:numFmt formatCode="0" sourceLinked="1"/>
        <c:tickLblPos val="nextTo"/>
        <c:crossAx val="98788864"/>
        <c:crosses val="autoZero"/>
        <c:crossBetween val="midCat"/>
      </c:valAx>
      <c:valAx>
        <c:axId val="98788864"/>
        <c:scaling>
          <c:orientation val="minMax"/>
        </c:scaling>
        <c:axPos val="l"/>
        <c:majorGridlines/>
        <c:numFmt formatCode="General" sourceLinked="1"/>
        <c:tickLblPos val="nextTo"/>
        <c:crossAx val="98787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561974</xdr:colOff>
      <xdr:row>0</xdr:row>
      <xdr:rowOff>95250</xdr:rowOff>
    </xdr:from>
    <xdr:to>
      <xdr:col>31</xdr:col>
      <xdr:colOff>104775</xdr:colOff>
      <xdr:row>18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600074</xdr:colOff>
      <xdr:row>20</xdr:row>
      <xdr:rowOff>28575</xdr:rowOff>
    </xdr:from>
    <xdr:to>
      <xdr:col>31</xdr:col>
      <xdr:colOff>142875</xdr:colOff>
      <xdr:row>38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85725</xdr:colOff>
      <xdr:row>0</xdr:row>
      <xdr:rowOff>104775</xdr:rowOff>
    </xdr:from>
    <xdr:to>
      <xdr:col>22</xdr:col>
      <xdr:colOff>390525</xdr:colOff>
      <xdr:row>14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123825</xdr:colOff>
      <xdr:row>15</xdr:row>
      <xdr:rowOff>161925</xdr:rowOff>
    </xdr:from>
    <xdr:to>
      <xdr:col>22</xdr:col>
      <xdr:colOff>428625</xdr:colOff>
      <xdr:row>30</xdr:row>
      <xdr:rowOff>47625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114300</xdr:colOff>
      <xdr:row>1</xdr:row>
      <xdr:rowOff>104775</xdr:rowOff>
    </xdr:from>
    <xdr:to>
      <xdr:col>24</xdr:col>
      <xdr:colOff>419100</xdr:colOff>
      <xdr:row>15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104775</xdr:colOff>
      <xdr:row>17</xdr:row>
      <xdr:rowOff>104775</xdr:rowOff>
    </xdr:from>
    <xdr:to>
      <xdr:col>24</xdr:col>
      <xdr:colOff>409575</xdr:colOff>
      <xdr:row>31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7</xdr:row>
      <xdr:rowOff>171450</xdr:rowOff>
    </xdr:from>
    <xdr:to>
      <xdr:col>15</xdr:col>
      <xdr:colOff>504825</xdr:colOff>
      <xdr:row>22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4</xdr:row>
      <xdr:rowOff>133350</xdr:rowOff>
    </xdr:from>
    <xdr:to>
      <xdr:col>14</xdr:col>
      <xdr:colOff>438150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1</xdr:row>
      <xdr:rowOff>104775</xdr:rowOff>
    </xdr:from>
    <xdr:to>
      <xdr:col>23</xdr:col>
      <xdr:colOff>419100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104775</xdr:colOff>
      <xdr:row>17</xdr:row>
      <xdr:rowOff>104775</xdr:rowOff>
    </xdr:from>
    <xdr:to>
      <xdr:col>23</xdr:col>
      <xdr:colOff>409575</xdr:colOff>
      <xdr:row>31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5</xdr:row>
      <xdr:rowOff>180975</xdr:rowOff>
    </xdr:from>
    <xdr:to>
      <xdr:col>15</xdr:col>
      <xdr:colOff>152400</xdr:colOff>
      <xdr:row>20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5</xdr:row>
      <xdr:rowOff>180975</xdr:rowOff>
    </xdr:from>
    <xdr:to>
      <xdr:col>15</xdr:col>
      <xdr:colOff>152400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39"/>
  <sheetViews>
    <sheetView workbookViewId="0">
      <selection activeCell="F36" sqref="F36"/>
    </sheetView>
  </sheetViews>
  <sheetFormatPr defaultRowHeight="15"/>
  <sheetData>
    <row r="2" spans="2:10">
      <c r="B2" s="1">
        <v>1</v>
      </c>
    </row>
    <row r="3" spans="2:10">
      <c r="B3" t="s">
        <v>0</v>
      </c>
      <c r="C3" t="s">
        <v>1</v>
      </c>
      <c r="D3" t="s">
        <v>3</v>
      </c>
      <c r="E3" t="s">
        <v>4</v>
      </c>
      <c r="F3" t="s">
        <v>10</v>
      </c>
      <c r="G3" t="s">
        <v>12</v>
      </c>
      <c r="H3" t="s">
        <v>13</v>
      </c>
      <c r="I3" t="s">
        <v>15</v>
      </c>
    </row>
    <row r="4" spans="2:10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11</v>
      </c>
      <c r="H4" t="s">
        <v>14</v>
      </c>
      <c r="I4">
        <v>2013</v>
      </c>
      <c r="J4">
        <v>2015</v>
      </c>
    </row>
    <row r="5" spans="2:10">
      <c r="B5">
        <v>0.08</v>
      </c>
      <c r="C5">
        <f>B5^2*PI()</f>
        <v>2.0106192982974676E-2</v>
      </c>
      <c r="D5">
        <v>6.2</v>
      </c>
      <c r="E5">
        <f t="shared" ref="E5:E12" si="0">D5*C5*3600</f>
        <v>448.77022737999476</v>
      </c>
      <c r="F5">
        <v>50</v>
      </c>
      <c r="G5">
        <v>310</v>
      </c>
      <c r="H5">
        <f>G5/1000/(E5/3600)/2</f>
        <v>1.2433979929054324</v>
      </c>
    </row>
    <row r="6" spans="2:10">
      <c r="B6">
        <v>0.08</v>
      </c>
      <c r="C6">
        <f t="shared" ref="C6:C11" si="1">B6^2*PI()</f>
        <v>2.0106192982974676E-2</v>
      </c>
      <c r="D6">
        <v>5.7</v>
      </c>
      <c r="E6">
        <f t="shared" si="0"/>
        <v>412.57908001064038</v>
      </c>
      <c r="F6">
        <v>100</v>
      </c>
      <c r="G6">
        <v>300</v>
      </c>
      <c r="H6">
        <f t="shared" ref="H6:H11" si="2">G6/1000/(E6/3600)/2</f>
        <v>1.308839992532034</v>
      </c>
    </row>
    <row r="7" spans="2:10">
      <c r="B7">
        <v>0.08</v>
      </c>
      <c r="C7">
        <f t="shared" si="1"/>
        <v>2.0106192982974676E-2</v>
      </c>
      <c r="D7">
        <v>5.4</v>
      </c>
      <c r="E7">
        <f t="shared" si="0"/>
        <v>390.86439158902772</v>
      </c>
      <c r="F7">
        <v>150</v>
      </c>
      <c r="G7">
        <v>293</v>
      </c>
      <c r="H7">
        <f t="shared" si="2"/>
        <v>1.3493170811899691</v>
      </c>
    </row>
    <row r="8" spans="2:10">
      <c r="B8">
        <v>0.08</v>
      </c>
      <c r="C8">
        <f t="shared" si="1"/>
        <v>2.0106192982974676E-2</v>
      </c>
      <c r="D8">
        <v>4.9000000000000004</v>
      </c>
      <c r="E8">
        <f t="shared" si="0"/>
        <v>354.67324421967334</v>
      </c>
      <c r="F8">
        <v>200</v>
      </c>
      <c r="G8">
        <v>288</v>
      </c>
      <c r="H8">
        <f t="shared" si="2"/>
        <v>1.4616270283949568</v>
      </c>
    </row>
    <row r="9" spans="2:10">
      <c r="B9">
        <v>0.08</v>
      </c>
      <c r="C9">
        <f t="shared" si="1"/>
        <v>2.0106192982974676E-2</v>
      </c>
      <c r="D9">
        <v>4.7</v>
      </c>
      <c r="E9">
        <f t="shared" si="0"/>
        <v>340.1967852719315</v>
      </c>
      <c r="F9">
        <v>250</v>
      </c>
      <c r="G9">
        <v>282</v>
      </c>
      <c r="H9">
        <f t="shared" si="2"/>
        <v>1.4920775914865188</v>
      </c>
    </row>
    <row r="10" spans="2:10">
      <c r="B10">
        <v>0.08</v>
      </c>
      <c r="C10">
        <f t="shared" si="1"/>
        <v>2.0106192982974676E-2</v>
      </c>
      <c r="D10">
        <v>4</v>
      </c>
      <c r="E10">
        <f t="shared" si="0"/>
        <v>289.52917895483534</v>
      </c>
      <c r="F10">
        <v>300</v>
      </c>
      <c r="G10">
        <v>275</v>
      </c>
      <c r="H10">
        <f t="shared" si="2"/>
        <v>1.7096722402449696</v>
      </c>
    </row>
    <row r="11" spans="2:10">
      <c r="B11">
        <v>0.08</v>
      </c>
      <c r="C11">
        <f t="shared" si="1"/>
        <v>2.0106192982974676E-2</v>
      </c>
      <c r="D11">
        <v>3.4</v>
      </c>
      <c r="E11">
        <f t="shared" si="0"/>
        <v>246.09980211161002</v>
      </c>
      <c r="F11">
        <v>350</v>
      </c>
      <c r="G11">
        <v>260</v>
      </c>
      <c r="H11">
        <f t="shared" si="2"/>
        <v>1.9016675185612497</v>
      </c>
    </row>
    <row r="12" spans="2:10">
      <c r="B12">
        <v>0.08</v>
      </c>
      <c r="C12">
        <f t="shared" ref="C12" si="3">B12^2*PI()</f>
        <v>2.0106192982974676E-2</v>
      </c>
      <c r="D12">
        <v>0.7</v>
      </c>
      <c r="E12">
        <f t="shared" si="0"/>
        <v>50.66760631709618</v>
      </c>
      <c r="F12">
        <v>550</v>
      </c>
      <c r="G12">
        <v>230</v>
      </c>
      <c r="H12">
        <f>G12/1000/(E12/3600)/2</f>
        <v>8.1709010962356992</v>
      </c>
    </row>
    <row r="14" spans="2:10">
      <c r="B14" s="1">
        <v>0.71</v>
      </c>
    </row>
    <row r="15" spans="2:10">
      <c r="B15" t="s">
        <v>0</v>
      </c>
      <c r="C15" t="s">
        <v>1</v>
      </c>
      <c r="D15" t="s">
        <v>3</v>
      </c>
      <c r="E15" t="s">
        <v>4</v>
      </c>
      <c r="F15" t="s">
        <v>2</v>
      </c>
      <c r="G15" t="s">
        <v>12</v>
      </c>
      <c r="H15" t="s">
        <v>13</v>
      </c>
    </row>
    <row r="16" spans="2:10"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11</v>
      </c>
      <c r="H16" t="s">
        <v>14</v>
      </c>
    </row>
    <row r="17" spans="2:12">
      <c r="B17">
        <v>0.08</v>
      </c>
      <c r="C17">
        <f t="shared" ref="C17:C23" si="4">B17^2*PI()</f>
        <v>2.0106192982974676E-2</v>
      </c>
      <c r="D17">
        <v>5</v>
      </c>
      <c r="E17">
        <f t="shared" ref="E17:E23" si="5">D17*C17*3600</f>
        <v>361.91147369354417</v>
      </c>
      <c r="F17">
        <v>50</v>
      </c>
      <c r="G17">
        <v>183</v>
      </c>
      <c r="H17">
        <f>G17/1000/(E17/3600)/2</f>
        <v>0.91016733080677636</v>
      </c>
      <c r="J17">
        <f>F8-F17</f>
        <v>150</v>
      </c>
      <c r="K17">
        <f>F17/F8</f>
        <v>0.25</v>
      </c>
      <c r="L17">
        <f>G17/G8</f>
        <v>0.63541666666666663</v>
      </c>
    </row>
    <row r="18" spans="2:12">
      <c r="B18">
        <v>0.08</v>
      </c>
      <c r="C18">
        <f t="shared" si="4"/>
        <v>2.0106192982974676E-2</v>
      </c>
      <c r="D18">
        <v>4.5</v>
      </c>
      <c r="E18">
        <f t="shared" si="5"/>
        <v>325.72032632418973</v>
      </c>
      <c r="F18">
        <v>100</v>
      </c>
      <c r="G18">
        <v>173</v>
      </c>
      <c r="H18">
        <f t="shared" ref="H18:H23" si="6">G18/1000/(E18/3600)/2</f>
        <v>0.9560349012117324</v>
      </c>
    </row>
    <row r="19" spans="2:12">
      <c r="B19" s="2">
        <v>0.08</v>
      </c>
      <c r="C19" s="2">
        <f t="shared" si="4"/>
        <v>2.0106192982974676E-2</v>
      </c>
      <c r="D19" s="2">
        <v>4.0999999999999996</v>
      </c>
      <c r="E19" s="2">
        <f t="shared" si="5"/>
        <v>296.76740842870618</v>
      </c>
      <c r="F19" s="2">
        <v>145</v>
      </c>
      <c r="G19" s="2">
        <v>167</v>
      </c>
      <c r="H19">
        <f t="shared" si="6"/>
        <v>1.012914462513206</v>
      </c>
    </row>
    <row r="20" spans="2:12">
      <c r="B20">
        <v>0.08</v>
      </c>
      <c r="C20">
        <f t="shared" si="4"/>
        <v>2.0106192982974676E-2</v>
      </c>
      <c r="D20">
        <v>3.3</v>
      </c>
      <c r="E20">
        <f t="shared" si="5"/>
        <v>238.86157263773916</v>
      </c>
      <c r="F20">
        <v>200</v>
      </c>
      <c r="G20">
        <v>157</v>
      </c>
      <c r="H20">
        <f t="shared" si="6"/>
        <v>1.1831120296130477</v>
      </c>
      <c r="J20">
        <f>F11-F20</f>
        <v>150</v>
      </c>
      <c r="K20">
        <f>F20/F11</f>
        <v>0.5714285714285714</v>
      </c>
      <c r="L20" s="3">
        <f>G20/G11</f>
        <v>0.60384615384615381</v>
      </c>
    </row>
    <row r="21" spans="2:12">
      <c r="B21">
        <v>0.08</v>
      </c>
      <c r="C21">
        <f t="shared" si="4"/>
        <v>2.0106192982974676E-2</v>
      </c>
      <c r="D21">
        <v>2.2999999999999998</v>
      </c>
      <c r="E21">
        <f t="shared" si="5"/>
        <v>166.47927789903031</v>
      </c>
      <c r="F21">
        <v>250</v>
      </c>
      <c r="G21">
        <v>147</v>
      </c>
      <c r="H21">
        <f t="shared" si="6"/>
        <v>1.5893869996269441</v>
      </c>
    </row>
    <row r="22" spans="2:12">
      <c r="B22">
        <v>0.08</v>
      </c>
      <c r="C22">
        <f t="shared" si="4"/>
        <v>2.0106192982974676E-2</v>
      </c>
      <c r="D22">
        <v>1.9</v>
      </c>
      <c r="E22">
        <f t="shared" si="5"/>
        <v>137.52636000354678</v>
      </c>
      <c r="F22">
        <v>290</v>
      </c>
      <c r="G22">
        <v>141</v>
      </c>
      <c r="H22">
        <f t="shared" si="6"/>
        <v>1.8454643894701679</v>
      </c>
    </row>
    <row r="23" spans="2:12">
      <c r="B23">
        <v>0.08</v>
      </c>
      <c r="C23">
        <f t="shared" si="4"/>
        <v>2.0106192982974676E-2</v>
      </c>
      <c r="D23">
        <v>0.5</v>
      </c>
      <c r="E23">
        <f t="shared" si="5"/>
        <v>36.191147369354418</v>
      </c>
      <c r="F23">
        <v>350</v>
      </c>
      <c r="G23">
        <v>127</v>
      </c>
      <c r="H23">
        <f t="shared" si="6"/>
        <v>6.3164618039595961</v>
      </c>
    </row>
    <row r="25" spans="2:12">
      <c r="B25" s="1">
        <v>0.51</v>
      </c>
    </row>
    <row r="26" spans="2:12">
      <c r="B26" t="s">
        <v>0</v>
      </c>
      <c r="C26" t="s">
        <v>1</v>
      </c>
      <c r="D26" t="s">
        <v>3</v>
      </c>
      <c r="E26" t="s">
        <v>4</v>
      </c>
      <c r="F26" t="s">
        <v>2</v>
      </c>
      <c r="G26" t="s">
        <v>12</v>
      </c>
      <c r="H26" t="s">
        <v>13</v>
      </c>
    </row>
    <row r="27" spans="2:12">
      <c r="B27" t="s">
        <v>5</v>
      </c>
      <c r="C27" t="s">
        <v>6</v>
      </c>
      <c r="D27" t="s">
        <v>7</v>
      </c>
      <c r="E27" t="s">
        <v>8</v>
      </c>
      <c r="F27" t="s">
        <v>9</v>
      </c>
      <c r="G27" t="s">
        <v>11</v>
      </c>
      <c r="H27" t="s">
        <v>14</v>
      </c>
    </row>
    <row r="28" spans="2:12">
      <c r="B28">
        <v>0.08</v>
      </c>
      <c r="C28">
        <f>B28^2*PI()</f>
        <v>2.0106192982974676E-2</v>
      </c>
      <c r="D28">
        <v>3.2</v>
      </c>
      <c r="E28">
        <f>D28*C28*3600</f>
        <v>231.6233431638683</v>
      </c>
      <c r="F28">
        <v>40</v>
      </c>
      <c r="G28">
        <v>78</v>
      </c>
      <c r="H28">
        <f>G28/1000/(E28/3600)/2</f>
        <v>0.60615652154139821</v>
      </c>
      <c r="J28">
        <f>F11-F28</f>
        <v>310</v>
      </c>
      <c r="K28">
        <f>F28/F11</f>
        <v>0.11428571428571428</v>
      </c>
      <c r="L28" s="3">
        <f>G28/G11</f>
        <v>0.3</v>
      </c>
    </row>
    <row r="29" spans="2:12">
      <c r="B29" s="2">
        <v>0.08</v>
      </c>
      <c r="C29" s="2">
        <f>B29^2*PI()</f>
        <v>2.0106192982974676E-2</v>
      </c>
      <c r="D29" s="2">
        <v>2.7</v>
      </c>
      <c r="E29" s="2">
        <f>D29*C29*3600</f>
        <v>195.43219579451386</v>
      </c>
      <c r="F29" s="2">
        <v>70</v>
      </c>
      <c r="G29" s="2">
        <v>76</v>
      </c>
      <c r="H29">
        <f t="shared" ref="H29:H32" si="7">G29/1000/(E29/3600)/2</f>
        <v>0.69998701822824327</v>
      </c>
    </row>
    <row r="30" spans="2:12">
      <c r="B30">
        <v>0.08</v>
      </c>
      <c r="C30">
        <f>B30^2*PI()</f>
        <v>2.0106192982974676E-2</v>
      </c>
      <c r="D30">
        <v>2.2000000000000002</v>
      </c>
      <c r="E30">
        <f>D30*C30*3600</f>
        <v>159.24104842515945</v>
      </c>
      <c r="F30">
        <v>100</v>
      </c>
      <c r="G30">
        <v>72</v>
      </c>
      <c r="H30">
        <f t="shared" si="7"/>
        <v>0.81386050444719205</v>
      </c>
      <c r="J30">
        <f>F21-F30</f>
        <v>150</v>
      </c>
    </row>
    <row r="31" spans="2:12">
      <c r="B31">
        <v>0.08</v>
      </c>
      <c r="C31">
        <f>B31^2*PI()</f>
        <v>2.0106192982974676E-2</v>
      </c>
      <c r="D31">
        <v>1.1000000000000001</v>
      </c>
      <c r="E31">
        <f>D31*C31*3600</f>
        <v>79.620524212579724</v>
      </c>
      <c r="F31">
        <v>150</v>
      </c>
      <c r="G31">
        <v>64</v>
      </c>
      <c r="H31">
        <f t="shared" si="7"/>
        <v>1.4468631190172303</v>
      </c>
    </row>
    <row r="32" spans="2:12">
      <c r="B32">
        <v>0.08</v>
      </c>
      <c r="C32">
        <f>B32^2*PI()</f>
        <v>2.0106192982974676E-2</v>
      </c>
      <c r="D32">
        <v>0.4</v>
      </c>
      <c r="E32">
        <f>D32*C32*3600</f>
        <v>28.952917895483537</v>
      </c>
      <c r="F32">
        <v>180</v>
      </c>
      <c r="G32">
        <v>62</v>
      </c>
      <c r="H32">
        <f t="shared" si="7"/>
        <v>3.8545337780068398</v>
      </c>
      <c r="J32">
        <f>F23-F32</f>
        <v>170</v>
      </c>
    </row>
    <row r="34" spans="4:20">
      <c r="R34">
        <v>0</v>
      </c>
      <c r="S34">
        <v>100</v>
      </c>
      <c r="T34">
        <v>1</v>
      </c>
    </row>
    <row r="35" spans="4:20">
      <c r="R35">
        <v>150</v>
      </c>
      <c r="S35">
        <v>71</v>
      </c>
      <c r="T35">
        <v>0.6</v>
      </c>
    </row>
    <row r="36" spans="4:20">
      <c r="R36">
        <v>300</v>
      </c>
      <c r="S36">
        <v>51</v>
      </c>
      <c r="T36">
        <v>0.3</v>
      </c>
    </row>
    <row r="38" spans="4:20">
      <c r="D38" t="s">
        <v>16</v>
      </c>
      <c r="F38" t="s">
        <v>17</v>
      </c>
      <c r="G38" t="s">
        <v>18</v>
      </c>
    </row>
    <row r="39" spans="4:20">
      <c r="D39">
        <v>200</v>
      </c>
      <c r="F39">
        <f>CEILING(0.0002*D39^2-0.2233*D39+100,1)</f>
        <v>64</v>
      </c>
      <c r="G39">
        <f>0.0143*F39-0.4212</f>
        <v>0.49399999999999999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6:O26"/>
  <sheetViews>
    <sheetView workbookViewId="0">
      <selection activeCell="N31" sqref="N31"/>
    </sheetView>
  </sheetViews>
  <sheetFormatPr defaultRowHeight="15"/>
  <sheetData>
    <row r="6" spans="2:15">
      <c r="C6" t="s">
        <v>4</v>
      </c>
      <c r="D6">
        <v>0</v>
      </c>
      <c r="E6">
        <v>400</v>
      </c>
      <c r="F6">
        <v>800</v>
      </c>
      <c r="G6">
        <v>1200</v>
      </c>
      <c r="H6">
        <v>1600</v>
      </c>
      <c r="I6">
        <v>2000</v>
      </c>
      <c r="J6">
        <v>2400</v>
      </c>
      <c r="K6">
        <v>2750</v>
      </c>
      <c r="L6">
        <v>3075</v>
      </c>
    </row>
    <row r="7" spans="2:15">
      <c r="B7" s="4">
        <v>100</v>
      </c>
      <c r="C7" s="4" t="s">
        <v>19</v>
      </c>
      <c r="D7">
        <v>1000</v>
      </c>
      <c r="E7">
        <v>900</v>
      </c>
      <c r="F7">
        <v>800</v>
      </c>
      <c r="G7">
        <v>720</v>
      </c>
      <c r="H7">
        <v>650</v>
      </c>
      <c r="I7">
        <v>500</v>
      </c>
      <c r="J7">
        <v>350</v>
      </c>
      <c r="K7">
        <v>150</v>
      </c>
      <c r="L7">
        <v>0</v>
      </c>
    </row>
    <row r="8" spans="2:15">
      <c r="B8" s="4">
        <v>90</v>
      </c>
      <c r="C8" s="4" t="s">
        <v>19</v>
      </c>
      <c r="D8">
        <v>800</v>
      </c>
      <c r="E8">
        <v>700</v>
      </c>
      <c r="F8">
        <v>630</v>
      </c>
      <c r="G8">
        <v>550</v>
      </c>
      <c r="H8">
        <v>480</v>
      </c>
      <c r="I8">
        <v>320</v>
      </c>
      <c r="J8">
        <v>180</v>
      </c>
      <c r="K8">
        <v>0</v>
      </c>
    </row>
    <row r="9" spans="2:15">
      <c r="B9" s="4">
        <v>78</v>
      </c>
      <c r="C9" s="4" t="s">
        <v>19</v>
      </c>
      <c r="D9">
        <v>600</v>
      </c>
      <c r="E9">
        <v>500</v>
      </c>
      <c r="F9">
        <v>490</v>
      </c>
      <c r="G9">
        <v>400</v>
      </c>
      <c r="H9">
        <v>300</v>
      </c>
      <c r="I9">
        <v>150</v>
      </c>
      <c r="J9">
        <v>0</v>
      </c>
    </row>
    <row r="11" spans="2:15">
      <c r="B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f>MAX(D11:L11)</f>
        <v>0</v>
      </c>
      <c r="O11">
        <v>100</v>
      </c>
    </row>
    <row r="12" spans="2:15">
      <c r="B12">
        <v>90</v>
      </c>
      <c r="D12">
        <f t="shared" ref="D12:K12" si="0">D7-D8</f>
        <v>200</v>
      </c>
      <c r="E12">
        <f t="shared" si="0"/>
        <v>200</v>
      </c>
      <c r="F12">
        <f t="shared" si="0"/>
        <v>170</v>
      </c>
      <c r="G12">
        <f t="shared" si="0"/>
        <v>170</v>
      </c>
      <c r="H12">
        <f t="shared" si="0"/>
        <v>170</v>
      </c>
      <c r="I12">
        <f t="shared" si="0"/>
        <v>180</v>
      </c>
      <c r="J12">
        <f t="shared" si="0"/>
        <v>170</v>
      </c>
      <c r="K12">
        <f t="shared" si="0"/>
        <v>150</v>
      </c>
      <c r="N12">
        <f t="shared" ref="N12:N13" si="1">MAX(D12:L12)</f>
        <v>200</v>
      </c>
      <c r="O12">
        <v>90</v>
      </c>
    </row>
    <row r="13" spans="2:15">
      <c r="B13">
        <v>78</v>
      </c>
      <c r="D13">
        <f t="shared" ref="D13:J13" si="2">D7-D9</f>
        <v>400</v>
      </c>
      <c r="E13">
        <f t="shared" si="2"/>
        <v>400</v>
      </c>
      <c r="F13">
        <f t="shared" si="2"/>
        <v>310</v>
      </c>
      <c r="G13">
        <f t="shared" si="2"/>
        <v>320</v>
      </c>
      <c r="H13">
        <f t="shared" si="2"/>
        <v>350</v>
      </c>
      <c r="I13">
        <f t="shared" si="2"/>
        <v>350</v>
      </c>
      <c r="J13">
        <f t="shared" si="2"/>
        <v>350</v>
      </c>
      <c r="N13">
        <f t="shared" si="1"/>
        <v>400</v>
      </c>
      <c r="O13">
        <v>78</v>
      </c>
    </row>
    <row r="17" spans="2:15">
      <c r="C17" t="s">
        <v>4</v>
      </c>
      <c r="D17">
        <v>0</v>
      </c>
      <c r="E17">
        <v>400</v>
      </c>
      <c r="F17">
        <v>800</v>
      </c>
      <c r="G17">
        <v>1200</v>
      </c>
      <c r="H17">
        <v>1600</v>
      </c>
      <c r="I17">
        <v>2000</v>
      </c>
      <c r="J17">
        <v>2400</v>
      </c>
      <c r="K17">
        <v>2750</v>
      </c>
      <c r="L17">
        <v>3075</v>
      </c>
    </row>
    <row r="18" spans="2:15">
      <c r="B18" s="4">
        <v>100</v>
      </c>
      <c r="C18" s="4" t="s">
        <v>20</v>
      </c>
      <c r="D18">
        <v>350</v>
      </c>
      <c r="E18">
        <v>400</v>
      </c>
      <c r="F18">
        <v>460</v>
      </c>
      <c r="G18">
        <v>480</v>
      </c>
      <c r="H18">
        <v>510</v>
      </c>
      <c r="I18">
        <v>500</v>
      </c>
      <c r="J18">
        <v>470</v>
      </c>
      <c r="K18">
        <v>440</v>
      </c>
      <c r="L18">
        <v>380</v>
      </c>
    </row>
    <row r="19" spans="2:15">
      <c r="B19" s="4">
        <v>90</v>
      </c>
      <c r="C19" s="4" t="s">
        <v>20</v>
      </c>
      <c r="D19">
        <v>260</v>
      </c>
      <c r="E19">
        <v>300</v>
      </c>
      <c r="F19">
        <v>340</v>
      </c>
      <c r="G19">
        <v>360</v>
      </c>
      <c r="H19">
        <v>370</v>
      </c>
      <c r="I19">
        <v>360</v>
      </c>
      <c r="J19">
        <v>330</v>
      </c>
      <c r="K19">
        <v>280</v>
      </c>
    </row>
    <row r="20" spans="2:15">
      <c r="B20" s="4">
        <v>78</v>
      </c>
      <c r="C20" s="4" t="s">
        <v>20</v>
      </c>
      <c r="D20">
        <v>160</v>
      </c>
      <c r="E20">
        <v>200</v>
      </c>
      <c r="F20">
        <v>230</v>
      </c>
      <c r="G20">
        <v>240</v>
      </c>
      <c r="H20">
        <v>240</v>
      </c>
      <c r="I20">
        <v>220</v>
      </c>
      <c r="J20">
        <v>180</v>
      </c>
    </row>
    <row r="24" spans="2:15">
      <c r="B24">
        <v>100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100</v>
      </c>
      <c r="O24">
        <f>MAX(D24:L24)</f>
        <v>1</v>
      </c>
    </row>
    <row r="25" spans="2:15">
      <c r="B25">
        <v>90</v>
      </c>
      <c r="D25">
        <f>D19/D18</f>
        <v>0.74285714285714288</v>
      </c>
      <c r="E25">
        <f t="shared" ref="E25:K25" si="3">E19/E18</f>
        <v>0.75</v>
      </c>
      <c r="F25">
        <f t="shared" si="3"/>
        <v>0.73913043478260865</v>
      </c>
      <c r="G25">
        <f t="shared" si="3"/>
        <v>0.75</v>
      </c>
      <c r="H25">
        <f t="shared" si="3"/>
        <v>0.72549019607843135</v>
      </c>
      <c r="I25">
        <f t="shared" si="3"/>
        <v>0.72</v>
      </c>
      <c r="J25">
        <f t="shared" si="3"/>
        <v>0.7021276595744681</v>
      </c>
      <c r="K25">
        <f t="shared" si="3"/>
        <v>0.63636363636363635</v>
      </c>
      <c r="N25">
        <v>90</v>
      </c>
      <c r="O25">
        <f>MAX(D25:L25)</f>
        <v>0.75</v>
      </c>
    </row>
    <row r="26" spans="2:15">
      <c r="B26">
        <v>78</v>
      </c>
      <c r="D26">
        <f>D20/D18</f>
        <v>0.45714285714285713</v>
      </c>
      <c r="E26">
        <f t="shared" ref="E26:J26" si="4">E20/E18</f>
        <v>0.5</v>
      </c>
      <c r="F26">
        <f t="shared" si="4"/>
        <v>0.5</v>
      </c>
      <c r="G26">
        <f t="shared" si="4"/>
        <v>0.5</v>
      </c>
      <c r="H26">
        <f t="shared" si="4"/>
        <v>0.47058823529411764</v>
      </c>
      <c r="I26">
        <f t="shared" si="4"/>
        <v>0.44</v>
      </c>
      <c r="J26">
        <f t="shared" si="4"/>
        <v>0.38297872340425532</v>
      </c>
      <c r="N26">
        <v>78</v>
      </c>
      <c r="O26">
        <f>MAX(D26:L26)</f>
        <v>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P33"/>
  <sheetViews>
    <sheetView topLeftCell="A4" workbookViewId="0">
      <selection activeCell="C8" sqref="C8:E33"/>
    </sheetView>
  </sheetViews>
  <sheetFormatPr defaultRowHeight="15"/>
  <cols>
    <col min="5" max="5" width="13.28515625" bestFit="1" customWidth="1"/>
  </cols>
  <sheetData>
    <row r="4" spans="3:16" ht="17.25">
      <c r="C4" t="s">
        <v>25</v>
      </c>
      <c r="F4" t="s">
        <v>23</v>
      </c>
      <c r="H4" t="s">
        <v>24</v>
      </c>
      <c r="K4" t="s">
        <v>26</v>
      </c>
      <c r="N4" t="s">
        <v>21</v>
      </c>
      <c r="P4" t="s">
        <v>22</v>
      </c>
    </row>
    <row r="6" spans="3:16">
      <c r="G6" t="e">
        <f>-0.1515 * reg ^ 2 + 8.7879 * reg + 636.36</f>
        <v>#NAME?</v>
      </c>
    </row>
    <row r="7" spans="3:16">
      <c r="C7" t="s">
        <v>35</v>
      </c>
      <c r="D7" t="s">
        <v>19</v>
      </c>
      <c r="E7" t="s">
        <v>28</v>
      </c>
    </row>
    <row r="8" spans="3:16">
      <c r="C8" s="5">
        <f>-0.00009*D8^2-0.0386*D8+100</f>
        <v>100</v>
      </c>
      <c r="D8">
        <v>0</v>
      </c>
      <c r="E8" s="3">
        <f>FLOOR(0.0429*EXP(0.0316*C8),1)</f>
        <v>1</v>
      </c>
    </row>
    <row r="9" spans="3:16">
      <c r="C9" s="5">
        <v>99</v>
      </c>
      <c r="D9">
        <v>20</v>
      </c>
      <c r="E9" s="3">
        <f>0.0429*EXP(0.0316*C9)</f>
        <v>0.9797249078012541</v>
      </c>
    </row>
    <row r="10" spans="3:16">
      <c r="C10" s="5">
        <v>98</v>
      </c>
      <c r="D10">
        <v>40</v>
      </c>
      <c r="E10" s="3">
        <f t="shared" ref="E10:E33" si="0">0.0429*EXP(0.0316*C10)</f>
        <v>0.94924964576090654</v>
      </c>
    </row>
    <row r="11" spans="3:16">
      <c r="C11" s="5">
        <v>97</v>
      </c>
      <c r="D11">
        <v>60</v>
      </c>
      <c r="E11" s="3">
        <f t="shared" si="0"/>
        <v>0.91972234532593677</v>
      </c>
    </row>
    <row r="12" spans="3:16">
      <c r="C12" s="5">
        <v>96</v>
      </c>
      <c r="D12">
        <v>80</v>
      </c>
      <c r="E12" s="3">
        <f t="shared" si="0"/>
        <v>0.89111351926161386</v>
      </c>
    </row>
    <row r="13" spans="3:16">
      <c r="C13" s="5">
        <v>95</v>
      </c>
      <c r="D13">
        <v>100</v>
      </c>
      <c r="E13" s="3">
        <f t="shared" si="0"/>
        <v>0.863394597561296</v>
      </c>
    </row>
    <row r="14" spans="3:16">
      <c r="C14" s="5">
        <v>93</v>
      </c>
      <c r="D14">
        <v>120</v>
      </c>
      <c r="E14" s="3">
        <f t="shared" si="0"/>
        <v>0.81051660306660833</v>
      </c>
    </row>
    <row r="15" spans="3:16">
      <c r="C15" s="5">
        <v>92</v>
      </c>
      <c r="D15">
        <v>140</v>
      </c>
      <c r="E15" s="3">
        <f t="shared" si="0"/>
        <v>0.78530472402809182</v>
      </c>
    </row>
    <row r="16" spans="3:16">
      <c r="C16" s="5">
        <v>91</v>
      </c>
      <c r="D16">
        <v>160</v>
      </c>
      <c r="E16" s="3">
        <f t="shared" si="0"/>
        <v>0.76087708413069544</v>
      </c>
    </row>
    <row r="17" spans="3:5">
      <c r="C17" s="5">
        <v>89</v>
      </c>
      <c r="D17">
        <v>180</v>
      </c>
      <c r="E17" s="3">
        <f t="shared" si="0"/>
        <v>0.7142777025971081</v>
      </c>
    </row>
    <row r="18" spans="3:5">
      <c r="C18" s="5">
        <v>87</v>
      </c>
      <c r="D18">
        <v>200</v>
      </c>
      <c r="E18" s="3">
        <f t="shared" si="0"/>
        <v>0.67053226739020466</v>
      </c>
    </row>
    <row r="19" spans="3:5">
      <c r="C19" s="5">
        <v>85</v>
      </c>
      <c r="D19">
        <v>220</v>
      </c>
      <c r="E19" s="3">
        <f t="shared" si="0"/>
        <v>0.62946599057573549</v>
      </c>
    </row>
    <row r="20" spans="3:5">
      <c r="C20" s="5">
        <v>82</v>
      </c>
      <c r="D20">
        <v>240</v>
      </c>
      <c r="E20" s="3">
        <f t="shared" si="0"/>
        <v>0.57253383031395799</v>
      </c>
    </row>
    <row r="21" spans="3:5">
      <c r="C21" s="5">
        <v>79</v>
      </c>
      <c r="D21">
        <v>260</v>
      </c>
      <c r="E21" s="3">
        <f t="shared" si="0"/>
        <v>0.52075090912244126</v>
      </c>
    </row>
    <row r="22" spans="3:5">
      <c r="C22" s="5">
        <v>76</v>
      </c>
      <c r="D22">
        <v>280</v>
      </c>
      <c r="E22" s="3">
        <f t="shared" si="0"/>
        <v>0.4736515031839118</v>
      </c>
    </row>
    <row r="23" spans="3:5">
      <c r="C23" s="5">
        <v>73</v>
      </c>
      <c r="D23">
        <v>300</v>
      </c>
      <c r="E23" s="3">
        <f t="shared" si="0"/>
        <v>0.43081201115220746</v>
      </c>
    </row>
    <row r="24" spans="3:5">
      <c r="C24" s="5">
        <v>70</v>
      </c>
      <c r="D24">
        <v>320</v>
      </c>
      <c r="E24" s="3">
        <f t="shared" si="0"/>
        <v>0.39184714437809842</v>
      </c>
    </row>
    <row r="25" spans="3:5">
      <c r="C25" s="5">
        <v>66</v>
      </c>
      <c r="D25">
        <v>340</v>
      </c>
      <c r="E25" s="3">
        <f t="shared" si="0"/>
        <v>0.34532010448233125</v>
      </c>
    </row>
    <row r="26" spans="3:5">
      <c r="C26" s="5">
        <v>62</v>
      </c>
      <c r="D26">
        <v>360</v>
      </c>
      <c r="E26" s="3">
        <f t="shared" si="0"/>
        <v>0.30431757962392136</v>
      </c>
    </row>
    <row r="27" spans="3:5">
      <c r="C27" s="5">
        <v>58</v>
      </c>
      <c r="D27">
        <v>380</v>
      </c>
      <c r="E27" s="3">
        <f t="shared" si="0"/>
        <v>0.26818360143552022</v>
      </c>
    </row>
    <row r="28" spans="3:5">
      <c r="C28" s="5">
        <v>53</v>
      </c>
      <c r="D28">
        <v>400</v>
      </c>
      <c r="E28" s="3">
        <f t="shared" si="0"/>
        <v>0.2289885096132411</v>
      </c>
    </row>
    <row r="29" spans="3:5">
      <c r="C29" s="5">
        <v>48</v>
      </c>
      <c r="D29">
        <v>420</v>
      </c>
      <c r="E29" s="3">
        <f t="shared" si="0"/>
        <v>0.19552178900655351</v>
      </c>
    </row>
    <row r="30" spans="3:5">
      <c r="C30" s="5">
        <v>43</v>
      </c>
      <c r="D30">
        <v>440</v>
      </c>
      <c r="E30" s="3">
        <f t="shared" si="0"/>
        <v>0.16694623691333321</v>
      </c>
    </row>
    <row r="31" spans="3:5">
      <c r="C31" s="5">
        <v>38</v>
      </c>
      <c r="D31">
        <v>460</v>
      </c>
      <c r="E31" s="3">
        <f t="shared" si="0"/>
        <v>0.14254700798890804</v>
      </c>
    </row>
    <row r="32" spans="3:5">
      <c r="C32" s="5">
        <v>30</v>
      </c>
      <c r="D32">
        <v>480</v>
      </c>
      <c r="E32" s="3">
        <f t="shared" si="0"/>
        <v>0.1107053122019406</v>
      </c>
    </row>
    <row r="33" spans="3:5">
      <c r="C33" s="5">
        <v>20</v>
      </c>
      <c r="D33">
        <v>500</v>
      </c>
      <c r="E33" s="3">
        <f t="shared" si="0"/>
        <v>8.0710754044581959E-2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3:F34"/>
  <sheetViews>
    <sheetView workbookViewId="0">
      <selection activeCell="J21" sqref="J21"/>
    </sheetView>
  </sheetViews>
  <sheetFormatPr defaultRowHeight="15"/>
  <cols>
    <col min="4" max="4" width="12.42578125" bestFit="1" customWidth="1"/>
    <col min="5" max="5" width="16.42578125" bestFit="1" customWidth="1"/>
    <col min="6" max="6" width="23.7109375" bestFit="1" customWidth="1"/>
  </cols>
  <sheetData>
    <row r="3" spans="4:6">
      <c r="D3" s="10" t="s">
        <v>32</v>
      </c>
      <c r="E3" s="11"/>
      <c r="F3" s="12"/>
    </row>
    <row r="4" spans="4:6">
      <c r="D4" s="10" t="s">
        <v>33</v>
      </c>
      <c r="E4" s="11"/>
      <c r="F4" s="12"/>
    </row>
    <row r="5" spans="4:6" ht="27" customHeight="1">
      <c r="D5" s="6" t="s">
        <v>31</v>
      </c>
      <c r="E5" s="6" t="s">
        <v>29</v>
      </c>
      <c r="F5" s="6" t="s">
        <v>30</v>
      </c>
    </row>
    <row r="6" spans="4:6">
      <c r="D6" s="7">
        <v>0</v>
      </c>
      <c r="E6" s="7">
        <v>100</v>
      </c>
      <c r="F6" s="7">
        <v>1</v>
      </c>
    </row>
    <row r="7" spans="4:6">
      <c r="D7" s="7">
        <v>20</v>
      </c>
      <c r="E7" s="8">
        <v>99.091999999999999</v>
      </c>
      <c r="F7" s="9">
        <v>0.98257730829357348</v>
      </c>
    </row>
    <row r="8" spans="4:6">
      <c r="D8" s="7">
        <v>40</v>
      </c>
      <c r="E8" s="8">
        <v>98.168000000000006</v>
      </c>
      <c r="F8" s="9">
        <v>0.9543024225038963</v>
      </c>
    </row>
    <row r="9" spans="4:6">
      <c r="D9" s="7">
        <v>60</v>
      </c>
      <c r="E9" s="8">
        <v>97.227999999999994</v>
      </c>
      <c r="F9" s="9">
        <v>0.92637268931093253</v>
      </c>
    </row>
    <row r="10" spans="4:6">
      <c r="D10" s="7">
        <v>80</v>
      </c>
      <c r="E10" s="8">
        <v>96.272000000000006</v>
      </c>
      <c r="F10" s="9">
        <v>0.89880582929667396</v>
      </c>
    </row>
    <row r="11" spans="4:6">
      <c r="D11" s="7">
        <v>100</v>
      </c>
      <c r="E11" s="8">
        <v>95.3</v>
      </c>
      <c r="F11" s="9">
        <v>0.8716184980441225</v>
      </c>
    </row>
    <row r="12" spans="4:6">
      <c r="D12" s="7">
        <v>120</v>
      </c>
      <c r="E12" s="8">
        <v>94.311999999999998</v>
      </c>
      <c r="F12" s="9">
        <v>0.84482628465606702</v>
      </c>
    </row>
    <row r="13" spans="4:6">
      <c r="D13" s="7">
        <v>140</v>
      </c>
      <c r="E13" s="8">
        <v>93.307999999999993</v>
      </c>
      <c r="F13" s="9">
        <v>0.81844371297247331</v>
      </c>
    </row>
    <row r="14" spans="4:6">
      <c r="D14" s="7">
        <v>160</v>
      </c>
      <c r="E14" s="8">
        <v>92.287999999999997</v>
      </c>
      <c r="F14" s="9">
        <v>0.79248424540125939</v>
      </c>
    </row>
    <row r="15" spans="4:6">
      <c r="D15" s="7">
        <v>180</v>
      </c>
      <c r="E15" s="8">
        <v>91.251999999999995</v>
      </c>
      <c r="F15" s="9">
        <v>0.76696028927069959</v>
      </c>
    </row>
    <row r="16" spans="4:6">
      <c r="D16" s="7">
        <v>200</v>
      </c>
      <c r="E16" s="8">
        <v>90.2</v>
      </c>
      <c r="F16" s="9">
        <v>0.74188320560577703</v>
      </c>
    </row>
    <row r="17" spans="4:6">
      <c r="D17" s="7">
        <v>220</v>
      </c>
      <c r="E17" s="8">
        <v>89.132000000000005</v>
      </c>
      <c r="F17" s="9">
        <v>0.71726332022543382</v>
      </c>
    </row>
    <row r="18" spans="4:6">
      <c r="D18" s="7">
        <v>240</v>
      </c>
      <c r="E18" s="8">
        <v>88.048000000000002</v>
      </c>
      <c r="F18" s="9">
        <v>0.69310993705288726</v>
      </c>
    </row>
    <row r="19" spans="4:6">
      <c r="D19" s="7">
        <v>260</v>
      </c>
      <c r="E19" s="8">
        <v>86.948000000000008</v>
      </c>
      <c r="F19" s="9">
        <v>0.66943135352697469</v>
      </c>
    </row>
    <row r="20" spans="4:6">
      <c r="D20" s="7">
        <v>280</v>
      </c>
      <c r="E20" s="8">
        <v>85.831999999999994</v>
      </c>
      <c r="F20" s="9">
        <v>0.64623487799887591</v>
      </c>
    </row>
    <row r="21" spans="4:6">
      <c r="D21" s="7">
        <v>300</v>
      </c>
      <c r="E21" s="8">
        <v>84.7</v>
      </c>
      <c r="F21" s="9">
        <v>0.62352684899552024</v>
      </c>
    </row>
    <row r="22" spans="4:6">
      <c r="D22" s="7">
        <v>320</v>
      </c>
      <c r="E22" s="8">
        <v>83.551999999999992</v>
      </c>
      <c r="F22" s="9">
        <v>0.60131265622851693</v>
      </c>
    </row>
    <row r="23" spans="4:6">
      <c r="D23" s="7">
        <v>340</v>
      </c>
      <c r="E23" s="8">
        <v>82.388000000000005</v>
      </c>
      <c r="F23" s="9">
        <v>0.57959676322556086</v>
      </c>
    </row>
    <row r="24" spans="4:6">
      <c r="D24" s="7">
        <v>360</v>
      </c>
      <c r="E24" s="8">
        <v>81.207999999999998</v>
      </c>
      <c r="F24" s="9">
        <v>0.55838273145989636</v>
      </c>
    </row>
    <row r="25" spans="4:6">
      <c r="D25" s="7">
        <v>380</v>
      </c>
      <c r="E25" s="8">
        <v>80.012</v>
      </c>
      <c r="F25" s="9">
        <v>0.5376732458526513</v>
      </c>
    </row>
    <row r="26" spans="4:6">
      <c r="D26" s="7">
        <v>400</v>
      </c>
      <c r="E26" s="8">
        <v>78.8</v>
      </c>
      <c r="F26" s="9">
        <v>0.51747014152254012</v>
      </c>
    </row>
    <row r="27" spans="4:6">
      <c r="D27" s="7">
        <v>420</v>
      </c>
      <c r="E27" s="8">
        <v>77.572000000000003</v>
      </c>
      <c r="F27" s="9">
        <v>0.49777443165769075</v>
      </c>
    </row>
    <row r="28" spans="4:6">
      <c r="D28" s="7">
        <v>440</v>
      </c>
      <c r="E28" s="8">
        <v>76.328000000000003</v>
      </c>
      <c r="F28" s="9">
        <v>0.47858633638505765</v>
      </c>
    </row>
    <row r="29" spans="4:6">
      <c r="D29" s="7">
        <v>460</v>
      </c>
      <c r="E29" s="8">
        <v>75.067999999999998</v>
      </c>
      <c r="F29" s="9">
        <v>0.45990531251406752</v>
      </c>
    </row>
    <row r="30" spans="4:6">
      <c r="D30" s="7">
        <v>480</v>
      </c>
      <c r="E30" s="8">
        <v>73.792000000000002</v>
      </c>
      <c r="F30" s="9">
        <v>0.44173008403277947</v>
      </c>
    </row>
    <row r="31" spans="4:6">
      <c r="D31" s="7">
        <v>500</v>
      </c>
      <c r="E31" s="8">
        <v>72.5</v>
      </c>
      <c r="F31" s="9">
        <v>0.42405867323688878</v>
      </c>
    </row>
    <row r="32" spans="4:6">
      <c r="D32" s="5"/>
      <c r="E32" s="3"/>
    </row>
    <row r="33" spans="4:5">
      <c r="D33" s="5"/>
      <c r="E33" s="3"/>
    </row>
    <row r="34" spans="4:5">
      <c r="D34" s="5"/>
      <c r="E34" s="3"/>
    </row>
  </sheetData>
  <mergeCells count="2">
    <mergeCell ref="D4:F4"/>
    <mergeCell ref="D3:F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6:N26"/>
  <sheetViews>
    <sheetView workbookViewId="0">
      <selection activeCell="F37" sqref="F37"/>
    </sheetView>
  </sheetViews>
  <sheetFormatPr defaultRowHeight="15"/>
  <sheetData>
    <row r="6" spans="2:14">
      <c r="C6" t="s">
        <v>4</v>
      </c>
      <c r="D6">
        <v>0</v>
      </c>
      <c r="E6">
        <v>200</v>
      </c>
      <c r="F6">
        <v>400</v>
      </c>
      <c r="G6">
        <v>600</v>
      </c>
      <c r="H6">
        <v>800</v>
      </c>
      <c r="I6">
        <v>900</v>
      </c>
      <c r="J6">
        <v>1030</v>
      </c>
      <c r="K6">
        <v>1150</v>
      </c>
    </row>
    <row r="7" spans="2:14">
      <c r="B7" s="4">
        <v>100</v>
      </c>
      <c r="C7" s="4" t="s">
        <v>19</v>
      </c>
      <c r="D7">
        <v>800</v>
      </c>
      <c r="E7">
        <v>700</v>
      </c>
      <c r="F7">
        <v>580</v>
      </c>
      <c r="G7">
        <v>450</v>
      </c>
      <c r="H7">
        <v>300</v>
      </c>
      <c r="I7">
        <v>230</v>
      </c>
      <c r="J7">
        <v>150</v>
      </c>
      <c r="K7">
        <v>0</v>
      </c>
    </row>
    <row r="8" spans="2:14">
      <c r="B8" s="4">
        <v>90</v>
      </c>
      <c r="C8" s="4" t="s">
        <v>19</v>
      </c>
      <c r="D8">
        <v>620</v>
      </c>
      <c r="E8">
        <v>520</v>
      </c>
      <c r="F8">
        <v>420</v>
      </c>
      <c r="G8">
        <v>320</v>
      </c>
      <c r="H8">
        <v>200</v>
      </c>
      <c r="I8">
        <v>120</v>
      </c>
      <c r="J8">
        <v>0</v>
      </c>
    </row>
    <row r="9" spans="2:14">
      <c r="B9" s="4">
        <v>78</v>
      </c>
      <c r="C9" s="4" t="s">
        <v>19</v>
      </c>
      <c r="D9">
        <v>480</v>
      </c>
      <c r="E9">
        <v>390</v>
      </c>
      <c r="F9">
        <v>300</v>
      </c>
      <c r="G9">
        <v>200</v>
      </c>
      <c r="H9">
        <v>100</v>
      </c>
      <c r="I9">
        <v>0</v>
      </c>
    </row>
    <row r="11" spans="2:14">
      <c r="B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f>MAX(D11:K11)</f>
        <v>0</v>
      </c>
      <c r="N11">
        <v>100</v>
      </c>
    </row>
    <row r="12" spans="2:14">
      <c r="B12">
        <v>90</v>
      </c>
      <c r="D12">
        <f t="shared" ref="D12:J12" si="0">D7-D8</f>
        <v>180</v>
      </c>
      <c r="E12">
        <f t="shared" si="0"/>
        <v>180</v>
      </c>
      <c r="F12">
        <f t="shared" si="0"/>
        <v>160</v>
      </c>
      <c r="G12">
        <f t="shared" si="0"/>
        <v>130</v>
      </c>
      <c r="H12">
        <f t="shared" si="0"/>
        <v>100</v>
      </c>
      <c r="I12">
        <f t="shared" si="0"/>
        <v>110</v>
      </c>
      <c r="J12">
        <f t="shared" si="0"/>
        <v>150</v>
      </c>
      <c r="M12">
        <f t="shared" ref="M12:M13" si="1">MAX(D12:K12)</f>
        <v>180</v>
      </c>
      <c r="N12">
        <v>90</v>
      </c>
    </row>
    <row r="13" spans="2:14">
      <c r="B13">
        <v>78</v>
      </c>
      <c r="D13">
        <f t="shared" ref="D13:I13" si="2">D7-D9</f>
        <v>320</v>
      </c>
      <c r="E13">
        <f t="shared" si="2"/>
        <v>310</v>
      </c>
      <c r="F13">
        <f t="shared" si="2"/>
        <v>280</v>
      </c>
      <c r="G13">
        <f t="shared" si="2"/>
        <v>250</v>
      </c>
      <c r="H13">
        <f t="shared" si="2"/>
        <v>200</v>
      </c>
      <c r="I13">
        <f t="shared" si="2"/>
        <v>230</v>
      </c>
      <c r="M13">
        <f t="shared" si="1"/>
        <v>320</v>
      </c>
      <c r="N13">
        <v>78</v>
      </c>
    </row>
    <row r="17" spans="2:14">
      <c r="C17" t="s">
        <v>4</v>
      </c>
      <c r="D17">
        <v>0</v>
      </c>
      <c r="E17">
        <v>200</v>
      </c>
      <c r="F17">
        <v>400</v>
      </c>
      <c r="G17">
        <v>600</v>
      </c>
      <c r="H17">
        <v>800</v>
      </c>
      <c r="I17">
        <v>900</v>
      </c>
      <c r="J17">
        <v>1030</v>
      </c>
      <c r="K17">
        <v>1150</v>
      </c>
    </row>
    <row r="18" spans="2:14">
      <c r="B18" s="4">
        <v>100</v>
      </c>
      <c r="C18" s="4" t="s">
        <v>20</v>
      </c>
      <c r="D18">
        <v>140</v>
      </c>
      <c r="E18">
        <v>160</v>
      </c>
      <c r="F18">
        <v>175</v>
      </c>
      <c r="G18">
        <v>178</v>
      </c>
      <c r="H18">
        <v>175</v>
      </c>
      <c r="I18">
        <v>165</v>
      </c>
      <c r="J18">
        <v>160</v>
      </c>
      <c r="K18">
        <v>151</v>
      </c>
    </row>
    <row r="19" spans="2:14">
      <c r="B19" s="4">
        <v>90</v>
      </c>
      <c r="C19" s="4" t="s">
        <v>20</v>
      </c>
      <c r="D19">
        <v>100</v>
      </c>
      <c r="E19">
        <v>120</v>
      </c>
      <c r="F19">
        <v>130</v>
      </c>
      <c r="G19">
        <v>130</v>
      </c>
      <c r="H19">
        <v>125</v>
      </c>
      <c r="I19">
        <v>120</v>
      </c>
      <c r="J19">
        <v>105</v>
      </c>
    </row>
    <row r="20" spans="2:14">
      <c r="B20" s="4">
        <v>78</v>
      </c>
      <c r="C20" s="4" t="s">
        <v>20</v>
      </c>
      <c r="D20">
        <v>60</v>
      </c>
      <c r="E20">
        <v>80</v>
      </c>
      <c r="F20">
        <v>85</v>
      </c>
      <c r="G20">
        <v>80</v>
      </c>
      <c r="H20">
        <v>75</v>
      </c>
      <c r="I20">
        <v>70</v>
      </c>
    </row>
    <row r="24" spans="2:14">
      <c r="B24">
        <v>100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100</v>
      </c>
      <c r="N24">
        <f>MAX(D24:K24)</f>
        <v>1</v>
      </c>
    </row>
    <row r="25" spans="2:14">
      <c r="B25">
        <v>90</v>
      </c>
      <c r="D25">
        <f>D19/D18</f>
        <v>0.7142857142857143</v>
      </c>
      <c r="E25">
        <f t="shared" ref="E25:J25" si="3">E19/E18</f>
        <v>0.75</v>
      </c>
      <c r="F25">
        <f t="shared" si="3"/>
        <v>0.74285714285714288</v>
      </c>
      <c r="G25">
        <f t="shared" si="3"/>
        <v>0.7303370786516854</v>
      </c>
      <c r="H25">
        <f t="shared" si="3"/>
        <v>0.7142857142857143</v>
      </c>
      <c r="I25">
        <f t="shared" si="3"/>
        <v>0.72727272727272729</v>
      </c>
      <c r="J25">
        <f t="shared" si="3"/>
        <v>0.65625</v>
      </c>
      <c r="M25">
        <v>90</v>
      </c>
      <c r="N25">
        <f>MAX(D25:K25)</f>
        <v>0.75</v>
      </c>
    </row>
    <row r="26" spans="2:14">
      <c r="B26">
        <v>78</v>
      </c>
      <c r="D26">
        <f>D20/D18</f>
        <v>0.42857142857142855</v>
      </c>
      <c r="E26">
        <f t="shared" ref="E26:I26" si="4">E20/E18</f>
        <v>0.5</v>
      </c>
      <c r="F26">
        <f t="shared" si="4"/>
        <v>0.48571428571428571</v>
      </c>
      <c r="G26">
        <f t="shared" si="4"/>
        <v>0.449438202247191</v>
      </c>
      <c r="H26">
        <f t="shared" si="4"/>
        <v>0.42857142857142855</v>
      </c>
      <c r="I26">
        <f t="shared" si="4"/>
        <v>0.42424242424242425</v>
      </c>
      <c r="M26">
        <v>78</v>
      </c>
      <c r="N26">
        <f>MAX(D26:K26)</f>
        <v>0.5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4:P33"/>
  <sheetViews>
    <sheetView topLeftCell="A4" workbookViewId="0">
      <selection activeCell="E10" sqref="E10"/>
    </sheetView>
  </sheetViews>
  <sheetFormatPr defaultRowHeight="15"/>
  <cols>
    <col min="5" max="5" width="13.28515625" bestFit="1" customWidth="1"/>
  </cols>
  <sheetData>
    <row r="4" spans="3:16" ht="17.25">
      <c r="C4" t="s">
        <v>34</v>
      </c>
      <c r="F4" t="s">
        <v>23</v>
      </c>
      <c r="H4" t="s">
        <v>24</v>
      </c>
      <c r="K4" t="s">
        <v>26</v>
      </c>
      <c r="N4" t="s">
        <v>21</v>
      </c>
      <c r="P4" t="s">
        <v>22</v>
      </c>
    </row>
    <row r="7" spans="3:16">
      <c r="C7" t="s">
        <v>27</v>
      </c>
      <c r="D7" t="s">
        <v>19</v>
      </c>
      <c r="E7" t="s">
        <v>28</v>
      </c>
    </row>
    <row r="8" spans="3:16">
      <c r="C8" s="5">
        <f>-0.00009*D8^2-0.0386*D8+100</f>
        <v>100</v>
      </c>
      <c r="D8">
        <v>0</v>
      </c>
      <c r="E8" s="3">
        <f>FLOOR(0.0429*EXP(0.0316*C8),1)</f>
        <v>1</v>
      </c>
    </row>
    <row r="9" spans="3:16">
      <c r="C9" s="5">
        <f>-0.00009*D9^2-0.0386*D9+100</f>
        <v>99.191999999999993</v>
      </c>
      <c r="D9">
        <v>20</v>
      </c>
      <c r="E9" s="3">
        <f>0.0429*EXP(0.0316*C9)</f>
        <v>0.98568716357130615</v>
      </c>
    </row>
    <row r="10" spans="3:16">
      <c r="C10" s="5">
        <f>-0.00009*D10^2-0.0386*D10+100</f>
        <v>98.311999999999998</v>
      </c>
      <c r="D10">
        <v>40</v>
      </c>
      <c r="E10" s="3">
        <f>0.0429*EXP(0.0316*C10)</f>
        <v>0.95865477521010234</v>
      </c>
    </row>
    <row r="11" spans="3:16">
      <c r="C11" s="5">
        <f>-0.00009*D11^2-0.0386*D11+100</f>
        <v>97.36</v>
      </c>
      <c r="D11">
        <v>60</v>
      </c>
      <c r="E11" s="3">
        <f>0.0429*EXP(0.0316*C11)</f>
        <v>0.93024484522669171</v>
      </c>
    </row>
    <row r="12" spans="3:16">
      <c r="C12" s="5">
        <f>-0.00009*D12^2-0.0386*D12+100</f>
        <v>96.335999999999999</v>
      </c>
      <c r="D12">
        <v>80</v>
      </c>
      <c r="E12" s="3">
        <f>0.0429*EXP(0.0316*C12)</f>
        <v>0.90062541354924897</v>
      </c>
    </row>
    <row r="13" spans="3:16">
      <c r="C13" s="5">
        <f>-0.00009*D13^2-0.0386*D13+100</f>
        <v>95.24</v>
      </c>
      <c r="D13">
        <v>100</v>
      </c>
      <c r="E13" s="3">
        <f>0.0429*EXP(0.0316*C13)</f>
        <v>0.86996747503623595</v>
      </c>
    </row>
    <row r="14" spans="3:16">
      <c r="C14" s="5">
        <v>93</v>
      </c>
      <c r="D14">
        <v>120</v>
      </c>
      <c r="E14" s="3">
        <f>0.0429*EXP(0.0316*C14)</f>
        <v>0.81051660306660833</v>
      </c>
    </row>
    <row r="15" spans="3:16">
      <c r="C15" s="5">
        <v>92</v>
      </c>
      <c r="D15">
        <v>140</v>
      </c>
      <c r="E15" s="3">
        <f>0.0429*EXP(0.0316*C15)</f>
        <v>0.78530472402809182</v>
      </c>
    </row>
    <row r="16" spans="3:16">
      <c r="C16" s="5">
        <v>91</v>
      </c>
      <c r="D16">
        <v>160</v>
      </c>
      <c r="E16" s="3">
        <f>0.0429*EXP(0.0316*C16)</f>
        <v>0.76087708413069544</v>
      </c>
    </row>
    <row r="17" spans="3:5">
      <c r="C17" s="5">
        <v>89</v>
      </c>
      <c r="D17">
        <v>180</v>
      </c>
      <c r="E17" s="3">
        <f>0.0429*EXP(0.0316*C17)</f>
        <v>0.7142777025971081</v>
      </c>
    </row>
    <row r="18" spans="3:5">
      <c r="C18" s="5">
        <v>87</v>
      </c>
      <c r="D18">
        <v>200</v>
      </c>
      <c r="E18" s="3">
        <f>0.0429*EXP(0.0316*C18)</f>
        <v>0.67053226739020466</v>
      </c>
    </row>
    <row r="19" spans="3:5">
      <c r="C19" s="5">
        <v>85</v>
      </c>
      <c r="D19">
        <v>220</v>
      </c>
      <c r="E19" s="3">
        <f>0.0429*EXP(0.0316*C19)</f>
        <v>0.62946599057573549</v>
      </c>
    </row>
    <row r="20" spans="3:5">
      <c r="C20" s="5">
        <v>82</v>
      </c>
      <c r="D20">
        <v>240</v>
      </c>
      <c r="E20" s="3">
        <f>0.0429*EXP(0.0316*C20)</f>
        <v>0.57253383031395799</v>
      </c>
    </row>
    <row r="21" spans="3:5">
      <c r="C21" s="5">
        <v>79</v>
      </c>
      <c r="D21">
        <v>260</v>
      </c>
      <c r="E21" s="3">
        <f>0.0429*EXP(0.0316*C21)</f>
        <v>0.52075090912244126</v>
      </c>
    </row>
    <row r="22" spans="3:5">
      <c r="C22" s="5">
        <v>76</v>
      </c>
      <c r="D22">
        <v>280</v>
      </c>
      <c r="E22" s="3">
        <f>0.0429*EXP(0.0316*C22)</f>
        <v>0.4736515031839118</v>
      </c>
    </row>
    <row r="23" spans="3:5">
      <c r="C23" s="5">
        <v>73</v>
      </c>
      <c r="D23">
        <v>300</v>
      </c>
      <c r="E23" s="3">
        <f>0.0429*EXP(0.0316*C23)</f>
        <v>0.43081201115220746</v>
      </c>
    </row>
    <row r="24" spans="3:5">
      <c r="C24" s="5">
        <v>70</v>
      </c>
      <c r="D24">
        <v>320</v>
      </c>
      <c r="E24" s="3">
        <f>0.0429*EXP(0.0316*C24)</f>
        <v>0.39184714437809842</v>
      </c>
    </row>
    <row r="25" spans="3:5">
      <c r="C25" s="5">
        <v>66</v>
      </c>
      <c r="D25">
        <v>340</v>
      </c>
      <c r="E25" s="3">
        <f>0.0429*EXP(0.0316*C25)</f>
        <v>0.34532010448233125</v>
      </c>
    </row>
    <row r="26" spans="3:5">
      <c r="C26" s="5">
        <v>62</v>
      </c>
      <c r="D26">
        <v>360</v>
      </c>
      <c r="E26" s="3">
        <f>0.0429*EXP(0.0316*C26)</f>
        <v>0.30431757962392136</v>
      </c>
    </row>
    <row r="27" spans="3:5">
      <c r="C27" s="5">
        <v>58</v>
      </c>
      <c r="D27">
        <v>380</v>
      </c>
      <c r="E27" s="3">
        <f>0.0429*EXP(0.0316*C27)</f>
        <v>0.26818360143552022</v>
      </c>
    </row>
    <row r="28" spans="3:5">
      <c r="C28" s="5">
        <v>53</v>
      </c>
      <c r="D28">
        <v>400</v>
      </c>
      <c r="E28" s="3">
        <f>0.0429*EXP(0.0316*C28)</f>
        <v>0.2289885096132411</v>
      </c>
    </row>
    <row r="29" spans="3:5">
      <c r="C29" s="5">
        <v>48</v>
      </c>
      <c r="D29">
        <v>405</v>
      </c>
      <c r="E29" s="3">
        <f>0.0429*EXP(0.0316*C29)</f>
        <v>0.19552178900655351</v>
      </c>
    </row>
    <row r="30" spans="3:5">
      <c r="C30" s="5">
        <v>43</v>
      </c>
      <c r="D30">
        <v>410</v>
      </c>
      <c r="E30" s="3">
        <f t="shared" ref="E30:E33" si="0">0.0429*EXP(0.0316*C30)</f>
        <v>0.16694623691333321</v>
      </c>
    </row>
    <row r="31" spans="3:5">
      <c r="C31" s="5">
        <v>38</v>
      </c>
      <c r="D31">
        <v>415</v>
      </c>
      <c r="E31" s="3">
        <f t="shared" si="0"/>
        <v>0.14254700798890804</v>
      </c>
    </row>
    <row r="32" spans="3:5">
      <c r="C32" s="5">
        <v>30</v>
      </c>
      <c r="D32">
        <v>420</v>
      </c>
      <c r="E32" s="3">
        <f t="shared" si="0"/>
        <v>0.1107053122019406</v>
      </c>
    </row>
    <row r="33" spans="3:5">
      <c r="C33" s="5">
        <v>20</v>
      </c>
      <c r="D33">
        <v>431.84</v>
      </c>
      <c r="E33" s="3">
        <f t="shared" si="0"/>
        <v>8.0710754044581959E-2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P33"/>
  <sheetViews>
    <sheetView tabSelected="1" workbookViewId="0">
      <selection activeCell="J25" sqref="J25"/>
    </sheetView>
  </sheetViews>
  <sheetFormatPr defaultRowHeight="15"/>
  <cols>
    <col min="5" max="5" width="13.28515625" bestFit="1" customWidth="1"/>
  </cols>
  <sheetData>
    <row r="4" spans="2:16" ht="17.25">
      <c r="C4" t="s">
        <v>34</v>
      </c>
      <c r="F4" t="s">
        <v>23</v>
      </c>
      <c r="H4" t="s">
        <v>24</v>
      </c>
      <c r="K4" t="s">
        <v>26</v>
      </c>
      <c r="N4" t="s">
        <v>21</v>
      </c>
      <c r="P4" t="s">
        <v>22</v>
      </c>
    </row>
    <row r="7" spans="2:16">
      <c r="C7" t="s">
        <v>27</v>
      </c>
      <c r="D7" t="s">
        <v>19</v>
      </c>
      <c r="E7" t="s">
        <v>28</v>
      </c>
    </row>
    <row r="8" spans="2:16">
      <c r="B8">
        <v>1</v>
      </c>
      <c r="C8" s="5">
        <f>-0.00009*D8^2-0.0386*D8+100</f>
        <v>100</v>
      </c>
      <c r="D8">
        <v>0</v>
      </c>
      <c r="E8" s="3">
        <f>FLOOR(0.0429*EXP(0.0316*C8),1)</f>
        <v>1</v>
      </c>
    </row>
    <row r="9" spans="2:16">
      <c r="B9">
        <v>2</v>
      </c>
      <c r="C9" s="5">
        <v>99</v>
      </c>
      <c r="D9">
        <v>8.8000000000000007</v>
      </c>
      <c r="E9" s="3">
        <f>0.0429*EXP(0.0316*C9)</f>
        <v>0.9797249078012541</v>
      </c>
    </row>
    <row r="10" spans="2:16">
      <c r="B10">
        <v>3</v>
      </c>
      <c r="C10" s="5">
        <v>98</v>
      </c>
      <c r="D10">
        <v>17.600000000000001</v>
      </c>
      <c r="E10" s="3">
        <f t="shared" ref="E10:E33" si="0">0.0429*EXP(0.0316*C10)</f>
        <v>0.94924964576090654</v>
      </c>
    </row>
    <row r="11" spans="2:16">
      <c r="B11">
        <v>4</v>
      </c>
      <c r="C11" s="5">
        <v>97</v>
      </c>
      <c r="D11">
        <v>26.4</v>
      </c>
      <c r="E11" s="3">
        <f t="shared" si="0"/>
        <v>0.91972234532593677</v>
      </c>
    </row>
    <row r="12" spans="2:16">
      <c r="B12">
        <v>5</v>
      </c>
      <c r="C12" s="5">
        <v>96</v>
      </c>
      <c r="D12">
        <v>35.200000000000003</v>
      </c>
      <c r="E12" s="3">
        <f t="shared" si="0"/>
        <v>0.89111351926161386</v>
      </c>
    </row>
    <row r="13" spans="2:16">
      <c r="B13">
        <v>6</v>
      </c>
      <c r="C13" s="5">
        <v>95</v>
      </c>
      <c r="D13">
        <v>44</v>
      </c>
      <c r="E13" s="3">
        <f t="shared" si="0"/>
        <v>0.863394597561296</v>
      </c>
    </row>
    <row r="14" spans="2:16">
      <c r="B14">
        <v>7</v>
      </c>
      <c r="C14" s="5">
        <v>93</v>
      </c>
      <c r="D14">
        <v>52.8</v>
      </c>
      <c r="E14" s="3">
        <f t="shared" si="0"/>
        <v>0.81051660306660833</v>
      </c>
    </row>
    <row r="15" spans="2:16">
      <c r="B15">
        <v>8</v>
      </c>
      <c r="C15" s="5">
        <v>92</v>
      </c>
      <c r="D15">
        <v>61.6</v>
      </c>
      <c r="E15" s="3">
        <f t="shared" si="0"/>
        <v>0.78530472402809182</v>
      </c>
    </row>
    <row r="16" spans="2:16">
      <c r="B16">
        <v>9</v>
      </c>
      <c r="C16" s="5">
        <v>91</v>
      </c>
      <c r="D16">
        <v>70.400000000000006</v>
      </c>
      <c r="E16" s="3">
        <f t="shared" si="0"/>
        <v>0.76087708413069544</v>
      </c>
    </row>
    <row r="17" spans="2:5">
      <c r="B17">
        <v>10</v>
      </c>
      <c r="C17" s="5">
        <v>89</v>
      </c>
      <c r="D17">
        <v>79.2</v>
      </c>
      <c r="E17" s="3">
        <f t="shared" si="0"/>
        <v>0.7142777025971081</v>
      </c>
    </row>
    <row r="18" spans="2:5">
      <c r="B18">
        <v>11</v>
      </c>
      <c r="C18" s="5">
        <v>87</v>
      </c>
      <c r="D18">
        <v>88</v>
      </c>
      <c r="E18" s="3">
        <f t="shared" si="0"/>
        <v>0.67053226739020466</v>
      </c>
    </row>
    <row r="19" spans="2:5">
      <c r="B19">
        <v>12</v>
      </c>
      <c r="C19" s="5">
        <v>85</v>
      </c>
      <c r="D19">
        <v>96.8</v>
      </c>
      <c r="E19" s="3">
        <f t="shared" si="0"/>
        <v>0.62946599057573549</v>
      </c>
    </row>
    <row r="20" spans="2:5">
      <c r="B20">
        <v>13</v>
      </c>
      <c r="C20" s="5">
        <v>82</v>
      </c>
      <c r="D20">
        <v>105.6</v>
      </c>
      <c r="E20" s="3">
        <f t="shared" si="0"/>
        <v>0.57253383031395799</v>
      </c>
    </row>
    <row r="21" spans="2:5">
      <c r="B21">
        <v>14</v>
      </c>
      <c r="C21" s="5">
        <v>79</v>
      </c>
      <c r="D21">
        <v>114.4</v>
      </c>
      <c r="E21" s="3">
        <f t="shared" si="0"/>
        <v>0.52075090912244126</v>
      </c>
    </row>
    <row r="22" spans="2:5">
      <c r="B22">
        <v>15</v>
      </c>
      <c r="C22" s="5">
        <v>76</v>
      </c>
      <c r="D22">
        <v>123.2</v>
      </c>
      <c r="E22" s="3">
        <f t="shared" si="0"/>
        <v>0.4736515031839118</v>
      </c>
    </row>
    <row r="23" spans="2:5">
      <c r="B23">
        <v>16</v>
      </c>
      <c r="C23" s="5">
        <v>73</v>
      </c>
      <c r="D23">
        <v>132</v>
      </c>
      <c r="E23" s="3">
        <f t="shared" si="0"/>
        <v>0.43081201115220746</v>
      </c>
    </row>
    <row r="24" spans="2:5">
      <c r="B24">
        <v>17</v>
      </c>
      <c r="C24" s="5">
        <v>70</v>
      </c>
      <c r="D24">
        <v>140.80000000000001</v>
      </c>
      <c r="E24" s="3">
        <f t="shared" si="0"/>
        <v>0.39184714437809842</v>
      </c>
    </row>
    <row r="25" spans="2:5">
      <c r="B25">
        <v>18</v>
      </c>
      <c r="C25" s="5">
        <v>66</v>
      </c>
      <c r="D25">
        <v>149.6</v>
      </c>
      <c r="E25" s="3">
        <f t="shared" si="0"/>
        <v>0.34532010448233125</v>
      </c>
    </row>
    <row r="26" spans="2:5">
      <c r="B26">
        <v>19</v>
      </c>
      <c r="C26" s="5">
        <v>62</v>
      </c>
      <c r="D26">
        <v>158.4</v>
      </c>
      <c r="E26" s="3">
        <f t="shared" si="0"/>
        <v>0.30431757962392136</v>
      </c>
    </row>
    <row r="27" spans="2:5">
      <c r="B27">
        <v>20</v>
      </c>
      <c r="C27" s="5">
        <v>58</v>
      </c>
      <c r="D27">
        <v>167.2</v>
      </c>
      <c r="E27" s="3">
        <f t="shared" si="0"/>
        <v>0.26818360143552022</v>
      </c>
    </row>
    <row r="28" spans="2:5">
      <c r="B28">
        <v>21</v>
      </c>
      <c r="C28" s="5">
        <v>53</v>
      </c>
      <c r="D28">
        <v>176</v>
      </c>
      <c r="E28" s="3">
        <f t="shared" si="0"/>
        <v>0.2289885096132411</v>
      </c>
    </row>
    <row r="29" spans="2:5">
      <c r="B29">
        <v>22</v>
      </c>
      <c r="C29" s="5">
        <v>48</v>
      </c>
      <c r="D29">
        <v>184.8</v>
      </c>
      <c r="E29" s="3">
        <f t="shared" si="0"/>
        <v>0.19552178900655351</v>
      </c>
    </row>
    <row r="30" spans="2:5">
      <c r="B30">
        <v>23</v>
      </c>
      <c r="C30" s="5">
        <v>43</v>
      </c>
      <c r="D30">
        <v>193.6</v>
      </c>
      <c r="E30" s="3">
        <f t="shared" si="0"/>
        <v>0.16694623691333321</v>
      </c>
    </row>
    <row r="31" spans="2:5">
      <c r="B31">
        <v>24</v>
      </c>
      <c r="C31" s="5">
        <v>38</v>
      </c>
      <c r="D31">
        <v>202.4</v>
      </c>
      <c r="E31" s="3">
        <f t="shared" si="0"/>
        <v>0.14254700798890804</v>
      </c>
    </row>
    <row r="32" spans="2:5">
      <c r="B32">
        <v>25</v>
      </c>
      <c r="C32" s="5">
        <v>30</v>
      </c>
      <c r="D32">
        <v>211.2</v>
      </c>
      <c r="E32" s="3">
        <f t="shared" si="0"/>
        <v>0.1107053122019406</v>
      </c>
    </row>
    <row r="33" spans="2:5">
      <c r="B33">
        <v>26</v>
      </c>
      <c r="C33" s="5">
        <v>20</v>
      </c>
      <c r="D33">
        <v>220</v>
      </c>
      <c r="E33" s="3">
        <f t="shared" si="0"/>
        <v>8.0710754044581959E-2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310</vt:lpstr>
      <vt:lpstr>310_reg</vt:lpstr>
      <vt:lpstr>tabella_depotenziamento</vt:lpstr>
      <vt:lpstr>220</vt:lpstr>
      <vt:lpstr>220_reg</vt:lpstr>
      <vt:lpstr>140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Department</dc:creator>
  <cp:lastModifiedBy>Technical Department</cp:lastModifiedBy>
  <dcterms:created xsi:type="dcterms:W3CDTF">2013-03-01T15:14:36Z</dcterms:created>
  <dcterms:modified xsi:type="dcterms:W3CDTF">2013-07-10T08:04:04Z</dcterms:modified>
</cp:coreProperties>
</file>