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455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I24" i="1" l="1"/>
  <c r="J19" i="1"/>
  <c r="J11" i="1" l="1"/>
  <c r="I16" i="1" l="1"/>
  <c r="J16" i="1" s="1"/>
  <c r="I17" i="1" l="1"/>
  <c r="I15" i="1"/>
  <c r="J15" i="1" s="1"/>
  <c r="J8" i="1" l="1"/>
  <c r="J10" i="1"/>
  <c r="I7" i="1"/>
  <c r="J7" i="1" s="1"/>
  <c r="J22" i="1"/>
  <c r="I21" i="1"/>
  <c r="J21" i="1" s="1"/>
  <c r="J20" i="1" l="1"/>
  <c r="J18" i="1"/>
  <c r="J17" i="1"/>
  <c r="J14" i="1"/>
  <c r="J13" i="1"/>
  <c r="J12" i="1"/>
  <c r="I9" i="1" l="1"/>
  <c r="J9" i="1" s="1"/>
  <c r="J5" i="1"/>
  <c r="I3" i="1"/>
  <c r="J3" i="1" l="1"/>
  <c r="I6" i="1"/>
  <c r="J6" i="1" s="1"/>
  <c r="I4" i="1"/>
  <c r="J4" i="1" s="1"/>
  <c r="J25" i="1" l="1"/>
</calcChain>
</file>

<file path=xl/sharedStrings.xml><?xml version="1.0" encoding="utf-8"?>
<sst xmlns="http://schemas.openxmlformats.org/spreadsheetml/2006/main" count="89" uniqueCount="79">
  <si>
    <t>Виробник</t>
  </si>
  <si>
    <t>Опис</t>
  </si>
  <si>
    <t>Розміри</t>
  </si>
  <si>
    <t>кВт</t>
  </si>
  <si>
    <t>Кі-сть</t>
  </si>
  <si>
    <t>Ціна, євро</t>
  </si>
  <si>
    <t>Сума, євро</t>
  </si>
  <si>
    <t>Сума з знижкою, євро</t>
  </si>
  <si>
    <t>Зображення</t>
  </si>
  <si>
    <t xml:space="preserve"> Торговий Дім "S-Prof"
м. Львів вул. Городоцька 242
Тел: +38(032) 242-06-40</t>
  </si>
  <si>
    <t>№</t>
  </si>
  <si>
    <t>Артикул</t>
  </si>
  <si>
    <t>P0201020249</t>
  </si>
  <si>
    <t>Monolith (Італія)</t>
  </si>
  <si>
    <t>Зміщувач з душем та краном</t>
  </si>
  <si>
    <t>CAS (Корея)</t>
  </si>
  <si>
    <t>LT 12</t>
  </si>
  <si>
    <t>DVA (Італія)</t>
  </si>
  <si>
    <r>
      <t>Фільтр-пом’якшувач </t>
    </r>
    <r>
      <rPr>
        <b/>
        <sz val="10"/>
        <rFont val="Calibri"/>
        <family val="2"/>
        <scheme val="minor"/>
      </rPr>
      <t>DVA LT12</t>
    </r>
    <r>
      <rPr>
        <sz val="10"/>
        <rFont val="Calibri"/>
        <family val="2"/>
        <scheme val="minor"/>
      </rPr>
      <t>, для води. Максимальний потік: 1000 л/год
Робочий тиск: 1-8 бар</t>
    </r>
  </si>
  <si>
    <t>190*255*500</t>
  </si>
  <si>
    <t>Stalgast (Польща)</t>
  </si>
  <si>
    <t xml:space="preserve"> Тільки для внутрішнього користування 2 лампи 20 Вт Знімний піддон Радіус дії: 50 м</t>
  </si>
  <si>
    <t>650х95х320</t>
  </si>
  <si>
    <t>SW- D 5</t>
  </si>
  <si>
    <t xml:space="preserve">Вага на 5 кг Платформа з пластика
нтерфейс RS-232С
Точність вимірювання 1 г
Живлення від мережі
Діагностика помилок </t>
  </si>
  <si>
    <t>Рукомийник безконтактний</t>
  </si>
  <si>
    <t>ARES 050</t>
  </si>
  <si>
    <t>Загальна сума з знижкою, євро</t>
  </si>
  <si>
    <t>Загальна сума, євро</t>
  </si>
  <si>
    <t>A150513</t>
  </si>
  <si>
    <t>Bartscher (Німеччина)</t>
  </si>
  <si>
    <t>Рисоварка на 8 л використовується для приготування рису для суші та інших страв, підтримки готових продуктів в теплому стані.
Корпус з нержавіючої сталі
Ємність з протипригарним покриттям
Функції: варка, підтримка тепла
Індикація приготування та підтримки температури
Силіконовий килимок для захисту від пригоряння
Підігрів навколо продукту
В комплекті: мірний стакан, ложка, перфорована ложка Підключення тип 230 В</t>
  </si>
  <si>
    <t>320*320*350</t>
  </si>
  <si>
    <t>RM Gastro (Чехія)</t>
  </si>
  <si>
    <t>Elframo (Італія)</t>
  </si>
  <si>
    <t xml:space="preserve"> LP 61 VE</t>
  </si>
  <si>
    <t xml:space="preserve">675х841х2014 </t>
  </si>
  <si>
    <t>340*590*110</t>
  </si>
  <si>
    <t xml:space="preserve">CE 24F VE </t>
  </si>
  <si>
    <t>650*755*1450</t>
  </si>
  <si>
    <t>Посудомийна машина Elframo CE 24F VE купольного типу. Тип підключення 3-фази 400 В. Нагрівальні елементи зроблені зі сплаву Incoloy 800
Температура ванни встановлена на 55°C
Регульований термостат бойлера
Омивач та ополіскувач з нержавіючої сталі
Електричні частини доступні з фронтальної сторони
Витрати води для ополіскування: 3 л
Час циклу: 60/120/180 с
Корисна висота: 400 мм
Об’єм ванни: 46 л
Корзина: 500x500 мм</t>
  </si>
  <si>
    <t>FE 780-13 E</t>
  </si>
  <si>
    <t>800*730*900</t>
  </si>
  <si>
    <t>Фритюрниця електрична 13+13 л,За опцією 1 великий кошик або 2 середні кошики  Високий коефіцієнт співвідношення потужності та обсягу олії.  Температура +50 ... +190 С. Підключення 380 В.</t>
  </si>
  <si>
    <t>Котломиюча  посудомийна машина для кухонного інвентаря Цикл мойки: 120 / 240 / 360 сек.
Размер кассеты: 550х550 мм
Высота загрузочного окошка: от 685 до 850 мм
Температура подключаемой воды: 55 °С
Расход воды для ополаскивания: 5 л Підключення 380 В</t>
  </si>
  <si>
    <t>SPI 740 E</t>
  </si>
  <si>
    <t>400*730*300</t>
  </si>
  <si>
    <t>Індукційна плита 2-х камфорочна 
2 конфорки діаметром 12-23 см (2x3.5 кВт)
Ефективна система внутрішнього охолодження що запобігає перегріванню
Контроль потужності відбувається регулюванням 6-позиційними ручками
Підключення: 3 фази 400 В</t>
  </si>
  <si>
    <t>Індукційна плита, настільна.
2 конфорки з роздільним включенням
Поверхня зі склокераміки Schott Ceran (290x470 мм)
Корпус з нержавіючої сталі
Потужність конфорок: 1.8 кВт – передня, та 1.8 кВт – задня
Функція розпізнавання посуду
Захист від перегріву
Підключення: 1 фаза 230 В</t>
  </si>
  <si>
    <t>На вибір</t>
  </si>
  <si>
    <t>AMB-IC110L</t>
  </si>
  <si>
    <t>Візок для льоду ICE CADDY</t>
  </si>
  <si>
    <t>Amerbox (США)</t>
  </si>
  <si>
    <t>A150512</t>
  </si>
  <si>
    <t>Марміт для рису . Призначений для підтримання температури 8.5 кг готового рису.
Корпус з нержавіючої сталі
Внутрішня чаша термостійка з протипригарним покриттям
Підігрів продукту по колу
В комплекті ложка для рису та перфорована ложка Підключення тип 230 В</t>
  </si>
  <si>
    <t>395*465*395</t>
  </si>
  <si>
    <t>Frenox (Туреччина)</t>
  </si>
  <si>
    <t>1865x700x850</t>
  </si>
  <si>
    <t>Холодильний стіл 3 -х дверний (замість дверей шухляди) Корпус шафи та внутрішній об'єм виконані з нержавіючої сталі AISI 430 2B. Автоматичне розморожування
Експлуатація при температурі навколишнього середовища 43 ° C та вологості 65%
Ізоляція з поліуретану в корпусі
Регульовані по висоті ніжки Температурний режим від -2 до 8 °С Підключення 230 В</t>
  </si>
  <si>
    <t>Морозильний стіл 3-х дверний (замість дверей - шухляди) Температурний режим від -22 до -10 °С Автоматичне розморожування
Примусовий випарник води за допомогою гарячого газу Ізоляція з поліуретану в корпусі
Регульовані по висоті ніжки Підключення 230 В</t>
  </si>
  <si>
    <t>BGL3 (2D)</t>
  </si>
  <si>
    <t>BGN3  (2D)</t>
  </si>
  <si>
    <t>BMN-155</t>
  </si>
  <si>
    <t>1400*700*1090</t>
  </si>
  <si>
    <t>Стіл саладетта 2-х дверний (з шухлядами) Автоматичне розморожування; Хладагенти: R 134 та R 404; Експлуатація при температурі навколишнього середовища 43 ° C та вологості 65%; Місткість GN 1/3 -7шт.Ізоляція з поліуретану в корпусі; Замок; Регульовані по висоті ніжки. Температура від -2 до + 8 °С Підключення  220 В</t>
  </si>
  <si>
    <t>iCombi Pro XS 6-2/3</t>
  </si>
  <si>
    <t>Rational (Німеччина)</t>
  </si>
  <si>
    <t xml:space="preserve"> Апарат на 6 рівнів завантаження під протвення GN 2/3  який поєднує компактність та потужність iCombi Pror® Апарат глибиною усього 62,1 см, та шириною 65.5 см обладнаний усіма найважливішими функціями, гарантуючими високу якість та максимальну ефективність.
Переваги пароконвектомату Rational iCombi Pro XS:
Постійна якість страв
Простий в обслуговуванні
Мінімальні поточні витрати
Відсутність витрат на очищення вручну Температура робочої камери до 300 C та інтелектуальне керування мікрокліматом дозволяє готувати на грилі, в режимах "З скоринкою" та "Випікання" навіть при повному завантаженні апарату.  Напруга мережі: 400 В</t>
  </si>
  <si>
    <t>655*621*567</t>
  </si>
  <si>
    <t>60.30.968</t>
  </si>
  <si>
    <t>Консоль для кріплення до стіни Typ 6 2/3 E</t>
  </si>
  <si>
    <t>M500Z</t>
  </si>
  <si>
    <t>Juka (Польща)</t>
  </si>
  <si>
    <t>1436*740*910</t>
  </si>
  <si>
    <t>Морозильна ларь для  зберігання охолоджених продуктів при низьких, стабільних температурах. Діапазон робочих температур
-14...-23°C Об'єм корисний - 437 дм³ Кошики 1 шт в комплекті</t>
  </si>
  <si>
    <t>База під індукцію</t>
  </si>
  <si>
    <t>P 740</t>
  </si>
  <si>
    <t>400*730*600</t>
  </si>
  <si>
    <t>Монтажні комплекти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</si>
</sst>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  <font>
      <sz val="10"/>
      <color rgb="FF333333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0"/>
      <color rgb="FF000000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theme="0" tint="-0.14999847407452621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/>
    <xf numFmtId="0" fontId="0" fillId="0" borderId="1" xfId="0" applyBorder="1"/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0" borderId="0" xfId="0" applyFont="1"/>
    <xf numFmtId="0" fontId="3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0" xfId="0" applyFont="1"/>
    <xf numFmtId="0" fontId="10" fillId="0" borderId="0" xfId="0" applyFont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12" fillId="2" borderId="0" xfId="0" applyFont="1" applyFill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2" fillId="2" borderId="8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13.jpeg"/><Relationship Id="rId18" Type="http://schemas.openxmlformats.org/officeDocument/2006/relationships/image" Target="../media/image18.jpeg"/><Relationship Id="rId3" Type="http://schemas.openxmlformats.org/officeDocument/2006/relationships/image" Target="../media/image3.jpeg"/><Relationship Id="rId21" Type="http://schemas.openxmlformats.org/officeDocument/2006/relationships/image" Target="../media/image21.jpeg"/><Relationship Id="rId7" Type="http://schemas.openxmlformats.org/officeDocument/2006/relationships/image" Target="../media/image7.jpeg"/><Relationship Id="rId12" Type="http://schemas.openxmlformats.org/officeDocument/2006/relationships/image" Target="../media/image12.jpeg"/><Relationship Id="rId17" Type="http://schemas.openxmlformats.org/officeDocument/2006/relationships/image" Target="../media/image17.jpeg"/><Relationship Id="rId2" Type="http://schemas.openxmlformats.org/officeDocument/2006/relationships/image" Target="../media/image2.emf"/><Relationship Id="rId16" Type="http://schemas.openxmlformats.org/officeDocument/2006/relationships/image" Target="../media/image16.png"/><Relationship Id="rId20" Type="http://schemas.openxmlformats.org/officeDocument/2006/relationships/image" Target="../media/image20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5" Type="http://schemas.openxmlformats.org/officeDocument/2006/relationships/image" Target="../media/image5.png"/><Relationship Id="rId15" Type="http://schemas.openxmlformats.org/officeDocument/2006/relationships/image" Target="../media/image15.jpeg"/><Relationship Id="rId10" Type="http://schemas.openxmlformats.org/officeDocument/2006/relationships/image" Target="../media/image10.jpeg"/><Relationship Id="rId19" Type="http://schemas.openxmlformats.org/officeDocument/2006/relationships/image" Target="../media/image19.png"/><Relationship Id="rId4" Type="http://schemas.openxmlformats.org/officeDocument/2006/relationships/image" Target="../media/image4.jpeg"/><Relationship Id="rId9" Type="http://schemas.openxmlformats.org/officeDocument/2006/relationships/image" Target="../media/image9.jpeg"/><Relationship Id="rId14" Type="http://schemas.openxmlformats.org/officeDocument/2006/relationships/image" Target="../media/image14.jpeg"/><Relationship Id="rId22" Type="http://schemas.openxmlformats.org/officeDocument/2006/relationships/image" Target="../media/image2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24</xdr:row>
      <xdr:rowOff>0</xdr:rowOff>
    </xdr:from>
    <xdr:to>
      <xdr:col>10</xdr:col>
      <xdr:colOff>304800</xdr:colOff>
      <xdr:row>24</xdr:row>
      <xdr:rowOff>304800</xdr:rowOff>
    </xdr:to>
    <xdr:sp macro="" textlink="">
      <xdr:nvSpPr>
        <xdr:cNvPr id="1025" name="AutoShape 1" descr="https://portal.s-prof.com.ua/bitrix/services/main/ajax.php?action=disk.api.file.showImage&amp;SITE_ID=s1&amp;humanRE=1&amp;width=640&amp;height=640&amp;signature=e40e1d6a8fed101503e195a681fb48e6c915f0471d6bfc96879a34fb98c717f2&amp;fileId=130327&amp;fileName=ARES050.JPG"/>
        <xdr:cNvSpPr>
          <a:spLocks noChangeAspect="1" noChangeArrowheads="1"/>
        </xdr:cNvSpPr>
      </xdr:nvSpPr>
      <xdr:spPr bwMode="auto">
        <a:xfrm>
          <a:off x="8820150" y="26184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24</xdr:row>
      <xdr:rowOff>0</xdr:rowOff>
    </xdr:from>
    <xdr:to>
      <xdr:col>12</xdr:col>
      <xdr:colOff>304800</xdr:colOff>
      <xdr:row>24</xdr:row>
      <xdr:rowOff>304800</xdr:rowOff>
    </xdr:to>
    <xdr:sp macro="" textlink="">
      <xdr:nvSpPr>
        <xdr:cNvPr id="1026" name="AutoShape 2" descr="ARES050.JPG"/>
        <xdr:cNvSpPr>
          <a:spLocks noChangeAspect="1" noChangeArrowheads="1"/>
        </xdr:cNvSpPr>
      </xdr:nvSpPr>
      <xdr:spPr bwMode="auto">
        <a:xfrm>
          <a:off x="11344275" y="24593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24</xdr:row>
      <xdr:rowOff>0</xdr:rowOff>
    </xdr:from>
    <xdr:to>
      <xdr:col>10</xdr:col>
      <xdr:colOff>304800</xdr:colOff>
      <xdr:row>24</xdr:row>
      <xdr:rowOff>304800</xdr:rowOff>
    </xdr:to>
    <xdr:sp macro="" textlink="">
      <xdr:nvSpPr>
        <xdr:cNvPr id="39" name="AutoShape 1" descr="ARES050.JPG"/>
        <xdr:cNvSpPr>
          <a:spLocks noChangeAspect="1" noChangeArrowheads="1"/>
        </xdr:cNvSpPr>
      </xdr:nvSpPr>
      <xdr:spPr bwMode="auto">
        <a:xfrm>
          <a:off x="8820150" y="26184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420873</xdr:colOff>
      <xdr:row>2</xdr:row>
      <xdr:rowOff>77529</xdr:rowOff>
    </xdr:from>
    <xdr:to>
      <xdr:col>10</xdr:col>
      <xdr:colOff>1439827</xdr:colOff>
      <xdr:row>2</xdr:row>
      <xdr:rowOff>1097727</xdr:rowOff>
    </xdr:to>
    <xdr:pic>
      <xdr:nvPicPr>
        <xdr:cNvPr id="58" name="Рисунок 57" descr="Monolith Knee operated handwash sink - Notjusttaps.co.uk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03170" y="1794244"/>
          <a:ext cx="1018954" cy="102019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653459</xdr:colOff>
      <xdr:row>3</xdr:row>
      <xdr:rowOff>33227</xdr:rowOff>
    </xdr:from>
    <xdr:to>
      <xdr:col>10</xdr:col>
      <xdr:colOff>1253650</xdr:colOff>
      <xdr:row>4</xdr:row>
      <xdr:rowOff>0</xdr:rowOff>
    </xdr:to>
    <xdr:pic>
      <xdr:nvPicPr>
        <xdr:cNvPr id="59" name="Рисунок 58">
          <a:extLst>
            <a:ext uri="{FF2B5EF4-FFF2-40B4-BE49-F238E27FC236}">
              <a16:creationId xmlns=""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35756" y="2890727"/>
          <a:ext cx="600191" cy="8860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675611</xdr:colOff>
      <xdr:row>5</xdr:row>
      <xdr:rowOff>132907</xdr:rowOff>
    </xdr:from>
    <xdr:to>
      <xdr:col>10</xdr:col>
      <xdr:colOff>1103240</xdr:colOff>
      <xdr:row>5</xdr:row>
      <xdr:rowOff>863896</xdr:rowOff>
    </xdr:to>
    <xdr:pic>
      <xdr:nvPicPr>
        <xdr:cNvPr id="61" name="Рисунок 60" descr="https://b2b.s-prof.com.ua/upload/resize_cache/iblock/2c0/400_400_0/2c0a5db8fcd7023e2dafbe1ca8189eb5.jpeg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57908" y="5571017"/>
          <a:ext cx="427629" cy="7309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509476</xdr:colOff>
      <xdr:row>8</xdr:row>
      <xdr:rowOff>88605</xdr:rowOff>
    </xdr:from>
    <xdr:to>
      <xdr:col>10</xdr:col>
      <xdr:colOff>1370751</xdr:colOff>
      <xdr:row>8</xdr:row>
      <xdr:rowOff>775734</xdr:rowOff>
    </xdr:to>
    <xdr:pic>
      <xdr:nvPicPr>
        <xdr:cNvPr id="62" name="Рисунок 61" descr="CAS Кухонні ваги SW-5D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91773" y="7974419"/>
          <a:ext cx="861275" cy="6871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88604</xdr:colOff>
      <xdr:row>0</xdr:row>
      <xdr:rowOff>337160</xdr:rowOff>
    </xdr:from>
    <xdr:to>
      <xdr:col>2</xdr:col>
      <xdr:colOff>786014</xdr:colOff>
      <xdr:row>0</xdr:row>
      <xdr:rowOff>852820</xdr:rowOff>
    </xdr:to>
    <xdr:pic>
      <xdr:nvPicPr>
        <xdr:cNvPr id="40" name="Рисунок 39" descr="https://www.s-prof.com.ua/images/logo1.png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604" y="337160"/>
          <a:ext cx="1982177" cy="5156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23</xdr:row>
      <xdr:rowOff>0</xdr:rowOff>
    </xdr:from>
    <xdr:to>
      <xdr:col>10</xdr:col>
      <xdr:colOff>304800</xdr:colOff>
      <xdr:row>23</xdr:row>
      <xdr:rowOff>304800</xdr:rowOff>
    </xdr:to>
    <xdr:sp macro="" textlink="">
      <xdr:nvSpPr>
        <xdr:cNvPr id="1030" name="AutoShape 6" descr="Шкаф тепловой Alto-Shaam 750-CTUS"/>
        <xdr:cNvSpPr>
          <a:spLocks noChangeAspect="1" noChangeArrowheads="1"/>
        </xdr:cNvSpPr>
      </xdr:nvSpPr>
      <xdr:spPr bwMode="auto">
        <a:xfrm>
          <a:off x="9296400" y="37690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207596</xdr:colOff>
      <xdr:row>4</xdr:row>
      <xdr:rowOff>273100</xdr:rowOff>
    </xdr:from>
    <xdr:to>
      <xdr:col>10</xdr:col>
      <xdr:colOff>1709615</xdr:colOff>
      <xdr:row>4</xdr:row>
      <xdr:rowOff>1648557</xdr:rowOff>
    </xdr:to>
    <xdr:pic>
      <xdr:nvPicPr>
        <xdr:cNvPr id="36" name="Рисунок 35" descr="https://b2b.s-prof.com.ua/upload/resize_cache/iblock/613/400_400_0/62b00335-956b-11e8-94f1-005056835c11_c9466dea-deb2-11e8-80d3-005056835c11.jpeg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42500" y="4070888"/>
          <a:ext cx="1502019" cy="13754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10</xdr:col>
      <xdr:colOff>354134</xdr:colOff>
      <xdr:row>11</xdr:row>
      <xdr:rowOff>293077</xdr:rowOff>
    </xdr:from>
    <xdr:ext cx="1207315" cy="1253939"/>
    <xdr:pic>
      <xdr:nvPicPr>
        <xdr:cNvPr id="37" name="Рисунок 36" descr="https://b2b.s-prof.com.ua/upload/resize_cache/iblock/4b9/400_400_0/987de4dd-915e-11e7-ac53-005056835247_1eaeb1b8-ae71-11e7-b71e-005056835247.jpeg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81442" y="12370289"/>
          <a:ext cx="1207315" cy="12539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10</xdr:col>
      <xdr:colOff>232021</xdr:colOff>
      <xdr:row>12</xdr:row>
      <xdr:rowOff>97693</xdr:rowOff>
    </xdr:from>
    <xdr:to>
      <xdr:col>10</xdr:col>
      <xdr:colOff>1876115</xdr:colOff>
      <xdr:row>12</xdr:row>
      <xdr:rowOff>1741122</xdr:rowOff>
    </xdr:to>
    <xdr:pic>
      <xdr:nvPicPr>
        <xdr:cNvPr id="38" name="Рисунок 37" descr="Фритюрница электрическая RM GASTRO FE 780/13 E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59329" y="14055481"/>
          <a:ext cx="1644094" cy="16434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10</xdr:col>
      <xdr:colOff>354133</xdr:colOff>
      <xdr:row>13</xdr:row>
      <xdr:rowOff>25868</xdr:rowOff>
    </xdr:from>
    <xdr:ext cx="1245577" cy="1811769"/>
    <xdr:pic>
      <xdr:nvPicPr>
        <xdr:cNvPr id="42" name="Рисунок 41" descr="https://b2b.s-prof.com.ua/upload/resize_cache/iblock/d64/400_400_0/cad3d192-3e83-11e9-a307-005056835c11_7bbcc86f-6c4e-11eb-8e2c-005056835c11.jpeg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81441" y="34828753"/>
          <a:ext cx="1245577" cy="18117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542703</xdr:colOff>
      <xdr:row>16</xdr:row>
      <xdr:rowOff>55378</xdr:rowOff>
    </xdr:from>
    <xdr:ext cx="852820" cy="839494"/>
    <xdr:pic>
      <xdr:nvPicPr>
        <xdr:cNvPr id="43" name="Рисунок 42" descr="Картинки по запросу 692216 stalgast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70011" y="33673743"/>
          <a:ext cx="852820" cy="8394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10</xdr:col>
      <xdr:colOff>219808</xdr:colOff>
      <xdr:row>17</xdr:row>
      <xdr:rowOff>537352</xdr:rowOff>
    </xdr:from>
    <xdr:to>
      <xdr:col>10</xdr:col>
      <xdr:colOff>1770673</xdr:colOff>
      <xdr:row>17</xdr:row>
      <xdr:rowOff>1783371</xdr:rowOff>
    </xdr:to>
    <xdr:pic>
      <xdr:nvPicPr>
        <xdr:cNvPr id="45" name="Рисунок 44" descr="RM Gastro Індукційна плита SPI 704 ES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47116" y="20234564"/>
          <a:ext cx="1550865" cy="12460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305288</xdr:colOff>
      <xdr:row>19</xdr:row>
      <xdr:rowOff>93619</xdr:rowOff>
    </xdr:from>
    <xdr:to>
      <xdr:col>10</xdr:col>
      <xdr:colOff>1807307</xdr:colOff>
      <xdr:row>19</xdr:row>
      <xdr:rowOff>1115400</xdr:rowOff>
    </xdr:to>
    <xdr:pic>
      <xdr:nvPicPr>
        <xdr:cNvPr id="46" name="Рисунок 45" descr="https://b2b.s-prof.com.ua/upload/resize_cache/iblock/5fc/400_400_0/c7b07501-31aa-11e8-8fae-005056835c11_f848ca51-31ab-11e8-8fae-005056835c11.jpeg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32596" y="21842369"/>
          <a:ext cx="1502019" cy="10217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378558</xdr:colOff>
      <xdr:row>20</xdr:row>
      <xdr:rowOff>158749</xdr:rowOff>
    </xdr:from>
    <xdr:to>
      <xdr:col>10</xdr:col>
      <xdr:colOff>1444492</xdr:colOff>
      <xdr:row>20</xdr:row>
      <xdr:rowOff>1099037</xdr:rowOff>
    </xdr:to>
    <xdr:pic>
      <xdr:nvPicPr>
        <xdr:cNvPr id="47" name="Рисунок 46" descr="Результат пошуку зображень за запитом &quot;ICE CADDY&quot;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05866" y="23189711"/>
          <a:ext cx="1065934" cy="9402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378558</xdr:colOff>
      <xdr:row>21</xdr:row>
      <xdr:rowOff>195384</xdr:rowOff>
    </xdr:from>
    <xdr:to>
      <xdr:col>10</xdr:col>
      <xdr:colOff>1379904</xdr:colOff>
      <xdr:row>21</xdr:row>
      <xdr:rowOff>1248507</xdr:rowOff>
    </xdr:to>
    <xdr:pic>
      <xdr:nvPicPr>
        <xdr:cNvPr id="48" name="Рисунок 47" descr="https://b2b.s-prof.com.ua/upload/resize_cache/iblock/16d/400_400_0/ba293b9e-915e-11e7-ac53-005056835247_24d41f4d-ae71-11e7-b71e-005056835247.jpeg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05866" y="24508557"/>
          <a:ext cx="1001346" cy="10531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256444</xdr:colOff>
      <xdr:row>6</xdr:row>
      <xdr:rowOff>109904</xdr:rowOff>
    </xdr:from>
    <xdr:to>
      <xdr:col>10</xdr:col>
      <xdr:colOff>1379374</xdr:colOff>
      <xdr:row>6</xdr:row>
      <xdr:rowOff>836979</xdr:rowOff>
    </xdr:to>
    <xdr:pic>
      <xdr:nvPicPr>
        <xdr:cNvPr id="49" name="Рисунок 48" descr="https://static.entero.ru/l/07/94/079484df9c15ae8c0c70aaeaf4a9f7f0.jpg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83752" y="6752981"/>
          <a:ext cx="1122930" cy="727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85480</xdr:colOff>
      <xdr:row>6</xdr:row>
      <xdr:rowOff>0</xdr:rowOff>
    </xdr:from>
    <xdr:to>
      <xdr:col>11</xdr:col>
      <xdr:colOff>1462700</xdr:colOff>
      <xdr:row>7</xdr:row>
      <xdr:rowOff>280866</xdr:rowOff>
    </xdr:to>
    <xdr:pic>
      <xdr:nvPicPr>
        <xdr:cNvPr id="53" name="Рисунок 52" descr="UGN3-R290 - Undercounter refrigerator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59711" y="7595576"/>
          <a:ext cx="1377220" cy="15630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293077</xdr:colOff>
      <xdr:row>9</xdr:row>
      <xdr:rowOff>85480</xdr:rowOff>
    </xdr:from>
    <xdr:to>
      <xdr:col>10</xdr:col>
      <xdr:colOff>1838086</xdr:colOff>
      <xdr:row>9</xdr:row>
      <xdr:rowOff>1138848</xdr:rowOff>
    </xdr:to>
    <xdr:pic>
      <xdr:nvPicPr>
        <xdr:cNvPr id="54" name="Рисунок 53" descr="Стол морозильный Frenox BGL3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27981" y="9805865"/>
          <a:ext cx="1545009" cy="10533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170963</xdr:colOff>
      <xdr:row>7</xdr:row>
      <xdr:rowOff>146539</xdr:rowOff>
    </xdr:from>
    <xdr:to>
      <xdr:col>10</xdr:col>
      <xdr:colOff>1794700</xdr:colOff>
      <xdr:row>7</xdr:row>
      <xdr:rowOff>1227505</xdr:rowOff>
    </xdr:to>
    <xdr:pic>
      <xdr:nvPicPr>
        <xdr:cNvPr id="56" name="Рисунок 55" descr="Стіл саладетта MGN2 Frenox (Салат-бар), фото 2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05867" y="8071827"/>
          <a:ext cx="1623737" cy="10809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439616</xdr:colOff>
      <xdr:row>15</xdr:row>
      <xdr:rowOff>36635</xdr:rowOff>
    </xdr:from>
    <xdr:to>
      <xdr:col>10</xdr:col>
      <xdr:colOff>1533573</xdr:colOff>
      <xdr:row>15</xdr:row>
      <xdr:rowOff>1127859</xdr:rowOff>
    </xdr:to>
    <xdr:pic>
      <xdr:nvPicPr>
        <xdr:cNvPr id="27" name="Рисунок 26" descr="https://b2b.s-prof.com.ua/upload/resize_cache/iblock/98b/400_400_0/1dc71c98-b274-11e8-94f1-005056835c11_b6494f12-908b-11eb-bc7c-005056835c11.png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74520" y="20796250"/>
          <a:ext cx="1093957" cy="10912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366347</xdr:colOff>
      <xdr:row>14</xdr:row>
      <xdr:rowOff>487423</xdr:rowOff>
    </xdr:from>
    <xdr:to>
      <xdr:col>10</xdr:col>
      <xdr:colOff>1709616</xdr:colOff>
      <xdr:row>14</xdr:row>
      <xdr:rowOff>1828800</xdr:rowOff>
    </xdr:to>
    <xdr:pic>
      <xdr:nvPicPr>
        <xdr:cNvPr id="28" name="Рисунок 27" descr="https://proftechnika.com/image/cache/2905093353_parokonvektomat-icombi-pro-1000x1000.jpg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1251" y="18926846"/>
          <a:ext cx="1343269" cy="13413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23</xdr:row>
      <xdr:rowOff>0</xdr:rowOff>
    </xdr:from>
    <xdr:to>
      <xdr:col>10</xdr:col>
      <xdr:colOff>304800</xdr:colOff>
      <xdr:row>23</xdr:row>
      <xdr:rowOff>304800</xdr:rowOff>
    </xdr:to>
    <xdr:sp macro="" textlink="">
      <xdr:nvSpPr>
        <xdr:cNvPr id="2" name="AutoShape 1" descr="https://www.juka.ua/wp-content/webp-express/webp-images/uploads/2019/03/M500Z-1-628x632.png.webp"/>
        <xdr:cNvSpPr>
          <a:spLocks noChangeAspect="1" noChangeArrowheads="1"/>
        </xdr:cNvSpPr>
      </xdr:nvSpPr>
      <xdr:spPr bwMode="auto">
        <a:xfrm>
          <a:off x="9639300" y="28832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10</xdr:col>
      <xdr:colOff>0</xdr:colOff>
      <xdr:row>10</xdr:row>
      <xdr:rowOff>0</xdr:rowOff>
    </xdr:from>
    <xdr:ext cx="304800" cy="304800"/>
    <xdr:sp macro="" textlink="">
      <xdr:nvSpPr>
        <xdr:cNvPr id="30" name="AutoShape 1" descr="https://www.juka.ua/wp-content/webp-express/webp-images/uploads/2019/03/M500Z-1-628x632.png.webp"/>
        <xdr:cNvSpPr>
          <a:spLocks noChangeAspect="1" noChangeArrowheads="1"/>
        </xdr:cNvSpPr>
      </xdr:nvSpPr>
      <xdr:spPr bwMode="auto">
        <a:xfrm>
          <a:off x="9634904" y="30015962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341924</xdr:colOff>
      <xdr:row>10</xdr:row>
      <xdr:rowOff>159882</xdr:rowOff>
    </xdr:from>
    <xdr:ext cx="1477596" cy="978721"/>
    <xdr:pic>
      <xdr:nvPicPr>
        <xdr:cNvPr id="31" name="Рисунок 30" descr="Ларь морозильный Juka M500Z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76828" y="12908728"/>
          <a:ext cx="1477596" cy="97872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10</xdr:col>
      <xdr:colOff>464040</xdr:colOff>
      <xdr:row>18</xdr:row>
      <xdr:rowOff>99661</xdr:rowOff>
    </xdr:from>
    <xdr:to>
      <xdr:col>10</xdr:col>
      <xdr:colOff>1404328</xdr:colOff>
      <xdr:row>18</xdr:row>
      <xdr:rowOff>1047747</xdr:rowOff>
    </xdr:to>
    <xdr:pic>
      <xdr:nvPicPr>
        <xdr:cNvPr id="29" name="Рисунок 28" descr="Купить Подставка RM GASTRO P 740, цена, отзывы, фото, видео обзор,  характеристики. Европейские Технологии Оборудования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8944" y="26268988"/>
          <a:ext cx="940288" cy="9480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"/>
  <sheetViews>
    <sheetView tabSelected="1" zoomScale="78" zoomScaleNormal="78" workbookViewId="0">
      <selection activeCell="K28" sqref="K28"/>
    </sheetView>
  </sheetViews>
  <sheetFormatPr defaultRowHeight="15" x14ac:dyDescent="0.25"/>
  <cols>
    <col min="1" max="1" width="6.85546875" customWidth="1"/>
    <col min="2" max="2" width="12.42578125" customWidth="1"/>
    <col min="3" max="3" width="13.140625" customWidth="1"/>
    <col min="4" max="4" width="51" customWidth="1"/>
    <col min="5" max="5" width="14.140625" customWidth="1"/>
    <col min="10" max="10" width="10.42578125" customWidth="1"/>
    <col min="11" max="11" width="30.5703125" customWidth="1"/>
    <col min="12" max="12" width="24.7109375" customWidth="1"/>
  </cols>
  <sheetData>
    <row r="1" spans="1:14" ht="90" customHeight="1" x14ac:dyDescent="0.25">
      <c r="B1" s="49"/>
      <c r="C1" s="49"/>
      <c r="D1" s="2" t="s">
        <v>9</v>
      </c>
    </row>
    <row r="2" spans="1:14" s="3" customFormat="1" ht="45" x14ac:dyDescent="0.25">
      <c r="A2" s="1" t="s">
        <v>10</v>
      </c>
      <c r="B2" s="1" t="s">
        <v>11</v>
      </c>
      <c r="C2" s="1" t="s">
        <v>0</v>
      </c>
      <c r="D2" s="1" t="s">
        <v>1</v>
      </c>
      <c r="E2" s="1" t="s">
        <v>2</v>
      </c>
      <c r="F2" s="1" t="s">
        <v>3</v>
      </c>
      <c r="G2" s="1" t="s">
        <v>4</v>
      </c>
      <c r="H2" s="2" t="s">
        <v>5</v>
      </c>
      <c r="I2" s="2" t="s">
        <v>6</v>
      </c>
      <c r="J2" s="2" t="s">
        <v>7</v>
      </c>
      <c r="K2" s="1" t="s">
        <v>8</v>
      </c>
      <c r="N2"/>
    </row>
    <row r="3" spans="1:14" s="3" customFormat="1" ht="90" customHeight="1" x14ac:dyDescent="0.25">
      <c r="A3" s="21">
        <v>1</v>
      </c>
      <c r="B3" s="7" t="s">
        <v>26</v>
      </c>
      <c r="C3" s="5" t="s">
        <v>13</v>
      </c>
      <c r="D3" s="7" t="s">
        <v>25</v>
      </c>
      <c r="E3" s="17"/>
      <c r="F3" s="17"/>
      <c r="G3" s="21">
        <v>2</v>
      </c>
      <c r="H3" s="27">
        <v>290</v>
      </c>
      <c r="I3" s="22">
        <f>H3*2</f>
        <v>580</v>
      </c>
      <c r="J3" s="22">
        <f t="shared" ref="J3:J16" si="0">I3*(1-25%)</f>
        <v>435</v>
      </c>
      <c r="K3" s="17"/>
    </row>
    <row r="4" spans="1:14" s="24" customFormat="1" ht="72.75" customHeight="1" x14ac:dyDescent="0.2">
      <c r="A4" s="14">
        <v>2</v>
      </c>
      <c r="B4" s="15" t="s">
        <v>12</v>
      </c>
      <c r="C4" s="13" t="s">
        <v>13</v>
      </c>
      <c r="D4" s="15" t="s">
        <v>14</v>
      </c>
      <c r="E4" s="23"/>
      <c r="F4" s="23"/>
      <c r="G4" s="14">
        <v>2</v>
      </c>
      <c r="H4" s="15">
        <v>260</v>
      </c>
      <c r="I4" s="13">
        <f>H4*2</f>
        <v>520</v>
      </c>
      <c r="J4" s="22">
        <f t="shared" si="0"/>
        <v>390</v>
      </c>
      <c r="K4" s="23"/>
    </row>
    <row r="5" spans="1:14" s="24" customFormat="1" ht="153.75" customHeight="1" x14ac:dyDescent="0.25">
      <c r="A5" s="14">
        <v>3</v>
      </c>
      <c r="B5" s="18" t="s">
        <v>38</v>
      </c>
      <c r="C5" s="8" t="s">
        <v>34</v>
      </c>
      <c r="D5" s="13" t="s">
        <v>40</v>
      </c>
      <c r="E5" s="19" t="s">
        <v>39</v>
      </c>
      <c r="F5" s="31">
        <v>9.8000000000000007</v>
      </c>
      <c r="G5" s="31">
        <v>1</v>
      </c>
      <c r="H5" s="15">
        <v>3120</v>
      </c>
      <c r="I5" s="15">
        <v>3120</v>
      </c>
      <c r="J5" s="27">
        <f t="shared" si="0"/>
        <v>2340</v>
      </c>
      <c r="K5" s="4"/>
    </row>
    <row r="6" spans="1:14" s="24" customFormat="1" ht="70.5" customHeight="1" x14ac:dyDescent="0.2">
      <c r="A6" s="14">
        <v>4</v>
      </c>
      <c r="B6" s="8" t="s">
        <v>16</v>
      </c>
      <c r="C6" s="8" t="s">
        <v>17</v>
      </c>
      <c r="D6" s="19" t="s">
        <v>18</v>
      </c>
      <c r="E6" s="8" t="s">
        <v>19</v>
      </c>
      <c r="F6" s="14"/>
      <c r="G6" s="14">
        <v>2</v>
      </c>
      <c r="H6" s="15">
        <v>89</v>
      </c>
      <c r="I6" s="13">
        <f>H6*G6</f>
        <v>178</v>
      </c>
      <c r="J6" s="22">
        <f t="shared" si="0"/>
        <v>133.5</v>
      </c>
      <c r="K6" s="23"/>
    </row>
    <row r="7" spans="1:14" s="24" customFormat="1" ht="101.25" customHeight="1" x14ac:dyDescent="0.25">
      <c r="A7" s="14">
        <v>5</v>
      </c>
      <c r="B7" s="8" t="s">
        <v>61</v>
      </c>
      <c r="C7" s="8" t="s">
        <v>56</v>
      </c>
      <c r="D7" s="19" t="s">
        <v>58</v>
      </c>
      <c r="E7" s="8" t="s">
        <v>57</v>
      </c>
      <c r="F7" s="14">
        <v>0.4</v>
      </c>
      <c r="G7" s="14">
        <v>3</v>
      </c>
      <c r="H7" s="15">
        <v>3412</v>
      </c>
      <c r="I7" s="13">
        <f>H7*3</f>
        <v>10236</v>
      </c>
      <c r="J7" s="22">
        <f t="shared" si="0"/>
        <v>7677</v>
      </c>
      <c r="K7" s="4"/>
      <c r="L7"/>
    </row>
    <row r="8" spans="1:14" s="24" customFormat="1" ht="104.25" customHeight="1" x14ac:dyDescent="0.25">
      <c r="A8" s="14">
        <v>6</v>
      </c>
      <c r="B8" s="8" t="s">
        <v>62</v>
      </c>
      <c r="C8" s="8" t="s">
        <v>56</v>
      </c>
      <c r="D8" s="19" t="s">
        <v>64</v>
      </c>
      <c r="E8" s="8" t="s">
        <v>63</v>
      </c>
      <c r="F8" s="14">
        <v>0.3</v>
      </c>
      <c r="G8" s="14">
        <v>1</v>
      </c>
      <c r="H8" s="15">
        <v>3453</v>
      </c>
      <c r="I8" s="13">
        <v>3453</v>
      </c>
      <c r="J8" s="22">
        <f t="shared" si="0"/>
        <v>2589.75</v>
      </c>
      <c r="K8" s="4"/>
    </row>
    <row r="9" spans="1:14" s="24" customFormat="1" ht="79.5" customHeight="1" x14ac:dyDescent="0.2">
      <c r="A9" s="14">
        <v>7</v>
      </c>
      <c r="B9" s="11" t="s">
        <v>23</v>
      </c>
      <c r="C9" s="20" t="s">
        <v>15</v>
      </c>
      <c r="D9" s="10" t="s">
        <v>24</v>
      </c>
      <c r="E9" s="19"/>
      <c r="F9" s="14"/>
      <c r="G9" s="14">
        <v>7</v>
      </c>
      <c r="H9" s="15">
        <v>130</v>
      </c>
      <c r="I9" s="13">
        <f>H9*7</f>
        <v>910</v>
      </c>
      <c r="J9" s="22">
        <f t="shared" si="0"/>
        <v>682.5</v>
      </c>
      <c r="K9" s="23"/>
    </row>
    <row r="10" spans="1:14" s="24" customFormat="1" ht="103.5" customHeight="1" x14ac:dyDescent="0.25">
      <c r="A10" s="14">
        <v>8</v>
      </c>
      <c r="B10" s="18" t="s">
        <v>60</v>
      </c>
      <c r="C10" s="8" t="s">
        <v>56</v>
      </c>
      <c r="D10" s="8" t="s">
        <v>59</v>
      </c>
      <c r="E10" s="8" t="s">
        <v>57</v>
      </c>
      <c r="F10" s="31">
        <v>0.5</v>
      </c>
      <c r="G10" s="31">
        <v>1</v>
      </c>
      <c r="H10" s="15">
        <v>4194</v>
      </c>
      <c r="I10" s="15">
        <v>4194</v>
      </c>
      <c r="J10" s="22">
        <f t="shared" si="0"/>
        <v>3145.5</v>
      </c>
      <c r="K10" s="4"/>
      <c r="L10" s="25"/>
    </row>
    <row r="11" spans="1:14" s="24" customFormat="1" ht="104.25" customHeight="1" x14ac:dyDescent="0.25">
      <c r="A11" s="14">
        <v>9</v>
      </c>
      <c r="B11" s="32" t="s">
        <v>71</v>
      </c>
      <c r="C11" s="15" t="s">
        <v>72</v>
      </c>
      <c r="D11" s="8" t="s">
        <v>74</v>
      </c>
      <c r="E11" s="8" t="s">
        <v>73</v>
      </c>
      <c r="F11" s="12">
        <v>0.32</v>
      </c>
      <c r="G11" s="14">
        <v>1</v>
      </c>
      <c r="H11" s="15">
        <v>670</v>
      </c>
      <c r="I11" s="13">
        <v>670</v>
      </c>
      <c r="J11" s="22">
        <f>I11*(1-25%)</f>
        <v>502.5</v>
      </c>
      <c r="K11" s="4"/>
      <c r="L11" s="25"/>
    </row>
    <row r="12" spans="1:14" s="24" customFormat="1" ht="148.5" customHeight="1" x14ac:dyDescent="0.25">
      <c r="A12" s="14">
        <v>10</v>
      </c>
      <c r="B12" s="30" t="s">
        <v>29</v>
      </c>
      <c r="C12" s="15" t="s">
        <v>30</v>
      </c>
      <c r="D12" s="15" t="s">
        <v>31</v>
      </c>
      <c r="E12" s="15" t="s">
        <v>32</v>
      </c>
      <c r="F12" s="31">
        <v>1.95</v>
      </c>
      <c r="G12" s="31">
        <v>1</v>
      </c>
      <c r="H12" s="15">
        <v>240</v>
      </c>
      <c r="I12" s="15">
        <v>240</v>
      </c>
      <c r="J12" s="22">
        <f t="shared" si="0"/>
        <v>180</v>
      </c>
      <c r="K12" s="4"/>
      <c r="L12" s="25"/>
    </row>
    <row r="13" spans="1:14" s="24" customFormat="1" ht="141" customHeight="1" x14ac:dyDescent="0.25">
      <c r="A13" s="14">
        <v>11</v>
      </c>
      <c r="B13" s="34" t="s">
        <v>41</v>
      </c>
      <c r="C13" s="5" t="s">
        <v>33</v>
      </c>
      <c r="D13" s="6" t="s">
        <v>43</v>
      </c>
      <c r="E13" s="5" t="s">
        <v>42</v>
      </c>
      <c r="F13" s="5">
        <v>19.8</v>
      </c>
      <c r="G13" s="14">
        <v>1</v>
      </c>
      <c r="H13" s="15">
        <v>3665</v>
      </c>
      <c r="I13" s="13">
        <v>3665</v>
      </c>
      <c r="J13" s="22">
        <f t="shared" si="0"/>
        <v>2748.75</v>
      </c>
      <c r="K13" s="23"/>
      <c r="L13"/>
    </row>
    <row r="14" spans="1:14" s="24" customFormat="1" ht="147" customHeight="1" x14ac:dyDescent="0.25">
      <c r="A14" s="12">
        <v>12</v>
      </c>
      <c r="B14" s="18" t="s">
        <v>35</v>
      </c>
      <c r="C14" s="8" t="s">
        <v>34</v>
      </c>
      <c r="D14" s="8" t="s">
        <v>44</v>
      </c>
      <c r="E14" s="8" t="s">
        <v>36</v>
      </c>
      <c r="F14" s="12">
        <v>11.3</v>
      </c>
      <c r="G14" s="12">
        <v>1</v>
      </c>
      <c r="H14" s="12">
        <v>6033</v>
      </c>
      <c r="I14" s="12">
        <v>6033</v>
      </c>
      <c r="J14" s="22">
        <f t="shared" si="0"/>
        <v>4524.75</v>
      </c>
      <c r="K14" s="4"/>
    </row>
    <row r="15" spans="1:14" s="24" customFormat="1" ht="183" customHeight="1" x14ac:dyDescent="0.25">
      <c r="A15" s="14">
        <v>13</v>
      </c>
      <c r="B15" s="46" t="s">
        <v>65</v>
      </c>
      <c r="C15" s="13" t="s">
        <v>66</v>
      </c>
      <c r="D15" s="46" t="s">
        <v>67</v>
      </c>
      <c r="E15" s="13" t="s">
        <v>68</v>
      </c>
      <c r="F15" s="13">
        <v>5.7</v>
      </c>
      <c r="G15" s="14">
        <v>2</v>
      </c>
      <c r="H15" s="15">
        <v>8090</v>
      </c>
      <c r="I15" s="13">
        <f>H15*2</f>
        <v>16180</v>
      </c>
      <c r="J15" s="13">
        <f t="shared" si="0"/>
        <v>12135</v>
      </c>
      <c r="K15" s="4"/>
      <c r="L15" s="47"/>
    </row>
    <row r="16" spans="1:14" s="24" customFormat="1" ht="95.25" customHeight="1" x14ac:dyDescent="0.25">
      <c r="A16" s="14"/>
      <c r="B16" s="46" t="s">
        <v>69</v>
      </c>
      <c r="C16" s="13" t="s">
        <v>66</v>
      </c>
      <c r="D16" s="46" t="s">
        <v>70</v>
      </c>
      <c r="E16" s="13"/>
      <c r="F16" s="13"/>
      <c r="G16" s="14">
        <v>2</v>
      </c>
      <c r="H16" s="15">
        <v>320</v>
      </c>
      <c r="I16" s="13">
        <f>H16*2</f>
        <v>640</v>
      </c>
      <c r="J16" s="13">
        <f t="shared" si="0"/>
        <v>480</v>
      </c>
      <c r="K16" s="4"/>
      <c r="L16" s="47"/>
    </row>
    <row r="17" spans="1:12" s="24" customFormat="1" ht="77.25" customHeight="1" x14ac:dyDescent="0.2">
      <c r="A17" s="14">
        <v>14</v>
      </c>
      <c r="B17" s="8">
        <v>692221</v>
      </c>
      <c r="C17" s="8" t="s">
        <v>20</v>
      </c>
      <c r="D17" s="18" t="s">
        <v>21</v>
      </c>
      <c r="E17" s="8" t="s">
        <v>22</v>
      </c>
      <c r="F17" s="12">
        <v>0.04</v>
      </c>
      <c r="G17" s="12">
        <v>3</v>
      </c>
      <c r="H17" s="12">
        <v>60</v>
      </c>
      <c r="I17" s="12">
        <f>H17*3</f>
        <v>180</v>
      </c>
      <c r="J17" s="22">
        <f>I17*(1-25%)</f>
        <v>135</v>
      </c>
      <c r="K17" s="12"/>
    </row>
    <row r="18" spans="1:12" s="24" customFormat="1" ht="162" customHeight="1" x14ac:dyDescent="0.25">
      <c r="A18" s="33">
        <v>15</v>
      </c>
      <c r="B18" s="36" t="s">
        <v>45</v>
      </c>
      <c r="C18" s="37" t="s">
        <v>33</v>
      </c>
      <c r="D18" s="38" t="s">
        <v>47</v>
      </c>
      <c r="E18" s="39" t="s">
        <v>46</v>
      </c>
      <c r="F18" s="40">
        <v>7</v>
      </c>
      <c r="G18" s="41">
        <v>1</v>
      </c>
      <c r="H18" s="42">
        <v>6565</v>
      </c>
      <c r="I18" s="43">
        <v>6565</v>
      </c>
      <c r="J18" s="44">
        <f>I18*(1-25%)</f>
        <v>4923.75</v>
      </c>
      <c r="K18"/>
      <c r="L18" s="48" t="s">
        <v>49</v>
      </c>
    </row>
    <row r="19" spans="1:12" s="24" customFormat="1" ht="86.25" customHeight="1" x14ac:dyDescent="0.25">
      <c r="A19" s="14"/>
      <c r="B19" s="32" t="s">
        <v>76</v>
      </c>
      <c r="C19" s="5" t="s">
        <v>33</v>
      </c>
      <c r="D19" s="8" t="s">
        <v>75</v>
      </c>
      <c r="E19" s="8" t="s">
        <v>77</v>
      </c>
      <c r="F19" s="12"/>
      <c r="G19" s="14">
        <v>1</v>
      </c>
      <c r="H19" s="15">
        <v>275</v>
      </c>
      <c r="I19" s="13">
        <v>275</v>
      </c>
      <c r="J19" s="44">
        <f>I19*(1-25%)</f>
        <v>206.25</v>
      </c>
      <c r="K19" s="4"/>
      <c r="L19" s="48"/>
    </row>
    <row r="20" spans="1:12" s="24" customFormat="1" ht="100.5" customHeight="1" x14ac:dyDescent="0.25">
      <c r="A20" s="14"/>
      <c r="B20" s="32">
        <v>105985</v>
      </c>
      <c r="C20" s="15" t="s">
        <v>30</v>
      </c>
      <c r="D20" s="8" t="s">
        <v>48</v>
      </c>
      <c r="E20" s="8" t="s">
        <v>37</v>
      </c>
      <c r="F20" s="12">
        <v>3.5</v>
      </c>
      <c r="G20" s="14">
        <v>1</v>
      </c>
      <c r="H20" s="15">
        <v>2120</v>
      </c>
      <c r="I20" s="13">
        <v>2120</v>
      </c>
      <c r="J20" s="22">
        <f>I20*(1-25%)</f>
        <v>1590</v>
      </c>
      <c r="K20" s="4"/>
      <c r="L20" s="48"/>
    </row>
    <row r="21" spans="1:12" s="24" customFormat="1" ht="100.5" customHeight="1" x14ac:dyDescent="0.25">
      <c r="A21" s="14">
        <v>16</v>
      </c>
      <c r="B21" s="45" t="s">
        <v>50</v>
      </c>
      <c r="C21" s="10" t="s">
        <v>52</v>
      </c>
      <c r="D21" s="10" t="s">
        <v>51</v>
      </c>
      <c r="E21" s="8"/>
      <c r="F21" s="12"/>
      <c r="G21" s="14">
        <v>4</v>
      </c>
      <c r="H21" s="15">
        <v>900</v>
      </c>
      <c r="I21" s="13">
        <f>H21*4</f>
        <v>3600</v>
      </c>
      <c r="J21" s="22">
        <f>I21*(1-25%)</f>
        <v>2700</v>
      </c>
      <c r="K21" s="4"/>
      <c r="L21" s="35"/>
    </row>
    <row r="22" spans="1:12" s="24" customFormat="1" ht="100.5" customHeight="1" x14ac:dyDescent="0.25">
      <c r="A22" s="14">
        <v>17</v>
      </c>
      <c r="B22" s="32" t="s">
        <v>53</v>
      </c>
      <c r="C22" s="15" t="s">
        <v>30</v>
      </c>
      <c r="D22" s="8" t="s">
        <v>54</v>
      </c>
      <c r="E22" s="8" t="s">
        <v>55</v>
      </c>
      <c r="F22" s="12">
        <v>0.11</v>
      </c>
      <c r="G22" s="14">
        <v>1</v>
      </c>
      <c r="H22" s="15">
        <v>230</v>
      </c>
      <c r="I22" s="13">
        <v>230</v>
      </c>
      <c r="J22" s="22">
        <f>I22*(1-25%)</f>
        <v>172.5</v>
      </c>
      <c r="K22" s="4"/>
      <c r="L22" s="35"/>
    </row>
    <row r="23" spans="1:12" s="24" customFormat="1" ht="32.25" customHeight="1" x14ac:dyDescent="0.25">
      <c r="A23" s="14"/>
      <c r="B23" s="32"/>
      <c r="C23" s="15"/>
      <c r="D23" s="54" t="s">
        <v>78</v>
      </c>
      <c r="E23" s="8"/>
      <c r="F23" s="12"/>
      <c r="G23" s="14">
        <v>1</v>
      </c>
      <c r="H23" s="15">
        <v>95</v>
      </c>
      <c r="I23" s="13">
        <v>95</v>
      </c>
      <c r="J23" s="22">
        <v>72</v>
      </c>
      <c r="K23" s="4"/>
      <c r="L23" s="35"/>
    </row>
    <row r="24" spans="1:12" s="9" customFormat="1" ht="30.75" customHeight="1" x14ac:dyDescent="0.2">
      <c r="A24" s="51" t="s">
        <v>28</v>
      </c>
      <c r="B24" s="52"/>
      <c r="C24" s="52"/>
      <c r="D24" s="52"/>
      <c r="E24" s="52"/>
      <c r="F24" s="52"/>
      <c r="G24" s="52"/>
      <c r="H24" s="53"/>
      <c r="I24" s="28">
        <f>SUM(I3:I23)</f>
        <v>63684</v>
      </c>
      <c r="J24" s="29"/>
      <c r="K24" s="26"/>
    </row>
    <row r="25" spans="1:12" ht="27.75" customHeight="1" x14ac:dyDescent="0.25">
      <c r="A25" s="50" t="s">
        <v>27</v>
      </c>
      <c r="B25" s="50"/>
      <c r="C25" s="50"/>
      <c r="D25" s="50"/>
      <c r="E25" s="50"/>
      <c r="F25" s="50"/>
      <c r="G25" s="50"/>
      <c r="H25" s="50"/>
      <c r="I25" s="50"/>
      <c r="J25" s="16">
        <f>SUM(J3:J24)</f>
        <v>47763.75</v>
      </c>
    </row>
  </sheetData>
  <mergeCells count="4">
    <mergeCell ref="L18:L20"/>
    <mergeCell ref="B1:C1"/>
    <mergeCell ref="A25:I25"/>
    <mergeCell ref="A24:H24"/>
  </mergeCells>
  <conditionalFormatting sqref="B21">
    <cfRule type="duplicateValues" dxfId="1" priority="1"/>
    <cfRule type="duplicateValues" dxfId="0" priority="2"/>
  </conditionalFormatting>
  <pageMargins left="0.7" right="0.7" top="0.75" bottom="0.75" header="0.3" footer="0.3"/>
  <pageSetup paperSize="9" scale="41" fitToHeight="0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2021-12-03T15:21:46Z</dcterms:modified>
</cp:coreProperties>
</file>