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N-Subnational-Estimates/UR_checks/Benin/"/>
    </mc:Choice>
  </mc:AlternateContent>
  <xr:revisionPtr revIDLastSave="0" documentId="13_ncr:1_{D2F88D28-3C20-3F45-924A-75B28638E579}" xr6:coauthVersionLast="47" xr6:coauthVersionMax="47" xr10:uidLastSave="{00000000-0000-0000-0000-000000000000}"/>
  <bookViews>
    <workbookView xWindow="8620" yWindow="7620" windowWidth="1960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G2" i="1"/>
  <c r="D4" i="1"/>
  <c r="D5" i="1"/>
  <c r="D6" i="1"/>
  <c r="D7" i="1"/>
  <c r="D8" i="1"/>
  <c r="D9" i="1"/>
  <c r="D10" i="1"/>
  <c r="D11" i="1"/>
  <c r="D12" i="1"/>
  <c r="D13" i="1"/>
  <c r="D3" i="1"/>
  <c r="D2" i="1"/>
  <c r="C11" i="1"/>
  <c r="C10" i="1"/>
  <c r="C13" i="1"/>
  <c r="C12" i="1"/>
  <c r="C9" i="1"/>
  <c r="C7" i="1"/>
  <c r="C8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<sst xmlns="http://schemas.openxmlformats.org/spreadsheetml/2006/main" count="18" uniqueCount="18">
  <si>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frame_prop</t>
  </si>
  <si>
    <t>sample_prop</t>
  </si>
  <si>
    <t>f_urban</t>
  </si>
  <si>
    <t>f_total</t>
  </si>
  <si>
    <t>s_urban</t>
  </si>
  <si>
    <t>s_total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</si>
  <si>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</si>
  <si>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</si>
  <si>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</si>
  <si>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</si>
  <si>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</si>
  <si>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</si>
  <si>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</si>
  <si>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</si>
  <si>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</si>
  <si>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Oueme</t>
  </si>
  <si>
    <t>Plateau</t>
  </si>
  <si>
    <t>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</si>
</sst>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3"/>
  <sheetViews>
    <sheetView tabSelected="1" workbookViewId="0">
      <selection activeCell="H12" sqref="H12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1</v>
      </c>
    </row>
    <row r="2" spans="1:7" x14ac:dyDescent="0.2">
      <c r="A2" t="s">
        <v>6</v>
      </c>
      <c r="B2">
        <f>109*146</f>
        <v>15914</v>
      </c>
      <c r="C2">
        <f>595*106</f>
        <v>63070</v>
      </c>
      <c r="D2">
        <f>B2/C2</f>
        <v>0.25232281591882033</v>
      </c>
      <c r="E2">
        <v>312</v>
      </c>
      <c r="F2">
        <v>1032</v>
      </c>
      <c r="G2">
        <f>E2/F2</f>
        <v>0.30232558139534882</v>
      </c>
    </row>
    <row r="3" spans="1:7" x14ac:dyDescent="0.2">
      <c r="A3" t="s">
        <v>7</v>
      </c>
      <c r="B3">
        <f>221*138</f>
        <v>30498</v>
      </c>
      <c r="C3">
        <f>633*124</f>
        <v>78492</v>
      </c>
      <c r="D3">
        <f>B3/C3</f>
        <v>0.38854915150588593</v>
      </c>
      <c r="E3">
        <v>576</v>
      </c>
      <c r="F3">
        <v>1392</v>
      </c>
      <c r="G3">
        <f>E3/F3</f>
        <v>0.41379310344827586</v>
      </c>
    </row>
    <row r="4" spans="1:7" x14ac:dyDescent="0.2">
      <c r="A4" t="s">
        <v>8</v>
      </c>
      <c r="B4">
        <f>245*273</f>
        <v>66885</v>
      </c>
      <c r="C4">
        <f>768*221</f>
        <v>169728</v>
      </c>
      <c r="D4">
        <f t="shared" ref="D4:D13" si="0">B4/C4</f>
        <v>0.39407169117647056</v>
      </c>
      <c r="E4">
        <v>768</v>
      </c>
      <c r="F4">
        <v>2280</v>
      </c>
      <c r="G4">
        <f t="shared" ref="G4:G13" si="1">E4/F4</f>
        <v>0.33684210526315789</v>
      </c>
    </row>
    <row r="5" spans="1:7" x14ac:dyDescent="0.2">
      <c r="A5" t="s">
        <v>9</v>
      </c>
      <c r="B5">
        <f>310*149</f>
        <v>46190</v>
      </c>
      <c r="C5">
        <f>768*122</f>
        <v>93696</v>
      </c>
      <c r="D5">
        <f t="shared" si="0"/>
        <v>0.49297728825136611</v>
      </c>
      <c r="E5">
        <v>720</v>
      </c>
      <c r="F5">
        <v>1464</v>
      </c>
      <c r="G5">
        <f t="shared" si="1"/>
        <v>0.49180327868852458</v>
      </c>
    </row>
    <row r="6" spans="1:7" x14ac:dyDescent="0.2">
      <c r="A6" t="s">
        <v>10</v>
      </c>
      <c r="B6">
        <f>105*219</f>
        <v>22995</v>
      </c>
      <c r="C6">
        <f>525*179</f>
        <v>93975</v>
      </c>
      <c r="D6">
        <f t="shared" si="0"/>
        <v>0.24469273743016759</v>
      </c>
      <c r="E6">
        <v>408</v>
      </c>
      <c r="F6">
        <v>1440</v>
      </c>
      <c r="G6">
        <f t="shared" si="1"/>
        <v>0.28333333333333333</v>
      </c>
    </row>
    <row r="7" spans="1:7" x14ac:dyDescent="0.2">
      <c r="A7" t="s">
        <v>11</v>
      </c>
      <c r="B7">
        <f>121*156</f>
        <v>18876</v>
      </c>
      <c r="C7">
        <f>620*137</f>
        <v>84940</v>
      </c>
      <c r="D7">
        <f t="shared" si="0"/>
        <v>0.22222745467388744</v>
      </c>
      <c r="E7">
        <v>360</v>
      </c>
      <c r="F7">
        <v>1296</v>
      </c>
      <c r="G7">
        <f t="shared" si="1"/>
        <v>0.27777777777777779</v>
      </c>
    </row>
    <row r="8" spans="1:7" x14ac:dyDescent="0.2">
      <c r="A8" t="s">
        <v>12</v>
      </c>
      <c r="B8">
        <f>95*146</f>
        <v>13870</v>
      </c>
      <c r="C8">
        <f>333*135</f>
        <v>44955</v>
      </c>
      <c r="D8">
        <f t="shared" si="0"/>
        <v>0.30853075297519744</v>
      </c>
      <c r="E8">
        <v>312</v>
      </c>
      <c r="F8">
        <v>840</v>
      </c>
      <c r="G8">
        <f t="shared" si="1"/>
        <v>0.37142857142857144</v>
      </c>
    </row>
    <row r="9" spans="1:7" x14ac:dyDescent="0.2">
      <c r="A9" t="s">
        <v>13</v>
      </c>
      <c r="B9">
        <f>743*208</f>
        <v>154544</v>
      </c>
      <c r="C9">
        <f>743*208</f>
        <v>154544</v>
      </c>
      <c r="D9">
        <f t="shared" si="0"/>
        <v>1</v>
      </c>
      <c r="E9">
        <v>2016</v>
      </c>
      <c r="F9">
        <v>2016</v>
      </c>
      <c r="G9">
        <f t="shared" si="1"/>
        <v>1</v>
      </c>
    </row>
    <row r="10" spans="1:7" x14ac:dyDescent="0.2">
      <c r="A10" t="s">
        <v>14</v>
      </c>
      <c r="B10">
        <f>68*255</f>
        <v>17340</v>
      </c>
      <c r="C10">
        <f>389*197</f>
        <v>76633</v>
      </c>
      <c r="D10">
        <f t="shared" si="0"/>
        <v>0.22627327652577872</v>
      </c>
      <c r="E10">
        <v>264</v>
      </c>
      <c r="F10">
        <v>1200</v>
      </c>
      <c r="G10">
        <f t="shared" si="1"/>
        <v>0.22</v>
      </c>
    </row>
    <row r="11" spans="1:7" x14ac:dyDescent="0.2">
      <c r="A11" t="s">
        <v>15</v>
      </c>
      <c r="B11">
        <f>366*182</f>
        <v>66612</v>
      </c>
      <c r="C11">
        <f>931*161</f>
        <v>149891</v>
      </c>
      <c r="D11">
        <f t="shared" si="0"/>
        <v>0.44440293279783311</v>
      </c>
      <c r="E11">
        <v>768</v>
      </c>
      <c r="F11">
        <v>2016</v>
      </c>
      <c r="G11">
        <f t="shared" si="1"/>
        <v>0.38095238095238093</v>
      </c>
    </row>
    <row r="12" spans="1:7" x14ac:dyDescent="0.2">
      <c r="A12" t="s">
        <v>16</v>
      </c>
      <c r="B12">
        <f>120*194</f>
        <v>23280</v>
      </c>
      <c r="C12">
        <f>501*146</f>
        <v>73146</v>
      </c>
      <c r="D12">
        <f t="shared" si="0"/>
        <v>0.31826757444016079</v>
      </c>
      <c r="E12">
        <v>408</v>
      </c>
      <c r="F12">
        <v>1080</v>
      </c>
      <c r="G12">
        <f t="shared" si="1"/>
        <v>0.37777777777777777</v>
      </c>
    </row>
    <row r="13" spans="1:7" x14ac:dyDescent="0.2">
      <c r="A13" t="s">
        <v>17</v>
      </c>
      <c r="B13">
        <f>136*273</f>
        <v>37128</v>
      </c>
      <c r="C13">
        <f>591*216</f>
        <v>127656</v>
      </c>
      <c r="D13">
        <f t="shared" si="0"/>
        <v>0.29084414363602179</v>
      </c>
      <c r="E13">
        <v>528</v>
      </c>
      <c r="F13">
        <v>1944</v>
      </c>
      <c r="G13">
        <f t="shared" si="1"/>
        <v>0.27160493827160492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2022-07-25T19:55:59Z</dcterms:modified>
</cp:coreProperties>
</file>