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\Desktop\computing 2 semester\"/>
    </mc:Choice>
  </mc:AlternateContent>
  <xr:revisionPtr revIDLastSave="0" documentId="8_{074A7652-3C9F-4549-82FE-214F5E85FC80}" xr6:coauthVersionLast="47" xr6:coauthVersionMax="47" xr10:uidLastSave="{00000000-0000-0000-0000-000000000000}"/>
  <bookViews>
    <workbookView xWindow="-108" yWindow="-108" windowWidth="23256" windowHeight="12456" firstSheet="21" activeTab="2" xr2:uid="{510DF733-80D1-4193-ABB4-B2E3F040A703}"/>
  </bookViews>
  <sheets>
    <sheet name="1" sheetId="3" r:id="rId1"/>
    <sheet name="2" sheetId="4" r:id="rId2"/>
    <sheet name="3" sheetId="5" r:id="rId3"/>
    <sheet name="4" sheetId="6" r:id="rId4"/>
    <sheet name="5" sheetId="7" r:id="rId5"/>
    <sheet name="6" sheetId="26" r:id="rId6"/>
    <sheet name="7" sheetId="9" r:id="rId7"/>
    <sheet name="8" sheetId="8" r:id="rId8"/>
    <sheet name="9" sheetId="11" r:id="rId9"/>
    <sheet name="10" sheetId="10" r:id="rId10"/>
    <sheet name="11" sheetId="13" r:id="rId11"/>
    <sheet name="12" sheetId="12" r:id="rId12"/>
    <sheet name="13" sheetId="15" r:id="rId13"/>
    <sheet name="14" sheetId="14" r:id="rId14"/>
    <sheet name="15" sheetId="17" r:id="rId15"/>
    <sheet name="16" sheetId="16" r:id="rId16"/>
    <sheet name="17" sheetId="19" r:id="rId17"/>
    <sheet name="18" sheetId="18" r:id="rId18"/>
    <sheet name="20" sheetId="20" r:id="rId19"/>
    <sheet name="19" sheetId="21" r:id="rId20"/>
    <sheet name="21" sheetId="23" r:id="rId21"/>
    <sheet name="22" sheetId="22" r:id="rId22"/>
    <sheet name="23" sheetId="25" r:id="rId23"/>
    <sheet name="24" sheetId="24" r:id="rId2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" i="22" l="1"/>
  <c r="C8" i="23"/>
  <c r="B11" i="11"/>
  <c r="C9" i="11"/>
  <c r="C8" i="11"/>
  <c r="C7" i="11"/>
  <c r="C6" i="11"/>
  <c r="C5" i="11"/>
  <c r="D4" i="18"/>
  <c r="D5" i="18"/>
  <c r="D6" i="18"/>
  <c r="D7" i="18"/>
  <c r="D8" i="18"/>
  <c r="D9" i="18"/>
  <c r="D10" i="18"/>
  <c r="D3" i="18"/>
  <c r="G3" i="18" a="1"/>
  <c r="G3" i="18"/>
  <c r="G2" i="18"/>
  <c r="C4" i="18"/>
  <c r="C5" i="18"/>
  <c r="C6" i="18"/>
  <c r="C7" i="18"/>
  <c r="C8" i="18"/>
  <c r="C9" i="18"/>
  <c r="C10" i="18"/>
  <c r="C3" i="18"/>
  <c r="D8" i="25"/>
  <c r="D4" i="25"/>
  <c r="D5" i="25"/>
  <c r="D6" i="25"/>
  <c r="D3" i="25"/>
  <c r="C4" i="25"/>
  <c r="C5" i="25"/>
  <c r="C6" i="25"/>
  <c r="C3" i="25"/>
  <c r="D3" i="24"/>
  <c r="E5" i="20"/>
  <c r="B5" i="20"/>
  <c r="C3" i="16"/>
  <c r="C4" i="14"/>
  <c r="C5" i="14"/>
  <c r="C6" i="14"/>
  <c r="C7" i="14"/>
  <c r="C8" i="14"/>
  <c r="C3" i="14"/>
  <c r="A11" i="14"/>
  <c r="E4" i="12"/>
  <c r="B12" i="10"/>
  <c r="C12" i="10"/>
  <c r="A12" i="10"/>
  <c r="A4" i="8"/>
  <c r="A5" i="8"/>
  <c r="A6" i="8"/>
  <c r="A7" i="8"/>
  <c r="A8" i="8"/>
  <c r="A9" i="8"/>
  <c r="A10" i="8"/>
  <c r="A11" i="8"/>
  <c r="A12" i="8"/>
  <c r="A3" i="8"/>
  <c r="C4" i="4"/>
  <c r="C5" i="4"/>
  <c r="C6" i="4"/>
  <c r="C7" i="4"/>
  <c r="C8" i="4"/>
  <c r="C9" i="4"/>
  <c r="C10" i="4"/>
  <c r="C11" i="4"/>
  <c r="A7" i="21"/>
  <c r="B12" i="19"/>
  <c r="B13" i="19" a="1"/>
  <c r="B13" i="19"/>
  <c r="C10" i="19"/>
  <c r="C9" i="19"/>
  <c r="C8" i="19"/>
  <c r="C7" i="19"/>
  <c r="C6" i="19"/>
  <c r="C5" i="19"/>
  <c r="C5" i="17"/>
  <c r="A7" i="15"/>
  <c r="B8" i="13"/>
  <c r="A8" i="13"/>
  <c r="A3" i="9"/>
  <c r="A4" i="9"/>
  <c r="A5" i="9"/>
  <c r="A6" i="9"/>
  <c r="A7" i="9"/>
  <c r="C3" i="5"/>
  <c r="C5" i="3"/>
  <c r="C12" i="3"/>
  <c r="C11" i="3"/>
  <c r="C10" i="3"/>
  <c r="C9" i="3"/>
  <c r="C8" i="3"/>
  <c r="C7" i="3"/>
  <c r="C6" i="3"/>
  <c r="C5" i="10"/>
  <c r="C6" i="10"/>
  <c r="C7" i="10"/>
  <c r="C8" i="10"/>
  <c r="C9" i="10"/>
  <c r="C4" i="10"/>
  <c r="B10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<sst xmlns="http://schemas.openxmlformats.org/spreadsheetml/2006/main" count="160" uniqueCount="137">
  <si>
    <t xml:space="preserve">A die is rolled 120 times and the number of 6s obtained is as follows. </t>
  </si>
  <si>
    <t>Fit Binomial distribution for the following data and graphically represent the probabilities.</t>
  </si>
  <si>
    <t>Q)1</t>
  </si>
  <si>
    <t>No. of 6s(X)</t>
  </si>
  <si>
    <t>Frequency</t>
  </si>
  <si>
    <t>Probability  P(X=k)</t>
  </si>
  <si>
    <t>Total number of trials=120</t>
  </si>
  <si>
    <t>success=6 obtained on throwing the die</t>
  </si>
  <si>
    <r>
      <rPr>
        <sz val="7"/>
        <color rgb="FF000000"/>
        <rFont val="Times New Roman"/>
      </rPr>
      <t xml:space="preserve"> </t>
    </r>
    <r>
      <rPr>
        <sz val="12"/>
        <color rgb="FF000000"/>
        <rFont val="Times New Roman"/>
      </rPr>
      <t xml:space="preserve">7 coins are tossed 115 times with the number of heads obtained as follows. </t>
    </r>
  </si>
  <si>
    <t>No. of heads (X)</t>
  </si>
  <si>
    <t>Binomial Distribution</t>
  </si>
  <si>
    <t>Calculate Karl Pearson's correlation coefficient for the following data:</t>
  </si>
  <si>
    <t>Height of Father</t>
  </si>
  <si>
    <t>Height of Son</t>
  </si>
  <si>
    <t>Karl Pearson's Coefficient</t>
  </si>
  <si>
    <r>
      <t>1.</t>
    </r>
    <r>
      <rPr>
        <sz val="7"/>
        <color rgb="FF000000"/>
        <rFont val="Times New Roman"/>
        <family val="1"/>
        <charset val="1"/>
      </rPr>
      <t xml:space="preserve">     </t>
    </r>
    <r>
      <rPr>
        <sz val="12"/>
        <color rgb="FF000000"/>
        <rFont val="Times New Roman"/>
        <family val="1"/>
        <charset val="1"/>
      </rPr>
      <t>Calculate Karl Pearson’s correlation coefficient for the following data:</t>
    </r>
  </si>
  <si>
    <t>Age of husband</t>
  </si>
  <si>
    <t>Age of wife</t>
  </si>
  <si>
    <t>Pearson correlation</t>
  </si>
  <si>
    <t xml:space="preserve">The lifetime (in hours) of a light bulb is tested for 300 bulbs and recorded as follows. </t>
  </si>
  <si>
    <t>Fit exponential distribution for the following data and graphically represent the probabilities.</t>
  </si>
  <si>
    <t>Lifetime</t>
  </si>
  <si>
    <t>0-50</t>
  </si>
  <si>
    <t>50-100</t>
  </si>
  <si>
    <t>100-150</t>
  </si>
  <si>
    <t>150-200</t>
  </si>
  <si>
    <t>200-250</t>
  </si>
  <si>
    <t>250-300</t>
  </si>
  <si>
    <t>300-350</t>
  </si>
  <si>
    <t>350-400</t>
  </si>
  <si>
    <t xml:space="preserve">The lifetime (in hours) of a chip of television set is tested for 200 sets as follows. </t>
  </si>
  <si>
    <t>0-30</t>
  </si>
  <si>
    <t>Generate 5 random numbers from a normal distribution with mean 0 and standard deviation 1</t>
  </si>
  <si>
    <t>Random Numbers</t>
  </si>
  <si>
    <t xml:space="preserve">  </t>
  </si>
  <si>
    <r>
      <rPr>
        <sz val="7"/>
        <color rgb="FF000000"/>
        <rFont val="Times New Roman"/>
      </rPr>
      <t xml:space="preserve"> </t>
    </r>
    <r>
      <rPr>
        <sz val="12"/>
        <color rgb="FF000000"/>
        <rFont val="Times New Roman"/>
      </rPr>
      <t>Generate 10 random numbers uniformly distributed over interval (0,1).</t>
    </r>
  </si>
  <si>
    <t xml:space="preserve">The number of hours of study per week for 100 students are recorded as follows. </t>
  </si>
  <si>
    <t>Fit a Poisson distribution for the following data and graphically represent the probabilities.</t>
  </si>
  <si>
    <t>Hours of study ( X )</t>
  </si>
  <si>
    <t>No. of students</t>
  </si>
  <si>
    <t>Probability P(X=k)</t>
  </si>
  <si>
    <t>Mean</t>
  </si>
  <si>
    <t xml:space="preserve"> The number of chances taken by each candidate to hit the target first time successfully are recorded as follows. </t>
  </si>
  <si>
    <t>Fit geometric distribution for the following data and graphically represent the probabilities.</t>
  </si>
  <si>
    <t>No. of chances taken (X)</t>
  </si>
  <si>
    <t>No. of candidates</t>
  </si>
  <si>
    <t>Geometric mean</t>
  </si>
  <si>
    <t>GEOMEAN(A4:A9)</t>
  </si>
  <si>
    <t>GEOMEAN(B4:B9)</t>
  </si>
  <si>
    <t>1/D2</t>
  </si>
  <si>
    <t>The average weight of a bag of apples is 3 pounds with a standard deviation 
of 0.5 pounds.</t>
  </si>
  <si>
    <t xml:space="preserve"> The weights are normally distributed. What is the probability that a randomly selected bag weighs between 2.5 and 3.5 pounds?</t>
  </si>
  <si>
    <t>Mean weight of the bag of apples=3 pounds</t>
  </si>
  <si>
    <t>Standard Deviation=0.5 pounds</t>
  </si>
  <si>
    <t>Probabilty P(2.5&lt;X&lt;3.5)</t>
  </si>
  <si>
    <t>P(2.5&lt;X)</t>
  </si>
  <si>
    <t>P(x&lt;3.5)</t>
  </si>
  <si>
    <t>P(2.5&lt;x&lt;3.5)</t>
  </si>
  <si>
    <t xml:space="preserve"> The average number of acres burned by forest and fires in New Mexico is 4,300 acres per year, with a standard deviation of 750 acres</t>
  </si>
  <si>
    <t>The distribution of the number of acres burned is normal. What is the probability that between 2,500 and 4,200 acres will be burned in any given year?</t>
  </si>
  <si>
    <t>Standard Deviation</t>
  </si>
  <si>
    <t>Lower Iimit</t>
  </si>
  <si>
    <t>Uppar Limit</t>
  </si>
  <si>
    <t>Probability</t>
  </si>
  <si>
    <t xml:space="preserve">The number of cars that pass through a busy intersection in a day follows a Poisson distribution with a mean of 500 cars. 
</t>
  </si>
  <si>
    <t>What is the probability that fewer than 400 cars will pass through the intersection in a day?_x000D_</t>
  </si>
  <si>
    <t>Mean Number of cars=500</t>
  </si>
  <si>
    <t>let x=399</t>
  </si>
  <si>
    <t>Probability P(X=399)</t>
  </si>
  <si>
    <t>We have chosen x=399, as it is the maximum value less than 400</t>
  </si>
  <si>
    <t>Fit Poisson distribution for the following data and graphically represent the probabilities</t>
  </si>
  <si>
    <t>No. of deaths (X)</t>
  </si>
  <si>
    <t>frequency</t>
  </si>
  <si>
    <t>Possion Distribution</t>
  </si>
  <si>
    <t>Average</t>
  </si>
  <si>
    <t xml:space="preserve">The following data shows the number of hours studied and the corresponding test scores for 10 students. </t>
  </si>
  <si>
    <t>Create a scatter plot and calculate the correlation coefficient.</t>
  </si>
  <si>
    <t>Hours studied (X)</t>
  </si>
  <si>
    <t>Test score(Y)</t>
  </si>
  <si>
    <t>Correlation Coefficient</t>
  </si>
  <si>
    <t>Positive correlation</t>
  </si>
  <si>
    <t xml:space="preserve"> Present the following data through a scatter-plot diagram and calculate covariance.</t>
  </si>
  <si>
    <t>X</t>
  </si>
  <si>
    <t>Y</t>
  </si>
  <si>
    <t>Covarince</t>
  </si>
  <si>
    <t>The following data shows the number of hours of sleep per night for 100 people.</t>
  </si>
  <si>
    <t xml:space="preserve"> Fit a normal distribution for the data and graphically represent the probabilities</t>
  </si>
  <si>
    <t>Hours of sleep ( X )</t>
  </si>
  <si>
    <t>No. of people ( Y )</t>
  </si>
  <si>
    <t>Probability P(X=K)</t>
  </si>
  <si>
    <t>Fit normal distribution for the following data and graphically represent the probabilities.</t>
  </si>
  <si>
    <t>Class</t>
  </si>
  <si>
    <t>Class Mid Point</t>
  </si>
  <si>
    <t>PDF</t>
  </si>
  <si>
    <t>10-20</t>
  </si>
  <si>
    <t>Std</t>
  </si>
  <si>
    <t>20-30</t>
  </si>
  <si>
    <t>30-40</t>
  </si>
  <si>
    <t>40-50</t>
  </si>
  <si>
    <t>50-60</t>
  </si>
  <si>
    <t>60-70</t>
  </si>
  <si>
    <t>70-80</t>
  </si>
  <si>
    <t>80-90</t>
  </si>
  <si>
    <t xml:space="preserve"> The mean number of bacteria per ml of a liquid is known to be 6. Find the probability that in 1 ml of the liquid, there will be: </t>
  </si>
  <si>
    <t xml:space="preserve">  (a) 0 bacteria    (b) less than 4 bacteria</t>
  </si>
  <si>
    <t>no. of bacteria</t>
  </si>
  <si>
    <t xml:space="preserve">The mean number of people who visit a website in an hour is 20. </t>
  </si>
  <si>
    <t>What is the probability that fewer than 10 people will visit the website in an hour?_x000D_</t>
  </si>
  <si>
    <t>Mean number of people visiting the website per hour=20</t>
  </si>
  <si>
    <t>let x=9</t>
  </si>
  <si>
    <t>Probability P(X=9 i.e X&lt;10)</t>
  </si>
  <si>
    <t>We have chosen x=9, as it is the maximum value less than 10</t>
  </si>
  <si>
    <t xml:space="preserve"> A jar contains 5 red marbles and 7 blue marbles. If 3 marbles are drawn at random from the jar without replacement</t>
  </si>
  <si>
    <t>, what is the probability that exactly 2 of them are red?</t>
  </si>
  <si>
    <t>Total number of marbles in the jar=(5+7)=12</t>
  </si>
  <si>
    <t>Total number of red marbles =5</t>
  </si>
  <si>
    <t>Number of marbles to be drawn=3</t>
  </si>
  <si>
    <t>Number of red marbles to be drawn=2</t>
  </si>
  <si>
    <t>Probability that exactly 2 out of 3 marbles drawn are red</t>
  </si>
  <si>
    <t>=</t>
  </si>
  <si>
    <r>
      <rPr>
        <sz val="16"/>
        <color rgb="FF000000"/>
        <rFont val="Times New Roman"/>
      </rPr>
      <t xml:space="preserve"> </t>
    </r>
    <r>
      <rPr>
        <sz val="16"/>
        <color rgb="FF111111"/>
        <rFont val="Times New Roman"/>
      </rPr>
      <t xml:space="preserve">Suppose an urn contains 10 marbles: 4 violet, 2 yellow, and 4 blue. A marble is drawn at random and then put back in the bag and another marble is drawn. </t>
    </r>
  </si>
  <si>
    <t>This experiment is repeated 8 times. What is the probability that the outcome will result in exactly 4 yellows and 4 blues?</t>
  </si>
  <si>
    <t xml:space="preserve">Total number of marbles </t>
  </si>
  <si>
    <t xml:space="preserve">Total number of violet marbles </t>
  </si>
  <si>
    <t xml:space="preserve">Total number of yellow marbles </t>
  </si>
  <si>
    <t xml:space="preserve">Total number of blue marbles </t>
  </si>
  <si>
    <t>Total marbles drawn</t>
  </si>
  <si>
    <t xml:space="preserve"> probability that the outcome will result in exactly 4 yellows and 4 blues</t>
  </si>
  <si>
    <t>A fair die is rolled 8 times. What is the probability of getting at least 5 sixes?</t>
  </si>
  <si>
    <t>No. of success</t>
  </si>
  <si>
    <t>No. of trials</t>
  </si>
  <si>
    <t>Probability of success</t>
  </si>
  <si>
    <t>P(X)</t>
  </si>
  <si>
    <t xml:space="preserve">Probability of getting at least 5 sixes </t>
  </si>
  <si>
    <t xml:space="preserve"> Find the probability of getting heads at least 5 times tossing an unbiased coin for 6 times.</t>
  </si>
  <si>
    <t>no. of success</t>
  </si>
  <si>
    <t>no. of trails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</si>
</sst>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Times New Roman"/>
    </font>
    <font>
      <sz val="16"/>
      <color theme="1"/>
      <name val="Times New Roman"/>
    </font>
    <font>
      <b/>
      <sz val="16"/>
      <color theme="1"/>
      <name val="Times New Roman"/>
    </font>
    <font>
      <b/>
      <sz val="10"/>
      <color rgb="FF111111"/>
      <name val="Segoe UI"/>
    </font>
    <font>
      <sz val="11"/>
      <color rgb="FF000000"/>
      <name val="Calibri"/>
    </font>
    <font>
      <sz val="10"/>
      <color rgb="FF111111"/>
      <name val="Segoe UI"/>
    </font>
    <font>
      <sz val="12"/>
      <color rgb="FF000000"/>
      <name val="Times New Roman"/>
      <family val="1"/>
    </font>
    <font>
      <sz val="12"/>
      <color rgb="FF000000"/>
      <name val="Times New Roman"/>
      <family val="1"/>
      <charset val="1"/>
    </font>
    <font>
      <sz val="7"/>
      <color rgb="FF000000"/>
      <name val="Times New Roman"/>
      <family val="1"/>
      <charset val="1"/>
    </font>
    <font>
      <sz val="7"/>
      <color rgb="FF000000"/>
      <name val="Times New Roman"/>
    </font>
    <font>
      <sz val="12"/>
      <color rgb="FF000000"/>
      <name val="Times New Roman"/>
    </font>
    <font>
      <b/>
      <sz val="11"/>
      <color rgb="FF000000"/>
      <name val="Calibri"/>
    </font>
    <font>
      <sz val="16"/>
      <color rgb="FF000000"/>
      <name val="Times New Roman"/>
    </font>
    <font>
      <sz val="16"/>
      <color theme="1"/>
      <name val="Times New Roman"/>
      <family val="1"/>
      <charset val="1"/>
    </font>
    <font>
      <b/>
      <sz val="16"/>
      <color rgb="FF262626"/>
      <name val="Times New Roman"/>
    </font>
    <font>
      <sz val="16"/>
      <color rgb="FF262626"/>
      <name val="Times New Roman"/>
    </font>
    <font>
      <sz val="11"/>
      <color rgb="FF000000"/>
      <name val="Calibri"/>
      <family val="2"/>
    </font>
    <font>
      <sz val="16"/>
      <color rgb="FF000000"/>
      <name val="Times New Roman"/>
      <family val="1"/>
    </font>
    <font>
      <sz val="16"/>
      <color rgb="FF000000"/>
      <name val="Calibri"/>
      <family val="2"/>
    </font>
    <font>
      <sz val="16"/>
      <color rgb="FF111111"/>
      <name val="Times New Roman"/>
    </font>
    <font>
      <b/>
      <sz val="16"/>
      <color rgb="FF111111"/>
      <name val="Times New Roman"/>
    </font>
    <font>
      <sz val="16"/>
      <color theme="1"/>
      <name val="Times New Roman"/>
      <family val="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8" fillId="0" borderId="0" xfId="0" applyFont="1"/>
    <xf numFmtId="0" fontId="10" fillId="0" borderId="0" xfId="0" applyFont="1"/>
    <xf numFmtId="0" fontId="14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8" fillId="0" borderId="0" xfId="0" applyFont="1" applyAlignment="1">
      <alignment wrapText="1"/>
    </xf>
    <xf numFmtId="0" fontId="16" fillId="0" borderId="0" xfId="0" applyFont="1"/>
    <xf numFmtId="0" fontId="19" fillId="0" borderId="0" xfId="0" applyFont="1" applyAlignment="1">
      <alignment wrapText="1"/>
    </xf>
    <xf numFmtId="0" fontId="20" fillId="0" borderId="0" xfId="0" applyFont="1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1" fillId="0" borderId="0" xfId="0" applyFont="1"/>
    <xf numFmtId="0" fontId="22" fillId="0" borderId="0" xfId="0" applyFont="1"/>
    <xf numFmtId="0" fontId="19" fillId="0" borderId="0" xfId="0" quotePrefix="1" applyFont="1"/>
    <xf numFmtId="0" fontId="24" fillId="0" borderId="0" xfId="0" applyFont="1" applyAlignment="1">
      <alignment wrapText="1"/>
    </xf>
    <xf numFmtId="0" fontId="23" fillId="0" borderId="0" xfId="0" applyFont="1" applyAlignment="1">
      <alignment wrapText="1"/>
    </xf>
    <xf numFmtId="0" fontId="23" fillId="0" borderId="0" xfId="0" applyFont="1"/>
    <xf numFmtId="0" fontId="25" fillId="0" borderId="0" xfId="0" applyFont="1" applyAlignment="1">
      <alignment horizontal="left"/>
    </xf>
    <xf numFmtId="0" fontId="25" fillId="0" borderId="0" xfId="0" applyFont="1"/>
    <xf numFmtId="0" fontId="5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1" fillId="2" borderId="0" xfId="0" applyFont="1" applyFill="1" applyAlignment="1">
      <alignment horizontal="left"/>
    </xf>
    <xf numFmtId="0" fontId="17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16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10" fillId="0" borderId="0" xfId="0" applyFont="1" applyAlignment="1"/>
    <xf numFmtId="0" fontId="2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21" fillId="0" borderId="0" xfId="0" applyFont="1" applyAlignment="1"/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13" Type="http://schemas.openxmlformats.org/officeDocument/2006/relationships/worksheet" Target="worksheets/sheet13.xml" /><Relationship Id="rId18" Type="http://schemas.openxmlformats.org/officeDocument/2006/relationships/worksheet" Target="worksheets/sheet18.xml" /><Relationship Id="rId26" Type="http://schemas.openxmlformats.org/officeDocument/2006/relationships/styles" Target="styles.xml" /><Relationship Id="rId3" Type="http://schemas.openxmlformats.org/officeDocument/2006/relationships/worksheet" Target="worksheets/sheet3.xml" /><Relationship Id="rId21" Type="http://schemas.openxmlformats.org/officeDocument/2006/relationships/worksheet" Target="worksheets/sheet21.xml" /><Relationship Id="rId7" Type="http://schemas.openxmlformats.org/officeDocument/2006/relationships/worksheet" Target="worksheets/sheet7.xml" /><Relationship Id="rId12" Type="http://schemas.openxmlformats.org/officeDocument/2006/relationships/worksheet" Target="worksheets/sheet12.xml" /><Relationship Id="rId17" Type="http://schemas.openxmlformats.org/officeDocument/2006/relationships/worksheet" Target="worksheets/sheet17.xml" /><Relationship Id="rId25" Type="http://schemas.openxmlformats.org/officeDocument/2006/relationships/theme" Target="theme/theme1.xml" /><Relationship Id="rId2" Type="http://schemas.openxmlformats.org/officeDocument/2006/relationships/worksheet" Target="worksheets/sheet2.xml" /><Relationship Id="rId16" Type="http://schemas.openxmlformats.org/officeDocument/2006/relationships/worksheet" Target="worksheets/sheet16.xml" /><Relationship Id="rId20" Type="http://schemas.openxmlformats.org/officeDocument/2006/relationships/worksheet" Target="worksheets/sheet20.xml" /><Relationship Id="rId29" Type="http://schemas.openxmlformats.org/officeDocument/2006/relationships/calcChain" Target="calcChain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worksheet" Target="worksheets/sheet11.xml" /><Relationship Id="rId24" Type="http://schemas.openxmlformats.org/officeDocument/2006/relationships/worksheet" Target="worksheets/sheet24.xml" /><Relationship Id="rId5" Type="http://schemas.openxmlformats.org/officeDocument/2006/relationships/worksheet" Target="worksheets/sheet5.xml" /><Relationship Id="rId15" Type="http://schemas.openxmlformats.org/officeDocument/2006/relationships/worksheet" Target="worksheets/sheet15.xml" /><Relationship Id="rId23" Type="http://schemas.openxmlformats.org/officeDocument/2006/relationships/worksheet" Target="worksheets/sheet23.xml" /><Relationship Id="rId28" Type="http://schemas.openxmlformats.org/officeDocument/2006/relationships/sheetMetadata" Target="metadata.xml" /><Relationship Id="rId10" Type="http://schemas.openxmlformats.org/officeDocument/2006/relationships/worksheet" Target="worksheets/sheet10.xml" /><Relationship Id="rId19" Type="http://schemas.openxmlformats.org/officeDocument/2006/relationships/worksheet" Target="worksheets/sheet19.xml" /><Relationship Id="rId4" Type="http://schemas.openxmlformats.org/officeDocument/2006/relationships/worksheet" Target="worksheets/sheet4.xml" /><Relationship Id="rId9" Type="http://schemas.openxmlformats.org/officeDocument/2006/relationships/worksheet" Target="worksheets/sheet9.xml" /><Relationship Id="rId14" Type="http://schemas.openxmlformats.org/officeDocument/2006/relationships/worksheet" Target="worksheets/sheet14.xml" /><Relationship Id="rId22" Type="http://schemas.openxmlformats.org/officeDocument/2006/relationships/worksheet" Target="worksheets/sheet22.xml" /><Relationship Id="rId27" Type="http://schemas.openxmlformats.org/officeDocument/2006/relationships/sharedStrings" Target="sharedStrings.xml" /><Relationship Id="rId30" Type="http://schemas.openxmlformats.org/officeDocument/2006/relationships/customXml" Target="../customXml/item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 /><Relationship Id="rId1" Type="http://schemas.microsoft.com/office/2011/relationships/chartStyle" Target="style3.xml" 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 /><Relationship Id="rId1" Type="http://schemas.microsoft.com/office/2011/relationships/chartStyle" Target="style4.xml" 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 /><Relationship Id="rId1" Type="http://schemas.microsoft.com/office/2011/relationships/chartStyle" Target="style5.xml" 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 /><Relationship Id="rId1" Type="http://schemas.microsoft.com/office/2011/relationships/chartStyle" Target="style6.xml" 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 /><Relationship Id="rId1" Type="http://schemas.microsoft.com/office/2011/relationships/chartStyle" Target="style7.xml" 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 /><Relationship Id="rId1" Type="http://schemas.microsoft.com/office/2011/relationships/chartStyle" Target="style8.xml" 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 /><Relationship Id="rId1" Type="http://schemas.microsoft.com/office/2011/relationships/chartStyle" Target="style9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'1'!$C$4</c:f>
              <c:strCache>
                <c:ptCount val="1"/>
                <c:pt idx="0">
                  <c:v>Probability  P(X=k)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'1'!$A$5:$A$12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cat>
          <c:val>
            <c:numRef>
              <c:f>'1'!$C$5:$C$12</c:f>
              <c:numCache>
                <c:formatCode>General</c:formatCode>
                <c:ptCount val="8"/>
                <c:pt idx="0">
                  <c:v>3.1495642648994255E-10</c:v>
                </c:pt>
                <c:pt idx="1">
                  <c:v>7.6282036968697278E-9</c:v>
                </c:pt>
                <c:pt idx="2">
                  <c:v>9.0732055178737963E-8</c:v>
                </c:pt>
                <c:pt idx="3">
                  <c:v>7.1341625723853085E-7</c:v>
                </c:pt>
                <c:pt idx="4">
                  <c:v>4.1714819922440943E-6</c:v>
                </c:pt>
                <c:pt idx="5">
                  <c:v>1.9346386462518007E-5</c:v>
                </c:pt>
                <c:pt idx="6">
                  <c:v>7.4125553602788109E-5</c:v>
                </c:pt>
                <c:pt idx="7">
                  <c:v>2.413216367111649E-4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601-44A0-93A7-C7082A9757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9521239"/>
        <c:axId val="2139527479"/>
      </c:lineChart>
      <c:catAx>
        <c:axId val="2139521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 of 6s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9527479"/>
        <c:crosses val="autoZero"/>
        <c:auto val="1"/>
        <c:lblAlgn val="ctr"/>
        <c:lblOffset val="100"/>
        <c:noMultiLvlLbl val="0"/>
      </c:catAx>
      <c:valAx>
        <c:axId val="2139527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9521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'2'!$C$3</c:f>
              <c:strCache>
                <c:ptCount val="1"/>
                <c:pt idx="0">
                  <c:v>Binomial Distribution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'2'!$A$4:$A$11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'2'!$C$4:$C$11</c:f>
              <c:numCache>
                <c:formatCode>General</c:formatCode>
                <c:ptCount val="8"/>
                <c:pt idx="0">
                  <c:v>7.8125000000000017E-3</c:v>
                </c:pt>
                <c:pt idx="1">
                  <c:v>5.4687500000000049E-2</c:v>
                </c:pt>
                <c:pt idx="2">
                  <c:v>0.16406250000000006</c:v>
                </c:pt>
                <c:pt idx="3">
                  <c:v>0.2734375</c:v>
                </c:pt>
                <c:pt idx="4">
                  <c:v>0.2734375</c:v>
                </c:pt>
                <c:pt idx="5">
                  <c:v>0.16406250000000008</c:v>
                </c:pt>
                <c:pt idx="6">
                  <c:v>5.4687500000000049E-2</c:v>
                </c:pt>
                <c:pt idx="7">
                  <c:v>7.8125000000000017E-3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B25-404F-8D98-8586E0AEEB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0330855"/>
        <c:axId val="870340935"/>
      </c:scatterChart>
      <c:valAx>
        <c:axId val="870330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 of heads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0340935"/>
        <c:crosses val="autoZero"/>
        <c:crossBetween val="midCat"/>
      </c:valAx>
      <c:valAx>
        <c:axId val="870340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03308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'5'!$C$4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'5'!$A$5:$A$9</c:f>
              <c:strCache>
                <c:ptCount val="5"/>
                <c:pt idx="0">
                  <c:v>50-100</c:v>
                </c:pt>
                <c:pt idx="1">
                  <c:v>100-150</c:v>
                </c:pt>
                <c:pt idx="2">
                  <c:v>150-200</c:v>
                </c:pt>
                <c:pt idx="3">
                  <c:v>200-250</c:v>
                </c:pt>
                <c:pt idx="4">
                  <c:v>250-300</c:v>
                </c:pt>
              </c:strCache>
            </c:strRef>
          </c:xVal>
          <c:yVal>
            <c:numRef>
              <c:f>'5'!$C$5:$C$9</c:f>
              <c:numCache>
                <c:formatCode>General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36-407C-A0FC-7635F3A4F4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9650904"/>
        <c:axId val="1949661944"/>
      </c:scatterChart>
      <c:valAx>
        <c:axId val="1949650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 of Study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9661944"/>
        <c:crosses val="autoZero"/>
        <c:crossBetween val="midCat"/>
      </c:valAx>
      <c:valAx>
        <c:axId val="1949661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9650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'10'!$C$3</c:f>
              <c:strCache>
                <c:ptCount val="1"/>
                <c:pt idx="0">
                  <c:v>Geometric mean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'10'!$A$4:$A$9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'10'!$C$4:$C$9</c:f>
              <c:numCache>
                <c:formatCode>General</c:formatCode>
                <c:ptCount val="6"/>
                <c:pt idx="0">
                  <c:v>2.488504059804264E-2</c:v>
                </c:pt>
                <c:pt idx="1">
                  <c:v>2.4265775352476409E-2</c:v>
                </c:pt>
                <c:pt idx="2">
                  <c:v>2.3661920547687051E-2</c:v>
                </c:pt>
                <c:pt idx="3">
                  <c:v>2.3073092694230201E-2</c:v>
                </c:pt>
                <c:pt idx="4">
                  <c:v>2.2498917845811879E-2</c:v>
                </c:pt>
                <c:pt idx="5">
                  <c:v>2.1939031361806822E-2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F9E-4D43-822B-E8F108E13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0183464"/>
        <c:axId val="730185384"/>
      </c:scatterChart>
      <c:valAx>
        <c:axId val="730183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 of chances taken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185384"/>
        <c:crosses val="autoZero"/>
        <c:crossBetween val="midCat"/>
      </c:valAx>
      <c:valAx>
        <c:axId val="730185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Geometric mean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183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'14'!$C$2</c:f>
              <c:strCache>
                <c:ptCount val="1"/>
                <c:pt idx="0">
                  <c:v>Possion Distribution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'14'!$A$3:$A$8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'14'!$C$3:$C$8</c:f>
              <c:numCache>
                <c:formatCode>General</c:formatCode>
                <c:ptCount val="6"/>
                <c:pt idx="0">
                  <c:v>0.36787944117144233</c:v>
                </c:pt>
                <c:pt idx="1">
                  <c:v>0.36787944117144233</c:v>
                </c:pt>
                <c:pt idx="2">
                  <c:v>0.18393972058572114</c:v>
                </c:pt>
                <c:pt idx="3">
                  <c:v>6.1313240195240391E-2</c:v>
                </c:pt>
                <c:pt idx="4">
                  <c:v>1.5328310048810094E-2</c:v>
                </c:pt>
                <c:pt idx="5">
                  <c:v>3.06566200976202E-3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C38-4BB6-B483-727E903BB6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1446119"/>
        <c:axId val="2091456679"/>
      </c:scatterChart>
      <c:valAx>
        <c:axId val="2091446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 of deaths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456679"/>
        <c:crosses val="autoZero"/>
        <c:crossBetween val="midCat"/>
      </c:valAx>
      <c:valAx>
        <c:axId val="2091456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Probabilties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4461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Correlation</a:t>
            </a:r>
            <a:r>
              <a:rPr lang="en-IN" baseline="0"/>
              <a:t> Coefficient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'15'!$B$4</c:f>
              <c:strCache>
                <c:ptCount val="1"/>
                <c:pt idx="0">
                  <c:v>Test score(Y)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'15'!$A$5:$A$14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15</c:v>
                </c:pt>
                <c:pt idx="8">
                  <c:v>18</c:v>
                </c:pt>
                <c:pt idx="9">
                  <c:v>20</c:v>
                </c:pt>
              </c:numCache>
            </c:numRef>
          </c:cat>
          <c:val>
            <c:numRef>
              <c:f>'15'!$B$5:$B$14</c:f>
              <c:numCache>
                <c:formatCode>General</c:formatCode>
                <c:ptCount val="10"/>
                <c:pt idx="0">
                  <c:v>65</c:v>
                </c:pt>
                <c:pt idx="1">
                  <c:v>67</c:v>
                </c:pt>
                <c:pt idx="2">
                  <c:v>70</c:v>
                </c:pt>
                <c:pt idx="3">
                  <c:v>71</c:v>
                </c:pt>
                <c:pt idx="4">
                  <c:v>73</c:v>
                </c:pt>
                <c:pt idx="5">
                  <c:v>75</c:v>
                </c:pt>
                <c:pt idx="6">
                  <c:v>78</c:v>
                </c:pt>
                <c:pt idx="7">
                  <c:v>81</c:v>
                </c:pt>
                <c:pt idx="8">
                  <c:v>85</c:v>
                </c:pt>
                <c:pt idx="9">
                  <c:v>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AB8-4655-9AD0-769695A097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1020863"/>
        <c:axId val="481036703"/>
      </c:lineChart>
      <c:catAx>
        <c:axId val="4810208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 Studied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036703"/>
        <c:crosses val="autoZero"/>
        <c:auto val="1"/>
        <c:lblAlgn val="ctr"/>
        <c:lblOffset val="100"/>
        <c:noMultiLvlLbl val="0"/>
      </c:catAx>
      <c:valAx>
        <c:axId val="481036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Test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020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'16'!$B$2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'16'!$A$3:$A$8</c:f>
              <c:numCache>
                <c:formatCode>General</c:formatCode>
                <c:ptCount val="6"/>
                <c:pt idx="0">
                  <c:v>2</c:v>
                </c:pt>
                <c:pt idx="1">
                  <c:v>8</c:v>
                </c:pt>
                <c:pt idx="2">
                  <c:v>18</c:v>
                </c:pt>
                <c:pt idx="3">
                  <c:v>20</c:v>
                </c:pt>
                <c:pt idx="4">
                  <c:v>28</c:v>
                </c:pt>
                <c:pt idx="5">
                  <c:v>30</c:v>
                </c:pt>
              </c:numCache>
            </c:numRef>
          </c:xVal>
          <c:yVal>
            <c:numRef>
              <c:f>'16'!$B$3:$B$8</c:f>
              <c:numCache>
                <c:formatCode>General</c:formatCode>
                <c:ptCount val="6"/>
                <c:pt idx="0">
                  <c:v>5</c:v>
                </c:pt>
                <c:pt idx="1">
                  <c:v>12</c:v>
                </c:pt>
                <c:pt idx="2">
                  <c:v>18</c:v>
                </c:pt>
                <c:pt idx="3">
                  <c:v>23</c:v>
                </c:pt>
                <c:pt idx="4">
                  <c:v>45</c:v>
                </c:pt>
                <c:pt idx="5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A62-4202-BF49-ED468A98A4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1963192"/>
        <c:axId val="1781945912"/>
      </c:scatterChart>
      <c:valAx>
        <c:axId val="1781963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945912"/>
        <c:crosses val="autoZero"/>
        <c:crossBetween val="midCat"/>
      </c:valAx>
      <c:valAx>
        <c:axId val="1781945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963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'17'!$C$4</c:f>
              <c:strCache>
                <c:ptCount val="1"/>
                <c:pt idx="0">
                  <c:v>Probability P(X=K)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'17'!$A$5:$A$10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</c:numCache>
            </c:numRef>
          </c:cat>
          <c:val>
            <c:numRef>
              <c:f>'17'!$C$5:$C$10</c:f>
              <c:numCache>
                <c:formatCode>General</c:formatCode>
                <c:ptCount val="6"/>
                <c:pt idx="0">
                  <c:v>1.2909680741572897E-2</c:v>
                </c:pt>
                <c:pt idx="1">
                  <c:v>0.10463047889628153</c:v>
                </c:pt>
                <c:pt idx="2">
                  <c:v>0.32042758430208523</c:v>
                </c:pt>
                <c:pt idx="3">
                  <c:v>0.37079216599795356</c:v>
                </c:pt>
                <c:pt idx="4">
                  <c:v>0.1621288028252878</c:v>
                </c:pt>
                <c:pt idx="5">
                  <c:v>2.6786672841090979E-2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BA2-4867-B234-09DEEB24A6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5425959"/>
        <c:axId val="795435079"/>
      </c:lineChart>
      <c:catAx>
        <c:axId val="795425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 of Sleep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435079"/>
        <c:crosses val="autoZero"/>
        <c:auto val="1"/>
        <c:lblAlgn val="ctr"/>
        <c:lblOffset val="100"/>
        <c:noMultiLvlLbl val="0"/>
      </c:catAx>
      <c:valAx>
        <c:axId val="795435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425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'18'!$D$2</c:f>
              <c:strCache>
                <c:ptCount val="1"/>
                <c:pt idx="0">
                  <c:v>PDF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'18'!$C$3:$C$10</c:f>
              <c:numCache>
                <c:formatCode>General</c:formatCode>
                <c:ptCount val="8"/>
                <c:pt idx="0">
                  <c:v>15</c:v>
                </c:pt>
                <c:pt idx="1">
                  <c:v>25</c:v>
                </c:pt>
                <c:pt idx="2">
                  <c:v>35</c:v>
                </c:pt>
                <c:pt idx="3">
                  <c:v>45</c:v>
                </c:pt>
                <c:pt idx="4">
                  <c:v>55</c:v>
                </c:pt>
                <c:pt idx="5">
                  <c:v>65</c:v>
                </c:pt>
                <c:pt idx="6">
                  <c:v>75</c:v>
                </c:pt>
                <c:pt idx="7">
                  <c:v>85</c:v>
                </c:pt>
              </c:numCache>
            </c:numRef>
          </c:cat>
          <c:val>
            <c:numRef>
              <c:f>'18'!$D$3:$D$10</c:f>
              <c:numCache>
                <c:formatCode>General</c:formatCode>
                <c:ptCount val="8"/>
                <c:pt idx="0">
                  <c:v>1.5640898088328517E-3</c:v>
                </c:pt>
                <c:pt idx="1">
                  <c:v>5.8779881142626087E-3</c:v>
                </c:pt>
                <c:pt idx="2">
                  <c:v>1.452408325103499E-2</c:v>
                </c:pt>
                <c:pt idx="3">
                  <c:v>2.3596183473511216E-2</c:v>
                </c:pt>
                <c:pt idx="4">
                  <c:v>2.5205064199257783E-2</c:v>
                </c:pt>
                <c:pt idx="5">
                  <c:v>1.7702184395782149E-2</c:v>
                </c:pt>
                <c:pt idx="6">
                  <c:v>8.1744571454465051E-3</c:v>
                </c:pt>
                <c:pt idx="7">
                  <c:v>2.4818983552951372E-3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22C-4AB4-9BC1-CD7543C37E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8952424"/>
        <c:axId val="1358939464"/>
      </c:barChart>
      <c:catAx>
        <c:axId val="1358952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939464"/>
        <c:crosses val="autoZero"/>
        <c:auto val="1"/>
        <c:lblAlgn val="ctr"/>
        <c:lblOffset val="100"/>
        <c:noMultiLvlLbl val="0"/>
      </c:catAx>
      <c:valAx>
        <c:axId val="1358939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952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 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 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 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 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 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 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 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2</xdr:row>
      <xdr:rowOff>219075</xdr:rowOff>
    </xdr:from>
    <xdr:to>
      <xdr:col>10</xdr:col>
      <xdr:colOff>533400</xdr:colOff>
      <xdr:row>14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AA24613-E292-1C19-240B-545D22927D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1</xdr:row>
      <xdr:rowOff>171450</xdr:rowOff>
    </xdr:from>
    <xdr:to>
      <xdr:col>9</xdr:col>
      <xdr:colOff>438150</xdr:colOff>
      <xdr:row>14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20656E-06A9-5201-DBA7-95B8B2CE26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2</xdr:row>
      <xdr:rowOff>76200</xdr:rowOff>
    </xdr:from>
    <xdr:to>
      <xdr:col>10</xdr:col>
      <xdr:colOff>400050</xdr:colOff>
      <xdr:row>12</xdr:row>
      <xdr:rowOff>247650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208FC3-55A6-4E80-91B7-70D1D24902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2</xdr:row>
      <xdr:rowOff>47625</xdr:rowOff>
    </xdr:from>
    <xdr:to>
      <xdr:col>6</xdr:col>
      <xdr:colOff>323850</xdr:colOff>
      <xdr:row>11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66F90B-F40B-90BB-1426-93DFFB0CD0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0</xdr:row>
      <xdr:rowOff>190500</xdr:rowOff>
    </xdr:from>
    <xdr:to>
      <xdr:col>9</xdr:col>
      <xdr:colOff>238125</xdr:colOff>
      <xdr:row>9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E55CF2-1C5A-DD54-28DA-CF9ED3D230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514350</xdr:colOff>
      <xdr:row>3</xdr:row>
      <xdr:rowOff>0</xdr:rowOff>
    </xdr:from>
    <xdr:to>
      <xdr:col>12</xdr:col>
      <xdr:colOff>495300</xdr:colOff>
      <xdr:row>13</xdr:row>
      <xdr:rowOff>219075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990E59-6F0D-448A-B418-3CF00A1D808E}"/>
            </a:ext>
            <a:ext uri="{147F2762-F138-4A5C-976F-8EAC2B608ADB}">
              <a16:predDERef xmlns:a16="http://schemas.microsoft.com/office/drawing/2014/main" pred="{25253CFD-1610-F994-11A3-7BCF364F7B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0</xdr:row>
      <xdr:rowOff>247650</xdr:rowOff>
    </xdr:from>
    <xdr:to>
      <xdr:col>10</xdr:col>
      <xdr:colOff>161925</xdr:colOff>
      <xdr:row>11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EF3E4D-857C-80E6-5188-FB7AE6CD75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257175</xdr:colOff>
      <xdr:row>2</xdr:row>
      <xdr:rowOff>28575</xdr:rowOff>
    </xdr:from>
    <xdr:to>
      <xdr:col>10</xdr:col>
      <xdr:colOff>561975</xdr:colOff>
      <xdr:row>12</xdr:row>
      <xdr:rowOff>200025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CAE7B1-37ED-F2EE-5AEB-BE3D9A9795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3</xdr:row>
      <xdr:rowOff>114300</xdr:rowOff>
    </xdr:from>
    <xdr:to>
      <xdr:col>11</xdr:col>
      <xdr:colOff>428625</xdr:colOff>
      <xdr:row>13</xdr:row>
      <xdr:rowOff>219075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A1EE1C-B827-E2E2-8E3D-0E84F29659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 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 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 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 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 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45B4D-EE3B-4338-A7FB-B4F9C969906E}">
  <sheetPr>
    <tabColor rgb="FF00B050"/>
  </sheetPr>
  <dimension ref="A1:K15"/>
  <sheetViews>
    <sheetView showGridLines="0" workbookViewId="0">
      <selection activeCell="C13" sqref="C13"/>
    </sheetView>
  </sheetViews>
  <sheetFormatPr defaultRowHeight="15" x14ac:dyDescent="0.2"/>
  <cols>
    <col min="1" max="1" width="17.08203125" customWidth="1"/>
    <col min="2" max="2" width="14.796875" customWidth="1"/>
    <col min="3" max="3" width="21.5234375" customWidth="1"/>
  </cols>
  <sheetData>
    <row r="1" spans="1:11" x14ac:dyDescent="0.2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</row>
    <row r="2" spans="1:11" x14ac:dyDescent="0.2">
      <c r="A2" s="48" t="s">
        <v>1</v>
      </c>
      <c r="B2" s="49"/>
      <c r="C2" s="49"/>
      <c r="D2" s="49"/>
      <c r="E2" s="49"/>
      <c r="F2" s="49"/>
      <c r="G2" s="49"/>
      <c r="H2" s="49"/>
      <c r="I2" s="49"/>
      <c r="J2" s="49"/>
      <c r="K2" s="49"/>
    </row>
    <row r="3" spans="1:11" ht="18.75" x14ac:dyDescent="0.25">
      <c r="A3" s="1" t="s">
        <v>2</v>
      </c>
    </row>
    <row r="4" spans="1:11" ht="18.75" x14ac:dyDescent="0.25">
      <c r="A4" s="7" t="s">
        <v>3</v>
      </c>
      <c r="B4" s="9" t="s">
        <v>4</v>
      </c>
      <c r="C4" s="8" t="s">
        <v>5</v>
      </c>
    </row>
    <row r="5" spans="1:11" ht="18.75" x14ac:dyDescent="0.25">
      <c r="A5" s="3">
        <v>0</v>
      </c>
      <c r="B5" s="10">
        <v>15</v>
      </c>
      <c r="C5" s="4">
        <f>_xlfn.BINOM.DIST(A5,120,1/6,FALSE)</f>
        <v>3.1495642648994255E-10</v>
      </c>
    </row>
    <row r="6" spans="1:11" ht="18.75" x14ac:dyDescent="0.25">
      <c r="A6" s="3">
        <v>1</v>
      </c>
      <c r="B6" s="10">
        <v>27</v>
      </c>
      <c r="C6" s="4">
        <f t="shared" ref="C6:C12" si="0">_xlfn.BINOM.DIST(A6,120,0.1666,FALSE)</f>
        <v>7.6282036968697278E-9</v>
      </c>
    </row>
    <row r="7" spans="1:11" ht="18.75" x14ac:dyDescent="0.25">
      <c r="A7" s="3">
        <v>2</v>
      </c>
      <c r="B7" s="10">
        <v>36</v>
      </c>
      <c r="C7" s="4">
        <f t="shared" si="0"/>
        <v>9.0732055178737963E-8</v>
      </c>
    </row>
    <row r="8" spans="1:11" ht="18.75" x14ac:dyDescent="0.25">
      <c r="A8" s="3">
        <v>3</v>
      </c>
      <c r="B8" s="10">
        <v>24</v>
      </c>
      <c r="C8" s="4">
        <f t="shared" si="0"/>
        <v>7.1341625723853085E-7</v>
      </c>
    </row>
    <row r="9" spans="1:11" ht="18.75" x14ac:dyDescent="0.25">
      <c r="A9" s="3">
        <v>4</v>
      </c>
      <c r="B9" s="10">
        <v>12</v>
      </c>
      <c r="C9" s="4">
        <f t="shared" si="0"/>
        <v>4.1714819922440943E-6</v>
      </c>
    </row>
    <row r="10" spans="1:11" ht="18.75" x14ac:dyDescent="0.25">
      <c r="A10" s="3">
        <v>5</v>
      </c>
      <c r="B10" s="10">
        <v>6</v>
      </c>
      <c r="C10" s="4">
        <f t="shared" si="0"/>
        <v>1.9346386462518007E-5</v>
      </c>
    </row>
    <row r="11" spans="1:11" ht="18.75" x14ac:dyDescent="0.25">
      <c r="A11" s="3">
        <v>6</v>
      </c>
      <c r="B11" s="10">
        <v>3</v>
      </c>
      <c r="C11" s="4">
        <f t="shared" si="0"/>
        <v>7.4125553602788109E-5</v>
      </c>
    </row>
    <row r="12" spans="1:11" ht="18.75" x14ac:dyDescent="0.25">
      <c r="A12" s="5">
        <v>7</v>
      </c>
      <c r="B12" s="11">
        <v>1</v>
      </c>
      <c r="C12" s="6">
        <f t="shared" si="0"/>
        <v>2.413216367111649E-4</v>
      </c>
    </row>
    <row r="13" spans="1:11" ht="18.75" x14ac:dyDescent="0.25">
      <c r="A13" s="47" t="s">
        <v>6</v>
      </c>
      <c r="B13" s="47"/>
    </row>
    <row r="14" spans="1:11" ht="18.75" x14ac:dyDescent="0.25">
      <c r="A14" s="47"/>
      <c r="B14" s="47"/>
      <c r="C14" s="47"/>
      <c r="D14" s="47"/>
      <c r="E14" s="47"/>
      <c r="F14" s="1"/>
    </row>
    <row r="15" spans="1:11" ht="18.75" x14ac:dyDescent="0.25">
      <c r="A15" s="47" t="s">
        <v>7</v>
      </c>
      <c r="B15" s="47"/>
      <c r="C15" s="47"/>
    </row>
  </sheetData>
  <mergeCells count="5">
    <mergeCell ref="A13:B13"/>
    <mergeCell ref="A14:E14"/>
    <mergeCell ref="A15:C15"/>
    <mergeCell ref="A1:K1"/>
    <mergeCell ref="A2:K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D2E3E-2342-4BA7-B087-D8225FD95939}">
  <sheetPr>
    <tabColor rgb="FF00B050"/>
  </sheetPr>
  <dimension ref="A1:H11"/>
  <sheetViews>
    <sheetView topLeftCell="D1" workbookViewId="0">
      <selection activeCell="K4" sqref="K4"/>
    </sheetView>
  </sheetViews>
  <sheetFormatPr defaultRowHeight="15" x14ac:dyDescent="0.2"/>
  <cols>
    <col min="1" max="1" width="15.46875" customWidth="1"/>
    <col min="2" max="2" width="17.08203125" customWidth="1"/>
    <col min="3" max="3" width="19.234375" customWidth="1"/>
  </cols>
  <sheetData>
    <row r="1" spans="1:8" x14ac:dyDescent="0.2">
      <c r="A1" s="19" t="s">
        <v>8</v>
      </c>
    </row>
    <row r="2" spans="1:8" x14ac:dyDescent="0.2">
      <c r="A2" s="50" t="s">
        <v>1</v>
      </c>
      <c r="B2" s="50"/>
      <c r="C2" s="50"/>
      <c r="D2" s="50"/>
      <c r="E2" s="50"/>
      <c r="F2" s="50"/>
      <c r="G2" s="50"/>
      <c r="H2" s="50"/>
    </row>
    <row r="3" spans="1:8" x14ac:dyDescent="0.2">
      <c r="A3" s="20" t="s">
        <v>9</v>
      </c>
      <c r="B3" s="20" t="s">
        <v>4</v>
      </c>
      <c r="C3" s="23" t="s">
        <v>10</v>
      </c>
    </row>
    <row r="4" spans="1:8" x14ac:dyDescent="0.2">
      <c r="A4" s="22">
        <v>0</v>
      </c>
      <c r="B4" s="22">
        <v>0</v>
      </c>
      <c r="C4" s="21">
        <f>_xlfn.BINOM.DIST(A4,7,0.5,FALSE)</f>
        <v>7.8125000000000017E-3</v>
      </c>
    </row>
    <row r="5" spans="1:8" x14ac:dyDescent="0.2">
      <c r="A5" s="22">
        <v>1</v>
      </c>
      <c r="B5" s="22">
        <v>4</v>
      </c>
      <c r="C5" s="21">
        <f t="shared" ref="C5:C11" si="0">_xlfn.BINOM.DIST(A5,7,0.5,FALSE)</f>
        <v>5.4687500000000049E-2</v>
      </c>
    </row>
    <row r="6" spans="1:8" x14ac:dyDescent="0.2">
      <c r="A6" s="22">
        <v>2</v>
      </c>
      <c r="B6" s="22">
        <v>13</v>
      </c>
      <c r="C6" s="21">
        <f t="shared" si="0"/>
        <v>0.16406250000000006</v>
      </c>
    </row>
    <row r="7" spans="1:8" x14ac:dyDescent="0.2">
      <c r="A7" s="22">
        <v>3</v>
      </c>
      <c r="B7" s="22">
        <v>28</v>
      </c>
      <c r="C7" s="21">
        <f t="shared" si="0"/>
        <v>0.2734375</v>
      </c>
    </row>
    <row r="8" spans="1:8" x14ac:dyDescent="0.2">
      <c r="A8" s="22">
        <v>4</v>
      </c>
      <c r="B8" s="22">
        <v>42</v>
      </c>
      <c r="C8" s="21">
        <f t="shared" si="0"/>
        <v>0.2734375</v>
      </c>
    </row>
    <row r="9" spans="1:8" x14ac:dyDescent="0.2">
      <c r="A9" s="22">
        <v>5</v>
      </c>
      <c r="B9" s="22">
        <v>20</v>
      </c>
      <c r="C9" s="21">
        <f t="shared" si="0"/>
        <v>0.16406250000000008</v>
      </c>
    </row>
    <row r="10" spans="1:8" x14ac:dyDescent="0.2">
      <c r="A10" s="22">
        <v>6</v>
      </c>
      <c r="B10" s="22">
        <v>6</v>
      </c>
      <c r="C10" s="21">
        <f t="shared" si="0"/>
        <v>5.4687500000000049E-2</v>
      </c>
    </row>
    <row r="11" spans="1:8" x14ac:dyDescent="0.2">
      <c r="A11" s="22">
        <v>7</v>
      </c>
      <c r="B11" s="22">
        <v>2</v>
      </c>
      <c r="C11" s="21">
        <f t="shared" si="0"/>
        <v>7.8125000000000017E-3</v>
      </c>
    </row>
  </sheetData>
  <mergeCells count="1">
    <mergeCell ref="A2:H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CB546-3619-493D-A81E-627572F96034}">
  <sheetPr>
    <tabColor rgb="FF00B050"/>
  </sheetPr>
  <dimension ref="A1:I9"/>
  <sheetViews>
    <sheetView tabSelected="1" topLeftCell="C1" workbookViewId="0">
      <selection activeCell="C3" sqref="C3"/>
    </sheetView>
  </sheetViews>
  <sheetFormatPr defaultColWidth="9.14453125" defaultRowHeight="21" x14ac:dyDescent="0.25"/>
  <cols>
    <col min="1" max="1" width="24.88671875" style="13" customWidth="1"/>
    <col min="2" max="2" width="17.75390625" style="13" customWidth="1"/>
    <col min="3" max="3" width="33.08984375" style="13" customWidth="1"/>
    <col min="4" max="16384" width="9.14453125" style="13"/>
  </cols>
  <sheetData>
    <row r="1" spans="1:9" x14ac:dyDescent="0.25">
      <c r="A1" s="51" t="s">
        <v>11</v>
      </c>
      <c r="B1" s="51"/>
      <c r="C1" s="51"/>
      <c r="D1" s="51"/>
      <c r="E1" s="51"/>
      <c r="F1" s="51"/>
      <c r="G1" s="51"/>
      <c r="H1" s="51"/>
      <c r="I1" s="51"/>
    </row>
    <row r="2" spans="1:9" x14ac:dyDescent="0.25">
      <c r="A2" s="14" t="s">
        <v>12</v>
      </c>
      <c r="B2" s="14" t="s">
        <v>13</v>
      </c>
      <c r="C2" s="13" t="s">
        <v>14</v>
      </c>
    </row>
    <row r="3" spans="1:9" x14ac:dyDescent="0.25">
      <c r="A3" s="14">
        <v>68</v>
      </c>
      <c r="B3" s="14">
        <v>66</v>
      </c>
      <c r="C3" s="13">
        <f>PEARSON(A3:A9,B3:B9)</f>
        <v>1</v>
      </c>
    </row>
    <row r="4" spans="1:9" x14ac:dyDescent="0.25">
      <c r="A4" s="14">
        <v>70</v>
      </c>
      <c r="B4" s="14">
        <v>68</v>
      </c>
    </row>
    <row r="5" spans="1:9" x14ac:dyDescent="0.25">
      <c r="A5" s="14">
        <v>72</v>
      </c>
      <c r="B5" s="14">
        <v>70</v>
      </c>
    </row>
    <row r="6" spans="1:9" x14ac:dyDescent="0.25">
      <c r="A6" s="14">
        <v>74</v>
      </c>
      <c r="B6" s="14">
        <v>72</v>
      </c>
    </row>
    <row r="7" spans="1:9" x14ac:dyDescent="0.25">
      <c r="A7" s="14">
        <v>76</v>
      </c>
      <c r="B7" s="14">
        <v>74</v>
      </c>
    </row>
    <row r="8" spans="1:9" x14ac:dyDescent="0.25">
      <c r="A8" s="14">
        <v>78</v>
      </c>
      <c r="B8" s="14">
        <v>76</v>
      </c>
    </row>
    <row r="9" spans="1:9" x14ac:dyDescent="0.25">
      <c r="A9" s="14">
        <v>80</v>
      </c>
      <c r="B9" s="14">
        <v>78</v>
      </c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EC8B1-E685-4595-AC04-7EC762E7AF76}">
  <sheetPr>
    <tabColor rgb="FF00B050"/>
  </sheetPr>
  <dimension ref="A1:G9"/>
  <sheetViews>
    <sheetView workbookViewId="0">
      <selection activeCell="M2" sqref="M2"/>
    </sheetView>
  </sheetViews>
  <sheetFormatPr defaultRowHeight="15" x14ac:dyDescent="0.2"/>
  <cols>
    <col min="1" max="1" width="19.50390625" customWidth="1"/>
    <col min="2" max="2" width="22.59765625" customWidth="1"/>
    <col min="3" max="3" width="18.4296875" customWidth="1"/>
  </cols>
  <sheetData>
    <row r="1" spans="1:7" x14ac:dyDescent="0.2">
      <c r="A1" s="52" t="s">
        <v>15</v>
      </c>
      <c r="B1" s="52"/>
      <c r="C1" s="52"/>
      <c r="D1" s="52"/>
      <c r="E1" s="52"/>
      <c r="F1" s="52"/>
      <c r="G1" s="52"/>
    </row>
    <row r="2" spans="1:7" x14ac:dyDescent="0.2">
      <c r="A2" s="26" t="s">
        <v>16</v>
      </c>
      <c r="B2" s="26" t="s">
        <v>17</v>
      </c>
      <c r="C2" s="28" t="s">
        <v>18</v>
      </c>
    </row>
    <row r="3" spans="1:7" x14ac:dyDescent="0.2">
      <c r="A3" s="27">
        <v>21</v>
      </c>
      <c r="B3" s="27">
        <v>19</v>
      </c>
      <c r="C3" s="21">
        <v>0.99453199999999997</v>
      </c>
    </row>
    <row r="4" spans="1:7" x14ac:dyDescent="0.2">
      <c r="A4" s="27">
        <v>24</v>
      </c>
      <c r="B4" s="27">
        <v>21</v>
      </c>
      <c r="C4" s="17"/>
    </row>
    <row r="5" spans="1:7" x14ac:dyDescent="0.2">
      <c r="A5" s="27">
        <v>27</v>
      </c>
      <c r="B5" s="27">
        <v>25</v>
      </c>
      <c r="C5" s="17"/>
    </row>
    <row r="6" spans="1:7" x14ac:dyDescent="0.2">
      <c r="A6" s="27">
        <v>29</v>
      </c>
      <c r="B6" s="27">
        <v>26</v>
      </c>
      <c r="C6" s="17"/>
    </row>
    <row r="7" spans="1:7" x14ac:dyDescent="0.2">
      <c r="A7" s="27">
        <v>31</v>
      </c>
      <c r="B7" s="27">
        <v>29</v>
      </c>
      <c r="C7" s="17"/>
    </row>
    <row r="8" spans="1:7" x14ac:dyDescent="0.2">
      <c r="A8" s="27">
        <v>35</v>
      </c>
      <c r="B8" s="27">
        <v>32</v>
      </c>
      <c r="C8" s="17"/>
    </row>
    <row r="9" spans="1:7" x14ac:dyDescent="0.2">
      <c r="A9" s="27">
        <v>38</v>
      </c>
      <c r="B9" s="27">
        <v>34</v>
      </c>
      <c r="C9" s="17"/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6EF33-7E61-49E4-96BC-7201C486A402}">
  <sheetPr>
    <tabColor theme="0"/>
  </sheetPr>
  <dimension ref="A1:L12"/>
  <sheetViews>
    <sheetView workbookViewId="0">
      <selection sqref="A1:XFD1048576"/>
    </sheetView>
  </sheetViews>
  <sheetFormatPr defaultColWidth="9.14453125" defaultRowHeight="21" x14ac:dyDescent="0.3"/>
  <cols>
    <col min="1" max="1" width="17.484375" style="2" customWidth="1"/>
    <col min="2" max="2" width="22.05859375" style="2" customWidth="1"/>
    <col min="3" max="3" width="11.97265625" style="2" customWidth="1"/>
    <col min="4" max="4" width="14.125" style="2" bestFit="1" customWidth="1"/>
    <col min="5" max="16384" width="9.14453125" style="2"/>
  </cols>
  <sheetData>
    <row r="1" spans="1:12" ht="21.75" x14ac:dyDescent="0.3">
      <c r="A1" s="53" t="s">
        <v>19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</row>
    <row r="2" spans="1:12" ht="21.75" x14ac:dyDescent="0.3">
      <c r="A2" s="54" t="s">
        <v>20</v>
      </c>
      <c r="B2" s="54"/>
      <c r="C2" s="54"/>
      <c r="D2" s="54"/>
      <c r="E2" s="54"/>
      <c r="F2" s="54"/>
      <c r="G2" s="54"/>
      <c r="H2" s="54"/>
      <c r="I2" s="54"/>
      <c r="J2" s="54"/>
      <c r="K2" s="54"/>
    </row>
    <row r="3" spans="1:12" ht="21.75" x14ac:dyDescent="0.3">
      <c r="A3" s="41" t="s">
        <v>21</v>
      </c>
      <c r="B3" s="41" t="s">
        <v>4</v>
      </c>
      <c r="C3" s="30"/>
      <c r="D3" s="30"/>
      <c r="E3" s="13"/>
      <c r="F3" s="13"/>
      <c r="G3" s="13"/>
      <c r="H3" s="13"/>
      <c r="I3" s="13"/>
      <c r="J3" s="13"/>
      <c r="K3" s="13"/>
    </row>
    <row r="4" spans="1:12" ht="21.75" x14ac:dyDescent="0.3">
      <c r="A4" s="42" t="s">
        <v>22</v>
      </c>
      <c r="B4" s="42">
        <v>150</v>
      </c>
      <c r="C4" s="34"/>
      <c r="D4" s="30"/>
      <c r="E4" s="13"/>
      <c r="F4" s="13"/>
      <c r="G4" s="13"/>
      <c r="H4" s="13"/>
      <c r="I4" s="13"/>
      <c r="J4" s="13"/>
      <c r="K4" s="13"/>
    </row>
    <row r="5" spans="1:12" ht="21.75" x14ac:dyDescent="0.3">
      <c r="A5" s="42" t="s">
        <v>23</v>
      </c>
      <c r="B5" s="42">
        <v>75</v>
      </c>
      <c r="C5" s="34"/>
      <c r="D5" s="30"/>
      <c r="E5" s="13"/>
      <c r="F5" s="13"/>
      <c r="G5" s="13"/>
      <c r="H5" s="13"/>
      <c r="I5" s="13"/>
      <c r="J5" s="13"/>
      <c r="K5" s="13"/>
    </row>
    <row r="6" spans="1:12" ht="21.75" x14ac:dyDescent="0.3">
      <c r="A6" s="42" t="s">
        <v>24</v>
      </c>
      <c r="B6" s="42">
        <v>35</v>
      </c>
      <c r="C6" s="34"/>
      <c r="D6" s="30"/>
      <c r="E6" s="13"/>
      <c r="F6" s="13"/>
      <c r="G6" s="13"/>
      <c r="H6" s="13"/>
      <c r="I6" s="13"/>
      <c r="J6" s="13"/>
      <c r="K6" s="13"/>
    </row>
    <row r="7" spans="1:12" ht="21.75" x14ac:dyDescent="0.3">
      <c r="A7" s="43" t="s">
        <v>25</v>
      </c>
      <c r="B7" s="42">
        <v>20</v>
      </c>
      <c r="C7" s="34"/>
      <c r="D7" s="30"/>
      <c r="E7" s="13"/>
      <c r="F7" s="13"/>
      <c r="G7" s="13"/>
      <c r="H7" s="13"/>
      <c r="I7" s="13"/>
      <c r="J7" s="13"/>
      <c r="K7" s="13"/>
    </row>
    <row r="8" spans="1:12" ht="21.75" x14ac:dyDescent="0.3">
      <c r="A8" s="43" t="s">
        <v>26</v>
      </c>
      <c r="B8" s="43">
        <v>10</v>
      </c>
      <c r="C8" s="34"/>
      <c r="D8" s="30"/>
      <c r="E8" s="13"/>
      <c r="F8" s="13"/>
      <c r="G8" s="13"/>
      <c r="H8" s="13"/>
      <c r="I8" s="13"/>
      <c r="J8" s="13"/>
      <c r="K8" s="13"/>
    </row>
    <row r="9" spans="1:12" ht="21.75" x14ac:dyDescent="0.3">
      <c r="A9" s="43" t="s">
        <v>27</v>
      </c>
      <c r="B9" s="43">
        <v>5</v>
      </c>
      <c r="C9" s="34"/>
      <c r="D9" s="30"/>
      <c r="E9" s="13"/>
      <c r="F9" s="13"/>
      <c r="G9" s="13"/>
      <c r="H9" s="13"/>
      <c r="I9" s="13"/>
      <c r="J9" s="13"/>
      <c r="K9" s="13"/>
    </row>
    <row r="10" spans="1:12" ht="21.75" x14ac:dyDescent="0.3">
      <c r="A10" s="43" t="s">
        <v>28</v>
      </c>
      <c r="B10" s="43">
        <v>3</v>
      </c>
      <c r="C10" s="34"/>
      <c r="D10" s="30"/>
      <c r="E10" s="13"/>
      <c r="F10" s="13"/>
      <c r="G10" s="13"/>
      <c r="H10" s="13"/>
      <c r="I10" s="13"/>
      <c r="J10" s="13"/>
      <c r="K10" s="13"/>
    </row>
    <row r="11" spans="1:12" ht="21.75" x14ac:dyDescent="0.3">
      <c r="A11" s="43" t="s">
        <v>29</v>
      </c>
      <c r="B11" s="43">
        <v>2</v>
      </c>
      <c r="C11" s="34"/>
      <c r="D11" s="30"/>
      <c r="E11" s="13"/>
      <c r="F11" s="13"/>
      <c r="G11" s="13"/>
      <c r="H11" s="13"/>
      <c r="I11" s="13"/>
      <c r="J11" s="13"/>
      <c r="K11" s="13"/>
    </row>
    <row r="12" spans="1:12" ht="21.75" x14ac:dyDescent="0.3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</row>
  </sheetData>
  <mergeCells count="2">
    <mergeCell ref="A1:L1"/>
    <mergeCell ref="A2: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C4CB4-80DE-45EC-A25F-194C98DC8950}">
  <dimension ref="A1:L12"/>
  <sheetViews>
    <sheetView workbookViewId="0">
      <selection activeCell="A4" sqref="A4"/>
    </sheetView>
  </sheetViews>
  <sheetFormatPr defaultColWidth="9.14453125" defaultRowHeight="21" x14ac:dyDescent="0.3"/>
  <cols>
    <col min="1" max="1" width="17.484375" style="2" customWidth="1"/>
    <col min="2" max="2" width="22.05859375" style="2" customWidth="1"/>
    <col min="3" max="3" width="11.97265625" style="2" customWidth="1"/>
    <col min="4" max="4" width="14.125" style="2" bestFit="1" customWidth="1"/>
    <col min="5" max="16384" width="9.14453125" style="2"/>
  </cols>
  <sheetData>
    <row r="1" spans="1:12" ht="21.75" x14ac:dyDescent="0.3">
      <c r="A1" s="53" t="s">
        <v>30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</row>
    <row r="2" spans="1:12" ht="21.75" x14ac:dyDescent="0.3">
      <c r="A2" s="54" t="s">
        <v>20</v>
      </c>
      <c r="B2" s="54"/>
      <c r="C2" s="54"/>
      <c r="D2" s="54"/>
      <c r="E2" s="54"/>
      <c r="F2" s="54"/>
      <c r="G2" s="54"/>
      <c r="H2" s="54"/>
      <c r="I2" s="54"/>
      <c r="J2" s="54"/>
      <c r="K2" s="54"/>
    </row>
    <row r="3" spans="1:12" ht="21.75" x14ac:dyDescent="0.3">
      <c r="A3" s="41" t="s">
        <v>21</v>
      </c>
      <c r="B3" s="41" t="s">
        <v>4</v>
      </c>
      <c r="C3" s="30"/>
      <c r="D3" s="30"/>
      <c r="E3" s="13"/>
      <c r="F3" s="13"/>
      <c r="G3" s="13"/>
      <c r="H3" s="13"/>
      <c r="I3" s="13"/>
      <c r="J3" s="13"/>
      <c r="K3" s="13"/>
    </row>
    <row r="4" spans="1:12" ht="21.75" x14ac:dyDescent="0.3">
      <c r="A4" s="42" t="s">
        <v>31</v>
      </c>
      <c r="B4" s="42">
        <v>150</v>
      </c>
      <c r="C4" s="34"/>
      <c r="D4" s="30"/>
      <c r="E4" s="13"/>
      <c r="F4" s="13"/>
      <c r="G4" s="13"/>
      <c r="H4" s="13"/>
      <c r="I4" s="13"/>
      <c r="J4" s="13"/>
      <c r="K4" s="13"/>
    </row>
    <row r="5" spans="1:12" ht="21.75" x14ac:dyDescent="0.3">
      <c r="A5" s="42" t="s">
        <v>23</v>
      </c>
      <c r="B5" s="42">
        <v>75</v>
      </c>
      <c r="C5" s="34"/>
      <c r="D5" s="30"/>
      <c r="E5" s="13"/>
      <c r="F5" s="13"/>
      <c r="G5" s="13"/>
      <c r="H5" s="13"/>
      <c r="I5" s="13"/>
      <c r="J5" s="13"/>
      <c r="K5" s="13"/>
    </row>
    <row r="6" spans="1:12" ht="21.75" x14ac:dyDescent="0.3">
      <c r="A6" s="42" t="s">
        <v>24</v>
      </c>
      <c r="B6" s="42">
        <v>35</v>
      </c>
      <c r="C6" s="34"/>
      <c r="D6" s="30"/>
      <c r="E6" s="13"/>
      <c r="F6" s="13"/>
      <c r="G6" s="13"/>
      <c r="H6" s="13"/>
      <c r="I6" s="13"/>
      <c r="J6" s="13"/>
      <c r="K6" s="13"/>
    </row>
    <row r="7" spans="1:12" ht="21.75" x14ac:dyDescent="0.3">
      <c r="A7" s="43" t="s">
        <v>25</v>
      </c>
      <c r="B7" s="42">
        <v>20</v>
      </c>
      <c r="C7" s="34"/>
      <c r="D7" s="30"/>
      <c r="E7" s="13"/>
      <c r="F7" s="13"/>
      <c r="G7" s="13"/>
      <c r="H7" s="13"/>
      <c r="I7" s="13"/>
      <c r="J7" s="13"/>
      <c r="K7" s="13"/>
    </row>
    <row r="8" spans="1:12" ht="21.75" x14ac:dyDescent="0.3">
      <c r="A8" s="43" t="s">
        <v>26</v>
      </c>
      <c r="B8" s="43">
        <v>10</v>
      </c>
      <c r="C8" s="34"/>
      <c r="D8" s="30"/>
      <c r="E8" s="13"/>
      <c r="F8" s="13"/>
      <c r="G8" s="13"/>
      <c r="H8" s="13"/>
      <c r="I8" s="13"/>
      <c r="J8" s="13"/>
      <c r="K8" s="13"/>
    </row>
    <row r="9" spans="1:12" ht="21.75" x14ac:dyDescent="0.3">
      <c r="A9" s="43" t="s">
        <v>27</v>
      </c>
      <c r="B9" s="43">
        <v>5</v>
      </c>
      <c r="C9" s="34"/>
      <c r="D9" s="30"/>
      <c r="E9" s="13"/>
      <c r="F9" s="13"/>
      <c r="G9" s="13"/>
      <c r="H9" s="13"/>
      <c r="I9" s="13"/>
      <c r="J9" s="13"/>
      <c r="K9" s="13"/>
    </row>
    <row r="10" spans="1:12" ht="21.75" x14ac:dyDescent="0.3">
      <c r="A10" s="43" t="s">
        <v>28</v>
      </c>
      <c r="B10" s="43">
        <v>3</v>
      </c>
      <c r="C10" s="34"/>
      <c r="D10" s="30"/>
      <c r="E10" s="13"/>
      <c r="F10" s="13"/>
      <c r="G10" s="13"/>
      <c r="H10" s="13"/>
      <c r="I10" s="13"/>
      <c r="J10" s="13"/>
      <c r="K10" s="13"/>
    </row>
    <row r="11" spans="1:12" ht="21.75" x14ac:dyDescent="0.3">
      <c r="A11" s="43" t="s">
        <v>29</v>
      </c>
      <c r="B11" s="43">
        <v>2</v>
      </c>
      <c r="C11" s="34"/>
      <c r="D11" s="30"/>
      <c r="E11" s="13"/>
      <c r="F11" s="13"/>
      <c r="G11" s="13"/>
      <c r="H11" s="13"/>
      <c r="I11" s="13"/>
      <c r="J11" s="13"/>
      <c r="K11" s="13"/>
    </row>
    <row r="12" spans="1:12" ht="21.75" x14ac:dyDescent="0.3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</row>
  </sheetData>
  <mergeCells count="2">
    <mergeCell ref="A2:K2"/>
    <mergeCell ref="A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56175-F57A-4186-AF87-103E52F0871B}">
  <sheetPr>
    <tabColor rgb="FF00B050"/>
  </sheetPr>
  <dimension ref="A1:M7"/>
  <sheetViews>
    <sheetView workbookViewId="0">
      <selection activeCell="D14" sqref="D14"/>
    </sheetView>
  </sheetViews>
  <sheetFormatPr defaultRowHeight="15" x14ac:dyDescent="0.2"/>
  <cols>
    <col min="1" max="1" width="25.15234375" customWidth="1"/>
  </cols>
  <sheetData>
    <row r="1" spans="1:13" s="13" customFormat="1" ht="21" x14ac:dyDescent="0.25">
      <c r="A1" s="56" t="s">
        <v>32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</row>
    <row r="2" spans="1:13" s="13" customFormat="1" ht="21" x14ac:dyDescent="0.25">
      <c r="A2" s="13" t="s">
        <v>33</v>
      </c>
    </row>
    <row r="3" spans="1:13" s="13" customFormat="1" ht="21" x14ac:dyDescent="0.25">
      <c r="A3" s="13">
        <f ca="1">_xlfn.NORM.INV(RAND(),0,1)</f>
        <v>0.65812509040334377</v>
      </c>
    </row>
    <row r="4" spans="1:13" s="13" customFormat="1" ht="21" x14ac:dyDescent="0.25">
      <c r="A4" s="13">
        <f ca="1">_xlfn.NORM.INV(RAND(),0,1)</f>
        <v>-0.69716333253187268</v>
      </c>
      <c r="B4" s="13" t="s">
        <v>34</v>
      </c>
    </row>
    <row r="5" spans="1:13" s="13" customFormat="1" ht="21" x14ac:dyDescent="0.25">
      <c r="A5" s="13">
        <f ca="1">_xlfn.NORM.INV(RAND(),0,1)</f>
        <v>-3.4253268903807091E-3</v>
      </c>
    </row>
    <row r="6" spans="1:13" s="13" customFormat="1" ht="21" x14ac:dyDescent="0.25">
      <c r="A6" s="13">
        <f ca="1">_xlfn.NORM.INV(RAND(),0,1)</f>
        <v>-0.33768541172581296</v>
      </c>
    </row>
    <row r="7" spans="1:13" s="13" customFormat="1" ht="21" x14ac:dyDescent="0.25">
      <c r="A7" s="13">
        <f ca="1">_xlfn.NORM.INV(RAND(),0,1)</f>
        <v>-0.65935389828350799</v>
      </c>
    </row>
  </sheetData>
  <mergeCells count="1">
    <mergeCell ref="A1: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3C54C-B8B6-4EED-8528-8FDCA37CF01B}">
  <sheetPr>
    <tabColor rgb="FF00B050"/>
  </sheetPr>
  <dimension ref="A1:J12"/>
  <sheetViews>
    <sheetView workbookViewId="0">
      <selection activeCell="A10" sqref="A10"/>
    </sheetView>
  </sheetViews>
  <sheetFormatPr defaultRowHeight="15" x14ac:dyDescent="0.2"/>
  <cols>
    <col min="1" max="1" width="9.28125" bestFit="1" customWidth="1"/>
  </cols>
  <sheetData>
    <row r="1" spans="1:10" x14ac:dyDescent="0.2">
      <c r="A1" s="57" t="s">
        <v>35</v>
      </c>
      <c r="B1" s="57"/>
      <c r="C1" s="57"/>
      <c r="D1" s="57"/>
      <c r="E1" s="57"/>
      <c r="F1" s="57"/>
      <c r="G1" s="57"/>
      <c r="H1" s="57"/>
      <c r="I1" s="57"/>
      <c r="J1" s="57"/>
    </row>
    <row r="2" spans="1:10" x14ac:dyDescent="0.2">
      <c r="A2" s="18"/>
      <c r="B2" s="18"/>
      <c r="C2" s="18"/>
      <c r="D2" s="18"/>
      <c r="E2" s="18"/>
      <c r="F2" s="18"/>
      <c r="G2" s="18"/>
    </row>
    <row r="3" spans="1:10" x14ac:dyDescent="0.2">
      <c r="A3" s="17">
        <f ca="1">RAND()</f>
        <v>6.9349386851268791E-2</v>
      </c>
      <c r="B3" s="17"/>
      <c r="C3" s="17"/>
      <c r="D3" s="17"/>
      <c r="E3" s="17"/>
      <c r="F3" s="17"/>
      <c r="G3" s="17"/>
    </row>
    <row r="4" spans="1:10" x14ac:dyDescent="0.2">
      <c r="A4" s="17">
        <f t="shared" ref="A4:A12" ca="1" si="0">RAND()</f>
        <v>0.97302549912904723</v>
      </c>
      <c r="B4" s="17"/>
      <c r="C4" s="17"/>
      <c r="D4" s="17"/>
      <c r="E4" s="17"/>
      <c r="F4" s="17"/>
      <c r="G4" s="17"/>
    </row>
    <row r="5" spans="1:10" x14ac:dyDescent="0.2">
      <c r="A5" s="17">
        <f t="shared" ca="1" si="0"/>
        <v>0.89077658847284846</v>
      </c>
      <c r="B5" s="17"/>
      <c r="C5" s="17"/>
      <c r="D5" s="17"/>
      <c r="E5" s="17"/>
      <c r="F5" s="17"/>
      <c r="G5" s="17"/>
    </row>
    <row r="6" spans="1:10" x14ac:dyDescent="0.2">
      <c r="A6" s="17">
        <f t="shared" ca="1" si="0"/>
        <v>0.46449381034520631</v>
      </c>
      <c r="B6" s="17"/>
      <c r="C6" s="17"/>
      <c r="D6" s="17"/>
      <c r="E6" s="17"/>
      <c r="F6" s="17"/>
      <c r="G6" s="17"/>
    </row>
    <row r="7" spans="1:10" x14ac:dyDescent="0.2">
      <c r="A7" s="17">
        <f t="shared" ca="1" si="0"/>
        <v>0.64367484551728316</v>
      </c>
      <c r="B7" s="17"/>
      <c r="C7" s="17"/>
      <c r="D7" s="17"/>
      <c r="E7" s="17"/>
      <c r="F7" s="17"/>
      <c r="G7" s="17"/>
    </row>
    <row r="8" spans="1:10" x14ac:dyDescent="0.2">
      <c r="A8" s="17">
        <f t="shared" ca="1" si="0"/>
        <v>0.41947148801934286</v>
      </c>
      <c r="B8" s="17"/>
      <c r="C8" s="17"/>
      <c r="D8" s="17"/>
      <c r="E8" s="17"/>
      <c r="F8" s="17"/>
      <c r="G8" s="17"/>
    </row>
    <row r="9" spans="1:10" x14ac:dyDescent="0.2">
      <c r="A9" s="17">
        <f t="shared" ca="1" si="0"/>
        <v>7.2365503075069615E-2</v>
      </c>
      <c r="B9" s="17"/>
      <c r="C9" s="17"/>
      <c r="D9" s="17"/>
      <c r="E9" s="17"/>
      <c r="F9" s="17"/>
      <c r="G9" s="17"/>
    </row>
    <row r="10" spans="1:10" x14ac:dyDescent="0.2">
      <c r="A10" s="17">
        <f t="shared" ca="1" si="0"/>
        <v>0.36301306503461039</v>
      </c>
      <c r="B10" s="17"/>
      <c r="C10" s="17"/>
      <c r="D10" s="17"/>
      <c r="E10" s="17"/>
      <c r="F10" s="17"/>
      <c r="G10" s="17"/>
    </row>
    <row r="11" spans="1:10" x14ac:dyDescent="0.2">
      <c r="A11" s="17">
        <f t="shared" ca="1" si="0"/>
        <v>0.17701547608806878</v>
      </c>
      <c r="B11" s="17"/>
      <c r="C11" s="17"/>
      <c r="D11" s="17"/>
      <c r="E11" s="17"/>
      <c r="F11" s="17"/>
      <c r="G11" s="17"/>
    </row>
    <row r="12" spans="1:10" x14ac:dyDescent="0.2">
      <c r="A12" s="17">
        <f t="shared" ca="1" si="0"/>
        <v>0.10135554202157016</v>
      </c>
      <c r="B12" s="17"/>
      <c r="C12" s="17"/>
      <c r="D12" s="17"/>
      <c r="E12" s="17"/>
      <c r="F12" s="17"/>
      <c r="G12" s="17"/>
    </row>
  </sheetData>
  <mergeCells count="1">
    <mergeCell ref="A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B98F0-F7D4-4E97-AA8C-74DD2A8B4F54}">
  <sheetPr>
    <tabColor rgb="FF00B050"/>
  </sheetPr>
  <dimension ref="A1:I11"/>
  <sheetViews>
    <sheetView workbookViewId="0">
      <selection activeCell="B3" sqref="B1:B1048576"/>
    </sheetView>
  </sheetViews>
  <sheetFormatPr defaultColWidth="9.14453125" defaultRowHeight="21" x14ac:dyDescent="0.25"/>
  <cols>
    <col min="1" max="1" width="26.6328125" style="13" customWidth="1"/>
    <col min="2" max="2" width="22.734375" style="13" customWidth="1"/>
    <col min="3" max="3" width="38.47265625" style="13" customWidth="1"/>
    <col min="4" max="16384" width="9.14453125" style="13"/>
  </cols>
  <sheetData>
    <row r="1" spans="1:9" x14ac:dyDescent="0.25">
      <c r="A1" s="58" t="s">
        <v>36</v>
      </c>
      <c r="B1" s="59"/>
      <c r="C1" s="59"/>
      <c r="D1" s="59"/>
      <c r="E1" s="59"/>
      <c r="F1" s="59"/>
      <c r="G1" s="59"/>
      <c r="H1" s="59"/>
      <c r="I1" s="59"/>
    </row>
    <row r="2" spans="1:9" x14ac:dyDescent="0.25">
      <c r="A2" s="59" t="s">
        <v>37</v>
      </c>
      <c r="B2" s="59"/>
      <c r="C2" s="59"/>
      <c r="D2" s="59"/>
      <c r="E2" s="59"/>
      <c r="F2" s="59"/>
      <c r="G2" s="59"/>
      <c r="H2" s="25"/>
      <c r="I2" s="25"/>
    </row>
    <row r="3" spans="1:9" x14ac:dyDescent="0.25">
      <c r="A3" s="25"/>
      <c r="B3" s="25"/>
      <c r="C3" s="25"/>
      <c r="D3" s="25"/>
      <c r="E3" s="25"/>
      <c r="F3" s="25"/>
      <c r="G3" s="25"/>
      <c r="H3" s="25"/>
      <c r="I3" s="25"/>
    </row>
    <row r="4" spans="1:9" x14ac:dyDescent="0.25">
      <c r="A4" s="14" t="s">
        <v>38</v>
      </c>
      <c r="B4" s="14" t="s">
        <v>39</v>
      </c>
      <c r="C4" s="14" t="s">
        <v>40</v>
      </c>
    </row>
    <row r="5" spans="1:9" x14ac:dyDescent="0.25">
      <c r="A5" s="14">
        <v>0</v>
      </c>
      <c r="B5" s="14">
        <v>20</v>
      </c>
      <c r="C5" s="14">
        <f>_xlfn.POISSON.DIST($A5,$B$11,FALSE)</f>
        <v>0.22313016014842982</v>
      </c>
    </row>
    <row r="6" spans="1:9" x14ac:dyDescent="0.25">
      <c r="A6" s="14">
        <v>1</v>
      </c>
      <c r="B6" s="14">
        <v>30</v>
      </c>
      <c r="C6" s="14">
        <f>_xlfn.POISSON.DIST($A6,$B$11,FALSE)</f>
        <v>0.33469524022264474</v>
      </c>
    </row>
    <row r="7" spans="1:9" x14ac:dyDescent="0.25">
      <c r="A7" s="14">
        <v>2</v>
      </c>
      <c r="B7" s="14">
        <v>35</v>
      </c>
      <c r="C7" s="14">
        <f t="shared" ref="C7:C10" si="0">_xlfn.POISSON.DIST($A7,$B$11,FALSE)</f>
        <v>0.25102143016698358</v>
      </c>
    </row>
    <row r="8" spans="1:9" x14ac:dyDescent="0.25">
      <c r="A8" s="14">
        <v>3</v>
      </c>
      <c r="B8" s="14">
        <v>10</v>
      </c>
      <c r="C8" s="14">
        <f t="shared" si="0"/>
        <v>0.12551071508349182</v>
      </c>
    </row>
    <row r="9" spans="1:9" x14ac:dyDescent="0.25">
      <c r="A9" s="14">
        <v>4</v>
      </c>
      <c r="B9" s="14">
        <v>5</v>
      </c>
      <c r="C9" s="14">
        <f>_xlfn.POISSON.DIST($A9,$B$11,FALSE)</f>
        <v>4.7066518156309439E-2</v>
      </c>
    </row>
    <row r="11" spans="1:9" x14ac:dyDescent="0.25">
      <c r="A11" s="13" t="s">
        <v>41</v>
      </c>
      <c r="B11" s="13">
        <f>SUMPRODUCT(A5:A9,B5:B9)/100</f>
        <v>1.5</v>
      </c>
    </row>
  </sheetData>
  <mergeCells count="2">
    <mergeCell ref="A1:I1"/>
    <mergeCell ref="A2:G2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1CCF1-98C6-4D07-8EC5-10700145C5FE}">
  <sheetPr>
    <tabColor rgb="FF00B050"/>
  </sheetPr>
  <dimension ref="A1:J12"/>
  <sheetViews>
    <sheetView workbookViewId="0">
      <selection sqref="A1:J1"/>
    </sheetView>
  </sheetViews>
  <sheetFormatPr defaultColWidth="9.14453125" defaultRowHeight="21" x14ac:dyDescent="0.3"/>
  <cols>
    <col min="1" max="1" width="26.6328125" style="2" customWidth="1"/>
    <col min="2" max="3" width="27.7109375" style="2" customWidth="1"/>
    <col min="4" max="4" width="31.609375" style="2" customWidth="1"/>
    <col min="5" max="5" width="13.85546875" style="2" customWidth="1"/>
    <col min="6" max="6" width="17.08203125" style="2" customWidth="1"/>
    <col min="7" max="16384" width="9.14453125" style="2"/>
  </cols>
  <sheetData>
    <row r="1" spans="1:10" ht="21.75" x14ac:dyDescent="0.3">
      <c r="A1" s="60" t="s">
        <v>42</v>
      </c>
      <c r="B1" s="53"/>
      <c r="C1" s="53"/>
      <c r="D1" s="53"/>
      <c r="E1" s="53"/>
      <c r="F1" s="53"/>
      <c r="G1" s="53"/>
      <c r="H1" s="53"/>
      <c r="I1" s="53"/>
      <c r="J1" s="53"/>
    </row>
    <row r="2" spans="1:10" ht="21.75" x14ac:dyDescent="0.3">
      <c r="A2" s="60" t="s">
        <v>43</v>
      </c>
      <c r="B2" s="60"/>
      <c r="C2" s="60"/>
      <c r="D2" s="60"/>
      <c r="E2" s="60"/>
      <c r="F2" s="60"/>
      <c r="G2" s="60"/>
      <c r="H2" s="60"/>
      <c r="I2" s="60"/>
      <c r="J2" s="60"/>
    </row>
    <row r="3" spans="1:10" ht="36.75" x14ac:dyDescent="0.3">
      <c r="A3" s="29" t="s">
        <v>44</v>
      </c>
      <c r="B3" s="29" t="s">
        <v>45</v>
      </c>
      <c r="C3" s="30" t="s">
        <v>46</v>
      </c>
      <c r="G3" s="13"/>
    </row>
    <row r="4" spans="1:10" ht="21.75" x14ac:dyDescent="0.3">
      <c r="A4" s="31">
        <v>1</v>
      </c>
      <c r="B4" s="31">
        <v>145</v>
      </c>
      <c r="C4" s="30">
        <f>$C$12*(1-$C$12)^(A4-1)</f>
        <v>2.488504059804264E-2</v>
      </c>
      <c r="G4" s="13"/>
    </row>
    <row r="5" spans="1:10" ht="21.75" x14ac:dyDescent="0.3">
      <c r="A5" s="31">
        <v>2</v>
      </c>
      <c r="B5" s="31">
        <v>68</v>
      </c>
      <c r="C5" s="30">
        <f>$C$12*(1-$C$12)^(A5-1)</f>
        <v>2.4265775352476409E-2</v>
      </c>
      <c r="D5" s="30"/>
      <c r="E5" s="30"/>
      <c r="G5" s="13"/>
    </row>
    <row r="6" spans="1:10" ht="21.75" x14ac:dyDescent="0.3">
      <c r="A6" s="31">
        <v>3</v>
      </c>
      <c r="B6" s="31">
        <v>46</v>
      </c>
      <c r="C6" s="30">
        <f>$C$12*(1-$C$12)^(A6-1)</f>
        <v>2.3661920547687051E-2</v>
      </c>
      <c r="D6" s="30"/>
      <c r="E6" s="30"/>
      <c r="G6" s="13"/>
    </row>
    <row r="7" spans="1:10" ht="21.75" x14ac:dyDescent="0.3">
      <c r="A7" s="31">
        <v>4</v>
      </c>
      <c r="B7" s="31">
        <v>211</v>
      </c>
      <c r="C7" s="30">
        <f>$C$12*(1-$C$12)^(A7-1)</f>
        <v>2.3073092694230201E-2</v>
      </c>
      <c r="D7" s="30"/>
      <c r="E7" s="30"/>
      <c r="G7" s="13"/>
    </row>
    <row r="8" spans="1:10" ht="21.75" x14ac:dyDescent="0.3">
      <c r="A8" s="31">
        <v>5</v>
      </c>
      <c r="B8" s="31">
        <v>11</v>
      </c>
      <c r="C8" s="30">
        <f>$C$12*(1-$C$12)^(A8-1)</f>
        <v>2.2498917845811879E-2</v>
      </c>
      <c r="D8" s="30"/>
      <c r="E8" s="30"/>
      <c r="G8" s="13"/>
    </row>
    <row r="9" spans="1:10" ht="21.75" x14ac:dyDescent="0.3">
      <c r="A9" s="31">
        <v>6</v>
      </c>
      <c r="B9" s="31">
        <v>4</v>
      </c>
      <c r="C9" s="30">
        <f>$C$12*(1-$C$12)^(A9-1)</f>
        <v>2.1939031361806822E-2</v>
      </c>
      <c r="D9" s="30"/>
      <c r="E9" s="30"/>
      <c r="G9" s="13"/>
    </row>
    <row r="10" spans="1:10" ht="21.75" x14ac:dyDescent="0.3">
      <c r="A10" s="13"/>
      <c r="B10" s="13"/>
      <c r="C10" s="13"/>
      <c r="D10" s="13"/>
      <c r="E10" s="13"/>
      <c r="F10" s="13"/>
      <c r="G10" s="13"/>
    </row>
    <row r="11" spans="1:10" ht="21.75" x14ac:dyDescent="0.3">
      <c r="A11" s="30" t="s">
        <v>47</v>
      </c>
      <c r="B11" s="30" t="s">
        <v>48</v>
      </c>
      <c r="C11" s="30" t="s">
        <v>49</v>
      </c>
      <c r="D11" s="13"/>
      <c r="E11" s="13"/>
      <c r="F11" s="13"/>
      <c r="G11" s="13"/>
    </row>
    <row r="12" spans="1:10" ht="21.75" x14ac:dyDescent="0.3">
      <c r="A12" s="30">
        <f>GEOMEAN(A4:A9)</f>
        <v>2.9937951655239088</v>
      </c>
      <c r="B12" s="30">
        <f>GEOMEAN(B4:B9)</f>
        <v>40.184784752919235</v>
      </c>
      <c r="C12" s="30">
        <f>1/B12</f>
        <v>2.488504059804264E-2</v>
      </c>
    </row>
  </sheetData>
  <mergeCells count="2">
    <mergeCell ref="A1:J1"/>
    <mergeCell ref="A2:J2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EB1CB-90B4-415E-9C2C-A35D7F035104}">
  <sheetPr>
    <tabColor rgb="FF00B050"/>
  </sheetPr>
  <dimension ref="A1:Q10"/>
  <sheetViews>
    <sheetView workbookViewId="0">
      <selection activeCell="A4" sqref="A4:G10"/>
    </sheetView>
  </sheetViews>
  <sheetFormatPr defaultColWidth="9.14453125" defaultRowHeight="21" x14ac:dyDescent="0.25"/>
  <cols>
    <col min="1" max="1" width="18.0234375" style="13" customWidth="1"/>
    <col min="2" max="2" width="12.64453125" style="13" customWidth="1"/>
    <col min="3" max="16384" width="9.14453125" style="13"/>
  </cols>
  <sheetData>
    <row r="1" spans="1:17" x14ac:dyDescent="0.25">
      <c r="A1" s="54" t="s">
        <v>50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</row>
    <row r="2" spans="1:17" x14ac:dyDescent="0.25">
      <c r="A2" s="54" t="s">
        <v>51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</row>
    <row r="4" spans="1:17" x14ac:dyDescent="0.25">
      <c r="A4" s="61" t="s">
        <v>52</v>
      </c>
      <c r="B4" s="61"/>
      <c r="C4" s="61"/>
      <c r="D4" s="61"/>
      <c r="E4" s="61"/>
      <c r="F4" s="61"/>
      <c r="G4" s="61"/>
    </row>
    <row r="5" spans="1:17" x14ac:dyDescent="0.25">
      <c r="A5" s="61" t="s">
        <v>53</v>
      </c>
      <c r="B5" s="61"/>
      <c r="C5" s="61"/>
      <c r="D5" s="61"/>
      <c r="E5" s="61"/>
      <c r="F5" s="44"/>
      <c r="G5" s="44"/>
    </row>
    <row r="6" spans="1:17" x14ac:dyDescent="0.25">
      <c r="A6" s="61" t="s">
        <v>54</v>
      </c>
      <c r="B6" s="61"/>
      <c r="C6" s="61"/>
      <c r="D6" s="61"/>
      <c r="E6" s="44"/>
      <c r="F6" s="44"/>
      <c r="G6" s="44"/>
    </row>
    <row r="7" spans="1:17" x14ac:dyDescent="0.25">
      <c r="A7" s="45" t="s">
        <v>55</v>
      </c>
      <c r="B7" s="45" t="s">
        <v>56</v>
      </c>
      <c r="C7" s="45"/>
      <c r="D7" s="45"/>
      <c r="E7" s="45"/>
      <c r="F7" s="45"/>
      <c r="G7" s="45"/>
    </row>
    <row r="8" spans="1:17" x14ac:dyDescent="0.25">
      <c r="A8" s="45">
        <f>_xlfn.NORM.DIST(2.5,3,0.5,TRUE)</f>
        <v>0.15865525393145699</v>
      </c>
      <c r="B8" s="45">
        <f>_xlfn.NORM.DIST(3.5,3,0.5,TRUE)</f>
        <v>0.84134474606854304</v>
      </c>
      <c r="C8" s="45"/>
      <c r="D8" s="45"/>
      <c r="E8" s="45"/>
      <c r="F8" s="45"/>
      <c r="G8" s="45"/>
    </row>
    <row r="9" spans="1:17" x14ac:dyDescent="0.25">
      <c r="A9" s="45"/>
      <c r="B9" s="45"/>
      <c r="C9" s="45"/>
      <c r="D9" s="45"/>
      <c r="E9" s="45"/>
      <c r="F9" s="45"/>
      <c r="G9" s="45"/>
    </row>
    <row r="10" spans="1:17" x14ac:dyDescent="0.25">
      <c r="A10" s="45" t="s">
        <v>57</v>
      </c>
      <c r="B10" s="45">
        <f>B8-A8</f>
        <v>0.68268949213708607</v>
      </c>
      <c r="C10" s="45"/>
      <c r="D10" s="45"/>
      <c r="E10" s="45"/>
      <c r="F10" s="45"/>
      <c r="G10" s="45"/>
    </row>
  </sheetData>
  <mergeCells count="5">
    <mergeCell ref="A1:L1"/>
    <mergeCell ref="A4:G4"/>
    <mergeCell ref="A5:E5"/>
    <mergeCell ref="A6:D6"/>
    <mergeCell ref="A2:Q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315C8-C741-4BD9-9B83-12DF9CF34D5F}">
  <sheetPr>
    <tabColor rgb="FF00B050"/>
  </sheetPr>
  <dimension ref="A1:W4"/>
  <sheetViews>
    <sheetView workbookViewId="0">
      <selection activeCell="E5" sqref="E5"/>
    </sheetView>
  </sheetViews>
  <sheetFormatPr defaultRowHeight="15" x14ac:dyDescent="0.2"/>
  <cols>
    <col min="2" max="2" width="19.50390625" customWidth="1"/>
    <col min="3" max="3" width="11.97265625" customWidth="1"/>
    <col min="4" max="4" width="15.19921875" customWidth="1"/>
    <col min="5" max="5" width="14.390625" customWidth="1"/>
  </cols>
  <sheetData>
    <row r="1" spans="1:23" x14ac:dyDescent="0.2">
      <c r="A1" s="62" t="s">
        <v>58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18"/>
      <c r="N1" s="18"/>
      <c r="O1" s="18"/>
      <c r="P1" s="18"/>
      <c r="Q1" s="18"/>
      <c r="R1" s="18"/>
      <c r="S1" s="18"/>
      <c r="T1" s="18"/>
      <c r="U1" s="18"/>
      <c r="V1" s="18"/>
      <c r="W1" s="17"/>
    </row>
    <row r="2" spans="1:23" x14ac:dyDescent="0.2">
      <c r="A2" s="62" t="s">
        <v>59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x14ac:dyDescent="0.2">
      <c r="A3" s="32" t="s">
        <v>41</v>
      </c>
      <c r="B3" s="32" t="s">
        <v>60</v>
      </c>
      <c r="C3" s="32" t="s">
        <v>61</v>
      </c>
      <c r="D3" s="32" t="s">
        <v>62</v>
      </c>
      <c r="E3" s="32" t="s">
        <v>63</v>
      </c>
      <c r="F3" s="32"/>
      <c r="G3" s="32"/>
      <c r="H3" s="32"/>
      <c r="I3" s="32"/>
      <c r="J3" s="32"/>
      <c r="K3" s="32"/>
      <c r="L3" s="32"/>
      <c r="M3" s="32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x14ac:dyDescent="0.2">
      <c r="A4" s="32">
        <v>4300</v>
      </c>
      <c r="B4" s="32">
        <v>750</v>
      </c>
      <c r="C4" s="32">
        <v>2500</v>
      </c>
      <c r="D4" s="32">
        <v>4200</v>
      </c>
      <c r="E4" s="32">
        <f>NORMDIST(D4,A4,B4,TRUE)-NORMDIST(C4,A4,B4,TRUE)</f>
        <v>0.43876734745178986</v>
      </c>
      <c r="F4" s="32"/>
      <c r="G4" s="32"/>
      <c r="H4" s="32"/>
      <c r="I4" s="32"/>
      <c r="J4" s="32"/>
      <c r="K4" s="32"/>
      <c r="L4" s="32"/>
      <c r="M4" s="32"/>
    </row>
  </sheetData>
  <mergeCells count="2">
    <mergeCell ref="A1:L1"/>
    <mergeCell ref="A2:M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F2E58-986D-46CE-BC7C-A18DF5E8561F}">
  <sheetPr>
    <tabColor rgb="FF00B050"/>
  </sheetPr>
  <dimension ref="A1:Q7"/>
  <sheetViews>
    <sheetView topLeftCell="A20" workbookViewId="0">
      <selection activeCell="J8" sqref="J8"/>
    </sheetView>
  </sheetViews>
  <sheetFormatPr defaultColWidth="9.14453125" defaultRowHeight="21" x14ac:dyDescent="0.25"/>
  <cols>
    <col min="1" max="1" width="26.76953125" style="13" customWidth="1"/>
    <col min="2" max="16384" width="9.14453125" style="13"/>
  </cols>
  <sheetData>
    <row r="1" spans="1:17" x14ac:dyDescent="0.25">
      <c r="A1" s="54" t="s">
        <v>64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</row>
    <row r="2" spans="1:17" x14ac:dyDescent="0.25">
      <c r="A2" s="54" t="s">
        <v>65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</row>
    <row r="4" spans="1:17" ht="21.75" x14ac:dyDescent="0.3">
      <c r="A4" s="63" t="s">
        <v>66</v>
      </c>
      <c r="B4" s="63"/>
      <c r="C4" s="63"/>
      <c r="D4" s="63"/>
      <c r="E4" s="63"/>
      <c r="F4" s="15"/>
      <c r="G4" s="15"/>
      <c r="H4" s="15"/>
      <c r="I4" s="15"/>
      <c r="J4" s="15"/>
    </row>
    <row r="5" spans="1:17" ht="21.75" x14ac:dyDescent="0.3">
      <c r="A5" s="63" t="s">
        <v>67</v>
      </c>
      <c r="B5" s="63"/>
      <c r="C5" s="16"/>
      <c r="D5" s="16"/>
      <c r="E5" s="16"/>
      <c r="F5" s="15"/>
      <c r="G5" s="15"/>
      <c r="H5" s="15"/>
      <c r="I5" s="15"/>
      <c r="J5" s="15"/>
    </row>
    <row r="6" spans="1:17" ht="21.75" x14ac:dyDescent="0.3">
      <c r="A6" s="16" t="s">
        <v>68</v>
      </c>
      <c r="B6" s="63" t="s">
        <v>69</v>
      </c>
      <c r="C6" s="63"/>
      <c r="D6" s="63"/>
      <c r="E6" s="63"/>
      <c r="F6" s="63"/>
      <c r="G6" s="63"/>
      <c r="H6" s="63"/>
      <c r="I6" s="63"/>
      <c r="J6" s="63"/>
    </row>
    <row r="7" spans="1:17" ht="21.75" x14ac:dyDescent="0.3">
      <c r="A7" s="16">
        <f>_xlfn.POISSON.DIST(399,500,TRUE)</f>
        <v>1.6472192644087212E-6</v>
      </c>
      <c r="B7" s="16"/>
      <c r="C7" s="16"/>
      <c r="D7" s="16"/>
      <c r="E7" s="16"/>
      <c r="F7" s="15"/>
      <c r="G7" s="15"/>
      <c r="H7" s="15"/>
      <c r="I7" s="15"/>
      <c r="J7" s="15"/>
    </row>
  </sheetData>
  <mergeCells count="5">
    <mergeCell ref="A2:N2"/>
    <mergeCell ref="A1:Q1"/>
    <mergeCell ref="A4:E4"/>
    <mergeCell ref="A5:B5"/>
    <mergeCell ref="B6:J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04402-535C-41C6-AEAB-C9079B7EEB06}">
  <sheetPr>
    <tabColor rgb="FF00B050"/>
  </sheetPr>
  <dimension ref="A1:E14"/>
  <sheetViews>
    <sheetView workbookViewId="0">
      <selection activeCell="A2" sqref="A2:C8"/>
    </sheetView>
  </sheetViews>
  <sheetFormatPr defaultColWidth="9.14453125" defaultRowHeight="21" x14ac:dyDescent="0.3"/>
  <cols>
    <col min="1" max="1" width="35.91796875" style="2" customWidth="1"/>
    <col min="2" max="2" width="19.37109375" style="2" customWidth="1"/>
    <col min="3" max="3" width="33.62890625" style="2" customWidth="1"/>
    <col min="4" max="4" width="13.5859375" style="2" customWidth="1"/>
    <col min="5" max="16384" width="9.14453125" style="2"/>
  </cols>
  <sheetData>
    <row r="1" spans="1:5" ht="21.75" x14ac:dyDescent="0.3">
      <c r="A1" s="64" t="s">
        <v>70</v>
      </c>
      <c r="B1" s="64"/>
      <c r="C1" s="64"/>
      <c r="D1" s="64"/>
      <c r="E1" s="64"/>
    </row>
    <row r="2" spans="1:5" x14ac:dyDescent="0.3">
      <c r="A2" s="35" t="s">
        <v>71</v>
      </c>
      <c r="B2" s="35" t="s">
        <v>72</v>
      </c>
      <c r="C2" s="36" t="s">
        <v>73</v>
      </c>
      <c r="D2" s="36"/>
    </row>
    <row r="3" spans="1:5" x14ac:dyDescent="0.3">
      <c r="A3" s="37">
        <v>0</v>
      </c>
      <c r="B3" s="37">
        <v>142</v>
      </c>
      <c r="C3" s="36">
        <f>_xlfn.POISSON.DIST(A3,$A$11,FALSE)</f>
        <v>0.36787944117144233</v>
      </c>
      <c r="D3" s="36"/>
    </row>
    <row r="4" spans="1:5" x14ac:dyDescent="0.3">
      <c r="A4" s="37">
        <v>1</v>
      </c>
      <c r="B4" s="37">
        <v>156</v>
      </c>
      <c r="C4" s="36">
        <f t="shared" ref="C4:C8" si="0">_xlfn.POISSON.DIST(A4,$A$11,FALSE)</f>
        <v>0.36787944117144233</v>
      </c>
      <c r="D4" s="36"/>
    </row>
    <row r="5" spans="1:5" x14ac:dyDescent="0.3">
      <c r="A5" s="37">
        <v>2</v>
      </c>
      <c r="B5" s="37">
        <v>69</v>
      </c>
      <c r="C5" s="36">
        <f t="shared" si="0"/>
        <v>0.18393972058572114</v>
      </c>
      <c r="D5" s="36"/>
    </row>
    <row r="6" spans="1:5" x14ac:dyDescent="0.3">
      <c r="A6" s="37">
        <v>3</v>
      </c>
      <c r="B6" s="37">
        <v>27</v>
      </c>
      <c r="C6" s="36">
        <f t="shared" si="0"/>
        <v>6.1313240195240391E-2</v>
      </c>
      <c r="D6" s="36"/>
    </row>
    <row r="7" spans="1:5" x14ac:dyDescent="0.3">
      <c r="A7" s="37">
        <v>4</v>
      </c>
      <c r="B7" s="37">
        <v>5</v>
      </c>
      <c r="C7" s="36">
        <f t="shared" si="0"/>
        <v>1.5328310048810094E-2</v>
      </c>
      <c r="D7" s="36"/>
    </row>
    <row r="8" spans="1:5" x14ac:dyDescent="0.3">
      <c r="A8" s="37">
        <v>5</v>
      </c>
      <c r="B8" s="37">
        <v>1</v>
      </c>
      <c r="C8" s="36">
        <f t="shared" si="0"/>
        <v>3.06566200976202E-3</v>
      </c>
      <c r="D8" s="36"/>
    </row>
    <row r="9" spans="1:5" x14ac:dyDescent="0.3">
      <c r="A9" s="14"/>
      <c r="B9" s="14"/>
      <c r="C9" s="14"/>
      <c r="D9" s="14"/>
    </row>
    <row r="10" spans="1:5" x14ac:dyDescent="0.3">
      <c r="A10" s="14" t="s">
        <v>74</v>
      </c>
      <c r="B10" s="14"/>
      <c r="C10" s="14"/>
      <c r="D10" s="14"/>
    </row>
    <row r="11" spans="1:5" x14ac:dyDescent="0.3">
      <c r="A11" s="14">
        <f>SUMPRODUCT(A3:A8,B3:B8)/SUM(B3:B8)</f>
        <v>1</v>
      </c>
      <c r="B11" s="14"/>
      <c r="C11" s="14"/>
      <c r="D11" s="14"/>
    </row>
    <row r="12" spans="1:5" x14ac:dyDescent="0.3">
      <c r="A12" s="14"/>
      <c r="B12" s="14"/>
      <c r="C12" s="14"/>
      <c r="D12" s="14"/>
    </row>
    <row r="13" spans="1:5" x14ac:dyDescent="0.3">
      <c r="A13" s="14"/>
      <c r="B13" s="14"/>
      <c r="C13" s="14"/>
      <c r="D13" s="14"/>
    </row>
    <row r="14" spans="1:5" x14ac:dyDescent="0.3">
      <c r="A14" s="14"/>
      <c r="B14" s="14"/>
      <c r="C14" s="14"/>
      <c r="D14" s="14"/>
    </row>
  </sheetData>
  <mergeCells count="1">
    <mergeCell ref="A1:E1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532FE-426C-4C8C-A9A1-B21C40AADEA9}">
  <sheetPr>
    <tabColor rgb="FF00B050"/>
  </sheetPr>
  <dimension ref="A1:K14"/>
  <sheetViews>
    <sheetView workbookViewId="0">
      <selection activeCell="C5" sqref="C5:F5"/>
    </sheetView>
  </sheetViews>
  <sheetFormatPr defaultColWidth="9.14453125" defaultRowHeight="21" x14ac:dyDescent="0.25"/>
  <cols>
    <col min="1" max="1" width="23.40625" style="13" customWidth="1"/>
    <col min="2" max="2" width="17.75390625" style="13" customWidth="1"/>
    <col min="3" max="3" width="9.28125" style="13" bestFit="1" customWidth="1"/>
    <col min="4" max="16384" width="9.14453125" style="13"/>
  </cols>
  <sheetData>
    <row r="1" spans="1:11" x14ac:dyDescent="0.25">
      <c r="A1" s="54" t="s">
        <v>75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2" spans="1:11" x14ac:dyDescent="0.25">
      <c r="A2" s="54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</row>
    <row r="4" spans="1:11" x14ac:dyDescent="0.25">
      <c r="A4" s="14" t="s">
        <v>77</v>
      </c>
      <c r="B4" s="14" t="s">
        <v>78</v>
      </c>
      <c r="C4" s="56" t="s">
        <v>79</v>
      </c>
      <c r="D4" s="56"/>
      <c r="E4" s="56"/>
      <c r="F4" s="56"/>
    </row>
    <row r="5" spans="1:11" x14ac:dyDescent="0.25">
      <c r="A5" s="14">
        <v>2</v>
      </c>
      <c r="B5" s="14">
        <v>65</v>
      </c>
      <c r="C5" s="56">
        <f>CORREL(A5:A14,B5:B14)</f>
        <v>0.99691918096439602</v>
      </c>
      <c r="D5" s="56"/>
      <c r="E5" s="56"/>
      <c r="F5" s="56"/>
    </row>
    <row r="6" spans="1:11" x14ac:dyDescent="0.25">
      <c r="A6" s="14">
        <v>3</v>
      </c>
      <c r="B6" s="14">
        <v>67</v>
      </c>
      <c r="C6" s="56" t="s">
        <v>80</v>
      </c>
      <c r="D6" s="56"/>
      <c r="E6" s="56"/>
      <c r="F6" s="56"/>
    </row>
    <row r="7" spans="1:11" x14ac:dyDescent="0.25">
      <c r="A7" s="14">
        <v>5</v>
      </c>
      <c r="B7" s="14">
        <v>70</v>
      </c>
    </row>
    <row r="8" spans="1:11" x14ac:dyDescent="0.25">
      <c r="A8" s="14">
        <v>7</v>
      </c>
      <c r="B8" s="14">
        <v>71</v>
      </c>
    </row>
    <row r="9" spans="1:11" x14ac:dyDescent="0.25">
      <c r="A9" s="14">
        <v>8</v>
      </c>
      <c r="B9" s="14">
        <v>73</v>
      </c>
    </row>
    <row r="10" spans="1:11" x14ac:dyDescent="0.25">
      <c r="A10" s="14">
        <v>10</v>
      </c>
      <c r="B10" s="14">
        <v>75</v>
      </c>
    </row>
    <row r="11" spans="1:11" x14ac:dyDescent="0.25">
      <c r="A11" s="14">
        <v>12</v>
      </c>
      <c r="B11" s="14">
        <v>78</v>
      </c>
    </row>
    <row r="12" spans="1:11" x14ac:dyDescent="0.25">
      <c r="A12" s="14">
        <v>15</v>
      </c>
      <c r="B12" s="14">
        <v>81</v>
      </c>
    </row>
    <row r="13" spans="1:11" x14ac:dyDescent="0.25">
      <c r="A13" s="14">
        <v>18</v>
      </c>
      <c r="B13" s="14">
        <v>85</v>
      </c>
    </row>
    <row r="14" spans="1:11" x14ac:dyDescent="0.25">
      <c r="A14" s="14">
        <v>20</v>
      </c>
      <c r="B14" s="14">
        <v>89</v>
      </c>
    </row>
  </sheetData>
  <mergeCells count="5">
    <mergeCell ref="A1:K1"/>
    <mergeCell ref="A2:K2"/>
    <mergeCell ref="C4:F4"/>
    <mergeCell ref="C6:F6"/>
    <mergeCell ref="C5:F5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0F6F1-12E1-4A68-9822-F0DDB347C658}">
  <sheetPr>
    <tabColor rgb="FF00B050"/>
  </sheetPr>
  <dimension ref="A1:K8"/>
  <sheetViews>
    <sheetView workbookViewId="0">
      <selection activeCell="L5" sqref="L5"/>
    </sheetView>
  </sheetViews>
  <sheetFormatPr defaultRowHeight="15" x14ac:dyDescent="0.2"/>
  <cols>
    <col min="3" max="3" width="18.4296875" customWidth="1"/>
  </cols>
  <sheetData>
    <row r="1" spans="1:11" s="2" customFormat="1" ht="21.75" x14ac:dyDescent="0.3">
      <c r="A1" s="65" t="s">
        <v>81</v>
      </c>
      <c r="B1" s="65"/>
      <c r="C1" s="65"/>
      <c r="D1" s="65"/>
      <c r="E1" s="65"/>
      <c r="F1" s="65"/>
      <c r="G1" s="65"/>
      <c r="H1" s="65"/>
      <c r="I1" s="65"/>
      <c r="J1" s="65"/>
      <c r="K1" s="65"/>
    </row>
    <row r="2" spans="1:11" ht="21" x14ac:dyDescent="0.25">
      <c r="A2" s="29" t="s">
        <v>82</v>
      </c>
      <c r="B2" s="29" t="s">
        <v>83</v>
      </c>
      <c r="C2" s="30" t="s">
        <v>84</v>
      </c>
    </row>
    <row r="3" spans="1:11" ht="21" x14ac:dyDescent="0.25">
      <c r="A3" s="31">
        <v>2</v>
      </c>
      <c r="B3" s="31">
        <v>5</v>
      </c>
      <c r="C3" s="30">
        <f>_xlfn.COVARIANCE.P(A3:$A$8,B3:$B$8)</f>
        <v>157.83333333333334</v>
      </c>
    </row>
    <row r="4" spans="1:11" ht="21" x14ac:dyDescent="0.25">
      <c r="A4" s="31">
        <v>8</v>
      </c>
      <c r="B4" s="31">
        <v>12</v>
      </c>
      <c r="C4" s="30"/>
    </row>
    <row r="5" spans="1:11" ht="21" x14ac:dyDescent="0.25">
      <c r="A5" s="31">
        <v>18</v>
      </c>
      <c r="B5" s="31">
        <v>18</v>
      </c>
      <c r="C5" s="30"/>
    </row>
    <row r="6" spans="1:11" ht="21" x14ac:dyDescent="0.25">
      <c r="A6" s="31">
        <v>20</v>
      </c>
      <c r="B6" s="31">
        <v>23</v>
      </c>
      <c r="C6" s="30"/>
    </row>
    <row r="7" spans="1:11" ht="21" x14ac:dyDescent="0.25">
      <c r="A7" s="31">
        <v>28</v>
      </c>
      <c r="B7" s="31">
        <v>45</v>
      </c>
      <c r="C7" s="30"/>
    </row>
    <row r="8" spans="1:11" ht="21" x14ac:dyDescent="0.25">
      <c r="A8" s="31">
        <v>30</v>
      </c>
      <c r="B8" s="31">
        <v>50</v>
      </c>
      <c r="C8" s="30"/>
    </row>
  </sheetData>
  <mergeCells count="1">
    <mergeCell ref="A1:K1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17402-9260-4478-AC67-66159BC8D664}">
  <sheetPr>
    <tabColor rgb="FF00B050"/>
  </sheetPr>
  <dimension ref="A1:K13"/>
  <sheetViews>
    <sheetView topLeftCell="K1" workbookViewId="0">
      <selection activeCell="P7" sqref="P7"/>
    </sheetView>
  </sheetViews>
  <sheetFormatPr defaultColWidth="9.14453125" defaultRowHeight="21" x14ac:dyDescent="0.25"/>
  <cols>
    <col min="1" max="1" width="25.2890625" style="13" customWidth="1"/>
    <col min="2" max="2" width="24.88671875" style="13" customWidth="1"/>
    <col min="3" max="3" width="26.23046875" style="13" customWidth="1"/>
    <col min="4" max="16384" width="9.14453125" style="13"/>
  </cols>
  <sheetData>
    <row r="1" spans="1:11" x14ac:dyDescent="0.25">
      <c r="A1" s="54" t="s">
        <v>85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2" spans="1:11" x14ac:dyDescent="0.25">
      <c r="A2" s="54" t="s">
        <v>86</v>
      </c>
      <c r="B2" s="54"/>
      <c r="C2" s="54"/>
      <c r="D2" s="54"/>
      <c r="E2" s="54"/>
      <c r="F2" s="54"/>
      <c r="G2" s="54"/>
      <c r="H2" s="54"/>
      <c r="I2" s="54"/>
      <c r="J2" s="54"/>
      <c r="K2" s="54"/>
    </row>
    <row r="4" spans="1:11" x14ac:dyDescent="0.25">
      <c r="A4" s="14" t="s">
        <v>87</v>
      </c>
      <c r="B4" s="14" t="s">
        <v>88</v>
      </c>
      <c r="C4" s="14" t="s">
        <v>89</v>
      </c>
    </row>
    <row r="5" spans="1:11" x14ac:dyDescent="0.25">
      <c r="A5" s="14">
        <v>4</v>
      </c>
      <c r="B5" s="14">
        <v>2</v>
      </c>
      <c r="C5" s="14">
        <f>_xlfn.NORM.DIST(A5,6.65,1.013656747,FALSE)</f>
        <v>1.2909680741572897E-2</v>
      </c>
    </row>
    <row r="6" spans="1:11" x14ac:dyDescent="0.25">
      <c r="A6" s="14">
        <v>5</v>
      </c>
      <c r="B6" s="14">
        <v>10</v>
      </c>
      <c r="C6" s="14">
        <f>_xlfn.NORM.DIST(A6,6.65,1.013656747,FALSE)</f>
        <v>0.10463047889628153</v>
      </c>
    </row>
    <row r="7" spans="1:11" x14ac:dyDescent="0.25">
      <c r="A7" s="14">
        <v>6</v>
      </c>
      <c r="B7" s="14">
        <v>30</v>
      </c>
      <c r="C7" s="14">
        <f t="shared" ref="C7:C10" si="0">_xlfn.NORM.DIST(A7,6.65,1.013656747,FALSE)</f>
        <v>0.32042758430208523</v>
      </c>
    </row>
    <row r="8" spans="1:11" x14ac:dyDescent="0.25">
      <c r="A8" s="14">
        <v>7</v>
      </c>
      <c r="B8" s="14">
        <v>40</v>
      </c>
      <c r="C8" s="14">
        <f t="shared" si="0"/>
        <v>0.37079216599795356</v>
      </c>
    </row>
    <row r="9" spans="1:11" x14ac:dyDescent="0.25">
      <c r="A9" s="14">
        <v>8</v>
      </c>
      <c r="B9" s="14">
        <v>15</v>
      </c>
      <c r="C9" s="14">
        <f t="shared" si="0"/>
        <v>0.1621288028252878</v>
      </c>
    </row>
    <row r="10" spans="1:11" x14ac:dyDescent="0.25">
      <c r="A10" s="14">
        <v>9</v>
      </c>
      <c r="B10" s="14">
        <v>3</v>
      </c>
      <c r="C10" s="14">
        <f t="shared" si="0"/>
        <v>2.6786672841090979E-2</v>
      </c>
    </row>
    <row r="12" spans="1:11" x14ac:dyDescent="0.25">
      <c r="A12" s="13" t="s">
        <v>41</v>
      </c>
      <c r="B12" s="13">
        <f>SUMPRODUCT(A5:A10,B5:B10)/SUM(B5:B10)</f>
        <v>6.65</v>
      </c>
    </row>
    <row r="13" spans="1:11" x14ac:dyDescent="0.25">
      <c r="A13" s="13" t="s">
        <v>60</v>
      </c>
      <c r="B13" s="13" cm="1">
        <f t="array" ref="B13">SQRT(SUMPRODUCT((A5:A10-B12)^2,B5:B10)/SUM(B5:B10))</f>
        <v>1.0136567466356647</v>
      </c>
    </row>
  </sheetData>
  <mergeCells count="2">
    <mergeCell ref="A1:K1"/>
    <mergeCell ref="A2:K2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C8E15-CB4B-4796-8AF4-CAD37AFD4415}">
  <sheetPr>
    <tabColor rgb="FF00B050"/>
  </sheetPr>
  <dimension ref="A1:L10"/>
  <sheetViews>
    <sheetView workbookViewId="0">
      <selection activeCell="L6" sqref="L6"/>
    </sheetView>
  </sheetViews>
  <sheetFormatPr defaultColWidth="9.14453125" defaultRowHeight="21" x14ac:dyDescent="0.25"/>
  <cols>
    <col min="1" max="1" width="12.64453125" style="13" bestFit="1" customWidth="1"/>
    <col min="2" max="2" width="13.71875" style="13" customWidth="1"/>
    <col min="3" max="3" width="22.05859375" style="13" customWidth="1"/>
    <col min="4" max="16384" width="9.14453125" style="13"/>
  </cols>
  <sheetData>
    <row r="1" spans="1:12" x14ac:dyDescent="0.25">
      <c r="A1" s="54" t="s">
        <v>90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</row>
    <row r="2" spans="1:12" x14ac:dyDescent="0.25">
      <c r="A2" s="29" t="s">
        <v>91</v>
      </c>
      <c r="B2" s="33" t="s">
        <v>72</v>
      </c>
      <c r="C2" s="13" t="s">
        <v>92</v>
      </c>
      <c r="D2" s="13" t="s">
        <v>93</v>
      </c>
      <c r="F2" s="13" t="s">
        <v>41</v>
      </c>
      <c r="G2" s="13">
        <f>SUMPRODUCT(B3:B10,C3:C10)/SUM(B3:B10)</f>
        <v>51.573033707865171</v>
      </c>
    </row>
    <row r="3" spans="1:12" x14ac:dyDescent="0.25">
      <c r="A3" s="40" t="s">
        <v>94</v>
      </c>
      <c r="B3" s="31">
        <v>5</v>
      </c>
      <c r="C3" s="13">
        <f>(LEFT(A3,FIND("-",A3)-1)+RIGHT(A3,FIND("-",A3)-1))/2</f>
        <v>15</v>
      </c>
      <c r="D3" s="13">
        <f>_xlfn.NORM.DIST(C3, G$2, G$3, FALSE)</f>
        <v>1.5640898088328517E-3</v>
      </c>
      <c r="F3" s="13" t="s">
        <v>95</v>
      </c>
      <c r="G3" s="13" cm="1">
        <f t="array" ref="G3">SQRT(SUMPRODUCT(B3:B10, (C3:C10-AVERAGE(C3:C10))^2)/SUM(B3:B10))</f>
        <v>15.442899535625289</v>
      </c>
    </row>
    <row r="4" spans="1:12" x14ac:dyDescent="0.25">
      <c r="A4" s="31" t="s">
        <v>96</v>
      </c>
      <c r="B4" s="31">
        <v>12</v>
      </c>
      <c r="C4" s="13">
        <f t="shared" ref="C4:C10" si="0">(LEFT(A4,FIND("-",A4)-1)+RIGHT(A4,FIND("-",A4)-1))/2</f>
        <v>25</v>
      </c>
      <c r="D4" s="13">
        <f t="shared" ref="D4:D10" si="1">_xlfn.NORM.DIST(C4, G$2, G$3, FALSE)</f>
        <v>5.8779881142626087E-3</v>
      </c>
    </row>
    <row r="5" spans="1:12" x14ac:dyDescent="0.25">
      <c r="A5" s="31" t="s">
        <v>97</v>
      </c>
      <c r="B5" s="31">
        <v>13</v>
      </c>
      <c r="C5" s="13">
        <f t="shared" si="0"/>
        <v>35</v>
      </c>
      <c r="D5" s="13">
        <f t="shared" si="1"/>
        <v>1.452408325103499E-2</v>
      </c>
    </row>
    <row r="6" spans="1:12" x14ac:dyDescent="0.25">
      <c r="A6" s="31" t="s">
        <v>98</v>
      </c>
      <c r="B6" s="31">
        <v>42</v>
      </c>
      <c r="C6" s="13">
        <f t="shared" si="0"/>
        <v>45</v>
      </c>
      <c r="D6" s="13">
        <f t="shared" si="1"/>
        <v>2.3596183473511216E-2</v>
      </c>
    </row>
    <row r="7" spans="1:12" x14ac:dyDescent="0.25">
      <c r="A7" s="31" t="s">
        <v>99</v>
      </c>
      <c r="B7" s="31">
        <v>76</v>
      </c>
      <c r="C7" s="13">
        <f t="shared" si="0"/>
        <v>55</v>
      </c>
      <c r="D7" s="13">
        <f t="shared" si="1"/>
        <v>2.5205064199257783E-2</v>
      </c>
    </row>
    <row r="8" spans="1:12" x14ac:dyDescent="0.25">
      <c r="A8" s="31" t="s">
        <v>100</v>
      </c>
      <c r="B8" s="31">
        <v>12</v>
      </c>
      <c r="C8" s="13">
        <f t="shared" si="0"/>
        <v>65</v>
      </c>
      <c r="D8" s="13">
        <f t="shared" si="1"/>
        <v>1.7702184395782149E-2</v>
      </c>
    </row>
    <row r="9" spans="1:12" x14ac:dyDescent="0.25">
      <c r="A9" s="31" t="s">
        <v>101</v>
      </c>
      <c r="B9" s="31">
        <v>3</v>
      </c>
      <c r="C9" s="13">
        <f t="shared" si="0"/>
        <v>75</v>
      </c>
      <c r="D9" s="13">
        <f t="shared" si="1"/>
        <v>8.1744571454465051E-3</v>
      </c>
    </row>
    <row r="10" spans="1:12" x14ac:dyDescent="0.25">
      <c r="A10" s="31" t="s">
        <v>102</v>
      </c>
      <c r="B10" s="31">
        <v>15</v>
      </c>
      <c r="C10" s="13">
        <f t="shared" si="0"/>
        <v>85</v>
      </c>
      <c r="D10" s="13">
        <f t="shared" si="1"/>
        <v>2.4818983552951372E-3</v>
      </c>
    </row>
  </sheetData>
  <mergeCells count="1">
    <mergeCell ref="A1:L1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C4D7B-691D-440F-886C-2A748738F140}">
  <sheetPr>
    <tabColor rgb="FF00B050"/>
  </sheetPr>
  <dimension ref="A1:W5"/>
  <sheetViews>
    <sheetView workbookViewId="0">
      <selection activeCell="E7" sqref="E7"/>
    </sheetView>
  </sheetViews>
  <sheetFormatPr defaultRowHeight="15" x14ac:dyDescent="0.2"/>
  <cols>
    <col min="1" max="1" width="14.2578125" customWidth="1"/>
    <col min="2" max="2" width="16.0078125" customWidth="1"/>
    <col min="4" max="4" width="14.9296875" customWidth="1"/>
    <col min="5" max="5" width="12.375" customWidth="1"/>
  </cols>
  <sheetData>
    <row r="1" spans="1:23" ht="21" x14ac:dyDescent="0.25">
      <c r="A1" s="66" t="s">
        <v>103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ht="21" x14ac:dyDescent="0.25">
      <c r="A2" s="66" t="s">
        <v>104</v>
      </c>
      <c r="B2" s="66"/>
      <c r="C2" s="66"/>
      <c r="D2" s="66"/>
      <c r="E2" s="38"/>
      <c r="F2" s="38"/>
      <c r="G2" s="38"/>
      <c r="H2" s="38"/>
      <c r="I2" s="38"/>
      <c r="J2" s="38"/>
      <c r="K2" s="38"/>
      <c r="L2" s="3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</row>
    <row r="3" spans="1:23" ht="15" customHeight="1" x14ac:dyDescent="0.3">
      <c r="A3" s="66"/>
      <c r="B3" s="66"/>
      <c r="C3" s="38"/>
      <c r="D3" s="66"/>
      <c r="E3" s="66"/>
      <c r="F3" s="38"/>
      <c r="G3" s="39"/>
      <c r="H3" s="39"/>
      <c r="I3" s="39"/>
      <c r="J3" s="39"/>
      <c r="K3" s="39"/>
      <c r="L3" s="39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21.75" x14ac:dyDescent="0.3">
      <c r="A4" s="38" t="s">
        <v>105</v>
      </c>
      <c r="B4" s="38" t="s">
        <v>63</v>
      </c>
      <c r="C4" s="38"/>
      <c r="D4" s="38" t="s">
        <v>105</v>
      </c>
      <c r="E4" s="38" t="s">
        <v>63</v>
      </c>
      <c r="F4" s="38"/>
      <c r="G4" s="39"/>
      <c r="H4" s="39"/>
      <c r="I4" s="39"/>
      <c r="J4" s="39"/>
      <c r="K4" s="39"/>
      <c r="L4" s="39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21.75" x14ac:dyDescent="0.3">
      <c r="A5" s="38">
        <v>0</v>
      </c>
      <c r="B5" s="38">
        <f>NORMDIST(A5,6,SQRT(6),TRUE)</f>
        <v>7.1529392177148085E-3</v>
      </c>
      <c r="C5" s="38"/>
      <c r="D5" s="38">
        <v>4</v>
      </c>
      <c r="E5" s="38">
        <f>NORMDIST(D5,6,SQRT(6),TRUE)</f>
        <v>0.20710808912126252</v>
      </c>
      <c r="F5" s="38"/>
      <c r="G5" s="39"/>
      <c r="H5" s="39"/>
      <c r="I5" s="39"/>
      <c r="J5" s="39"/>
      <c r="K5" s="39"/>
      <c r="L5" s="39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</sheetData>
  <mergeCells count="4">
    <mergeCell ref="A1:L1"/>
    <mergeCell ref="A2:D2"/>
    <mergeCell ref="A3:B3"/>
    <mergeCell ref="D3:E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8684E-5D34-4FAB-B71D-A9D143307E5A}">
  <sheetPr>
    <tabColor rgb="FF00B050"/>
  </sheetPr>
  <dimension ref="A1:M7"/>
  <sheetViews>
    <sheetView workbookViewId="0">
      <selection activeCell="A7" sqref="A7"/>
    </sheetView>
  </sheetViews>
  <sheetFormatPr defaultColWidth="9.14453125" defaultRowHeight="21" x14ac:dyDescent="0.25"/>
  <cols>
    <col min="1" max="1" width="41.02734375" style="13" customWidth="1"/>
    <col min="2" max="16384" width="9.14453125" style="13"/>
  </cols>
  <sheetData>
    <row r="1" spans="1:13" x14ac:dyDescent="0.25">
      <c r="A1" s="59" t="s">
        <v>106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</row>
    <row r="2" spans="1:13" x14ac:dyDescent="0.25">
      <c r="A2" s="59" t="s">
        <v>107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</row>
    <row r="4" spans="1:13" x14ac:dyDescent="0.25">
      <c r="A4" s="56" t="s">
        <v>108</v>
      </c>
      <c r="B4" s="56"/>
      <c r="C4" s="56"/>
      <c r="D4" s="56"/>
      <c r="E4" s="56"/>
      <c r="F4" s="56"/>
      <c r="G4" s="56"/>
      <c r="H4" s="56"/>
    </row>
    <row r="5" spans="1:13" x14ac:dyDescent="0.25">
      <c r="A5" s="13" t="s">
        <v>109</v>
      </c>
      <c r="C5" s="12"/>
      <c r="D5" s="12"/>
    </row>
    <row r="6" spans="1:13" x14ac:dyDescent="0.25">
      <c r="A6" s="13" t="s">
        <v>110</v>
      </c>
      <c r="B6" s="56" t="s">
        <v>111</v>
      </c>
      <c r="C6" s="56"/>
      <c r="D6" s="56"/>
      <c r="E6" s="56"/>
      <c r="F6" s="56"/>
      <c r="G6" s="56"/>
      <c r="H6" s="56"/>
      <c r="I6" s="56"/>
      <c r="J6" s="56"/>
    </row>
    <row r="7" spans="1:13" x14ac:dyDescent="0.25">
      <c r="A7" s="13">
        <f>_xlfn.POISSON.DIST(9,20,TRUE)</f>
        <v>4.9954123083075881E-3</v>
      </c>
    </row>
  </sheetData>
  <mergeCells count="4">
    <mergeCell ref="A2:M2"/>
    <mergeCell ref="A1:M1"/>
    <mergeCell ref="A4:H4"/>
    <mergeCell ref="B6:J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F873B-C93C-4180-9656-4646C155F727}">
  <sheetPr>
    <tabColor rgb="FF00B050"/>
  </sheetPr>
  <dimension ref="A1:K9"/>
  <sheetViews>
    <sheetView workbookViewId="0">
      <selection activeCell="C8" sqref="C8"/>
    </sheetView>
  </sheetViews>
  <sheetFormatPr defaultColWidth="9.14453125" defaultRowHeight="21" x14ac:dyDescent="0.25"/>
  <cols>
    <col min="1" max="1" width="73.44921875" style="13" customWidth="1"/>
    <col min="2" max="2" width="9.14453125" style="13"/>
    <col min="3" max="3" width="9.28125" style="13" bestFit="1" customWidth="1"/>
    <col min="4" max="16384" width="9.14453125" style="13"/>
  </cols>
  <sheetData>
    <row r="1" spans="1:11" x14ac:dyDescent="0.25">
      <c r="A1" s="59" t="s">
        <v>112</v>
      </c>
      <c r="B1" s="59"/>
      <c r="C1" s="59"/>
      <c r="D1" s="59"/>
      <c r="E1" s="59"/>
      <c r="F1" s="59"/>
      <c r="G1" s="59"/>
      <c r="H1" s="59"/>
      <c r="I1" s="59"/>
      <c r="J1" s="59"/>
      <c r="K1" s="59"/>
    </row>
    <row r="2" spans="1:11" x14ac:dyDescent="0.25">
      <c r="A2" s="59" t="s">
        <v>113</v>
      </c>
      <c r="B2" s="59"/>
      <c r="C2" s="59"/>
      <c r="D2" s="59"/>
      <c r="E2" s="59"/>
      <c r="F2" s="59"/>
      <c r="G2" s="59"/>
      <c r="H2" s="59"/>
      <c r="I2" s="59"/>
      <c r="J2" s="59"/>
      <c r="K2" s="59"/>
    </row>
    <row r="4" spans="1:11" x14ac:dyDescent="0.25">
      <c r="A4" s="59" t="s">
        <v>114</v>
      </c>
      <c r="B4" s="59"/>
      <c r="C4" s="59"/>
      <c r="D4" s="59"/>
      <c r="E4" s="59"/>
      <c r="F4" s="59"/>
      <c r="G4" s="59"/>
    </row>
    <row r="5" spans="1:11" x14ac:dyDescent="0.25">
      <c r="A5" s="59" t="s">
        <v>115</v>
      </c>
      <c r="B5" s="59"/>
      <c r="C5" s="59"/>
      <c r="D5" s="59"/>
      <c r="E5" s="59"/>
      <c r="F5" s="59"/>
      <c r="G5" s="59"/>
    </row>
    <row r="6" spans="1:11" x14ac:dyDescent="0.25">
      <c r="A6" s="59" t="s">
        <v>116</v>
      </c>
      <c r="B6" s="59"/>
      <c r="C6" s="59"/>
      <c r="D6" s="59"/>
      <c r="E6" s="59"/>
      <c r="F6" s="59"/>
      <c r="G6" s="59"/>
    </row>
    <row r="7" spans="1:11" x14ac:dyDescent="0.25">
      <c r="A7" s="59" t="s">
        <v>117</v>
      </c>
      <c r="B7" s="59"/>
      <c r="C7" s="59"/>
      <c r="D7" s="59"/>
      <c r="E7" s="59"/>
      <c r="F7" s="59"/>
      <c r="G7" s="59"/>
    </row>
    <row r="8" spans="1:11" x14ac:dyDescent="0.25">
      <c r="A8" s="13" t="s">
        <v>118</v>
      </c>
      <c r="B8" s="14" t="s">
        <v>119</v>
      </c>
      <c r="C8" s="13">
        <f>COMBIN(5,2)*COMBIN(12-5,3-2)/COMBIN(12,3)</f>
        <v>0.31818181818181818</v>
      </c>
    </row>
    <row r="9" spans="1:11" ht="21.75" x14ac:dyDescent="0.3">
      <c r="A9" s="2"/>
      <c r="B9"/>
      <c r="C9"/>
    </row>
  </sheetData>
  <mergeCells count="6">
    <mergeCell ref="A7:G7"/>
    <mergeCell ref="A1:K1"/>
    <mergeCell ref="A2:K2"/>
    <mergeCell ref="A4:G4"/>
    <mergeCell ref="A5:G5"/>
    <mergeCell ref="A6:G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A5408-3C5D-425D-BC54-BBE820F480F4}">
  <dimension ref="A1:M10"/>
  <sheetViews>
    <sheetView workbookViewId="0">
      <selection activeCell="C6" sqref="C6"/>
    </sheetView>
  </sheetViews>
  <sheetFormatPr defaultColWidth="9.14453125" defaultRowHeight="21" x14ac:dyDescent="0.3"/>
  <cols>
    <col min="1" max="1" width="14.796875" style="2" customWidth="1"/>
    <col min="2" max="2" width="25.421875" style="2" customWidth="1"/>
    <col min="3" max="3" width="20.3125" style="2" customWidth="1"/>
    <col min="4" max="4" width="16.27734375" style="2" customWidth="1"/>
    <col min="5" max="7" width="9.14453125" style="2"/>
    <col min="8" max="8" width="17.08203125" style="2" customWidth="1"/>
    <col min="9" max="16384" width="9.14453125" style="2"/>
  </cols>
  <sheetData>
    <row r="1" spans="1:13" ht="21.75" x14ac:dyDescent="0.3">
      <c r="A1" s="54" t="s">
        <v>120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</row>
    <row r="2" spans="1:13" ht="21.75" x14ac:dyDescent="0.3">
      <c r="A2" s="54" t="s">
        <v>121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3" ht="21.75" x14ac:dyDescent="0.3">
      <c r="A3" s="30"/>
      <c r="B3" s="30"/>
      <c r="C3" s="30"/>
      <c r="D3" s="30"/>
      <c r="E3" s="13"/>
    </row>
    <row r="4" spans="1:13" x14ac:dyDescent="0.3">
      <c r="A4" s="67" t="s">
        <v>122</v>
      </c>
      <c r="B4" s="67"/>
      <c r="C4" s="46">
        <v>10</v>
      </c>
      <c r="D4" s="46"/>
      <c r="E4" s="46"/>
      <c r="F4" s="46"/>
      <c r="G4" s="46"/>
    </row>
    <row r="5" spans="1:13" x14ac:dyDescent="0.3">
      <c r="A5" s="67" t="s">
        <v>123</v>
      </c>
      <c r="B5" s="67"/>
      <c r="C5" s="46">
        <v>4</v>
      </c>
      <c r="D5" s="46"/>
      <c r="E5" s="46"/>
      <c r="F5" s="46"/>
      <c r="G5" s="46"/>
    </row>
    <row r="6" spans="1:13" x14ac:dyDescent="0.3">
      <c r="A6" s="67" t="s">
        <v>124</v>
      </c>
      <c r="B6" s="67"/>
      <c r="C6" s="46">
        <v>2</v>
      </c>
      <c r="D6" s="46"/>
      <c r="E6" s="46"/>
      <c r="F6" s="46"/>
      <c r="G6" s="46"/>
    </row>
    <row r="7" spans="1:13" x14ac:dyDescent="0.3">
      <c r="A7" s="67" t="s">
        <v>125</v>
      </c>
      <c r="B7" s="67"/>
      <c r="C7" s="46">
        <v>4</v>
      </c>
      <c r="D7" s="46"/>
      <c r="E7" s="46"/>
      <c r="F7" s="46"/>
      <c r="G7" s="46"/>
    </row>
    <row r="8" spans="1:13" ht="21.75" x14ac:dyDescent="0.3">
      <c r="A8" s="13"/>
      <c r="B8" s="14"/>
      <c r="C8" s="13"/>
      <c r="D8" s="13"/>
      <c r="E8" s="13"/>
      <c r="F8" s="13"/>
      <c r="G8" s="13"/>
    </row>
    <row r="9" spans="1:13" x14ac:dyDescent="0.3">
      <c r="A9" s="67" t="s">
        <v>126</v>
      </c>
      <c r="B9" s="67"/>
      <c r="C9" s="46">
        <v>8</v>
      </c>
    </row>
    <row r="10" spans="1:13" x14ac:dyDescent="0.3">
      <c r="A10" s="67" t="s">
        <v>127</v>
      </c>
      <c r="B10" s="67"/>
      <c r="C10" s="67"/>
      <c r="D10" s="67"/>
      <c r="E10" s="67"/>
      <c r="F10" s="67"/>
      <c r="G10" s="67"/>
      <c r="H10" s="2">
        <f>COMBIN(8,4)*POWER(C6/C4,4)*POWER(C7/C4,4)</f>
        <v>2.8672000000000025E-3</v>
      </c>
    </row>
  </sheetData>
  <mergeCells count="8">
    <mergeCell ref="A2:M2"/>
    <mergeCell ref="A1:M1"/>
    <mergeCell ref="A9:B9"/>
    <mergeCell ref="A10:G10"/>
    <mergeCell ref="A4:B4"/>
    <mergeCell ref="A5:B5"/>
    <mergeCell ref="A6:B6"/>
    <mergeCell ref="A7:B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37FF0-5E43-453D-848B-43619B926918}">
  <sheetPr>
    <tabColor rgb="FF00B050"/>
  </sheetPr>
  <dimension ref="A1:E8"/>
  <sheetViews>
    <sheetView workbookViewId="0">
      <selection activeCell="F5" sqref="F5"/>
    </sheetView>
  </sheetViews>
  <sheetFormatPr defaultColWidth="9.14453125" defaultRowHeight="21" x14ac:dyDescent="0.25"/>
  <cols>
    <col min="1" max="1" width="18.5625" style="13" customWidth="1"/>
    <col min="2" max="2" width="19.1015625" style="13" customWidth="1"/>
    <col min="3" max="3" width="29.0546875" style="13" customWidth="1"/>
    <col min="4" max="4" width="21.65625" style="13" customWidth="1"/>
    <col min="5" max="16384" width="9.14453125" style="13"/>
  </cols>
  <sheetData>
    <row r="1" spans="1:5" x14ac:dyDescent="0.25">
      <c r="A1" s="56" t="s">
        <v>128</v>
      </c>
      <c r="B1" s="56"/>
      <c r="C1" s="56"/>
      <c r="D1" s="56"/>
      <c r="E1" s="56"/>
    </row>
    <row r="2" spans="1:5" x14ac:dyDescent="0.25">
      <c r="A2" s="13" t="s">
        <v>129</v>
      </c>
      <c r="B2" s="24" t="s">
        <v>130</v>
      </c>
      <c r="C2" s="24" t="s">
        <v>131</v>
      </c>
      <c r="D2" s="13" t="s">
        <v>132</v>
      </c>
    </row>
    <row r="3" spans="1:5" x14ac:dyDescent="0.25">
      <c r="A3" s="13">
        <v>5</v>
      </c>
      <c r="B3" s="13">
        <v>8</v>
      </c>
      <c r="C3" s="13">
        <f>1/6</f>
        <v>0.16666666666666666</v>
      </c>
      <c r="D3" s="13">
        <f>_xlfn.BINOM.DIST(A3,$B$3,C3,FALSE)</f>
        <v>4.1676192653558927E-3</v>
      </c>
    </row>
    <row r="4" spans="1:5" x14ac:dyDescent="0.25">
      <c r="A4" s="13">
        <v>6</v>
      </c>
      <c r="C4" s="13">
        <f t="shared" ref="C4:C6" si="0">1/6</f>
        <v>0.16666666666666666</v>
      </c>
      <c r="D4" s="13">
        <f t="shared" ref="D4:D6" si="1">_xlfn.BINOM.DIST(A4,$B$3,C4,FALSE)</f>
        <v>4.1676192653558982E-4</v>
      </c>
    </row>
    <row r="5" spans="1:5" x14ac:dyDescent="0.25">
      <c r="A5" s="13">
        <v>7</v>
      </c>
      <c r="C5" s="13">
        <f t="shared" si="0"/>
        <v>0.16666666666666666</v>
      </c>
      <c r="D5" s="13">
        <f t="shared" si="1"/>
        <v>2.381496723060507E-5</v>
      </c>
    </row>
    <row r="6" spans="1:5" x14ac:dyDescent="0.25">
      <c r="A6" s="13">
        <v>8</v>
      </c>
      <c r="C6" s="13">
        <f t="shared" si="0"/>
        <v>0.16666666666666666</v>
      </c>
      <c r="D6" s="13">
        <f t="shared" si="1"/>
        <v>5.9537418076512749E-7</v>
      </c>
    </row>
    <row r="8" spans="1:5" x14ac:dyDescent="0.25">
      <c r="A8" s="56" t="s">
        <v>133</v>
      </c>
      <c r="B8" s="56"/>
      <c r="C8" s="56"/>
      <c r="D8" s="13">
        <f>SUM(D3:D6)</f>
        <v>4.6087915333028525E-3</v>
      </c>
    </row>
  </sheetData>
  <mergeCells count="2">
    <mergeCell ref="A8:C8"/>
    <mergeCell ref="A1:E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B4389-4133-4706-949D-72342DAC44D7}">
  <sheetPr>
    <tabColor rgb="FF00B050"/>
  </sheetPr>
  <dimension ref="A1:G5"/>
  <sheetViews>
    <sheetView workbookViewId="0">
      <selection activeCell="J7" sqref="J7"/>
    </sheetView>
  </sheetViews>
  <sheetFormatPr defaultRowHeight="15" x14ac:dyDescent="0.2"/>
  <cols>
    <col min="1" max="1" width="23.5390625" customWidth="1"/>
    <col min="2" max="2" width="15.73828125" customWidth="1"/>
    <col min="3" max="3" width="31.609375" customWidth="1"/>
    <col min="4" max="4" width="17.484375" customWidth="1"/>
  </cols>
  <sheetData>
    <row r="1" spans="1:7" ht="21" x14ac:dyDescent="0.25">
      <c r="A1" s="60" t="s">
        <v>134</v>
      </c>
      <c r="B1" s="60"/>
      <c r="C1" s="60"/>
      <c r="D1" s="60"/>
      <c r="E1" s="60"/>
      <c r="F1" s="60"/>
      <c r="G1" s="60"/>
    </row>
    <row r="2" spans="1:7" ht="21" x14ac:dyDescent="0.25">
      <c r="A2" s="30" t="s">
        <v>135</v>
      </c>
      <c r="B2" s="30" t="s">
        <v>136</v>
      </c>
      <c r="C2" s="30" t="s">
        <v>131</v>
      </c>
      <c r="D2" s="30" t="s">
        <v>63</v>
      </c>
      <c r="E2" s="13"/>
    </row>
    <row r="3" spans="1:7" ht="21" x14ac:dyDescent="0.25">
      <c r="A3" s="30">
        <v>5</v>
      </c>
      <c r="B3" s="30">
        <v>6</v>
      </c>
      <c r="C3" s="30">
        <v>0.5</v>
      </c>
      <c r="D3" s="30">
        <f>_xlfn.BINOM.DIST(A3,B3,C3,FALSE)</f>
        <v>9.375E-2</v>
      </c>
      <c r="E3" s="13"/>
    </row>
    <row r="4" spans="1:7" ht="21" x14ac:dyDescent="0.25">
      <c r="A4" s="13"/>
      <c r="B4" s="13"/>
      <c r="C4" s="13"/>
      <c r="D4" s="13"/>
      <c r="E4" s="13"/>
    </row>
    <row r="5" spans="1:7" ht="21" x14ac:dyDescent="0.25">
      <c r="A5" s="13"/>
      <c r="B5" s="13"/>
      <c r="C5" s="13"/>
      <c r="D5" s="13"/>
      <c r="E5" s="13"/>
    </row>
  </sheetData>
  <mergeCells count="1">
    <mergeCell ref="A1:G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955B9984-D0D7-47E2-8FD4-0F7DA70B90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20</vt:lpstr>
      <vt:lpstr>19</vt:lpstr>
      <vt:lpstr>21</vt:lpstr>
      <vt:lpstr>22</vt:lpstr>
      <vt:lpstr>23</vt:lpstr>
      <vt:lpstr>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Ankit Sarawag</dc:creator>
  <cp:keywords/>
  <dc:description/>
  <cp:lastModifiedBy>Sudeep Kumar Singh</cp:lastModifiedBy>
  <cp:revision/>
  <dcterms:created xsi:type="dcterms:W3CDTF">2023-06-29T10:58:23Z</dcterms:created>
  <dcterms:modified xsi:type="dcterms:W3CDTF">2023-08-04T17:51:32Z</dcterms:modified>
  <cp:category/>
  <cp:contentStatus/>
</cp:coreProperties>
</file>