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OneDrive\Дюс\AvicennaMath\"/>
    </mc:Choice>
  </mc:AlternateContent>
  <bookViews>
    <workbookView xWindow="0" yWindow="0" windowWidth="28800" windowHeight="12330" activeTab="6"/>
  </bookViews>
  <sheets>
    <sheet name="summary table" sheetId="29" r:id="rId1"/>
    <sheet name="brain health" sheetId="27" r:id="rId2"/>
    <sheet name="brain health copy" sheetId="30" r:id="rId3"/>
    <sheet name="CV health" sheetId="26" r:id="rId4"/>
    <sheet name="allergy" sheetId="25" r:id="rId5"/>
    <sheet name="respiratory health" sheetId="23" r:id="rId6"/>
    <sheet name="mental health" sheetId="28" r:id="rId7"/>
    <sheet name="sensorial health" sheetId="24" r:id="rId8"/>
  </sheets>
  <definedNames>
    <definedName name="_xlchart.v1.0" hidden="1">'summary table'!$B$2:$C$7</definedName>
    <definedName name="_xlchart.v1.1" hidden="1">'summary table'!$D$2:$D$7</definedName>
    <definedName name="_xlchart.v1.2" hidden="1">'summary table'!$B$2:$C$7</definedName>
    <definedName name="_xlchart.v1.3" hidden="1">'summary table'!$D$2:$D$7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9" i="30" l="1"/>
  <c r="G178" i="30"/>
  <c r="G177" i="30"/>
  <c r="G176" i="30"/>
  <c r="G175" i="30"/>
  <c r="G174" i="30"/>
  <c r="G173" i="30"/>
  <c r="G172" i="30"/>
  <c r="G171" i="30"/>
  <c r="G170" i="30"/>
  <c r="G169" i="30"/>
  <c r="G168" i="30"/>
  <c r="G167" i="30"/>
  <c r="G166" i="30"/>
  <c r="G165" i="30"/>
  <c r="G164" i="30"/>
  <c r="G163" i="30"/>
  <c r="G162" i="30"/>
  <c r="G161" i="30"/>
  <c r="G160" i="30"/>
  <c r="G159" i="30"/>
  <c r="G158" i="30"/>
  <c r="G157" i="30"/>
  <c r="G156" i="30"/>
  <c r="G155" i="30"/>
  <c r="G154" i="30"/>
  <c r="G153" i="30"/>
  <c r="G152" i="30"/>
  <c r="G151" i="30"/>
  <c r="G150" i="30"/>
  <c r="G149" i="30"/>
  <c r="G148" i="30"/>
  <c r="G147" i="30"/>
  <c r="G146" i="30"/>
  <c r="G145" i="30"/>
  <c r="G144" i="30"/>
  <c r="G143" i="30"/>
  <c r="G142" i="30"/>
  <c r="G141" i="30"/>
  <c r="G140" i="30"/>
  <c r="G139" i="30"/>
  <c r="G138" i="30"/>
  <c r="G137" i="30"/>
  <c r="G136" i="30"/>
  <c r="G135" i="30"/>
  <c r="G134" i="30"/>
  <c r="G133" i="30"/>
  <c r="G132" i="30"/>
  <c r="G131" i="30"/>
  <c r="G130" i="30"/>
  <c r="G129" i="30"/>
  <c r="G128" i="30"/>
  <c r="G127" i="30"/>
  <c r="G126" i="30"/>
  <c r="G125" i="30"/>
  <c r="G124" i="30"/>
  <c r="G123" i="30"/>
  <c r="G122" i="30"/>
  <c r="G121" i="30"/>
  <c r="G120" i="30"/>
  <c r="G119" i="30"/>
  <c r="G118" i="30"/>
  <c r="G117" i="30"/>
  <c r="G116" i="30"/>
  <c r="G115" i="30"/>
  <c r="G114" i="30"/>
  <c r="G113" i="30"/>
  <c r="G112" i="30"/>
  <c r="G111" i="30"/>
  <c r="G110" i="30"/>
  <c r="G109" i="30"/>
  <c r="G108" i="30"/>
  <c r="G107" i="30"/>
  <c r="G106" i="30"/>
  <c r="G105" i="30"/>
  <c r="G104" i="30"/>
  <c r="G103" i="30"/>
  <c r="G102" i="30"/>
  <c r="G101" i="30"/>
  <c r="G100" i="30"/>
  <c r="G99" i="30"/>
  <c r="G98" i="30"/>
  <c r="G97" i="30"/>
  <c r="G96" i="30"/>
  <c r="G95" i="30"/>
  <c r="G94" i="30"/>
  <c r="G93" i="30"/>
  <c r="G92" i="30"/>
  <c r="G91" i="30"/>
  <c r="G90" i="30"/>
  <c r="G89" i="30"/>
  <c r="G88" i="30"/>
  <c r="G87" i="30"/>
  <c r="G86" i="30"/>
  <c r="G85" i="30"/>
  <c r="G84" i="30"/>
  <c r="G83" i="30"/>
  <c r="G82" i="30"/>
  <c r="G81" i="30"/>
  <c r="G80" i="30"/>
  <c r="G79" i="30"/>
  <c r="G78" i="30"/>
  <c r="G77" i="30"/>
  <c r="G76" i="30"/>
  <c r="G75" i="30"/>
  <c r="G74" i="30"/>
  <c r="G73" i="30"/>
  <c r="G72" i="30"/>
  <c r="G71" i="30"/>
  <c r="G70" i="30"/>
  <c r="G69" i="30"/>
  <c r="G68" i="30"/>
  <c r="G67" i="30"/>
  <c r="G66" i="30"/>
  <c r="G65" i="30"/>
  <c r="G64" i="30"/>
  <c r="G63" i="30"/>
  <c r="G62" i="30"/>
  <c r="G61" i="30"/>
  <c r="G60" i="30"/>
  <c r="E178" i="30"/>
  <c r="E179" i="30" s="1"/>
  <c r="E171" i="30"/>
  <c r="E172" i="30" s="1"/>
  <c r="E173" i="30" s="1"/>
  <c r="E174" i="30" s="1"/>
  <c r="E175" i="30" s="1"/>
  <c r="E176" i="30" s="1"/>
  <c r="E177" i="30" s="1"/>
  <c r="E163" i="30"/>
  <c r="E164" i="30" s="1"/>
  <c r="E165" i="30" s="1"/>
  <c r="E166" i="30" s="1"/>
  <c r="E167" i="30" s="1"/>
  <c r="E168" i="30" s="1"/>
  <c r="E169" i="30" s="1"/>
  <c r="E170" i="30" s="1"/>
  <c r="E155" i="30"/>
  <c r="E156" i="30" s="1"/>
  <c r="E157" i="30" s="1"/>
  <c r="E158" i="30" s="1"/>
  <c r="E159" i="30" s="1"/>
  <c r="E160" i="30" s="1"/>
  <c r="E161" i="30" s="1"/>
  <c r="E162" i="30" s="1"/>
  <c r="E148" i="30"/>
  <c r="E149" i="30" s="1"/>
  <c r="E150" i="30" s="1"/>
  <c r="E151" i="30" s="1"/>
  <c r="E152" i="30" s="1"/>
  <c r="E153" i="30" s="1"/>
  <c r="E154" i="30" s="1"/>
  <c r="E106" i="30"/>
  <c r="E107" i="30" s="1"/>
  <c r="E108" i="30" s="1"/>
  <c r="E109" i="30" s="1"/>
  <c r="E110" i="30" s="1"/>
  <c r="E111" i="30" s="1"/>
  <c r="E112" i="30" s="1"/>
  <c r="E113" i="30" s="1"/>
  <c r="E114" i="30" s="1"/>
  <c r="E115" i="30" s="1"/>
  <c r="E116" i="30" s="1"/>
  <c r="E117" i="30" s="1"/>
  <c r="E118" i="30" s="1"/>
  <c r="E119" i="30" s="1"/>
  <c r="E120" i="30" s="1"/>
  <c r="E121" i="30" s="1"/>
  <c r="E122" i="30" s="1"/>
  <c r="E123" i="30" s="1"/>
  <c r="E124" i="30" s="1"/>
  <c r="E125" i="30" s="1"/>
  <c r="E126" i="30" s="1"/>
  <c r="E127" i="30" s="1"/>
  <c r="E128" i="30" s="1"/>
  <c r="E129" i="30" s="1"/>
  <c r="E130" i="30" s="1"/>
  <c r="E131" i="30" s="1"/>
  <c r="E132" i="30" s="1"/>
  <c r="E133" i="30" s="1"/>
  <c r="E134" i="30" s="1"/>
  <c r="E135" i="30" s="1"/>
  <c r="E136" i="30" s="1"/>
  <c r="E137" i="30" s="1"/>
  <c r="E138" i="30" s="1"/>
  <c r="E139" i="30" s="1"/>
  <c r="E140" i="30" s="1"/>
  <c r="E141" i="30" s="1"/>
  <c r="E142" i="30" s="1"/>
  <c r="E143" i="30" s="1"/>
  <c r="E144" i="30" s="1"/>
  <c r="E145" i="30" s="1"/>
  <c r="E146" i="30" s="1"/>
  <c r="E147" i="30" s="1"/>
  <c r="E48" i="30"/>
  <c r="E49" i="30" s="1"/>
  <c r="E50" i="30" s="1"/>
  <c r="E51" i="30" s="1"/>
  <c r="E52" i="30" s="1"/>
  <c r="E53" i="30" s="1"/>
  <c r="E54" i="30" s="1"/>
  <c r="E55" i="30" s="1"/>
  <c r="E56" i="30" s="1"/>
  <c r="E57" i="30" s="1"/>
  <c r="E58" i="30" s="1"/>
  <c r="E59" i="30" s="1"/>
  <c r="E60" i="30" s="1"/>
  <c r="E61" i="30" s="1"/>
  <c r="E62" i="30" s="1"/>
  <c r="E63" i="30" s="1"/>
  <c r="E64" i="30" s="1"/>
  <c r="E65" i="30" s="1"/>
  <c r="E66" i="30" s="1"/>
  <c r="E67" i="30" s="1"/>
  <c r="E68" i="30" s="1"/>
  <c r="E69" i="30" s="1"/>
  <c r="E70" i="30" s="1"/>
  <c r="E71" i="30" s="1"/>
  <c r="E72" i="30" s="1"/>
  <c r="E73" i="30" s="1"/>
  <c r="E74" i="30" s="1"/>
  <c r="E75" i="30" s="1"/>
  <c r="E76" i="30" s="1"/>
  <c r="E77" i="30" s="1"/>
  <c r="E78" i="30" s="1"/>
  <c r="E79" i="30" s="1"/>
  <c r="E80" i="30" s="1"/>
  <c r="E81" i="30" s="1"/>
  <c r="E82" i="30" s="1"/>
  <c r="E83" i="30" s="1"/>
  <c r="E84" i="30" s="1"/>
  <c r="E85" i="30" s="1"/>
  <c r="E86" i="30" s="1"/>
  <c r="E87" i="30" s="1"/>
  <c r="E88" i="30" s="1"/>
  <c r="E89" i="30" s="1"/>
  <c r="E90" i="30" s="1"/>
  <c r="E91" i="30" s="1"/>
  <c r="E92" i="30" s="1"/>
  <c r="E93" i="30" s="1"/>
  <c r="E94" i="30" s="1"/>
  <c r="E95" i="30" s="1"/>
  <c r="E96" i="30" s="1"/>
  <c r="E97" i="30" s="1"/>
  <c r="E98" i="30" s="1"/>
  <c r="E99" i="30" s="1"/>
  <c r="E100" i="30" s="1"/>
  <c r="E101" i="30" s="1"/>
  <c r="E102" i="30" s="1"/>
  <c r="E103" i="30" s="1"/>
  <c r="E104" i="30" s="1"/>
  <c r="E105" i="30" s="1"/>
  <c r="E32" i="30"/>
  <c r="E33" i="30" s="1"/>
  <c r="E34" i="30" s="1"/>
  <c r="E35" i="30" s="1"/>
  <c r="E36" i="30" s="1"/>
  <c r="E37" i="30" s="1"/>
  <c r="E38" i="30" s="1"/>
  <c r="E39" i="30" s="1"/>
  <c r="E40" i="30" s="1"/>
  <c r="E41" i="30" s="1"/>
  <c r="E42" i="30" s="1"/>
  <c r="E43" i="30" s="1"/>
  <c r="E44" i="30" s="1"/>
  <c r="E45" i="30" s="1"/>
  <c r="E46" i="30" s="1"/>
  <c r="E47" i="30" s="1"/>
  <c r="E31" i="30"/>
  <c r="E30" i="30"/>
  <c r="D18" i="30"/>
  <c r="D8" i="29" l="1"/>
  <c r="D18" i="26"/>
  <c r="D18" i="23"/>
  <c r="D7" i="29"/>
  <c r="D18" i="28"/>
  <c r="D6" i="29" s="1"/>
  <c r="D18" i="27" l="1"/>
  <c r="D2" i="29" s="1"/>
  <c r="D3" i="29"/>
  <c r="D18" i="25"/>
  <c r="D4" i="29" s="1"/>
  <c r="D18" i="24"/>
  <c r="D5" i="29"/>
</calcChain>
</file>

<file path=xl/sharedStrings.xml><?xml version="1.0" encoding="utf-8"?>
<sst xmlns="http://schemas.openxmlformats.org/spreadsheetml/2006/main" count="491" uniqueCount="215">
  <si>
    <t>n/a</t>
  </si>
  <si>
    <t>Respiratory system</t>
  </si>
  <si>
    <t>CV system</t>
  </si>
  <si>
    <t>EXAMPLE</t>
  </si>
  <si>
    <t>Immune system</t>
  </si>
  <si>
    <t>PM 10</t>
  </si>
  <si>
    <t>Humidity</t>
  </si>
  <si>
    <t>PM 2,5</t>
  </si>
  <si>
    <t>noise</t>
  </si>
  <si>
    <t>Lighting</t>
  </si>
  <si>
    <t>O³</t>
  </si>
  <si>
    <t>0,1&lt; O³&lt;0,13</t>
  </si>
  <si>
    <t>0,13&lt; O³&lt;0,16</t>
  </si>
  <si>
    <t>0,16&lt; O³&lt;0,19</t>
  </si>
  <si>
    <t>O³ &lt; 0,1 ppm</t>
  </si>
  <si>
    <t>https://www.ncbi.nlm.nih.gov/pmc/articles/PMC1474709/</t>
  </si>
  <si>
    <t>H&gt;70%</t>
  </si>
  <si>
    <t>Communicable diseases (virus, bacterial induced bronchitis, pneumonia) or idiopathic inflammatory disease</t>
  </si>
  <si>
    <t>number of factors exceed limits</t>
  </si>
  <si>
    <t>50 &lt; PM 10&lt;100µg/m3</t>
  </si>
  <si>
    <t>100 &lt; PM 10 &lt;150 µg/m3</t>
  </si>
  <si>
    <t>150&lt; PM 10&lt;200  µg/m3</t>
  </si>
  <si>
    <t>200 &lt; PM 10 &lt;300  µg/m3</t>
  </si>
  <si>
    <t>PM 10 &gt;300  µg/m3</t>
  </si>
  <si>
    <t>25&lt; PM 2,5 &lt;50 µg/m3</t>
  </si>
  <si>
    <t>Humidity average 30% -60%</t>
  </si>
  <si>
    <t>level of damage</t>
  </si>
  <si>
    <t>O³ &lt; 0,1 ppm                8-hours exposure</t>
  </si>
  <si>
    <t xml:space="preserve">PM 2,5 &lt;25 µg/m3                                   24 hours exposure      </t>
  </si>
  <si>
    <t>airborn CH²O (abf) &lt; 7  ppb                         8-hours exposure</t>
  </si>
  <si>
    <t>40&lt; PM 2,5 &lt;55 µg/m3</t>
  </si>
  <si>
    <t>55 &lt; PM 2,5 &lt;70 µg/m3</t>
  </si>
  <si>
    <t>70 &lt; PM 2,5 &lt;85 µg/m3</t>
  </si>
  <si>
    <t>PM 2,5 &gt;85 µg/m3</t>
  </si>
  <si>
    <t>40 &lt;abf &lt; 100 ppb</t>
  </si>
  <si>
    <t>abf&gt;750</t>
  </si>
  <si>
    <t>0,19 &lt; O³&lt; 0,22</t>
  </si>
  <si>
    <t xml:space="preserve">Respiratory system </t>
  </si>
  <si>
    <t>HEALTH EFFECTS / IN-DOOR ECOLOGY</t>
  </si>
  <si>
    <t xml:space="preserve">CO² </t>
  </si>
  <si>
    <t xml:space="preserve"> CH²O </t>
  </si>
  <si>
    <t>no respiratory impairment</t>
  </si>
  <si>
    <r>
      <t xml:space="preserve"> 1 000 &lt; CO</t>
    </r>
    <r>
      <rPr>
        <sz val="9"/>
        <color theme="1"/>
        <rFont val="Calibri"/>
        <family val="2"/>
        <charset val="204"/>
      </rPr>
      <t xml:space="preserve">² </t>
    </r>
    <r>
      <rPr>
        <sz val="9"/>
        <color theme="1"/>
        <rFont val="Calibri"/>
        <family val="2"/>
        <charset val="204"/>
        <scheme val="minor"/>
      </rPr>
      <t>&lt;2 000</t>
    </r>
  </si>
  <si>
    <r>
      <t xml:space="preserve"> 700 &lt; CO</t>
    </r>
    <r>
      <rPr>
        <sz val="9"/>
        <color theme="1"/>
        <rFont val="Calibri"/>
        <family val="2"/>
        <charset val="204"/>
      </rPr>
      <t xml:space="preserve">² </t>
    </r>
    <r>
      <rPr>
        <sz val="9"/>
        <color theme="1"/>
        <rFont val="Calibri"/>
        <family val="2"/>
        <charset val="204"/>
        <scheme val="minor"/>
      </rPr>
      <t>&lt;1 000</t>
    </r>
  </si>
  <si>
    <t>PM 10  &lt;50 µg/m3                          24 hours exposure</t>
  </si>
  <si>
    <t xml:space="preserve">PM 10  &lt;50 µg/m3      </t>
  </si>
  <si>
    <t xml:space="preserve">PM 2,5 &lt;25 µg/m3   </t>
  </si>
  <si>
    <t xml:space="preserve">abf &lt; 7  ppb </t>
  </si>
  <si>
    <t>30-60%</t>
  </si>
  <si>
    <t>Additive health risk</t>
  </si>
  <si>
    <t>https://iaqscience.lbl.gov/voc-cancer</t>
  </si>
  <si>
    <t>https://ohsonline.com/articles/2016/04/01/carbon-dioxide-detection-and-indoor-air-quality-control.aspx</t>
  </si>
  <si>
    <t>https://www.epa.gov/ozone-pollution-and-your-patients-health/health-effects-ozone-general-population</t>
  </si>
  <si>
    <t>http://www.euro.who.int/__data/assets/pdf_file/0009/128169/e94535.pdf</t>
  </si>
  <si>
    <t>http://climatecontrolsolutions.ru/publication/32205-monitoring-co2-i-kachestvo-vozdukha-v-pomeshchenii.html</t>
  </si>
  <si>
    <t xml:space="preserve">Irritation of upper and low airways, caugh or night cough </t>
  </si>
  <si>
    <t>Conversion factors</t>
  </si>
  <si>
    <t>At 760 mmHg and 20 °C, 1 ppm = 1.249 mg/m3 and 1 mg/m3 = 0.801 ppm; at 25 °C, 1 ppm = 1.228 mg/m3 and 1 mg/m3 = 0.814 ppm.</t>
  </si>
  <si>
    <t>https://www.ncbi.nlm.nih.gov/books/NBK138711/</t>
  </si>
  <si>
    <t>no health effect/ abf odour detection</t>
  </si>
  <si>
    <t>7&lt;abf&lt;100</t>
  </si>
  <si>
    <t>100&lt;abf&lt;300</t>
  </si>
  <si>
    <t>300 &lt;abf&lt;1000</t>
  </si>
  <si>
    <t>https://www.ncbi.nlm.nih.gov/pmc/articles/PMC5089874/</t>
  </si>
  <si>
    <t>reversible irritation of upper airways</t>
  </si>
  <si>
    <t xml:space="preserve">Sensorial system </t>
  </si>
  <si>
    <t>https://www.researchgate.net/publication/296951159_Formaldehyde_and_alzheimer's_disease_A_brief_history</t>
  </si>
  <si>
    <t>olfraction loss, itching eyes, sneezing/nasal cogenstion</t>
  </si>
  <si>
    <t>Immune system (allergy response)</t>
  </si>
  <si>
    <t>no health impairment</t>
  </si>
  <si>
    <t>https://www.ncbi.nlm.nih.gov/pmc/articles/PMC6034084/</t>
  </si>
  <si>
    <t>sneezing, allergic rhinitis</t>
  </si>
  <si>
    <t>30%&gt;H&gt; 20%</t>
  </si>
  <si>
    <t xml:space="preserve"> caugh, atopic dermatitis</t>
  </si>
  <si>
    <t>25&lt; PM 2,5 &lt;40 µg/m3</t>
  </si>
  <si>
    <t>astma like attacks in susceptible persons, eczema, chronic sinusitis, sleep disturbance</t>
  </si>
  <si>
    <t>50 &lt; PM 10&lt;150µg/m3</t>
  </si>
  <si>
    <t>150 &lt; PM 10 &lt;250 µg/m3</t>
  </si>
  <si>
    <t>250&lt; PM 10&lt;350  µg/m3</t>
  </si>
  <si>
    <t xml:space="preserve"> PM 10 &gt;350  µg/m3</t>
  </si>
  <si>
    <t xml:space="preserve"> PM 2,5&gt; 70 µg/m3</t>
  </si>
  <si>
    <t xml:space="preserve"> O³&gt;0,16</t>
  </si>
  <si>
    <t>Chronic astma exacerbation, allergic bronchitis , admisson</t>
  </si>
  <si>
    <t>20%&gt;H&gt;15%</t>
  </si>
  <si>
    <t>H&lt;15%</t>
  </si>
  <si>
    <t>Engineering, University of Windsor, Windsor, ON N9B 3P4, Canada; ljmiller@uwindsor.ca * Correspondence: xxu@uwindsor.ca Received: 17 July 2018; Accepted: 23 October 2018; Published: 30 October 2018</t>
  </si>
  <si>
    <t>https://www.ncbi.nlm.nih.gov/pmc/articles/PMC3736369/</t>
  </si>
  <si>
    <t>https://www.ncbi.nlm.nih.gov/pubmed/28970023</t>
  </si>
  <si>
    <t>https://www.ncbi.nlm.nih.gov/pmc/articles/PMC4306889/</t>
  </si>
  <si>
    <t>https://blog.getawair.com/4-skin-problems-associated-with-air-pollution</t>
  </si>
  <si>
    <t>https://blog.getawair.com/6-health-symptoms-associated-with-humidity</t>
  </si>
  <si>
    <t>Additive health risk (AHR) calculation = если L&gt;0, то N = сумма количества факторов, у которых L &gt;0</t>
  </si>
  <si>
    <t>N=number of factors</t>
  </si>
  <si>
    <t>value 1</t>
  </si>
  <si>
    <t>V = health damage value</t>
  </si>
  <si>
    <t>value 2</t>
  </si>
  <si>
    <t>value 3</t>
  </si>
  <si>
    <t>Value 4</t>
  </si>
  <si>
    <t>Value 5</t>
  </si>
  <si>
    <t>Value 6</t>
  </si>
  <si>
    <t>N =1</t>
  </si>
  <si>
    <t>N=2</t>
  </si>
  <si>
    <t>N=3</t>
  </si>
  <si>
    <t>N=4</t>
  </si>
  <si>
    <t xml:space="preserve">N=&gt; 5 </t>
  </si>
  <si>
    <t>AHR= (N1+N2..+N6)/N*ADI</t>
  </si>
  <si>
    <t>ADDITIVE Index (ADI)</t>
  </si>
  <si>
    <t>sensorial system</t>
  </si>
  <si>
    <t xml:space="preserve">CV system </t>
  </si>
  <si>
    <t>https://www.researchgate.net/publication/322873523_Indoor_air_humidity_air_quality_and_health_-_An_overview</t>
  </si>
  <si>
    <t>Chronic airways disease exacerbation, admisson, tachypnoae</t>
  </si>
  <si>
    <t>2 000 &lt;CO²&lt;3 000</t>
  </si>
  <si>
    <t>CO²&gt;3 000</t>
  </si>
  <si>
    <t>Wheezing illness, nasal, pharynx, lung cancer</t>
  </si>
  <si>
    <t>50 &lt; PM 10&lt;65µg/m3</t>
  </si>
  <si>
    <t>65 &lt; PM 10 &lt;80 µg/m3</t>
  </si>
  <si>
    <t>80&lt; PM 10&lt;95  µg/m3</t>
  </si>
  <si>
    <t>110 &lt; PM 10 &lt;125  µg/m3</t>
  </si>
  <si>
    <t>PM 10 &gt;125  µg/m3</t>
  </si>
  <si>
    <t>25&lt; PM 2,5 &lt;30 µg/m3</t>
  </si>
  <si>
    <r>
      <t xml:space="preserve"> 2 000 &lt; CO</t>
    </r>
    <r>
      <rPr>
        <sz val="9"/>
        <color theme="1"/>
        <rFont val="Calibri"/>
        <family val="2"/>
        <charset val="204"/>
      </rPr>
      <t xml:space="preserve">² </t>
    </r>
    <r>
      <rPr>
        <sz val="9"/>
        <color theme="1"/>
        <rFont val="Calibri"/>
        <family val="2"/>
        <charset val="204"/>
        <scheme val="minor"/>
      </rPr>
      <t>&lt;3 000</t>
    </r>
  </si>
  <si>
    <t xml:space="preserve">palpitation, transient blood pressure elevation </t>
  </si>
  <si>
    <t>3 000 &lt;CO²&lt;4 000</t>
  </si>
  <si>
    <t>4 000 &lt;CO²&lt;5 000</t>
  </si>
  <si>
    <t>episodes of arrhythmia, blood pressure elevation trend in suseptable persons or exacerbation of chronic heart disease</t>
  </si>
  <si>
    <t>CO²&gt; 5000</t>
  </si>
  <si>
    <t>no health effects</t>
  </si>
  <si>
    <t>noise &lt;40 dB 8 hours exposure</t>
  </si>
  <si>
    <t>40&lt; noise &lt;50 dB</t>
  </si>
  <si>
    <t xml:space="preserve"> noise &gt;85 dB</t>
  </si>
  <si>
    <t xml:space="preserve">50&lt; noise &lt;55 dB </t>
  </si>
  <si>
    <t>55&lt; noise &lt;60 dB</t>
  </si>
  <si>
    <t>60&lt; noise &lt;75 dB</t>
  </si>
  <si>
    <t>75&lt; noise &lt;85 dB</t>
  </si>
  <si>
    <t>https://www.ncbi.nlm.nih.gov/pmc/articles/PMC4276028/</t>
  </si>
  <si>
    <t>https://www.ncbi.nlm.nih.gov/pmc/articles/PMC3971384/</t>
  </si>
  <si>
    <t>https://backend.orbit.dtu.dk/ws/portalfiles/portal/143525484/1_s2.0_S0360132316300580_main.pdf</t>
  </si>
  <si>
    <t>https://www.ccohs.ca/oshanswers/chemicals/chem_profiles/carbon_dioxide.html</t>
  </si>
  <si>
    <t>https://www.ncbi.nlm.nih.gov/pmc/articles/PMC5380556/</t>
  </si>
  <si>
    <t>https://www.ncbi.nlm.nih.gov/pubmed/26287294</t>
  </si>
  <si>
    <t>https://www.ncbi.nlm.nih.gov/pubmed/16522832</t>
  </si>
  <si>
    <t>Acute blood pressure increase, angina pain in suseptable persons, risk of MI, admisson</t>
  </si>
  <si>
    <t>atherosclerosis &amp; CV diseases triggering, risk of sudden death in suseptable persons</t>
  </si>
  <si>
    <t>https://www.ncbi.nlm.nih.gov/pubmed/18508356?dopt=AbstractPlus</t>
  </si>
  <si>
    <t>Brain health (neuro system)</t>
  </si>
  <si>
    <t>O³ &lt; 0,1 ppm                      8-hours exposure</t>
  </si>
  <si>
    <t>https://www.ncbi.nlm.nih.gov/pubmed/17267905?dopt=AbstractPlus</t>
  </si>
  <si>
    <t>transient blood pressure and heart rate depression / progressive risk of CV event in women</t>
  </si>
  <si>
    <t>risk of triggering of neurodegenerative disease and Alziehemer - like or Parkinson disease in case of long-term exposure</t>
  </si>
  <si>
    <t>https://www.ncbi.nlm.nih.gov/pubmed/21399501?dopt=AbstractPlus</t>
  </si>
  <si>
    <t>progressive risk of ischemic stroke in suseptable persons in case of long-term exposure</t>
  </si>
  <si>
    <t>risk of admisson because of ischemic atack or stroke in suseptable people</t>
  </si>
  <si>
    <t>https://www.hindawi.com/journals/jt/2012/782462/</t>
  </si>
  <si>
    <t>https://www.ncbi.nlm.nih.gov/pubmed/20068360?dopt=AbstractPlus</t>
  </si>
  <si>
    <t>https://www.ahajournals.org/doi/10.1161/01.STR.0000026865.52610.5B</t>
  </si>
  <si>
    <t>mental health</t>
  </si>
  <si>
    <t>Mental health</t>
  </si>
  <si>
    <t>headache, risk of transient ischemic attack in suseptable people</t>
  </si>
  <si>
    <t>&lt; 500Lx</t>
  </si>
  <si>
    <t>L=&gt;500 Lx</t>
  </si>
  <si>
    <t>CO²&gt; 5 000</t>
  </si>
  <si>
    <t>episode of headche, fatigue</t>
  </si>
  <si>
    <t>triggering of chronic mental impairment</t>
  </si>
  <si>
    <t>https://www.academia.edu/30462857/The_Role_of_Carbondioxide_and_Intracellular_pH_in_the_Pathomechanism_of_Several_Mental_Disorders._Are_the_Diseases_of_Civilization_Caused_by_Learnt_Behaviour_not_the_Stress_itself</t>
  </si>
  <si>
    <t>https://www.researchgate.net/publication/5355579_Carbon_dioxide_induces_erratic_respiratory_responses_in_bipolar_disorder</t>
  </si>
  <si>
    <t>reversable cognitive impairment, medium depression, anxiety or panic, triggering of chronic neurosis in suseptible people within long-term exposure</t>
  </si>
  <si>
    <t>https://www.ncbi.nlm.nih.gov/pubmed/30719959</t>
  </si>
  <si>
    <t>https://www.ncbi.nlm.nih.gov/pmc/articles/PMC5891065/</t>
  </si>
  <si>
    <t>doldrums, mild cognitive impairment, distracted attention, decision-making ability shortage, depressiveness</t>
  </si>
  <si>
    <t>https://ehp.niehs.nih.gov/doi/10.1289/EHP4595</t>
  </si>
  <si>
    <t>https://www.sciencedirect.com/science/article/pii/S016517811830800X</t>
  </si>
  <si>
    <r>
      <t>CO</t>
    </r>
    <r>
      <rPr>
        <sz val="9"/>
        <color theme="1"/>
        <rFont val="Calibri"/>
        <family val="2"/>
        <charset val="204"/>
      </rPr>
      <t>²</t>
    </r>
    <r>
      <rPr>
        <sz val="9"/>
        <color theme="1"/>
        <rFont val="Calibri"/>
        <family val="2"/>
        <charset val="204"/>
        <scheme val="minor"/>
      </rPr>
      <t xml:space="preserve">  &lt;700 ppm                 8 hours exposure</t>
    </r>
  </si>
  <si>
    <t>https://www.ncbi.nlm.nih.gov/pubmed/29728258</t>
  </si>
  <si>
    <t>https://www.ncbi.nlm.nih.gov/pubmed/26773919</t>
  </si>
  <si>
    <t>mood disorder, cognitive deficit, analytical accuracy damage, medical call  due to mild depression, psychosomatic disorders in suseptible people, hazard of suicidale idiation within short-term exposure</t>
  </si>
  <si>
    <t>https://journals.plos.org/plosbiology/article?id=10.1371/journal.pbio.3000353</t>
  </si>
  <si>
    <t>https://www.sciencedaily.com/releases/2019/09/190925075731.htm</t>
  </si>
  <si>
    <t>https://www.newscientist.com/article/2228139-air-pollution-linked-to-increased-risk-of-depression-and-suicide/</t>
  </si>
  <si>
    <t>https://www.ncbi.nlm.nih.gov/pmc/articles/PMC3818819/</t>
  </si>
  <si>
    <t>risk of stroke caused death in suseptable people, triggering of Alzheimer disease in case of long-term exposure</t>
  </si>
  <si>
    <t>7&lt;abf&lt;20 ppb</t>
  </si>
  <si>
    <t>20 &lt;abf&lt; 40 ppb</t>
  </si>
  <si>
    <t>noise &lt;40 dB                     8 hours exposure</t>
  </si>
  <si>
    <t>https://www.jacionline.org/article/0091-6749(94)90089-2/pdf</t>
  </si>
  <si>
    <t>airborn CH²O &lt; 7  ppb                 8-hours exposure</t>
  </si>
  <si>
    <t>100 &lt;abf&lt; 300 ppb</t>
  </si>
  <si>
    <t>300 &lt;abf &lt; 500 ppb</t>
  </si>
  <si>
    <t>500&lt;abf&lt;750 ppb</t>
  </si>
  <si>
    <t>abf&gt;750 ppb</t>
  </si>
  <si>
    <t>airborn CH²O (abf)  &lt; 7  ppb                                    8-hours exposure</t>
  </si>
  <si>
    <t>airborn CH²O (abf)         &lt; 7  ppb                                    8-hours exposure</t>
  </si>
  <si>
    <t>abf&gt;500 ppb</t>
  </si>
  <si>
    <t>lighting</t>
  </si>
  <si>
    <t>CV health</t>
  </si>
  <si>
    <t>brain health</t>
  </si>
  <si>
    <t>immune health</t>
  </si>
  <si>
    <t>respiratory health</t>
  </si>
  <si>
    <t>sensorial health</t>
  </si>
  <si>
    <t xml:space="preserve">CH²O (abf) </t>
  </si>
  <si>
    <t>CH²O (abf)</t>
  </si>
  <si>
    <t>Value &gt;5</t>
  </si>
  <si>
    <t>overall risk</t>
  </si>
  <si>
    <t>berkely lab</t>
  </si>
  <si>
    <r>
      <t>CO</t>
    </r>
    <r>
      <rPr>
        <sz val="9"/>
        <color theme="1"/>
        <rFont val="Calibri"/>
        <family val="2"/>
        <charset val="204"/>
      </rPr>
      <t>²</t>
    </r>
    <r>
      <rPr>
        <sz val="9"/>
        <color theme="1"/>
        <rFont val="Calibri"/>
        <family val="2"/>
        <charset val="204"/>
        <scheme val="minor"/>
      </rPr>
      <t xml:space="preserve">  &lt;700 ppm 8 hours exposure</t>
    </r>
  </si>
  <si>
    <r>
      <t>CO</t>
    </r>
    <r>
      <rPr>
        <sz val="9"/>
        <color theme="1"/>
        <rFont val="Calibri"/>
        <family val="2"/>
        <charset val="204"/>
      </rPr>
      <t>²</t>
    </r>
    <r>
      <rPr>
        <sz val="9"/>
        <color theme="1"/>
        <rFont val="Calibri"/>
        <family val="2"/>
        <charset val="204"/>
        <scheme val="minor"/>
      </rPr>
      <t xml:space="preserve">  &lt;700 ppm 8h</t>
    </r>
  </si>
  <si>
    <t>Risk</t>
  </si>
  <si>
    <t>Breathless, dyspnea/ заложенность носа</t>
  </si>
  <si>
    <t>The Adverse Effects of Air Pollution on the Nervous System</t>
  </si>
  <si>
    <t>Fine particulate air pollution (PM2.5) and the risk of acute ischemic stroke.</t>
  </si>
  <si>
    <t>статья</t>
  </si>
  <si>
    <t>аннотация</t>
  </si>
  <si>
    <t>Ambient air pollution and risk for ischemic stroke and transient ischemic attack</t>
  </si>
  <si>
    <t>Estimation of short-term effects of air pollution on stroke hospital admissions in southern Sweden</t>
  </si>
  <si>
    <t>Air Pollution
A New Risk Factor in Ischemic Stroke Mortality</t>
  </si>
  <si>
    <t>Ambient Air Pollution and Stroke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</si>
</sst>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</font>
    <font>
      <b/>
      <sz val="9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0"/>
      <color rgb="FF724128"/>
      <name val="Arial"/>
      <family val="2"/>
      <charset val="204"/>
    </font>
    <font>
      <sz val="10"/>
      <color rgb="FF000000"/>
      <name val="Times New Roman"/>
      <family val="1"/>
      <charset val="204"/>
    </font>
    <font>
      <b/>
      <i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1">
    <xf numFmtId="0" fontId="0" fillId="0" borderId="0" xfId="0"/>
    <xf numFmtId="0" fontId="1" fillId="0" borderId="0" xfId="0" applyFont="1" applyFill="1" applyBorder="1" applyAlignment="1">
      <alignment vertical="center"/>
    </xf>
    <xf numFmtId="0" fontId="3" fillId="0" borderId="1" xfId="0" applyFont="1" applyBorder="1"/>
    <xf numFmtId="0" fontId="0" fillId="0" borderId="1" xfId="0" applyBorder="1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/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7" fillId="0" borderId="0" xfId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9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5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3" borderId="2" xfId="0" applyFill="1" applyBorder="1"/>
    <xf numFmtId="0" fontId="3" fillId="0" borderId="0" xfId="0" applyFont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1" fontId="1" fillId="0" borderId="0" xfId="0" applyNumberFormat="1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/>
    <xf numFmtId="0" fontId="0" fillId="0" borderId="0" xfId="0" applyFill="1" applyBorder="1" applyAlignment="1"/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1" applyAlignment="1"/>
    <xf numFmtId="0" fontId="3" fillId="0" borderId="1" xfId="0" applyFont="1" applyFill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0" fillId="0" borderId="1" xfId="0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4" borderId="0" xfId="0" applyFont="1" applyFill="1" applyAlignment="1">
      <alignment vertical="center" wrapText="1"/>
    </xf>
    <xf numFmtId="0" fontId="0" fillId="0" borderId="2" xfId="0" applyFill="1" applyBorder="1"/>
    <xf numFmtId="0" fontId="6" fillId="5" borderId="0" xfId="0" applyFont="1" applyFill="1" applyAlignment="1">
      <alignment vertical="center" wrapText="1"/>
    </xf>
    <xf numFmtId="0" fontId="6" fillId="7" borderId="0" xfId="0" applyFont="1" applyFill="1" applyAlignment="1">
      <alignment vertical="center" wrapText="1"/>
    </xf>
    <xf numFmtId="0" fontId="3" fillId="0" borderId="1" xfId="0" applyFont="1" applyBorder="1" applyAlignment="1">
      <alignment horizontal="right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2" fontId="10" fillId="7" borderId="1" xfId="0" applyNumberFormat="1" applyFont="1" applyFill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8" borderId="1" xfId="0" applyFill="1" applyBorder="1" applyAlignment="1">
      <alignment vertical="center"/>
    </xf>
    <xf numFmtId="2" fontId="0" fillId="0" borderId="0" xfId="0" applyNumberFormat="1"/>
    <xf numFmtId="0" fontId="0" fillId="0" borderId="0" xfId="0" applyAlignment="1"/>
    <xf numFmtId="0" fontId="0" fillId="8" borderId="2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2" fontId="3" fillId="0" borderId="1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7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FCCFF"/>
      <color rgb="FFCC66FF"/>
      <color rgb="FFFF99FF"/>
      <color rgb="FF99FFCC"/>
      <color rgb="FFCC99FF"/>
      <color rgb="FFCCFF33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50" baseline="0">
                <a:solidFill>
                  <a:srgbClr val="CC66FF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rgbClr val="CC66FF"/>
                </a:solidFill>
              </a:rPr>
              <a:t>Health risk by systems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50" baseline="0">
              <a:solidFill>
                <a:srgbClr val="CC66F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5400" cap="rnd" cmpd="sng" algn="ctr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'summary table'!$B$2:$B$7</c:f>
              <c:strCache>
                <c:ptCount val="6"/>
                <c:pt idx="0">
                  <c:v>brain health</c:v>
                </c:pt>
                <c:pt idx="1">
                  <c:v>CV health</c:v>
                </c:pt>
                <c:pt idx="2">
                  <c:v>immune health</c:v>
                </c:pt>
                <c:pt idx="3">
                  <c:v>respiratory health</c:v>
                </c:pt>
                <c:pt idx="4">
                  <c:v>mental health</c:v>
                </c:pt>
                <c:pt idx="5">
                  <c:v>sensorial health</c:v>
                </c:pt>
              </c:strCache>
            </c:strRef>
          </c:cat>
          <c:val>
            <c:numRef>
              <c:f>'summary table'!$C$2:$C$7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311E-467B-A9C1-D761AAB7E0E2}"/>
            </c:ext>
          </c:extLst>
        </c:ser>
        <c:ser>
          <c:idx val="1"/>
          <c:order val="1"/>
          <c:spPr>
            <a:ln w="25400" cap="rnd" cmpd="sng" algn="ctr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'summary table'!$B$2:$B$7</c:f>
              <c:strCache>
                <c:ptCount val="6"/>
                <c:pt idx="0">
                  <c:v>brain health</c:v>
                </c:pt>
                <c:pt idx="1">
                  <c:v>CV health</c:v>
                </c:pt>
                <c:pt idx="2">
                  <c:v>immune health</c:v>
                </c:pt>
                <c:pt idx="3">
                  <c:v>respiratory health</c:v>
                </c:pt>
                <c:pt idx="4">
                  <c:v>mental health</c:v>
                </c:pt>
                <c:pt idx="5">
                  <c:v>sensorial health</c:v>
                </c:pt>
              </c:strCache>
            </c:strRef>
          </c:cat>
          <c:val>
            <c:numRef>
              <c:f>'summary table'!$D$2:$D$7</c:f>
              <c:numCache>
                <c:formatCode>General</c:formatCode>
                <c:ptCount val="6"/>
                <c:pt idx="0">
                  <c:v>2.9250000000000003</c:v>
                </c:pt>
                <c:pt idx="1">
                  <c:v>3.24</c:v>
                </c:pt>
                <c:pt idx="2">
                  <c:v>3.24</c:v>
                </c:pt>
                <c:pt idx="3">
                  <c:v>3.375</c:v>
                </c:pt>
                <c:pt idx="4">
                  <c:v>3.24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E-467B-A9C1-D761AAB7E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34720"/>
        <c:axId val="370036032"/>
      </c:radarChart>
      <c:catAx>
        <c:axId val="37003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36032"/>
        <c:crosses val="autoZero"/>
        <c:auto val="1"/>
        <c:lblAlgn val="ctr"/>
        <c:lblOffset val="100"/>
        <c:noMultiLvlLbl val="0"/>
      </c:catAx>
      <c:valAx>
        <c:axId val="370036032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3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</a:t>
            </a:r>
            <a:r>
              <a:rPr lang="en-US" baseline="0"/>
              <a:t> 10 Risks</a:t>
            </a:r>
            <a:endParaRPr lang="ru-RU"/>
          </a:p>
        </c:rich>
      </c:tx>
      <c:layout>
        <c:manualLayout>
          <c:xMode val="edge"/>
          <c:yMode val="edge"/>
          <c:x val="0.4205693350831146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'brain health copy'!$E$29:$E$179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xVal>
          <c:yVal>
            <c:numRef>
              <c:f>'brain health copy'!$F$29:$F$179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AA-4680-8FAE-E52055CA96B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'brain health copy'!$E$29:$E$179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xVal>
          <c:yVal>
            <c:numRef>
              <c:f>'brain health copy'!$G$29:$G$179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">
                  <c:v>4.1666666666666664E-2</c:v>
                </c:pt>
                <c:pt idx="32" formatCode="0.00">
                  <c:v>8.3333333333333329E-2</c:v>
                </c:pt>
                <c:pt idx="33" formatCode="0.00">
                  <c:v>0.125</c:v>
                </c:pt>
                <c:pt idx="34" formatCode="0.00">
                  <c:v>0.16666666666666666</c:v>
                </c:pt>
                <c:pt idx="35" formatCode="0.00">
                  <c:v>0.20833333333333331</c:v>
                </c:pt>
                <c:pt idx="36" formatCode="0.00">
                  <c:v>0.25</c:v>
                </c:pt>
                <c:pt idx="37" formatCode="0.00">
                  <c:v>0.29166666666666669</c:v>
                </c:pt>
                <c:pt idx="38" formatCode="0.00">
                  <c:v>0.33333333333333331</c:v>
                </c:pt>
                <c:pt idx="39" formatCode="0.00">
                  <c:v>0.375</c:v>
                </c:pt>
                <c:pt idx="40" formatCode="0.00">
                  <c:v>0.41666666666666663</c:v>
                </c:pt>
                <c:pt idx="41" formatCode="0.00">
                  <c:v>0.45833333333333331</c:v>
                </c:pt>
                <c:pt idx="42" formatCode="0.00">
                  <c:v>0.5</c:v>
                </c:pt>
                <c:pt idx="43" formatCode="0.00">
                  <c:v>0.54166666666666674</c:v>
                </c:pt>
                <c:pt idx="44" formatCode="0.00">
                  <c:v>0.58333333333333337</c:v>
                </c:pt>
                <c:pt idx="45" formatCode="0.00">
                  <c:v>0.625</c:v>
                </c:pt>
                <c:pt idx="46" formatCode="0.00">
                  <c:v>0.66666666666666663</c:v>
                </c:pt>
                <c:pt idx="47" formatCode="0.00">
                  <c:v>0.70833333333333326</c:v>
                </c:pt>
                <c:pt idx="48" formatCode="0.00">
                  <c:v>0.75</c:v>
                </c:pt>
                <c:pt idx="49" formatCode="0.00">
                  <c:v>0.79166666666666663</c:v>
                </c:pt>
                <c:pt idx="50" formatCode="0.00">
                  <c:v>0.83333333333333326</c:v>
                </c:pt>
                <c:pt idx="51" formatCode="0.00">
                  <c:v>0.875</c:v>
                </c:pt>
                <c:pt idx="52" formatCode="0.00">
                  <c:v>0.91666666666666663</c:v>
                </c:pt>
                <c:pt idx="53" formatCode="0.00">
                  <c:v>0.95833333333333337</c:v>
                </c:pt>
                <c:pt idx="54" formatCode="0.00">
                  <c:v>1</c:v>
                </c:pt>
                <c:pt idx="55" formatCode="0.00">
                  <c:v>1.0416666666666667</c:v>
                </c:pt>
                <c:pt idx="56" formatCode="0.00">
                  <c:v>1.0833333333333335</c:v>
                </c:pt>
                <c:pt idx="57" formatCode="0.00">
                  <c:v>1.125</c:v>
                </c:pt>
                <c:pt idx="58" formatCode="0.00">
                  <c:v>1.1666666666666667</c:v>
                </c:pt>
                <c:pt idx="59" formatCode="0.00">
                  <c:v>1.2083333333333333</c:v>
                </c:pt>
                <c:pt idx="60" formatCode="0.00">
                  <c:v>1.25</c:v>
                </c:pt>
                <c:pt idx="61" formatCode="0.00">
                  <c:v>1.2916666666666667</c:v>
                </c:pt>
                <c:pt idx="62" formatCode="0.00">
                  <c:v>1.3333333333333333</c:v>
                </c:pt>
                <c:pt idx="63" formatCode="0.00">
                  <c:v>1.375</c:v>
                </c:pt>
                <c:pt idx="64" formatCode="0.00">
                  <c:v>1.4166666666666665</c:v>
                </c:pt>
                <c:pt idx="65" formatCode="0.00">
                  <c:v>1.4583333333333335</c:v>
                </c:pt>
                <c:pt idx="66" formatCode="0.00">
                  <c:v>1.5</c:v>
                </c:pt>
                <c:pt idx="67" formatCode="0.00">
                  <c:v>1.5416666666666667</c:v>
                </c:pt>
                <c:pt idx="68" formatCode="0.00">
                  <c:v>1.5833333333333333</c:v>
                </c:pt>
                <c:pt idx="69" formatCode="0.00">
                  <c:v>1.625</c:v>
                </c:pt>
                <c:pt idx="70" formatCode="0.00">
                  <c:v>1.6666666666666665</c:v>
                </c:pt>
                <c:pt idx="71" formatCode="0.00">
                  <c:v>1.7083333333333335</c:v>
                </c:pt>
                <c:pt idx="72" formatCode="0.00">
                  <c:v>1.75</c:v>
                </c:pt>
                <c:pt idx="73" formatCode="0.00">
                  <c:v>1.7916666666666667</c:v>
                </c:pt>
                <c:pt idx="74" formatCode="0.00">
                  <c:v>1.8333333333333333</c:v>
                </c:pt>
                <c:pt idx="75" formatCode="0.00">
                  <c:v>1.875</c:v>
                </c:pt>
                <c:pt idx="76" formatCode="0.00">
                  <c:v>1.9166666666666667</c:v>
                </c:pt>
                <c:pt idx="77" formatCode="0.00">
                  <c:v>1.9583333333333333</c:v>
                </c:pt>
                <c:pt idx="78" formatCode="0.00">
                  <c:v>2</c:v>
                </c:pt>
                <c:pt idx="79" formatCode="0.00">
                  <c:v>2.0416666666666665</c:v>
                </c:pt>
                <c:pt idx="80" formatCode="0.00">
                  <c:v>2.0833333333333335</c:v>
                </c:pt>
                <c:pt idx="81" formatCode="0.00">
                  <c:v>2.125</c:v>
                </c:pt>
                <c:pt idx="82" formatCode="0.00">
                  <c:v>2.166666666666667</c:v>
                </c:pt>
                <c:pt idx="83" formatCode="0.00">
                  <c:v>2.208333333333333</c:v>
                </c:pt>
                <c:pt idx="84" formatCode="0.00">
                  <c:v>2.25</c:v>
                </c:pt>
                <c:pt idx="85" formatCode="0.00">
                  <c:v>2.2916666666666665</c:v>
                </c:pt>
                <c:pt idx="86" formatCode="0.00">
                  <c:v>2.3333333333333335</c:v>
                </c:pt>
                <c:pt idx="87" formatCode="0.00">
                  <c:v>2.375</c:v>
                </c:pt>
                <c:pt idx="88" formatCode="0.00">
                  <c:v>2.4166666666666665</c:v>
                </c:pt>
                <c:pt idx="89" formatCode="0.00">
                  <c:v>2.458333333333333</c:v>
                </c:pt>
                <c:pt idx="90" formatCode="0.00">
                  <c:v>2.5</c:v>
                </c:pt>
                <c:pt idx="91" formatCode="0.00">
                  <c:v>2.5416666666666665</c:v>
                </c:pt>
                <c:pt idx="92" formatCode="0.00">
                  <c:v>2.5833333333333335</c:v>
                </c:pt>
                <c:pt idx="93" formatCode="0.00">
                  <c:v>2.625</c:v>
                </c:pt>
                <c:pt idx="94" formatCode="0.00">
                  <c:v>2.6666666666666665</c:v>
                </c:pt>
                <c:pt idx="95" formatCode="0.00">
                  <c:v>2.708333333333333</c:v>
                </c:pt>
                <c:pt idx="96" formatCode="0.00">
                  <c:v>2.75</c:v>
                </c:pt>
                <c:pt idx="97" formatCode="0.00">
                  <c:v>2.791666666666667</c:v>
                </c:pt>
                <c:pt idx="98" formatCode="0.00">
                  <c:v>2.833333333333333</c:v>
                </c:pt>
                <c:pt idx="99" formatCode="0.00">
                  <c:v>2.875</c:v>
                </c:pt>
                <c:pt idx="100" formatCode="0.00">
                  <c:v>2.916666666666667</c:v>
                </c:pt>
                <c:pt idx="101" formatCode="0.00">
                  <c:v>2.9583333333333335</c:v>
                </c:pt>
                <c:pt idx="102" formatCode="0.00">
                  <c:v>3</c:v>
                </c:pt>
                <c:pt idx="103" formatCode="0.00">
                  <c:v>3.0416666666666665</c:v>
                </c:pt>
                <c:pt idx="104" formatCode="0.00">
                  <c:v>3.0833333333333335</c:v>
                </c:pt>
                <c:pt idx="105" formatCode="0.00">
                  <c:v>3.125</c:v>
                </c:pt>
                <c:pt idx="106" formatCode="0.00">
                  <c:v>3.1666666666666665</c:v>
                </c:pt>
                <c:pt idx="107" formatCode="0.00">
                  <c:v>3.2083333333333335</c:v>
                </c:pt>
                <c:pt idx="108" formatCode="0.00">
                  <c:v>3.25</c:v>
                </c:pt>
                <c:pt idx="109" formatCode="0.00">
                  <c:v>3.2916666666666665</c:v>
                </c:pt>
                <c:pt idx="110" formatCode="0.00">
                  <c:v>3.333333333333333</c:v>
                </c:pt>
                <c:pt idx="111" formatCode="0.00">
                  <c:v>3.375</c:v>
                </c:pt>
                <c:pt idx="112" formatCode="0.00">
                  <c:v>3.416666666666667</c:v>
                </c:pt>
                <c:pt idx="113" formatCode="0.00">
                  <c:v>3.458333333333333</c:v>
                </c:pt>
                <c:pt idx="114" formatCode="0.00">
                  <c:v>3.5</c:v>
                </c:pt>
                <c:pt idx="115" formatCode="0.00">
                  <c:v>3.541666666666667</c:v>
                </c:pt>
                <c:pt idx="116" formatCode="0.00">
                  <c:v>3.5833333333333335</c:v>
                </c:pt>
                <c:pt idx="117" formatCode="0.00">
                  <c:v>3.625</c:v>
                </c:pt>
                <c:pt idx="118" formatCode="0.00">
                  <c:v>3.6666666666666665</c:v>
                </c:pt>
                <c:pt idx="119" formatCode="0.00">
                  <c:v>3.7083333333333335</c:v>
                </c:pt>
                <c:pt idx="120" formatCode="0.00">
                  <c:v>3.75</c:v>
                </c:pt>
                <c:pt idx="121" formatCode="0.00">
                  <c:v>3.7916666666666665</c:v>
                </c:pt>
                <c:pt idx="122" formatCode="0.00">
                  <c:v>3.8333333333333335</c:v>
                </c:pt>
                <c:pt idx="123" formatCode="0.00">
                  <c:v>3.875</c:v>
                </c:pt>
                <c:pt idx="124" formatCode="0.00">
                  <c:v>3.9166666666666665</c:v>
                </c:pt>
                <c:pt idx="125" formatCode="0.00">
                  <c:v>3.958333333333333</c:v>
                </c:pt>
                <c:pt idx="126" formatCode="0.00">
                  <c:v>4</c:v>
                </c:pt>
                <c:pt idx="127" formatCode="0.00">
                  <c:v>4.041666666666667</c:v>
                </c:pt>
                <c:pt idx="128" formatCode="0.00">
                  <c:v>4.083333333333333</c:v>
                </c:pt>
                <c:pt idx="129" formatCode="0.00">
                  <c:v>4.125</c:v>
                </c:pt>
                <c:pt idx="130" formatCode="0.00">
                  <c:v>4.166666666666667</c:v>
                </c:pt>
                <c:pt idx="131" formatCode="0.00">
                  <c:v>4.208333333333333</c:v>
                </c:pt>
                <c:pt idx="132" formatCode="0.00">
                  <c:v>4.25</c:v>
                </c:pt>
                <c:pt idx="133" formatCode="0.00">
                  <c:v>4.2916666666666661</c:v>
                </c:pt>
                <c:pt idx="134" formatCode="0.00">
                  <c:v>4.3333333333333339</c:v>
                </c:pt>
                <c:pt idx="135" formatCode="0.00">
                  <c:v>4.375</c:v>
                </c:pt>
                <c:pt idx="136" formatCode="0.00">
                  <c:v>4.4166666666666661</c:v>
                </c:pt>
                <c:pt idx="137" formatCode="0.00">
                  <c:v>4.4583333333333339</c:v>
                </c:pt>
                <c:pt idx="138" formatCode="0.00">
                  <c:v>4.5</c:v>
                </c:pt>
                <c:pt idx="139" formatCode="0.00">
                  <c:v>4.541666666666667</c:v>
                </c:pt>
                <c:pt idx="140" formatCode="0.00">
                  <c:v>4.583333333333333</c:v>
                </c:pt>
                <c:pt idx="141" formatCode="0.00">
                  <c:v>4.625</c:v>
                </c:pt>
                <c:pt idx="142" formatCode="0.00">
                  <c:v>4.666666666666667</c:v>
                </c:pt>
                <c:pt idx="143" formatCode="0.00">
                  <c:v>4.708333333333333</c:v>
                </c:pt>
                <c:pt idx="144" formatCode="0.00">
                  <c:v>4.75</c:v>
                </c:pt>
                <c:pt idx="145" formatCode="0.00">
                  <c:v>4.791666666666667</c:v>
                </c:pt>
                <c:pt idx="146" formatCode="0.00">
                  <c:v>4.833333333333333</c:v>
                </c:pt>
                <c:pt idx="147" formatCode="0.00">
                  <c:v>4.875</c:v>
                </c:pt>
                <c:pt idx="148" formatCode="0.00">
                  <c:v>4.9166666666666661</c:v>
                </c:pt>
                <c:pt idx="149" formatCode="0.00">
                  <c:v>4.9583333333333339</c:v>
                </c:pt>
                <c:pt idx="150" formatCode="0.0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AA-4680-8FAE-E52055CA9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89888"/>
        <c:axId val="482390872"/>
      </c:scatterChart>
      <c:valAx>
        <c:axId val="48238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90872"/>
        <c:crosses val="autoZero"/>
        <c:crossBetween val="midCat"/>
      </c:valAx>
      <c:valAx>
        <c:axId val="48239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8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1</xdr:row>
      <xdr:rowOff>161925</xdr:rowOff>
    </xdr:from>
    <xdr:to>
      <xdr:col>19</xdr:col>
      <xdr:colOff>590550</xdr:colOff>
      <xdr:row>16</xdr:row>
      <xdr:rowOff>47625</xdr:rowOff>
    </xdr:to>
    <xdr:sp macro="" textlink="">
      <xdr:nvSpPr>
        <xdr:cNvPr id="2" name="Прямоугольник 1"/>
        <xdr:cNvSpPr>
          <a:spLocks noTextEdit="1"/>
        </xdr:cNvSpPr>
      </xdr:nvSpPr>
      <xdr:spPr>
        <a:xfrm>
          <a:off x="7600950" y="352425"/>
          <a:ext cx="4572000" cy="274320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ru-RU" sz="1100"/>
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</a:r>
        </a:p>
      </xdr:txBody>
    </xdr:sp>
    <xdr:clientData/>
  </xdr:twoCellAnchor>
  <xdr:twoCellAnchor>
    <xdr:from>
      <xdr:col>4</xdr:col>
      <xdr:colOff>466725</xdr:colOff>
      <xdr:row>1</xdr:row>
      <xdr:rowOff>123825</xdr:rowOff>
    </xdr:from>
    <xdr:to>
      <xdr:col>12</xdr:col>
      <xdr:colOff>161925</xdr:colOff>
      <xdr:row>16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1602C7A-46AF-4285-BD4A-8CF571BBD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390525</xdr:colOff>
      <xdr:row>8</xdr:row>
      <xdr:rowOff>123825</xdr:rowOff>
    </xdr:from>
    <xdr:ext cx="1149097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51C3617-F49F-4CBB-8721-84F0C9980860}"/>
            </a:ext>
          </a:extLst>
        </xdr:cNvPr>
        <xdr:cNvSpPr txBox="1"/>
      </xdr:nvSpPr>
      <xdr:spPr>
        <a:xfrm>
          <a:off x="8315325" y="1647825"/>
          <a:ext cx="11490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overall risk=3,00</a:t>
          </a:r>
          <a:endParaRPr lang="ru-RU" sz="11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1190625</xdr:colOff>
      <xdr:row>22</xdr:row>
      <xdr:rowOff>161925</xdr:rowOff>
    </xdr:from>
    <xdr:to>
      <xdr:col>15</xdr:col>
      <xdr:colOff>561975</xdr:colOff>
      <xdr:row>37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hindawi.com/journals/jt/2012/782462/" TargetMode="External"/><Relationship Id="rId7" Type="http://schemas.openxmlformats.org/officeDocument/2006/relationships/hyperlink" Target="https://www.ncbi.nlm.nih.gov/pmc/articles/PMC3818819/" TargetMode="External"/><Relationship Id="rId2" Type="http://schemas.openxmlformats.org/officeDocument/2006/relationships/hyperlink" Target="https://www.ncbi.nlm.nih.gov/pubmed/21399501?dopt=AbstractPlus" TargetMode="External"/><Relationship Id="rId1" Type="http://schemas.openxmlformats.org/officeDocument/2006/relationships/hyperlink" Target="https://www.ncbi.nlm.nih.gov/pubmed/18508356?dopt=AbstractPlus" TargetMode="External"/><Relationship Id="rId6" Type="http://schemas.openxmlformats.org/officeDocument/2006/relationships/hyperlink" Target="https://www.ncbi.nlm.nih.gov/pmc/articles/PMC3818819/" TargetMode="External"/><Relationship Id="rId5" Type="http://schemas.openxmlformats.org/officeDocument/2006/relationships/hyperlink" Target="https://www.ahajournals.org/doi/10.1161/01.STR.0000026865.52610.5B" TargetMode="External"/><Relationship Id="rId4" Type="http://schemas.openxmlformats.org/officeDocument/2006/relationships/hyperlink" Target="https://www.ncbi.nlm.nih.gov/pubmed/20068360?dopt=AbstractPlu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www.hindawi.com/journals/jt/2012/782462/" TargetMode="External"/><Relationship Id="rId7" Type="http://schemas.openxmlformats.org/officeDocument/2006/relationships/hyperlink" Target="https://www.ncbi.nlm.nih.gov/pmc/articles/PMC3818819/" TargetMode="External"/><Relationship Id="rId2" Type="http://schemas.openxmlformats.org/officeDocument/2006/relationships/hyperlink" Target="https://www.ncbi.nlm.nih.gov/pubmed/21399501?dopt=AbstractPlus" TargetMode="External"/><Relationship Id="rId1" Type="http://schemas.openxmlformats.org/officeDocument/2006/relationships/hyperlink" Target="https://www.ncbi.nlm.nih.gov/pubmed/18508356?dopt=AbstractPlus" TargetMode="External"/><Relationship Id="rId6" Type="http://schemas.openxmlformats.org/officeDocument/2006/relationships/hyperlink" Target="https://www.ncbi.nlm.nih.gov/pmc/articles/PMC3818819/" TargetMode="External"/><Relationship Id="rId5" Type="http://schemas.openxmlformats.org/officeDocument/2006/relationships/hyperlink" Target="https://www.ahajournals.org/doi/10.1161/01.STR.0000026865.52610.5B" TargetMode="External"/><Relationship Id="rId4" Type="http://schemas.openxmlformats.org/officeDocument/2006/relationships/hyperlink" Target="https://www.ncbi.nlm.nih.gov/pubmed/20068360?dopt=AbstractPlu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ubmed/16522832" TargetMode="External"/><Relationship Id="rId3" Type="http://schemas.openxmlformats.org/officeDocument/2006/relationships/hyperlink" Target="https://www.ncbi.nlm.nih.gov/pmc/articles/PMC3971384/" TargetMode="External"/><Relationship Id="rId7" Type="http://schemas.openxmlformats.org/officeDocument/2006/relationships/hyperlink" Target="https://www.ncbi.nlm.nih.gov/pubmed/26287294" TargetMode="External"/><Relationship Id="rId2" Type="http://schemas.openxmlformats.org/officeDocument/2006/relationships/hyperlink" Target="https://www.ncbi.nlm.nih.gov/pmc/articles/PMC3971384/" TargetMode="External"/><Relationship Id="rId1" Type="http://schemas.openxmlformats.org/officeDocument/2006/relationships/hyperlink" Target="https://www.ncbi.nlm.nih.gov/pmc/articles/PMC4276028/" TargetMode="External"/><Relationship Id="rId6" Type="http://schemas.openxmlformats.org/officeDocument/2006/relationships/hyperlink" Target="https://www.ncbi.nlm.nih.gov/pmc/articles/PMC5380556/" TargetMode="External"/><Relationship Id="rId5" Type="http://schemas.openxmlformats.org/officeDocument/2006/relationships/hyperlink" Target="https://www.ccohs.ca/oshanswers/chemicals/chem_profiles/carbon_dioxide.html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s://backend.orbit.dtu.dk/ws/portalfiles/portal/143525484/1_s2.0_S0360132316300580_main.pdf" TargetMode="External"/><Relationship Id="rId9" Type="http://schemas.openxmlformats.org/officeDocument/2006/relationships/hyperlink" Target="https://www.ncbi.nlm.nih.gov/pubmed/17267905?dopt=AbstractPlus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mc/articles/PMC6034084/" TargetMode="External"/><Relationship Id="rId7" Type="http://schemas.openxmlformats.org/officeDocument/2006/relationships/hyperlink" Target="https://blog.getawair.com/6-health-symptoms-associated-with-humidity" TargetMode="External"/><Relationship Id="rId2" Type="http://schemas.openxmlformats.org/officeDocument/2006/relationships/hyperlink" Target="https://www.ncbi.nlm.nih.gov/pmc/articles/PMC3736369/" TargetMode="External"/><Relationship Id="rId1" Type="http://schemas.openxmlformats.org/officeDocument/2006/relationships/hyperlink" Target="https://www.ncbi.nlm.nih.gov/pmc/articles/PMC6034084/" TargetMode="External"/><Relationship Id="rId6" Type="http://schemas.openxmlformats.org/officeDocument/2006/relationships/hyperlink" Target="https://blog.getawair.com/4-skin-problems-associated-with-air-pollution" TargetMode="External"/><Relationship Id="rId5" Type="http://schemas.openxmlformats.org/officeDocument/2006/relationships/hyperlink" Target="https://www.ncbi.nlm.nih.gov/pmc/articles/PMC4306889/" TargetMode="External"/><Relationship Id="rId4" Type="http://schemas.openxmlformats.org/officeDocument/2006/relationships/hyperlink" Target="https://www.ncbi.nlm.nih.gov/pubmed/28970023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climatecontrolsolutions.ru/publication/32205-monitoring-co2-i-kachestvo-vozdukha-v-pomeshchenii.html" TargetMode="External"/><Relationship Id="rId3" Type="http://schemas.openxmlformats.org/officeDocument/2006/relationships/hyperlink" Target="https://www.epa.gov/ozone-pollution-and-your-patients-health/health-effects-ozone-general-population" TargetMode="External"/><Relationship Id="rId7" Type="http://schemas.openxmlformats.org/officeDocument/2006/relationships/hyperlink" Target="http://www.euro.who.int/__data/assets/pdf_file/0009/128169/e94535.pdf" TargetMode="External"/><Relationship Id="rId2" Type="http://schemas.openxmlformats.org/officeDocument/2006/relationships/hyperlink" Target="https://ohsonline.com/articles/2016/04/01/carbon-dioxide-detection-and-indoor-air-quality-control.aspx" TargetMode="External"/><Relationship Id="rId1" Type="http://schemas.openxmlformats.org/officeDocument/2006/relationships/hyperlink" Target="https://iaqscience.lbl.gov/voc-cancer" TargetMode="External"/><Relationship Id="rId6" Type="http://schemas.openxmlformats.org/officeDocument/2006/relationships/hyperlink" Target="https://www.researchgate.net/publication/322873523_Indoor_air_humidity_air_quality_and_health_-_An_overview" TargetMode="External"/><Relationship Id="rId5" Type="http://schemas.openxmlformats.org/officeDocument/2006/relationships/hyperlink" Target="http://climatecontrolsolutions.ru/publication/32205-monitoring-co2-i-kachestvo-vozdukha-v-pomeshchenii.html" TargetMode="External"/><Relationship Id="rId4" Type="http://schemas.openxmlformats.org/officeDocument/2006/relationships/hyperlink" Target="http://www.euro.who.int/__data/assets/pdf_file/0009/128169/e94535.pdf" TargetMode="External"/><Relationship Id="rId9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ubmed/29728258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www.ncbi.nlm.nih.gov/pubmed/30719959" TargetMode="External"/><Relationship Id="rId7" Type="http://schemas.openxmlformats.org/officeDocument/2006/relationships/hyperlink" Target="https://www.ncbi.nlm.nih.gov/pubmed/30719959" TargetMode="External"/><Relationship Id="rId12" Type="http://schemas.openxmlformats.org/officeDocument/2006/relationships/hyperlink" Target="https://www.newscientist.com/article/2228139-air-pollution-linked-to-increased-risk-of-depression-and-suicide/" TargetMode="External"/><Relationship Id="rId2" Type="http://schemas.openxmlformats.org/officeDocument/2006/relationships/hyperlink" Target="https://www.researchgate.net/publication/5355579_Carbon_dioxide_induces_erratic_respiratory_responses_in_bipolar_disorder" TargetMode="External"/><Relationship Id="rId1" Type="http://schemas.openxmlformats.org/officeDocument/2006/relationships/hyperlink" Target="https://www.academia.edu/30462857/The_Role_of_Carbondioxide_and_Intracellular_pH_in_the_Pathomechanism_of_Several_Mental_Disorders._Are_the_Diseases_of_Civilization_Caused_by_Learnt_Behaviour_not_the_Stress_itself" TargetMode="External"/><Relationship Id="rId6" Type="http://schemas.openxmlformats.org/officeDocument/2006/relationships/hyperlink" Target="https://www.sciencedirect.com/science/article/pii/S016517811830800X" TargetMode="External"/><Relationship Id="rId11" Type="http://schemas.openxmlformats.org/officeDocument/2006/relationships/hyperlink" Target="https://www.sciencedaily.com/releases/2019/09/190925075731.htm" TargetMode="External"/><Relationship Id="rId5" Type="http://schemas.openxmlformats.org/officeDocument/2006/relationships/hyperlink" Target="https://ehp.niehs.nih.gov/doi/10.1289/EHP4595" TargetMode="External"/><Relationship Id="rId10" Type="http://schemas.openxmlformats.org/officeDocument/2006/relationships/hyperlink" Target="https://journals.plos.org/plosbiology/article?id=10.1371/journal.pbio.3000353" TargetMode="External"/><Relationship Id="rId4" Type="http://schemas.openxmlformats.org/officeDocument/2006/relationships/hyperlink" Target="https://www.ncbi.nlm.nih.gov/pmc/articles/PMC5891065/" TargetMode="External"/><Relationship Id="rId9" Type="http://schemas.openxmlformats.org/officeDocument/2006/relationships/hyperlink" Target="https://www.ncbi.nlm.nih.gov/pubmed/26773919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mc/articles/PMC5089874/" TargetMode="External"/><Relationship Id="rId2" Type="http://schemas.openxmlformats.org/officeDocument/2006/relationships/hyperlink" Target="https://www.ncbi.nlm.nih.gov/pmc/articles/PMC5089874/" TargetMode="External"/><Relationship Id="rId1" Type="http://schemas.openxmlformats.org/officeDocument/2006/relationships/hyperlink" Target="https://www.ncbi.nlm.nih.gov/books/NBK138711/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s://www.jacionline.org/article/0091-6749(94)90089-2/pdf" TargetMode="External"/><Relationship Id="rId4" Type="http://schemas.openxmlformats.org/officeDocument/2006/relationships/hyperlink" Target="https://www.researchgate.net/publication/296951159_Formaldehyde_and_alzheimer's_disease_A_brief_hist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2:D8"/>
  <sheetViews>
    <sheetView workbookViewId="0">
      <selection activeCell="E27" sqref="E27"/>
    </sheetView>
  </sheetViews>
  <sheetFormatPr defaultRowHeight="15" x14ac:dyDescent="0.25"/>
  <sheetData>
    <row r="2" spans="2:4" x14ac:dyDescent="0.25">
      <c r="B2" s="61" t="s">
        <v>194</v>
      </c>
      <c r="C2" s="61"/>
      <c r="D2" s="62">
        <f>SUM('brain health'!D18)</f>
        <v>2.9250000000000003</v>
      </c>
    </row>
    <row r="3" spans="2:4" x14ac:dyDescent="0.25">
      <c r="B3" s="72" t="s">
        <v>193</v>
      </c>
      <c r="C3" s="73"/>
      <c r="D3" s="62">
        <f>SUM('CV health'!D18)</f>
        <v>3.24</v>
      </c>
    </row>
    <row r="4" spans="2:4" x14ac:dyDescent="0.25">
      <c r="B4" s="69" t="s">
        <v>195</v>
      </c>
      <c r="C4" s="61"/>
      <c r="D4" s="62">
        <f>SUM(allergy!D18)</f>
        <v>3.24</v>
      </c>
    </row>
    <row r="5" spans="2:4" x14ac:dyDescent="0.25">
      <c r="B5" s="69" t="s">
        <v>196</v>
      </c>
      <c r="C5" s="61"/>
      <c r="D5" s="62">
        <f>SUM('respiratory health'!D18)</f>
        <v>3.375</v>
      </c>
    </row>
    <row r="6" spans="2:4" x14ac:dyDescent="0.25">
      <c r="B6" s="61" t="s">
        <v>155</v>
      </c>
      <c r="C6" s="61"/>
      <c r="D6" s="62">
        <f>SUM('mental health'!D18)</f>
        <v>3.24</v>
      </c>
    </row>
    <row r="7" spans="2:4" x14ac:dyDescent="0.25">
      <c r="B7" s="61" t="s">
        <v>197</v>
      </c>
      <c r="C7" s="61"/>
      <c r="D7" s="62">
        <f>SUM('sensorial health'!D18)</f>
        <v>2</v>
      </c>
    </row>
    <row r="8" spans="2:4" x14ac:dyDescent="0.25">
      <c r="B8" s="74" t="s">
        <v>201</v>
      </c>
      <c r="C8" s="75"/>
      <c r="D8" s="63">
        <f>SUM(D2:D7)/6</f>
        <v>3.0033333333333339</v>
      </c>
    </row>
  </sheetData>
  <mergeCells count="2">
    <mergeCell ref="B3:C3"/>
    <mergeCell ref="B8:C8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Q26"/>
  <sheetViews>
    <sheetView workbookViewId="0">
      <selection activeCell="D12" sqref="D12"/>
    </sheetView>
  </sheetViews>
  <sheetFormatPr defaultRowHeight="15" x14ac:dyDescent="0.25"/>
  <cols>
    <col min="1" max="1" width="3.85546875" customWidth="1"/>
    <col min="2" max="2" width="7.140625" customWidth="1"/>
    <col min="4" max="4" width="42.5703125" customWidth="1"/>
    <col min="6" max="6" width="10.140625" customWidth="1"/>
    <col min="8" max="8" width="11" customWidth="1"/>
    <col min="9" max="9" width="20.28515625" customWidth="1"/>
    <col min="10" max="10" width="13.42578125" customWidth="1"/>
    <col min="11" max="11" width="10.28515625" customWidth="1"/>
    <col min="12" max="12" width="11.7109375" customWidth="1"/>
    <col min="13" max="13" width="11" customWidth="1"/>
    <col min="14" max="14" width="9.85546875" customWidth="1"/>
    <col min="15" max="15" width="1.42578125" customWidth="1"/>
  </cols>
  <sheetData>
    <row r="1" spans="2:17" x14ac:dyDescent="0.25">
      <c r="C1" s="89" t="s">
        <v>144</v>
      </c>
      <c r="D1" s="89"/>
    </row>
    <row r="2" spans="2:17" ht="36.75" x14ac:dyDescent="0.25">
      <c r="B2" s="36" t="s">
        <v>26</v>
      </c>
      <c r="C2" s="90" t="s">
        <v>38</v>
      </c>
      <c r="D2" s="91"/>
      <c r="E2" s="81" t="s">
        <v>44</v>
      </c>
      <c r="F2" s="82"/>
      <c r="G2" s="81" t="s">
        <v>28</v>
      </c>
      <c r="H2" s="82"/>
      <c r="I2" s="31" t="s">
        <v>145</v>
      </c>
      <c r="J2" s="83" t="s">
        <v>29</v>
      </c>
      <c r="K2" s="84"/>
    </row>
    <row r="3" spans="2:17" ht="19.5" customHeight="1" x14ac:dyDescent="0.25">
      <c r="B3" s="10">
        <v>0</v>
      </c>
      <c r="E3" s="81" t="s">
        <v>45</v>
      </c>
      <c r="F3" s="82"/>
      <c r="G3" s="81" t="s">
        <v>46</v>
      </c>
      <c r="H3" s="82"/>
      <c r="I3" s="37" t="s">
        <v>14</v>
      </c>
      <c r="J3" s="85" t="s">
        <v>47</v>
      </c>
      <c r="K3" s="86"/>
    </row>
    <row r="4" spans="2:17" ht="24" customHeight="1" x14ac:dyDescent="0.25">
      <c r="B4" s="10">
        <v>1</v>
      </c>
      <c r="C4" s="78" t="s">
        <v>157</v>
      </c>
      <c r="D4" s="79"/>
      <c r="E4" s="81" t="s">
        <v>114</v>
      </c>
      <c r="F4" s="82"/>
      <c r="G4" s="81" t="s">
        <v>119</v>
      </c>
      <c r="H4" s="82"/>
      <c r="I4" s="34" t="s">
        <v>11</v>
      </c>
      <c r="J4" s="87" t="s">
        <v>180</v>
      </c>
      <c r="K4" s="88"/>
    </row>
    <row r="5" spans="2:17" ht="27.75" customHeight="1" x14ac:dyDescent="0.25">
      <c r="B5" s="10">
        <v>2</v>
      </c>
      <c r="C5" s="80" t="s">
        <v>148</v>
      </c>
      <c r="D5" s="80"/>
      <c r="E5" s="81" t="s">
        <v>115</v>
      </c>
      <c r="F5" s="82"/>
      <c r="G5" s="81" t="s">
        <v>30</v>
      </c>
      <c r="H5" s="82"/>
      <c r="I5" s="35" t="s">
        <v>12</v>
      </c>
      <c r="J5" s="76" t="s">
        <v>181</v>
      </c>
      <c r="K5" s="77"/>
    </row>
    <row r="6" spans="2:17" ht="24.75" customHeight="1" x14ac:dyDescent="0.25">
      <c r="B6" s="10">
        <v>3</v>
      </c>
      <c r="C6" s="80" t="s">
        <v>150</v>
      </c>
      <c r="D6" s="80"/>
      <c r="E6" s="81" t="s">
        <v>116</v>
      </c>
      <c r="F6" s="82"/>
      <c r="G6" s="81" t="s">
        <v>31</v>
      </c>
      <c r="H6" s="82"/>
      <c r="I6" s="35" t="s">
        <v>13</v>
      </c>
      <c r="J6" s="76" t="s">
        <v>34</v>
      </c>
      <c r="K6" s="77"/>
    </row>
    <row r="7" spans="2:17" ht="24" customHeight="1" x14ac:dyDescent="0.25">
      <c r="B7" s="10">
        <v>4</v>
      </c>
      <c r="C7" s="80" t="s">
        <v>151</v>
      </c>
      <c r="D7" s="80"/>
      <c r="E7" s="81" t="s">
        <v>117</v>
      </c>
      <c r="F7" s="82"/>
      <c r="G7" s="81" t="s">
        <v>32</v>
      </c>
      <c r="H7" s="82"/>
      <c r="I7" s="35" t="s">
        <v>13</v>
      </c>
      <c r="J7" s="76" t="s">
        <v>0</v>
      </c>
      <c r="K7" s="77"/>
    </row>
    <row r="8" spans="2:17" ht="30.75" customHeight="1" x14ac:dyDescent="0.25">
      <c r="B8" s="10">
        <v>5</v>
      </c>
      <c r="C8" s="80" t="s">
        <v>179</v>
      </c>
      <c r="D8" s="80"/>
      <c r="E8" s="81" t="s">
        <v>118</v>
      </c>
      <c r="F8" s="82"/>
      <c r="G8" s="81" t="s">
        <v>33</v>
      </c>
      <c r="H8" s="82"/>
      <c r="I8" s="35" t="s">
        <v>36</v>
      </c>
      <c r="J8" s="76" t="s">
        <v>35</v>
      </c>
      <c r="K8" s="77"/>
    </row>
    <row r="10" spans="2:17" x14ac:dyDescent="0.25">
      <c r="K10" s="93" t="s">
        <v>18</v>
      </c>
      <c r="L10" s="94"/>
      <c r="M10" s="94"/>
      <c r="N10" s="94"/>
      <c r="O10" s="94"/>
      <c r="P10" s="94"/>
      <c r="Q10" s="95"/>
    </row>
    <row r="11" spans="2:17" x14ac:dyDescent="0.25">
      <c r="I11" s="39" t="s">
        <v>94</v>
      </c>
      <c r="K11" s="14" t="s">
        <v>93</v>
      </c>
      <c r="L11" s="14" t="s">
        <v>95</v>
      </c>
      <c r="M11" s="14" t="s">
        <v>96</v>
      </c>
      <c r="N11" s="96" t="s">
        <v>97</v>
      </c>
      <c r="O11" s="96"/>
      <c r="P11" s="53" t="s">
        <v>98</v>
      </c>
      <c r="Q11" s="53" t="s">
        <v>99</v>
      </c>
    </row>
    <row r="12" spans="2:17" x14ac:dyDescent="0.25">
      <c r="I12" s="6" t="s">
        <v>92</v>
      </c>
      <c r="K12" s="35" t="s">
        <v>100</v>
      </c>
      <c r="L12" s="35" t="s">
        <v>101</v>
      </c>
      <c r="M12" s="35" t="s">
        <v>102</v>
      </c>
      <c r="N12" s="87" t="s">
        <v>103</v>
      </c>
      <c r="O12" s="88"/>
      <c r="P12" s="97" t="s">
        <v>104</v>
      </c>
      <c r="Q12" s="97"/>
    </row>
    <row r="13" spans="2:17" x14ac:dyDescent="0.25">
      <c r="I13" s="98" t="s">
        <v>106</v>
      </c>
      <c r="J13" s="99"/>
      <c r="K13" s="54">
        <v>1</v>
      </c>
      <c r="L13" s="54">
        <v>1.1499999999999999</v>
      </c>
      <c r="M13" s="54">
        <v>1.2</v>
      </c>
      <c r="N13" s="100">
        <v>1.3</v>
      </c>
      <c r="O13" s="100"/>
      <c r="P13" s="100">
        <v>1.35</v>
      </c>
      <c r="Q13" s="100"/>
    </row>
    <row r="14" spans="2:17" x14ac:dyDescent="0.25">
      <c r="J14" s="39"/>
      <c r="K14" s="52"/>
      <c r="L14" s="52"/>
      <c r="M14" s="52"/>
      <c r="N14" s="52"/>
      <c r="O14" s="52"/>
    </row>
    <row r="15" spans="2:17" x14ac:dyDescent="0.25">
      <c r="I15" s="6" t="s">
        <v>91</v>
      </c>
      <c r="J15" s="39"/>
      <c r="K15" s="39"/>
      <c r="L15" s="39"/>
      <c r="M15" s="39"/>
      <c r="N15" s="39"/>
      <c r="O15" s="39"/>
    </row>
    <row r="16" spans="2:17" x14ac:dyDescent="0.25">
      <c r="K16" s="15"/>
      <c r="L16" t="s">
        <v>105</v>
      </c>
    </row>
    <row r="17" spans="2:12" x14ac:dyDescent="0.25">
      <c r="B17" t="s">
        <v>3</v>
      </c>
      <c r="D17" s="38" t="s">
        <v>2</v>
      </c>
      <c r="E17" s="11" t="s">
        <v>5</v>
      </c>
      <c r="F17" s="11" t="s">
        <v>7</v>
      </c>
      <c r="G17" s="12" t="s">
        <v>10</v>
      </c>
      <c r="H17" s="12" t="s">
        <v>199</v>
      </c>
    </row>
    <row r="18" spans="2:12" x14ac:dyDescent="0.25">
      <c r="B18" s="92" t="s">
        <v>49</v>
      </c>
      <c r="C18" s="92"/>
      <c r="D18" s="41">
        <f>SUM(E18:H18)/4*N13</f>
        <v>2.9250000000000003</v>
      </c>
      <c r="E18" s="2">
        <v>3</v>
      </c>
      <c r="F18" s="2">
        <v>2</v>
      </c>
      <c r="G18" s="2">
        <v>2</v>
      </c>
      <c r="H18" s="2">
        <v>2</v>
      </c>
    </row>
    <row r="20" spans="2:12" x14ac:dyDescent="0.25">
      <c r="B20" s="16" t="s">
        <v>143</v>
      </c>
      <c r="F20" t="s">
        <v>211</v>
      </c>
      <c r="L20" t="s">
        <v>210</v>
      </c>
    </row>
    <row r="21" spans="2:12" x14ac:dyDescent="0.25">
      <c r="B21" s="16" t="s">
        <v>149</v>
      </c>
      <c r="F21" t="s">
        <v>208</v>
      </c>
      <c r="L21" t="s">
        <v>210</v>
      </c>
    </row>
    <row r="22" spans="2:12" x14ac:dyDescent="0.25">
      <c r="B22" s="16" t="s">
        <v>152</v>
      </c>
      <c r="F22" t="s">
        <v>207</v>
      </c>
      <c r="L22" t="s">
        <v>209</v>
      </c>
    </row>
    <row r="23" spans="2:12" x14ac:dyDescent="0.25">
      <c r="B23" s="16" t="s">
        <v>153</v>
      </c>
      <c r="F23" t="s">
        <v>212</v>
      </c>
      <c r="L23" t="s">
        <v>210</v>
      </c>
    </row>
    <row r="24" spans="2:12" x14ac:dyDescent="0.25">
      <c r="B24" s="16" t="s">
        <v>154</v>
      </c>
      <c r="F24" s="71" t="s">
        <v>213</v>
      </c>
      <c r="L24" t="s">
        <v>209</v>
      </c>
    </row>
    <row r="25" spans="2:12" x14ac:dyDescent="0.25">
      <c r="B25" s="16" t="s">
        <v>178</v>
      </c>
    </row>
    <row r="26" spans="2:12" x14ac:dyDescent="0.25">
      <c r="B26" s="16" t="s">
        <v>178</v>
      </c>
    </row>
  </sheetData>
  <mergeCells count="36">
    <mergeCell ref="B18:C18"/>
    <mergeCell ref="N12:O12"/>
    <mergeCell ref="K10:Q10"/>
    <mergeCell ref="N11:O11"/>
    <mergeCell ref="P12:Q12"/>
    <mergeCell ref="I13:J13"/>
    <mergeCell ref="N13:O13"/>
    <mergeCell ref="P13:Q13"/>
    <mergeCell ref="C1:D1"/>
    <mergeCell ref="C2:D2"/>
    <mergeCell ref="E2:F2"/>
    <mergeCell ref="G2:H2"/>
    <mergeCell ref="E4:F4"/>
    <mergeCell ref="G4:H4"/>
    <mergeCell ref="E3:F3"/>
    <mergeCell ref="G3:H3"/>
    <mergeCell ref="J2:K2"/>
    <mergeCell ref="J3:K3"/>
    <mergeCell ref="J4:K4"/>
    <mergeCell ref="J5:K5"/>
    <mergeCell ref="J6:K6"/>
    <mergeCell ref="J7:K7"/>
    <mergeCell ref="J8:K8"/>
    <mergeCell ref="C4:D4"/>
    <mergeCell ref="C5:D5"/>
    <mergeCell ref="E5:F5"/>
    <mergeCell ref="G5:H5"/>
    <mergeCell ref="C6:D6"/>
    <mergeCell ref="E6:F6"/>
    <mergeCell ref="G6:H6"/>
    <mergeCell ref="C7:D7"/>
    <mergeCell ref="E7:F7"/>
    <mergeCell ref="G7:H7"/>
    <mergeCell ref="C8:D8"/>
    <mergeCell ref="E8:F8"/>
    <mergeCell ref="G8:H8"/>
  </mergeCells>
  <hyperlinks>
    <hyperlink ref="B20" r:id="rId1"/>
    <hyperlink ref="B21" r:id="rId2"/>
    <hyperlink ref="B22" r:id="rId3"/>
    <hyperlink ref="B23" r:id="rId4"/>
    <hyperlink ref="B24" r:id="rId5"/>
    <hyperlink ref="B25" r:id="rId6"/>
    <hyperlink ref="B26" r:id="rId7"/>
  </hyperlinks>
  <pageMargins left="0.7" right="0.7" top="0.75" bottom="0.75" header="0.3" footer="0.3"/>
  <pageSetup paperSize="9"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79"/>
  <sheetViews>
    <sheetView topLeftCell="A10" zoomScale="106" zoomScaleNormal="106" workbookViewId="0">
      <selection activeCell="H24" sqref="H24"/>
    </sheetView>
  </sheetViews>
  <sheetFormatPr defaultRowHeight="15" x14ac:dyDescent="0.25"/>
  <cols>
    <col min="1" max="1" width="3.85546875" customWidth="1"/>
    <col min="2" max="2" width="7.140625" customWidth="1"/>
    <col min="4" max="4" width="42.5703125" customWidth="1"/>
    <col min="6" max="6" width="10.140625" customWidth="1"/>
    <col min="8" max="8" width="11" customWidth="1"/>
    <col min="9" max="9" width="20.28515625" customWidth="1"/>
    <col min="10" max="10" width="13.42578125" customWidth="1"/>
    <col min="11" max="11" width="10.28515625" customWidth="1"/>
    <col min="12" max="12" width="11.7109375" customWidth="1"/>
    <col min="13" max="13" width="11" customWidth="1"/>
    <col min="14" max="14" width="9.85546875" customWidth="1"/>
    <col min="15" max="15" width="1.42578125" customWidth="1"/>
  </cols>
  <sheetData>
    <row r="1" spans="2:17" x14ac:dyDescent="0.25">
      <c r="C1" s="89" t="s">
        <v>144</v>
      </c>
      <c r="D1" s="89"/>
    </row>
    <row r="2" spans="2:17" ht="36.75" x14ac:dyDescent="0.25">
      <c r="B2" s="36" t="s">
        <v>26</v>
      </c>
      <c r="C2" s="90" t="s">
        <v>38</v>
      </c>
      <c r="D2" s="91"/>
      <c r="E2" s="81" t="s">
        <v>44</v>
      </c>
      <c r="F2" s="82"/>
      <c r="G2" s="81" t="s">
        <v>28</v>
      </c>
      <c r="H2" s="82"/>
      <c r="I2" s="68" t="s">
        <v>145</v>
      </c>
      <c r="J2" s="83" t="s">
        <v>29</v>
      </c>
      <c r="K2" s="84"/>
    </row>
    <row r="3" spans="2:17" ht="19.5" customHeight="1" x14ac:dyDescent="0.25">
      <c r="B3" s="67">
        <v>0</v>
      </c>
      <c r="E3" s="81" t="s">
        <v>45</v>
      </c>
      <c r="F3" s="82"/>
      <c r="G3" s="81" t="s">
        <v>46</v>
      </c>
      <c r="H3" s="82"/>
      <c r="I3" s="37" t="s">
        <v>14</v>
      </c>
      <c r="J3" s="85" t="s">
        <v>47</v>
      </c>
      <c r="K3" s="86"/>
    </row>
    <row r="4" spans="2:17" ht="24" customHeight="1" x14ac:dyDescent="0.25">
      <c r="B4" s="67">
        <v>1</v>
      </c>
      <c r="C4" s="78" t="s">
        <v>157</v>
      </c>
      <c r="D4" s="79"/>
      <c r="E4" s="81" t="s">
        <v>114</v>
      </c>
      <c r="F4" s="82"/>
      <c r="G4" s="81" t="s">
        <v>119</v>
      </c>
      <c r="H4" s="82"/>
      <c r="I4" s="34" t="s">
        <v>11</v>
      </c>
      <c r="J4" s="87" t="s">
        <v>180</v>
      </c>
      <c r="K4" s="88"/>
    </row>
    <row r="5" spans="2:17" ht="27.75" customHeight="1" x14ac:dyDescent="0.25">
      <c r="B5" s="67">
        <v>2</v>
      </c>
      <c r="C5" s="80" t="s">
        <v>148</v>
      </c>
      <c r="D5" s="80"/>
      <c r="E5" s="81" t="s">
        <v>115</v>
      </c>
      <c r="F5" s="82"/>
      <c r="G5" s="81" t="s">
        <v>30</v>
      </c>
      <c r="H5" s="82"/>
      <c r="I5" s="65" t="s">
        <v>12</v>
      </c>
      <c r="J5" s="76" t="s">
        <v>181</v>
      </c>
      <c r="K5" s="77"/>
    </row>
    <row r="6" spans="2:17" ht="24.75" customHeight="1" x14ac:dyDescent="0.25">
      <c r="B6" s="67">
        <v>3</v>
      </c>
      <c r="C6" s="80" t="s">
        <v>150</v>
      </c>
      <c r="D6" s="80"/>
      <c r="E6" s="81" t="s">
        <v>116</v>
      </c>
      <c r="F6" s="82"/>
      <c r="G6" s="81" t="s">
        <v>31</v>
      </c>
      <c r="H6" s="82"/>
      <c r="I6" s="65" t="s">
        <v>13</v>
      </c>
      <c r="J6" s="76" t="s">
        <v>34</v>
      </c>
      <c r="K6" s="77"/>
    </row>
    <row r="7" spans="2:17" ht="24" customHeight="1" x14ac:dyDescent="0.25">
      <c r="B7" s="67">
        <v>4</v>
      </c>
      <c r="C7" s="80" t="s">
        <v>151</v>
      </c>
      <c r="D7" s="80"/>
      <c r="E7" s="81" t="s">
        <v>117</v>
      </c>
      <c r="F7" s="82"/>
      <c r="G7" s="81" t="s">
        <v>32</v>
      </c>
      <c r="H7" s="82"/>
      <c r="I7" s="65" t="s">
        <v>13</v>
      </c>
      <c r="J7" s="76" t="s">
        <v>0</v>
      </c>
      <c r="K7" s="77"/>
    </row>
    <row r="8" spans="2:17" ht="30.75" customHeight="1" x14ac:dyDescent="0.25">
      <c r="B8" s="67">
        <v>5</v>
      </c>
      <c r="C8" s="80" t="s">
        <v>179</v>
      </c>
      <c r="D8" s="80"/>
      <c r="E8" s="81" t="s">
        <v>118</v>
      </c>
      <c r="F8" s="82"/>
      <c r="G8" s="81" t="s">
        <v>33</v>
      </c>
      <c r="H8" s="82"/>
      <c r="I8" s="65" t="s">
        <v>36</v>
      </c>
      <c r="J8" s="76" t="s">
        <v>35</v>
      </c>
      <c r="K8" s="77"/>
    </row>
    <row r="10" spans="2:17" x14ac:dyDescent="0.25">
      <c r="K10" s="93" t="s">
        <v>18</v>
      </c>
      <c r="L10" s="94"/>
      <c r="M10" s="94"/>
      <c r="N10" s="94"/>
      <c r="O10" s="94"/>
      <c r="P10" s="94"/>
      <c r="Q10" s="95"/>
    </row>
    <row r="11" spans="2:17" x14ac:dyDescent="0.25">
      <c r="I11" s="39" t="s">
        <v>94</v>
      </c>
      <c r="K11" s="64" t="s">
        <v>93</v>
      </c>
      <c r="L11" s="64" t="s">
        <v>95</v>
      </c>
      <c r="M11" s="64" t="s">
        <v>96</v>
      </c>
      <c r="N11" s="96" t="s">
        <v>97</v>
      </c>
      <c r="O11" s="96"/>
      <c r="P11" s="53" t="s">
        <v>98</v>
      </c>
      <c r="Q11" s="53" t="s">
        <v>99</v>
      </c>
    </row>
    <row r="12" spans="2:17" x14ac:dyDescent="0.25">
      <c r="I12" s="6" t="s">
        <v>92</v>
      </c>
      <c r="K12" s="65" t="s">
        <v>100</v>
      </c>
      <c r="L12" s="65" t="s">
        <v>101</v>
      </c>
      <c r="M12" s="65" t="s">
        <v>102</v>
      </c>
      <c r="N12" s="87" t="s">
        <v>103</v>
      </c>
      <c r="O12" s="88"/>
      <c r="P12" s="97" t="s">
        <v>104</v>
      </c>
      <c r="Q12" s="97"/>
    </row>
    <row r="13" spans="2:17" x14ac:dyDescent="0.25">
      <c r="I13" s="98" t="s">
        <v>106</v>
      </c>
      <c r="J13" s="99"/>
      <c r="K13" s="66">
        <v>1</v>
      </c>
      <c r="L13" s="66">
        <v>1.1499999999999999</v>
      </c>
      <c r="M13" s="66">
        <v>1.2</v>
      </c>
      <c r="N13" s="100">
        <v>1.3</v>
      </c>
      <c r="O13" s="100"/>
      <c r="P13" s="100">
        <v>1.35</v>
      </c>
      <c r="Q13" s="100"/>
    </row>
    <row r="14" spans="2:17" x14ac:dyDescent="0.25">
      <c r="J14" s="39"/>
      <c r="K14" s="52"/>
      <c r="L14" s="52"/>
      <c r="M14" s="52"/>
      <c r="N14" s="52"/>
      <c r="O14" s="52"/>
    </row>
    <row r="15" spans="2:17" x14ac:dyDescent="0.25">
      <c r="I15" s="6" t="s">
        <v>91</v>
      </c>
      <c r="J15" s="39"/>
      <c r="K15" s="39"/>
      <c r="L15" s="39"/>
      <c r="M15" s="39"/>
      <c r="N15" s="39"/>
      <c r="O15" s="39"/>
    </row>
    <row r="16" spans="2:17" x14ac:dyDescent="0.25">
      <c r="K16" s="15"/>
      <c r="L16" t="s">
        <v>105</v>
      </c>
    </row>
    <row r="17" spans="2:8" x14ac:dyDescent="0.25">
      <c r="B17" t="s">
        <v>3</v>
      </c>
      <c r="D17" s="38" t="s">
        <v>2</v>
      </c>
      <c r="E17" s="12" t="s">
        <v>5</v>
      </c>
      <c r="F17" s="12" t="s">
        <v>7</v>
      </c>
      <c r="G17" s="12" t="s">
        <v>10</v>
      </c>
      <c r="H17" s="12" t="s">
        <v>199</v>
      </c>
    </row>
    <row r="18" spans="2:8" x14ac:dyDescent="0.25">
      <c r="B18" s="92" t="s">
        <v>49</v>
      </c>
      <c r="C18" s="92"/>
      <c r="D18" s="41">
        <f>SUM(E18:H18)/4*N13</f>
        <v>2.9250000000000003</v>
      </c>
      <c r="E18" s="2">
        <v>3</v>
      </c>
      <c r="F18" s="2">
        <v>2</v>
      </c>
      <c r="G18" s="2">
        <v>2</v>
      </c>
      <c r="H18" s="2">
        <v>2</v>
      </c>
    </row>
    <row r="20" spans="2:8" x14ac:dyDescent="0.25">
      <c r="B20" s="16" t="s">
        <v>143</v>
      </c>
    </row>
    <row r="21" spans="2:8" x14ac:dyDescent="0.25">
      <c r="B21" s="16" t="s">
        <v>149</v>
      </c>
    </row>
    <row r="22" spans="2:8" x14ac:dyDescent="0.25">
      <c r="B22" s="16" t="s">
        <v>152</v>
      </c>
    </row>
    <row r="23" spans="2:8" x14ac:dyDescent="0.25">
      <c r="B23" s="16" t="s">
        <v>153</v>
      </c>
    </row>
    <row r="24" spans="2:8" x14ac:dyDescent="0.25">
      <c r="B24" s="16" t="s">
        <v>154</v>
      </c>
    </row>
    <row r="25" spans="2:8" x14ac:dyDescent="0.25">
      <c r="B25" s="16" t="s">
        <v>178</v>
      </c>
    </row>
    <row r="26" spans="2:8" x14ac:dyDescent="0.25">
      <c r="B26" s="16" t="s">
        <v>178</v>
      </c>
    </row>
    <row r="28" spans="2:8" x14ac:dyDescent="0.25">
      <c r="E28" t="s">
        <v>5</v>
      </c>
      <c r="F28" t="s">
        <v>205</v>
      </c>
    </row>
    <row r="29" spans="2:8" x14ac:dyDescent="0.25">
      <c r="E29">
        <v>0</v>
      </c>
      <c r="F29">
        <v>0</v>
      </c>
      <c r="G29">
        <v>0</v>
      </c>
    </row>
    <row r="30" spans="2:8" x14ac:dyDescent="0.25">
      <c r="E30">
        <f>E29+1</f>
        <v>1</v>
      </c>
      <c r="F30">
        <v>0</v>
      </c>
      <c r="G30">
        <v>0</v>
      </c>
    </row>
    <row r="31" spans="2:8" x14ac:dyDescent="0.25">
      <c r="E31">
        <f t="shared" ref="E31:E94" si="0">E30+1</f>
        <v>2</v>
      </c>
      <c r="F31">
        <v>0</v>
      </c>
      <c r="G31">
        <v>0</v>
      </c>
    </row>
    <row r="32" spans="2:8" x14ac:dyDescent="0.25">
      <c r="E32">
        <f t="shared" si="0"/>
        <v>3</v>
      </c>
      <c r="F32">
        <v>0</v>
      </c>
      <c r="G32">
        <v>0</v>
      </c>
    </row>
    <row r="33" spans="5:7" x14ac:dyDescent="0.25">
      <c r="E33">
        <f t="shared" si="0"/>
        <v>4</v>
      </c>
      <c r="F33">
        <v>0</v>
      </c>
      <c r="G33">
        <v>0</v>
      </c>
    </row>
    <row r="34" spans="5:7" x14ac:dyDescent="0.25">
      <c r="E34">
        <f t="shared" si="0"/>
        <v>5</v>
      </c>
      <c r="F34">
        <v>0</v>
      </c>
      <c r="G34">
        <v>0</v>
      </c>
    </row>
    <row r="35" spans="5:7" x14ac:dyDescent="0.25">
      <c r="E35">
        <f t="shared" si="0"/>
        <v>6</v>
      </c>
      <c r="F35">
        <v>0</v>
      </c>
      <c r="G35">
        <v>0</v>
      </c>
    </row>
    <row r="36" spans="5:7" x14ac:dyDescent="0.25">
      <c r="E36">
        <f t="shared" si="0"/>
        <v>7</v>
      </c>
      <c r="F36">
        <v>0</v>
      </c>
      <c r="G36">
        <v>0</v>
      </c>
    </row>
    <row r="37" spans="5:7" x14ac:dyDescent="0.25">
      <c r="E37">
        <f t="shared" si="0"/>
        <v>8</v>
      </c>
      <c r="F37">
        <v>0</v>
      </c>
      <c r="G37">
        <v>0</v>
      </c>
    </row>
    <row r="38" spans="5:7" x14ac:dyDescent="0.25">
      <c r="E38">
        <f t="shared" si="0"/>
        <v>9</v>
      </c>
      <c r="F38">
        <v>0</v>
      </c>
      <c r="G38">
        <v>0</v>
      </c>
    </row>
    <row r="39" spans="5:7" x14ac:dyDescent="0.25">
      <c r="E39">
        <f t="shared" si="0"/>
        <v>10</v>
      </c>
      <c r="F39">
        <v>0</v>
      </c>
      <c r="G39">
        <v>0</v>
      </c>
    </row>
    <row r="40" spans="5:7" x14ac:dyDescent="0.25">
      <c r="E40">
        <f t="shared" si="0"/>
        <v>11</v>
      </c>
      <c r="F40">
        <v>0</v>
      </c>
      <c r="G40">
        <v>0</v>
      </c>
    </row>
    <row r="41" spans="5:7" x14ac:dyDescent="0.25">
      <c r="E41">
        <f t="shared" si="0"/>
        <v>12</v>
      </c>
      <c r="F41">
        <v>0</v>
      </c>
      <c r="G41">
        <v>0</v>
      </c>
    </row>
    <row r="42" spans="5:7" x14ac:dyDescent="0.25">
      <c r="E42">
        <f t="shared" si="0"/>
        <v>13</v>
      </c>
      <c r="F42">
        <v>0</v>
      </c>
      <c r="G42">
        <v>0</v>
      </c>
    </row>
    <row r="43" spans="5:7" x14ac:dyDescent="0.25">
      <c r="E43">
        <f t="shared" si="0"/>
        <v>14</v>
      </c>
      <c r="F43">
        <v>0</v>
      </c>
      <c r="G43">
        <v>0</v>
      </c>
    </row>
    <row r="44" spans="5:7" x14ac:dyDescent="0.25">
      <c r="E44">
        <f t="shared" si="0"/>
        <v>15</v>
      </c>
      <c r="F44">
        <v>0</v>
      </c>
      <c r="G44">
        <v>0</v>
      </c>
    </row>
    <row r="45" spans="5:7" x14ac:dyDescent="0.25">
      <c r="E45">
        <f t="shared" si="0"/>
        <v>16</v>
      </c>
      <c r="F45">
        <v>0</v>
      </c>
      <c r="G45">
        <v>0</v>
      </c>
    </row>
    <row r="46" spans="5:7" x14ac:dyDescent="0.25">
      <c r="E46">
        <f t="shared" si="0"/>
        <v>17</v>
      </c>
      <c r="F46">
        <v>0</v>
      </c>
      <c r="G46">
        <v>0</v>
      </c>
    </row>
    <row r="47" spans="5:7" x14ac:dyDescent="0.25">
      <c r="E47">
        <f t="shared" si="0"/>
        <v>18</v>
      </c>
      <c r="F47">
        <v>0</v>
      </c>
      <c r="G47">
        <v>0</v>
      </c>
    </row>
    <row r="48" spans="5:7" x14ac:dyDescent="0.25">
      <c r="E48">
        <f t="shared" si="0"/>
        <v>19</v>
      </c>
      <c r="F48">
        <v>0</v>
      </c>
      <c r="G48">
        <v>0</v>
      </c>
    </row>
    <row r="49" spans="5:7" x14ac:dyDescent="0.25">
      <c r="E49">
        <f t="shared" si="0"/>
        <v>20</v>
      </c>
      <c r="F49">
        <v>0</v>
      </c>
      <c r="G49">
        <v>0</v>
      </c>
    </row>
    <row r="50" spans="5:7" x14ac:dyDescent="0.25">
      <c r="E50">
        <f t="shared" si="0"/>
        <v>21</v>
      </c>
      <c r="F50">
        <v>0</v>
      </c>
      <c r="G50">
        <v>0</v>
      </c>
    </row>
    <row r="51" spans="5:7" x14ac:dyDescent="0.25">
      <c r="E51">
        <f t="shared" si="0"/>
        <v>22</v>
      </c>
      <c r="F51">
        <v>0</v>
      </c>
      <c r="G51">
        <v>0</v>
      </c>
    </row>
    <row r="52" spans="5:7" x14ac:dyDescent="0.25">
      <c r="E52">
        <f t="shared" si="0"/>
        <v>23</v>
      </c>
      <c r="F52">
        <v>0</v>
      </c>
      <c r="G52">
        <v>0</v>
      </c>
    </row>
    <row r="53" spans="5:7" x14ac:dyDescent="0.25">
      <c r="E53">
        <f t="shared" si="0"/>
        <v>24</v>
      </c>
      <c r="F53">
        <v>0</v>
      </c>
      <c r="G53">
        <v>0</v>
      </c>
    </row>
    <row r="54" spans="5:7" x14ac:dyDescent="0.25">
      <c r="E54">
        <f t="shared" si="0"/>
        <v>25</v>
      </c>
      <c r="F54">
        <v>0</v>
      </c>
      <c r="G54">
        <v>0</v>
      </c>
    </row>
    <row r="55" spans="5:7" x14ac:dyDescent="0.25">
      <c r="E55">
        <f t="shared" si="0"/>
        <v>26</v>
      </c>
      <c r="F55">
        <v>0</v>
      </c>
      <c r="G55">
        <v>0</v>
      </c>
    </row>
    <row r="56" spans="5:7" x14ac:dyDescent="0.25">
      <c r="E56">
        <f t="shared" si="0"/>
        <v>27</v>
      </c>
      <c r="F56">
        <v>0</v>
      </c>
      <c r="G56">
        <v>0</v>
      </c>
    </row>
    <row r="57" spans="5:7" x14ac:dyDescent="0.25">
      <c r="E57">
        <f t="shared" si="0"/>
        <v>28</v>
      </c>
      <c r="F57">
        <v>0</v>
      </c>
      <c r="G57">
        <v>0</v>
      </c>
    </row>
    <row r="58" spans="5:7" x14ac:dyDescent="0.25">
      <c r="E58">
        <f t="shared" si="0"/>
        <v>29</v>
      </c>
      <c r="F58">
        <v>0</v>
      </c>
      <c r="G58">
        <v>0</v>
      </c>
    </row>
    <row r="59" spans="5:7" x14ac:dyDescent="0.25">
      <c r="E59">
        <f t="shared" si="0"/>
        <v>30</v>
      </c>
      <c r="F59">
        <v>0</v>
      </c>
      <c r="G59">
        <v>0</v>
      </c>
    </row>
    <row r="60" spans="5:7" x14ac:dyDescent="0.25">
      <c r="E60">
        <f t="shared" si="0"/>
        <v>31</v>
      </c>
      <c r="F60">
        <v>0</v>
      </c>
      <c r="G60" s="70">
        <f>(E60-30)/120*5</f>
        <v>4.1666666666666664E-2</v>
      </c>
    </row>
    <row r="61" spans="5:7" x14ac:dyDescent="0.25">
      <c r="E61">
        <f t="shared" si="0"/>
        <v>32</v>
      </c>
      <c r="F61">
        <v>0</v>
      </c>
      <c r="G61" s="70">
        <f t="shared" ref="G61:G124" si="1">(E61-30)/120*5</f>
        <v>8.3333333333333329E-2</v>
      </c>
    </row>
    <row r="62" spans="5:7" x14ac:dyDescent="0.25">
      <c r="E62">
        <f t="shared" si="0"/>
        <v>33</v>
      </c>
      <c r="F62">
        <v>0</v>
      </c>
      <c r="G62" s="70">
        <f t="shared" si="1"/>
        <v>0.125</v>
      </c>
    </row>
    <row r="63" spans="5:7" x14ac:dyDescent="0.25">
      <c r="E63">
        <f t="shared" si="0"/>
        <v>34</v>
      </c>
      <c r="F63">
        <v>0</v>
      </c>
      <c r="G63" s="70">
        <f t="shared" si="1"/>
        <v>0.16666666666666666</v>
      </c>
    </row>
    <row r="64" spans="5:7" x14ac:dyDescent="0.25">
      <c r="E64">
        <f t="shared" si="0"/>
        <v>35</v>
      </c>
      <c r="F64">
        <v>0</v>
      </c>
      <c r="G64" s="70">
        <f t="shared" si="1"/>
        <v>0.20833333333333331</v>
      </c>
    </row>
    <row r="65" spans="5:7" x14ac:dyDescent="0.25">
      <c r="E65">
        <f t="shared" si="0"/>
        <v>36</v>
      </c>
      <c r="F65">
        <v>0</v>
      </c>
      <c r="G65" s="70">
        <f t="shared" si="1"/>
        <v>0.25</v>
      </c>
    </row>
    <row r="66" spans="5:7" x14ac:dyDescent="0.25">
      <c r="E66">
        <f t="shared" si="0"/>
        <v>37</v>
      </c>
      <c r="F66">
        <v>0</v>
      </c>
      <c r="G66" s="70">
        <f t="shared" si="1"/>
        <v>0.29166666666666669</v>
      </c>
    </row>
    <row r="67" spans="5:7" x14ac:dyDescent="0.25">
      <c r="E67">
        <f t="shared" si="0"/>
        <v>38</v>
      </c>
      <c r="F67">
        <v>0</v>
      </c>
      <c r="G67" s="70">
        <f t="shared" si="1"/>
        <v>0.33333333333333331</v>
      </c>
    </row>
    <row r="68" spans="5:7" x14ac:dyDescent="0.25">
      <c r="E68">
        <f t="shared" si="0"/>
        <v>39</v>
      </c>
      <c r="F68">
        <v>0</v>
      </c>
      <c r="G68" s="70">
        <f t="shared" si="1"/>
        <v>0.375</v>
      </c>
    </row>
    <row r="69" spans="5:7" x14ac:dyDescent="0.25">
      <c r="E69">
        <f t="shared" si="0"/>
        <v>40</v>
      </c>
      <c r="F69">
        <v>0</v>
      </c>
      <c r="G69" s="70">
        <f t="shared" si="1"/>
        <v>0.41666666666666663</v>
      </c>
    </row>
    <row r="70" spans="5:7" x14ac:dyDescent="0.25">
      <c r="E70">
        <f t="shared" si="0"/>
        <v>41</v>
      </c>
      <c r="F70">
        <v>0</v>
      </c>
      <c r="G70" s="70">
        <f t="shared" si="1"/>
        <v>0.45833333333333331</v>
      </c>
    </row>
    <row r="71" spans="5:7" x14ac:dyDescent="0.25">
      <c r="E71">
        <f t="shared" si="0"/>
        <v>42</v>
      </c>
      <c r="F71">
        <v>0</v>
      </c>
      <c r="G71" s="70">
        <f t="shared" si="1"/>
        <v>0.5</v>
      </c>
    </row>
    <row r="72" spans="5:7" x14ac:dyDescent="0.25">
      <c r="E72">
        <f t="shared" si="0"/>
        <v>43</v>
      </c>
      <c r="F72">
        <v>0</v>
      </c>
      <c r="G72" s="70">
        <f t="shared" si="1"/>
        <v>0.54166666666666674</v>
      </c>
    </row>
    <row r="73" spans="5:7" x14ac:dyDescent="0.25">
      <c r="E73">
        <f t="shared" si="0"/>
        <v>44</v>
      </c>
      <c r="F73">
        <v>0</v>
      </c>
      <c r="G73" s="70">
        <f t="shared" si="1"/>
        <v>0.58333333333333337</v>
      </c>
    </row>
    <row r="74" spans="5:7" x14ac:dyDescent="0.25">
      <c r="E74">
        <f t="shared" si="0"/>
        <v>45</v>
      </c>
      <c r="F74">
        <v>0</v>
      </c>
      <c r="G74" s="70">
        <f t="shared" si="1"/>
        <v>0.625</v>
      </c>
    </row>
    <row r="75" spans="5:7" x14ac:dyDescent="0.25">
      <c r="E75">
        <f t="shared" si="0"/>
        <v>46</v>
      </c>
      <c r="F75">
        <v>0</v>
      </c>
      <c r="G75" s="70">
        <f t="shared" si="1"/>
        <v>0.66666666666666663</v>
      </c>
    </row>
    <row r="76" spans="5:7" x14ac:dyDescent="0.25">
      <c r="E76">
        <f t="shared" si="0"/>
        <v>47</v>
      </c>
      <c r="F76">
        <v>0</v>
      </c>
      <c r="G76" s="70">
        <f t="shared" si="1"/>
        <v>0.70833333333333326</v>
      </c>
    </row>
    <row r="77" spans="5:7" x14ac:dyDescent="0.25">
      <c r="E77">
        <f t="shared" si="0"/>
        <v>48</v>
      </c>
      <c r="F77">
        <v>0</v>
      </c>
      <c r="G77" s="70">
        <f t="shared" si="1"/>
        <v>0.75</v>
      </c>
    </row>
    <row r="78" spans="5:7" x14ac:dyDescent="0.25">
      <c r="E78">
        <f t="shared" si="0"/>
        <v>49</v>
      </c>
      <c r="F78">
        <v>0</v>
      </c>
      <c r="G78" s="70">
        <f t="shared" si="1"/>
        <v>0.79166666666666663</v>
      </c>
    </row>
    <row r="79" spans="5:7" x14ac:dyDescent="0.25">
      <c r="E79">
        <f t="shared" si="0"/>
        <v>50</v>
      </c>
      <c r="F79">
        <v>1</v>
      </c>
      <c r="G79" s="70">
        <f t="shared" si="1"/>
        <v>0.83333333333333326</v>
      </c>
    </row>
    <row r="80" spans="5:7" x14ac:dyDescent="0.25">
      <c r="E80">
        <f t="shared" si="0"/>
        <v>51</v>
      </c>
      <c r="F80">
        <v>1</v>
      </c>
      <c r="G80" s="70">
        <f t="shared" si="1"/>
        <v>0.875</v>
      </c>
    </row>
    <row r="81" spans="5:7" x14ac:dyDescent="0.25">
      <c r="E81">
        <f t="shared" si="0"/>
        <v>52</v>
      </c>
      <c r="F81">
        <v>1</v>
      </c>
      <c r="G81" s="70">
        <f t="shared" si="1"/>
        <v>0.91666666666666663</v>
      </c>
    </row>
    <row r="82" spans="5:7" x14ac:dyDescent="0.25">
      <c r="E82">
        <f t="shared" si="0"/>
        <v>53</v>
      </c>
      <c r="F82">
        <v>1</v>
      </c>
      <c r="G82" s="70">
        <f t="shared" si="1"/>
        <v>0.95833333333333337</v>
      </c>
    </row>
    <row r="83" spans="5:7" x14ac:dyDescent="0.25">
      <c r="E83">
        <f t="shared" si="0"/>
        <v>54</v>
      </c>
      <c r="F83">
        <v>1</v>
      </c>
      <c r="G83" s="70">
        <f t="shared" si="1"/>
        <v>1</v>
      </c>
    </row>
    <row r="84" spans="5:7" x14ac:dyDescent="0.25">
      <c r="E84">
        <f t="shared" si="0"/>
        <v>55</v>
      </c>
      <c r="F84">
        <v>1</v>
      </c>
      <c r="G84" s="70">
        <f t="shared" si="1"/>
        <v>1.0416666666666667</v>
      </c>
    </row>
    <row r="85" spans="5:7" x14ac:dyDescent="0.25">
      <c r="E85">
        <f t="shared" si="0"/>
        <v>56</v>
      </c>
      <c r="F85">
        <v>1</v>
      </c>
      <c r="G85" s="70">
        <f t="shared" si="1"/>
        <v>1.0833333333333335</v>
      </c>
    </row>
    <row r="86" spans="5:7" x14ac:dyDescent="0.25">
      <c r="E86">
        <f t="shared" si="0"/>
        <v>57</v>
      </c>
      <c r="F86">
        <v>1</v>
      </c>
      <c r="G86" s="70">
        <f t="shared" si="1"/>
        <v>1.125</v>
      </c>
    </row>
    <row r="87" spans="5:7" x14ac:dyDescent="0.25">
      <c r="E87">
        <f t="shared" si="0"/>
        <v>58</v>
      </c>
      <c r="F87">
        <v>1</v>
      </c>
      <c r="G87" s="70">
        <f t="shared" si="1"/>
        <v>1.1666666666666667</v>
      </c>
    </row>
    <row r="88" spans="5:7" x14ac:dyDescent="0.25">
      <c r="E88">
        <f t="shared" si="0"/>
        <v>59</v>
      </c>
      <c r="F88">
        <v>1</v>
      </c>
      <c r="G88" s="70">
        <f t="shared" si="1"/>
        <v>1.2083333333333333</v>
      </c>
    </row>
    <row r="89" spans="5:7" x14ac:dyDescent="0.25">
      <c r="E89">
        <f t="shared" si="0"/>
        <v>60</v>
      </c>
      <c r="F89">
        <v>1</v>
      </c>
      <c r="G89" s="70">
        <f t="shared" si="1"/>
        <v>1.25</v>
      </c>
    </row>
    <row r="90" spans="5:7" x14ac:dyDescent="0.25">
      <c r="E90">
        <f t="shared" si="0"/>
        <v>61</v>
      </c>
      <c r="F90">
        <v>1</v>
      </c>
      <c r="G90" s="70">
        <f t="shared" si="1"/>
        <v>1.2916666666666667</v>
      </c>
    </row>
    <row r="91" spans="5:7" x14ac:dyDescent="0.25">
      <c r="E91">
        <f t="shared" si="0"/>
        <v>62</v>
      </c>
      <c r="F91">
        <v>1</v>
      </c>
      <c r="G91" s="70">
        <f t="shared" si="1"/>
        <v>1.3333333333333333</v>
      </c>
    </row>
    <row r="92" spans="5:7" x14ac:dyDescent="0.25">
      <c r="E92">
        <f t="shared" si="0"/>
        <v>63</v>
      </c>
      <c r="F92">
        <v>1</v>
      </c>
      <c r="G92" s="70">
        <f t="shared" si="1"/>
        <v>1.375</v>
      </c>
    </row>
    <row r="93" spans="5:7" x14ac:dyDescent="0.25">
      <c r="E93">
        <f t="shared" si="0"/>
        <v>64</v>
      </c>
      <c r="F93">
        <v>1</v>
      </c>
      <c r="G93" s="70">
        <f t="shared" si="1"/>
        <v>1.4166666666666665</v>
      </c>
    </row>
    <row r="94" spans="5:7" x14ac:dyDescent="0.25">
      <c r="E94">
        <f t="shared" si="0"/>
        <v>65</v>
      </c>
      <c r="F94">
        <v>2</v>
      </c>
      <c r="G94" s="70">
        <f t="shared" si="1"/>
        <v>1.4583333333333335</v>
      </c>
    </row>
    <row r="95" spans="5:7" x14ac:dyDescent="0.25">
      <c r="E95">
        <f t="shared" ref="E95:E158" si="2">E94+1</f>
        <v>66</v>
      </c>
      <c r="F95">
        <v>2</v>
      </c>
      <c r="G95" s="70">
        <f t="shared" si="1"/>
        <v>1.5</v>
      </c>
    </row>
    <row r="96" spans="5:7" x14ac:dyDescent="0.25">
      <c r="E96">
        <f t="shared" si="2"/>
        <v>67</v>
      </c>
      <c r="F96">
        <v>2</v>
      </c>
      <c r="G96" s="70">
        <f t="shared" si="1"/>
        <v>1.5416666666666667</v>
      </c>
    </row>
    <row r="97" spans="5:7" x14ac:dyDescent="0.25">
      <c r="E97">
        <f t="shared" si="2"/>
        <v>68</v>
      </c>
      <c r="F97">
        <v>2</v>
      </c>
      <c r="G97" s="70">
        <f t="shared" si="1"/>
        <v>1.5833333333333333</v>
      </c>
    </row>
    <row r="98" spans="5:7" x14ac:dyDescent="0.25">
      <c r="E98">
        <f t="shared" si="2"/>
        <v>69</v>
      </c>
      <c r="F98">
        <v>2</v>
      </c>
      <c r="G98" s="70">
        <f t="shared" si="1"/>
        <v>1.625</v>
      </c>
    </row>
    <row r="99" spans="5:7" x14ac:dyDescent="0.25">
      <c r="E99">
        <f t="shared" si="2"/>
        <v>70</v>
      </c>
      <c r="F99">
        <v>2</v>
      </c>
      <c r="G99" s="70">
        <f t="shared" si="1"/>
        <v>1.6666666666666665</v>
      </c>
    </row>
    <row r="100" spans="5:7" x14ac:dyDescent="0.25">
      <c r="E100">
        <f t="shared" si="2"/>
        <v>71</v>
      </c>
      <c r="F100">
        <v>2</v>
      </c>
      <c r="G100" s="70">
        <f t="shared" si="1"/>
        <v>1.7083333333333335</v>
      </c>
    </row>
    <row r="101" spans="5:7" x14ac:dyDescent="0.25">
      <c r="E101">
        <f t="shared" si="2"/>
        <v>72</v>
      </c>
      <c r="F101">
        <v>2</v>
      </c>
      <c r="G101" s="70">
        <f t="shared" si="1"/>
        <v>1.75</v>
      </c>
    </row>
    <row r="102" spans="5:7" x14ac:dyDescent="0.25">
      <c r="E102">
        <f t="shared" si="2"/>
        <v>73</v>
      </c>
      <c r="F102">
        <v>2</v>
      </c>
      <c r="G102" s="70">
        <f t="shared" si="1"/>
        <v>1.7916666666666667</v>
      </c>
    </row>
    <row r="103" spans="5:7" x14ac:dyDescent="0.25">
      <c r="E103">
        <f t="shared" si="2"/>
        <v>74</v>
      </c>
      <c r="F103">
        <v>2</v>
      </c>
      <c r="G103" s="70">
        <f t="shared" si="1"/>
        <v>1.8333333333333333</v>
      </c>
    </row>
    <row r="104" spans="5:7" x14ac:dyDescent="0.25">
      <c r="E104">
        <f t="shared" si="2"/>
        <v>75</v>
      </c>
      <c r="F104">
        <v>2</v>
      </c>
      <c r="G104" s="70">
        <f t="shared" si="1"/>
        <v>1.875</v>
      </c>
    </row>
    <row r="105" spans="5:7" x14ac:dyDescent="0.25">
      <c r="E105">
        <f t="shared" si="2"/>
        <v>76</v>
      </c>
      <c r="F105">
        <v>2</v>
      </c>
      <c r="G105" s="70">
        <f t="shared" si="1"/>
        <v>1.9166666666666667</v>
      </c>
    </row>
    <row r="106" spans="5:7" x14ac:dyDescent="0.25">
      <c r="E106">
        <f t="shared" si="2"/>
        <v>77</v>
      </c>
      <c r="F106">
        <v>2</v>
      </c>
      <c r="G106" s="70">
        <f t="shared" si="1"/>
        <v>1.9583333333333333</v>
      </c>
    </row>
    <row r="107" spans="5:7" x14ac:dyDescent="0.25">
      <c r="E107">
        <f t="shared" si="2"/>
        <v>78</v>
      </c>
      <c r="F107">
        <v>2</v>
      </c>
      <c r="G107" s="70">
        <f t="shared" si="1"/>
        <v>2</v>
      </c>
    </row>
    <row r="108" spans="5:7" x14ac:dyDescent="0.25">
      <c r="E108">
        <f t="shared" si="2"/>
        <v>79</v>
      </c>
      <c r="F108">
        <v>2</v>
      </c>
      <c r="G108" s="70">
        <f t="shared" si="1"/>
        <v>2.0416666666666665</v>
      </c>
    </row>
    <row r="109" spans="5:7" x14ac:dyDescent="0.25">
      <c r="E109">
        <f t="shared" si="2"/>
        <v>80</v>
      </c>
      <c r="F109">
        <v>2</v>
      </c>
      <c r="G109" s="70">
        <f t="shared" si="1"/>
        <v>2.0833333333333335</v>
      </c>
    </row>
    <row r="110" spans="5:7" x14ac:dyDescent="0.25">
      <c r="E110">
        <f t="shared" si="2"/>
        <v>81</v>
      </c>
      <c r="F110">
        <v>3</v>
      </c>
      <c r="G110" s="70">
        <f t="shared" si="1"/>
        <v>2.125</v>
      </c>
    </row>
    <row r="111" spans="5:7" x14ac:dyDescent="0.25">
      <c r="E111">
        <f t="shared" si="2"/>
        <v>82</v>
      </c>
      <c r="F111">
        <v>3</v>
      </c>
      <c r="G111" s="70">
        <f t="shared" si="1"/>
        <v>2.166666666666667</v>
      </c>
    </row>
    <row r="112" spans="5:7" x14ac:dyDescent="0.25">
      <c r="E112">
        <f t="shared" si="2"/>
        <v>83</v>
      </c>
      <c r="F112">
        <v>3</v>
      </c>
      <c r="G112" s="70">
        <f t="shared" si="1"/>
        <v>2.208333333333333</v>
      </c>
    </row>
    <row r="113" spans="5:7" x14ac:dyDescent="0.25">
      <c r="E113">
        <f t="shared" si="2"/>
        <v>84</v>
      </c>
      <c r="F113">
        <v>3</v>
      </c>
      <c r="G113" s="70">
        <f t="shared" si="1"/>
        <v>2.25</v>
      </c>
    </row>
    <row r="114" spans="5:7" x14ac:dyDescent="0.25">
      <c r="E114">
        <f t="shared" si="2"/>
        <v>85</v>
      </c>
      <c r="F114">
        <v>3</v>
      </c>
      <c r="G114" s="70">
        <f t="shared" si="1"/>
        <v>2.2916666666666665</v>
      </c>
    </row>
    <row r="115" spans="5:7" x14ac:dyDescent="0.25">
      <c r="E115">
        <f t="shared" si="2"/>
        <v>86</v>
      </c>
      <c r="F115">
        <v>3</v>
      </c>
      <c r="G115" s="70">
        <f t="shared" si="1"/>
        <v>2.3333333333333335</v>
      </c>
    </row>
    <row r="116" spans="5:7" x14ac:dyDescent="0.25">
      <c r="E116">
        <f t="shared" si="2"/>
        <v>87</v>
      </c>
      <c r="F116">
        <v>3</v>
      </c>
      <c r="G116" s="70">
        <f t="shared" si="1"/>
        <v>2.375</v>
      </c>
    </row>
    <row r="117" spans="5:7" x14ac:dyDescent="0.25">
      <c r="E117">
        <f t="shared" si="2"/>
        <v>88</v>
      </c>
      <c r="F117">
        <v>3</v>
      </c>
      <c r="G117" s="70">
        <f t="shared" si="1"/>
        <v>2.4166666666666665</v>
      </c>
    </row>
    <row r="118" spans="5:7" x14ac:dyDescent="0.25">
      <c r="E118">
        <f t="shared" si="2"/>
        <v>89</v>
      </c>
      <c r="F118">
        <v>3</v>
      </c>
      <c r="G118" s="70">
        <f t="shared" si="1"/>
        <v>2.458333333333333</v>
      </c>
    </row>
    <row r="119" spans="5:7" x14ac:dyDescent="0.25">
      <c r="E119">
        <f t="shared" si="2"/>
        <v>90</v>
      </c>
      <c r="F119">
        <v>3</v>
      </c>
      <c r="G119" s="70">
        <f t="shared" si="1"/>
        <v>2.5</v>
      </c>
    </row>
    <row r="120" spans="5:7" x14ac:dyDescent="0.25">
      <c r="E120">
        <f t="shared" si="2"/>
        <v>91</v>
      </c>
      <c r="F120">
        <v>3</v>
      </c>
      <c r="G120" s="70">
        <f t="shared" si="1"/>
        <v>2.5416666666666665</v>
      </c>
    </row>
    <row r="121" spans="5:7" x14ac:dyDescent="0.25">
      <c r="E121">
        <f t="shared" si="2"/>
        <v>92</v>
      </c>
      <c r="F121">
        <v>3</v>
      </c>
      <c r="G121" s="70">
        <f t="shared" si="1"/>
        <v>2.5833333333333335</v>
      </c>
    </row>
    <row r="122" spans="5:7" x14ac:dyDescent="0.25">
      <c r="E122">
        <f t="shared" si="2"/>
        <v>93</v>
      </c>
      <c r="F122">
        <v>3</v>
      </c>
      <c r="G122" s="70">
        <f t="shared" si="1"/>
        <v>2.625</v>
      </c>
    </row>
    <row r="123" spans="5:7" x14ac:dyDescent="0.25">
      <c r="E123">
        <f t="shared" si="2"/>
        <v>94</v>
      </c>
      <c r="F123">
        <v>3</v>
      </c>
      <c r="G123" s="70">
        <f t="shared" si="1"/>
        <v>2.6666666666666665</v>
      </c>
    </row>
    <row r="124" spans="5:7" x14ac:dyDescent="0.25">
      <c r="E124">
        <f t="shared" si="2"/>
        <v>95</v>
      </c>
      <c r="F124">
        <v>3</v>
      </c>
      <c r="G124" s="70">
        <f t="shared" si="1"/>
        <v>2.708333333333333</v>
      </c>
    </row>
    <row r="125" spans="5:7" x14ac:dyDescent="0.25">
      <c r="E125">
        <f t="shared" si="2"/>
        <v>96</v>
      </c>
      <c r="F125">
        <v>4</v>
      </c>
      <c r="G125" s="70">
        <f t="shared" ref="G125:G179" si="3">(E125-30)/120*5</f>
        <v>2.75</v>
      </c>
    </row>
    <row r="126" spans="5:7" x14ac:dyDescent="0.25">
      <c r="E126">
        <f t="shared" si="2"/>
        <v>97</v>
      </c>
      <c r="F126">
        <v>4</v>
      </c>
      <c r="G126" s="70">
        <f t="shared" si="3"/>
        <v>2.791666666666667</v>
      </c>
    </row>
    <row r="127" spans="5:7" x14ac:dyDescent="0.25">
      <c r="E127">
        <f t="shared" si="2"/>
        <v>98</v>
      </c>
      <c r="F127">
        <v>4</v>
      </c>
      <c r="G127" s="70">
        <f t="shared" si="3"/>
        <v>2.833333333333333</v>
      </c>
    </row>
    <row r="128" spans="5:7" x14ac:dyDescent="0.25">
      <c r="E128">
        <f t="shared" si="2"/>
        <v>99</v>
      </c>
      <c r="F128">
        <v>4</v>
      </c>
      <c r="G128" s="70">
        <f t="shared" si="3"/>
        <v>2.875</v>
      </c>
    </row>
    <row r="129" spans="5:7" x14ac:dyDescent="0.25">
      <c r="E129">
        <f t="shared" si="2"/>
        <v>100</v>
      </c>
      <c r="F129">
        <v>4</v>
      </c>
      <c r="G129" s="70">
        <f t="shared" si="3"/>
        <v>2.916666666666667</v>
      </c>
    </row>
    <row r="130" spans="5:7" x14ac:dyDescent="0.25">
      <c r="E130">
        <f t="shared" si="2"/>
        <v>101</v>
      </c>
      <c r="F130">
        <v>4</v>
      </c>
      <c r="G130" s="70">
        <f t="shared" si="3"/>
        <v>2.9583333333333335</v>
      </c>
    </row>
    <row r="131" spans="5:7" x14ac:dyDescent="0.25">
      <c r="E131">
        <f t="shared" si="2"/>
        <v>102</v>
      </c>
      <c r="F131">
        <v>4</v>
      </c>
      <c r="G131" s="70">
        <f t="shared" si="3"/>
        <v>3</v>
      </c>
    </row>
    <row r="132" spans="5:7" x14ac:dyDescent="0.25">
      <c r="E132">
        <f t="shared" si="2"/>
        <v>103</v>
      </c>
      <c r="F132">
        <v>4</v>
      </c>
      <c r="G132" s="70">
        <f t="shared" si="3"/>
        <v>3.0416666666666665</v>
      </c>
    </row>
    <row r="133" spans="5:7" x14ac:dyDescent="0.25">
      <c r="E133">
        <f t="shared" si="2"/>
        <v>104</v>
      </c>
      <c r="F133">
        <v>4</v>
      </c>
      <c r="G133" s="70">
        <f t="shared" si="3"/>
        <v>3.0833333333333335</v>
      </c>
    </row>
    <row r="134" spans="5:7" x14ac:dyDescent="0.25">
      <c r="E134">
        <f t="shared" si="2"/>
        <v>105</v>
      </c>
      <c r="F134">
        <v>4</v>
      </c>
      <c r="G134" s="70">
        <f t="shared" si="3"/>
        <v>3.125</v>
      </c>
    </row>
    <row r="135" spans="5:7" x14ac:dyDescent="0.25">
      <c r="E135">
        <f t="shared" si="2"/>
        <v>106</v>
      </c>
      <c r="F135">
        <v>4</v>
      </c>
      <c r="G135" s="70">
        <f t="shared" si="3"/>
        <v>3.1666666666666665</v>
      </c>
    </row>
    <row r="136" spans="5:7" x14ac:dyDescent="0.25">
      <c r="E136">
        <f t="shared" si="2"/>
        <v>107</v>
      </c>
      <c r="F136">
        <v>4</v>
      </c>
      <c r="G136" s="70">
        <f t="shared" si="3"/>
        <v>3.2083333333333335</v>
      </c>
    </row>
    <row r="137" spans="5:7" x14ac:dyDescent="0.25">
      <c r="E137">
        <f t="shared" si="2"/>
        <v>108</v>
      </c>
      <c r="F137">
        <v>4</v>
      </c>
      <c r="G137" s="70">
        <f t="shared" si="3"/>
        <v>3.25</v>
      </c>
    </row>
    <row r="138" spans="5:7" x14ac:dyDescent="0.25">
      <c r="E138">
        <f t="shared" si="2"/>
        <v>109</v>
      </c>
      <c r="F138">
        <v>4</v>
      </c>
      <c r="G138" s="70">
        <f t="shared" si="3"/>
        <v>3.2916666666666665</v>
      </c>
    </row>
    <row r="139" spans="5:7" x14ac:dyDescent="0.25">
      <c r="E139">
        <f t="shared" si="2"/>
        <v>110</v>
      </c>
      <c r="F139">
        <v>4</v>
      </c>
      <c r="G139" s="70">
        <f t="shared" si="3"/>
        <v>3.333333333333333</v>
      </c>
    </row>
    <row r="140" spans="5:7" x14ac:dyDescent="0.25">
      <c r="E140">
        <f t="shared" si="2"/>
        <v>111</v>
      </c>
      <c r="F140">
        <v>0</v>
      </c>
      <c r="G140" s="70">
        <f t="shared" si="3"/>
        <v>3.375</v>
      </c>
    </row>
    <row r="141" spans="5:7" x14ac:dyDescent="0.25">
      <c r="E141">
        <f t="shared" si="2"/>
        <v>112</v>
      </c>
      <c r="F141">
        <v>0</v>
      </c>
      <c r="G141" s="70">
        <f t="shared" si="3"/>
        <v>3.416666666666667</v>
      </c>
    </row>
    <row r="142" spans="5:7" x14ac:dyDescent="0.25">
      <c r="E142">
        <f t="shared" si="2"/>
        <v>113</v>
      </c>
      <c r="F142">
        <v>0</v>
      </c>
      <c r="G142" s="70">
        <f t="shared" si="3"/>
        <v>3.458333333333333</v>
      </c>
    </row>
    <row r="143" spans="5:7" x14ac:dyDescent="0.25">
      <c r="E143">
        <f t="shared" si="2"/>
        <v>114</v>
      </c>
      <c r="F143">
        <v>0</v>
      </c>
      <c r="G143" s="70">
        <f t="shared" si="3"/>
        <v>3.5</v>
      </c>
    </row>
    <row r="144" spans="5:7" x14ac:dyDescent="0.25">
      <c r="E144">
        <f t="shared" si="2"/>
        <v>115</v>
      </c>
      <c r="F144">
        <v>0</v>
      </c>
      <c r="G144" s="70">
        <f t="shared" si="3"/>
        <v>3.541666666666667</v>
      </c>
    </row>
    <row r="145" spans="5:7" x14ac:dyDescent="0.25">
      <c r="E145">
        <f t="shared" si="2"/>
        <v>116</v>
      </c>
      <c r="F145">
        <v>0</v>
      </c>
      <c r="G145" s="70">
        <f t="shared" si="3"/>
        <v>3.5833333333333335</v>
      </c>
    </row>
    <row r="146" spans="5:7" x14ac:dyDescent="0.25">
      <c r="E146">
        <f t="shared" si="2"/>
        <v>117</v>
      </c>
      <c r="F146">
        <v>0</v>
      </c>
      <c r="G146" s="70">
        <f t="shared" si="3"/>
        <v>3.625</v>
      </c>
    </row>
    <row r="147" spans="5:7" x14ac:dyDescent="0.25">
      <c r="E147">
        <f t="shared" si="2"/>
        <v>118</v>
      </c>
      <c r="F147">
        <v>0</v>
      </c>
      <c r="G147" s="70">
        <f t="shared" si="3"/>
        <v>3.6666666666666665</v>
      </c>
    </row>
    <row r="148" spans="5:7" x14ac:dyDescent="0.25">
      <c r="E148">
        <f t="shared" si="2"/>
        <v>119</v>
      </c>
      <c r="F148">
        <v>0</v>
      </c>
      <c r="G148" s="70">
        <f t="shared" si="3"/>
        <v>3.7083333333333335</v>
      </c>
    </row>
    <row r="149" spans="5:7" x14ac:dyDescent="0.25">
      <c r="E149">
        <f t="shared" si="2"/>
        <v>120</v>
      </c>
      <c r="F149">
        <v>0</v>
      </c>
      <c r="G149" s="70">
        <f t="shared" si="3"/>
        <v>3.75</v>
      </c>
    </row>
    <row r="150" spans="5:7" x14ac:dyDescent="0.25">
      <c r="E150">
        <f t="shared" si="2"/>
        <v>121</v>
      </c>
      <c r="F150">
        <v>0</v>
      </c>
      <c r="G150" s="70">
        <f t="shared" si="3"/>
        <v>3.7916666666666665</v>
      </c>
    </row>
    <row r="151" spans="5:7" x14ac:dyDescent="0.25">
      <c r="E151">
        <f t="shared" si="2"/>
        <v>122</v>
      </c>
      <c r="F151">
        <v>0</v>
      </c>
      <c r="G151" s="70">
        <f t="shared" si="3"/>
        <v>3.8333333333333335</v>
      </c>
    </row>
    <row r="152" spans="5:7" x14ac:dyDescent="0.25">
      <c r="E152">
        <f t="shared" si="2"/>
        <v>123</v>
      </c>
      <c r="F152">
        <v>0</v>
      </c>
      <c r="G152" s="70">
        <f t="shared" si="3"/>
        <v>3.875</v>
      </c>
    </row>
    <row r="153" spans="5:7" x14ac:dyDescent="0.25">
      <c r="E153">
        <f t="shared" si="2"/>
        <v>124</v>
      </c>
      <c r="F153">
        <v>0</v>
      </c>
      <c r="G153" s="70">
        <f t="shared" si="3"/>
        <v>3.9166666666666665</v>
      </c>
    </row>
    <row r="154" spans="5:7" x14ac:dyDescent="0.25">
      <c r="E154">
        <f t="shared" si="2"/>
        <v>125</v>
      </c>
      <c r="F154">
        <v>0</v>
      </c>
      <c r="G154" s="70">
        <f t="shared" si="3"/>
        <v>3.958333333333333</v>
      </c>
    </row>
    <row r="155" spans="5:7" x14ac:dyDescent="0.25">
      <c r="E155">
        <f t="shared" si="2"/>
        <v>126</v>
      </c>
      <c r="F155">
        <v>5</v>
      </c>
      <c r="G155" s="70">
        <f t="shared" si="3"/>
        <v>4</v>
      </c>
    </row>
    <row r="156" spans="5:7" x14ac:dyDescent="0.25">
      <c r="E156">
        <f t="shared" si="2"/>
        <v>127</v>
      </c>
      <c r="F156">
        <v>5</v>
      </c>
      <c r="G156" s="70">
        <f t="shared" si="3"/>
        <v>4.041666666666667</v>
      </c>
    </row>
    <row r="157" spans="5:7" x14ac:dyDescent="0.25">
      <c r="E157">
        <f t="shared" si="2"/>
        <v>128</v>
      </c>
      <c r="F157">
        <v>5</v>
      </c>
      <c r="G157" s="70">
        <f t="shared" si="3"/>
        <v>4.083333333333333</v>
      </c>
    </row>
    <row r="158" spans="5:7" x14ac:dyDescent="0.25">
      <c r="E158">
        <f t="shared" si="2"/>
        <v>129</v>
      </c>
      <c r="F158">
        <v>5</v>
      </c>
      <c r="G158" s="70">
        <f t="shared" si="3"/>
        <v>4.125</v>
      </c>
    </row>
    <row r="159" spans="5:7" x14ac:dyDescent="0.25">
      <c r="E159">
        <f t="shared" ref="E159:E179" si="4">E158+1</f>
        <v>130</v>
      </c>
      <c r="F159">
        <v>5</v>
      </c>
      <c r="G159" s="70">
        <f t="shared" si="3"/>
        <v>4.166666666666667</v>
      </c>
    </row>
    <row r="160" spans="5:7" x14ac:dyDescent="0.25">
      <c r="E160">
        <f t="shared" si="4"/>
        <v>131</v>
      </c>
      <c r="F160">
        <v>5</v>
      </c>
      <c r="G160" s="70">
        <f t="shared" si="3"/>
        <v>4.208333333333333</v>
      </c>
    </row>
    <row r="161" spans="5:7" x14ac:dyDescent="0.25">
      <c r="E161">
        <f t="shared" si="4"/>
        <v>132</v>
      </c>
      <c r="F161">
        <v>5</v>
      </c>
      <c r="G161" s="70">
        <f t="shared" si="3"/>
        <v>4.25</v>
      </c>
    </row>
    <row r="162" spans="5:7" x14ac:dyDescent="0.25">
      <c r="E162">
        <f t="shared" si="4"/>
        <v>133</v>
      </c>
      <c r="F162">
        <v>5</v>
      </c>
      <c r="G162" s="70">
        <f t="shared" si="3"/>
        <v>4.2916666666666661</v>
      </c>
    </row>
    <row r="163" spans="5:7" x14ac:dyDescent="0.25">
      <c r="E163">
        <f t="shared" si="4"/>
        <v>134</v>
      </c>
      <c r="F163">
        <v>5</v>
      </c>
      <c r="G163" s="70">
        <f t="shared" si="3"/>
        <v>4.3333333333333339</v>
      </c>
    </row>
    <row r="164" spans="5:7" x14ac:dyDescent="0.25">
      <c r="E164">
        <f t="shared" si="4"/>
        <v>135</v>
      </c>
      <c r="F164">
        <v>5</v>
      </c>
      <c r="G164" s="70">
        <f t="shared" si="3"/>
        <v>4.375</v>
      </c>
    </row>
    <row r="165" spans="5:7" x14ac:dyDescent="0.25">
      <c r="E165">
        <f t="shared" si="4"/>
        <v>136</v>
      </c>
      <c r="F165">
        <v>5</v>
      </c>
      <c r="G165" s="70">
        <f t="shared" si="3"/>
        <v>4.4166666666666661</v>
      </c>
    </row>
    <row r="166" spans="5:7" x14ac:dyDescent="0.25">
      <c r="E166">
        <f t="shared" si="4"/>
        <v>137</v>
      </c>
      <c r="F166">
        <v>5</v>
      </c>
      <c r="G166" s="70">
        <f t="shared" si="3"/>
        <v>4.4583333333333339</v>
      </c>
    </row>
    <row r="167" spans="5:7" x14ac:dyDescent="0.25">
      <c r="E167">
        <f t="shared" si="4"/>
        <v>138</v>
      </c>
      <c r="F167">
        <v>5</v>
      </c>
      <c r="G167" s="70">
        <f t="shared" si="3"/>
        <v>4.5</v>
      </c>
    </row>
    <row r="168" spans="5:7" x14ac:dyDescent="0.25">
      <c r="E168">
        <f t="shared" si="4"/>
        <v>139</v>
      </c>
      <c r="F168">
        <v>5</v>
      </c>
      <c r="G168" s="70">
        <f t="shared" si="3"/>
        <v>4.541666666666667</v>
      </c>
    </row>
    <row r="169" spans="5:7" x14ac:dyDescent="0.25">
      <c r="E169">
        <f t="shared" si="4"/>
        <v>140</v>
      </c>
      <c r="F169">
        <v>5</v>
      </c>
      <c r="G169" s="70">
        <f t="shared" si="3"/>
        <v>4.583333333333333</v>
      </c>
    </row>
    <row r="170" spans="5:7" x14ac:dyDescent="0.25">
      <c r="E170">
        <f t="shared" si="4"/>
        <v>141</v>
      </c>
      <c r="F170">
        <v>5</v>
      </c>
      <c r="G170" s="70">
        <f t="shared" si="3"/>
        <v>4.625</v>
      </c>
    </row>
    <row r="171" spans="5:7" x14ac:dyDescent="0.25">
      <c r="E171">
        <f t="shared" si="4"/>
        <v>142</v>
      </c>
      <c r="F171">
        <v>5</v>
      </c>
      <c r="G171" s="70">
        <f t="shared" si="3"/>
        <v>4.666666666666667</v>
      </c>
    </row>
    <row r="172" spans="5:7" x14ac:dyDescent="0.25">
      <c r="E172">
        <f t="shared" si="4"/>
        <v>143</v>
      </c>
      <c r="F172">
        <v>5</v>
      </c>
      <c r="G172" s="70">
        <f t="shared" si="3"/>
        <v>4.708333333333333</v>
      </c>
    </row>
    <row r="173" spans="5:7" x14ac:dyDescent="0.25">
      <c r="E173">
        <f t="shared" si="4"/>
        <v>144</v>
      </c>
      <c r="F173">
        <v>5</v>
      </c>
      <c r="G173" s="70">
        <f t="shared" si="3"/>
        <v>4.75</v>
      </c>
    </row>
    <row r="174" spans="5:7" x14ac:dyDescent="0.25">
      <c r="E174">
        <f t="shared" si="4"/>
        <v>145</v>
      </c>
      <c r="F174">
        <v>5</v>
      </c>
      <c r="G174" s="70">
        <f t="shared" si="3"/>
        <v>4.791666666666667</v>
      </c>
    </row>
    <row r="175" spans="5:7" x14ac:dyDescent="0.25">
      <c r="E175">
        <f t="shared" si="4"/>
        <v>146</v>
      </c>
      <c r="F175">
        <v>5</v>
      </c>
      <c r="G175" s="70">
        <f t="shared" si="3"/>
        <v>4.833333333333333</v>
      </c>
    </row>
    <row r="176" spans="5:7" x14ac:dyDescent="0.25">
      <c r="E176">
        <f t="shared" si="4"/>
        <v>147</v>
      </c>
      <c r="F176">
        <v>5</v>
      </c>
      <c r="G176" s="70">
        <f t="shared" si="3"/>
        <v>4.875</v>
      </c>
    </row>
    <row r="177" spans="5:7" x14ac:dyDescent="0.25">
      <c r="E177">
        <f t="shared" si="4"/>
        <v>148</v>
      </c>
      <c r="F177">
        <v>5</v>
      </c>
      <c r="G177" s="70">
        <f t="shared" si="3"/>
        <v>4.9166666666666661</v>
      </c>
    </row>
    <row r="178" spans="5:7" x14ac:dyDescent="0.25">
      <c r="E178">
        <f t="shared" si="4"/>
        <v>149</v>
      </c>
      <c r="F178">
        <v>5</v>
      </c>
      <c r="G178" s="70">
        <f t="shared" si="3"/>
        <v>4.9583333333333339</v>
      </c>
    </row>
    <row r="179" spans="5:7" x14ac:dyDescent="0.25">
      <c r="E179">
        <f t="shared" si="4"/>
        <v>150</v>
      </c>
      <c r="F179">
        <v>5</v>
      </c>
      <c r="G179" s="70">
        <f t="shared" si="3"/>
        <v>5</v>
      </c>
    </row>
  </sheetData>
  <mergeCells count="36">
    <mergeCell ref="E3:F3"/>
    <mergeCell ref="G3:H3"/>
    <mergeCell ref="J3:K3"/>
    <mergeCell ref="C1:D1"/>
    <mergeCell ref="C2:D2"/>
    <mergeCell ref="E2:F2"/>
    <mergeCell ref="G2:H2"/>
    <mergeCell ref="J2:K2"/>
    <mergeCell ref="C4:D4"/>
    <mergeCell ref="E4:F4"/>
    <mergeCell ref="G4:H4"/>
    <mergeCell ref="J4:K4"/>
    <mergeCell ref="C5:D5"/>
    <mergeCell ref="E5:F5"/>
    <mergeCell ref="G5:H5"/>
    <mergeCell ref="J5:K5"/>
    <mergeCell ref="C6:D6"/>
    <mergeCell ref="E6:F6"/>
    <mergeCell ref="G6:H6"/>
    <mergeCell ref="J6:K6"/>
    <mergeCell ref="C7:D7"/>
    <mergeCell ref="E7:F7"/>
    <mergeCell ref="G7:H7"/>
    <mergeCell ref="J7:K7"/>
    <mergeCell ref="B18:C18"/>
    <mergeCell ref="C8:D8"/>
    <mergeCell ref="E8:F8"/>
    <mergeCell ref="G8:H8"/>
    <mergeCell ref="J8:K8"/>
    <mergeCell ref="K10:Q10"/>
    <mergeCell ref="N11:O11"/>
    <mergeCell ref="N12:O12"/>
    <mergeCell ref="P12:Q12"/>
    <mergeCell ref="I13:J13"/>
    <mergeCell ref="N13:O13"/>
    <mergeCell ref="P13:Q13"/>
  </mergeCells>
  <hyperlinks>
    <hyperlink ref="B20" r:id="rId1"/>
    <hyperlink ref="B21" r:id="rId2"/>
    <hyperlink ref="B22" r:id="rId3"/>
    <hyperlink ref="B23" r:id="rId4"/>
    <hyperlink ref="B24" r:id="rId5"/>
    <hyperlink ref="B25" r:id="rId6"/>
    <hyperlink ref="B26" r:id="rId7"/>
  </hyperlinks>
  <pageMargins left="0.7" right="0.7" top="0.75" bottom="0.75" header="0.3" footer="0.3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B1:Q28"/>
  <sheetViews>
    <sheetView zoomScale="106" zoomScaleNormal="106" workbookViewId="0">
      <selection activeCell="E10" sqref="E10"/>
    </sheetView>
  </sheetViews>
  <sheetFormatPr defaultRowHeight="15" x14ac:dyDescent="0.25"/>
  <cols>
    <col min="1" max="1" width="3.85546875" customWidth="1"/>
    <col min="2" max="2" width="7.140625" customWidth="1"/>
    <col min="4" max="4" width="42.5703125" customWidth="1"/>
    <col min="6" max="6" width="10.140625" customWidth="1"/>
    <col min="8" max="8" width="11" customWidth="1"/>
    <col min="9" max="9" width="9.5703125" customWidth="1"/>
    <col min="10" max="10" width="11" customWidth="1"/>
    <col min="11" max="11" width="15.140625" customWidth="1"/>
    <col min="12" max="12" width="14.5703125" customWidth="1"/>
    <col min="13" max="13" width="8.5703125" customWidth="1"/>
    <col min="15" max="15" width="6.140625" customWidth="1"/>
  </cols>
  <sheetData>
    <row r="1" spans="2:17" x14ac:dyDescent="0.25">
      <c r="C1" s="89" t="s">
        <v>108</v>
      </c>
      <c r="D1" s="89"/>
    </row>
    <row r="2" spans="2:17" ht="36.75" x14ac:dyDescent="0.25">
      <c r="B2" s="36" t="s">
        <v>26</v>
      </c>
      <c r="C2" s="90" t="s">
        <v>38</v>
      </c>
      <c r="D2" s="91"/>
      <c r="E2" s="102" t="s">
        <v>203</v>
      </c>
      <c r="F2" s="102"/>
      <c r="G2" s="81" t="s">
        <v>44</v>
      </c>
      <c r="H2" s="82"/>
      <c r="I2" s="81" t="s">
        <v>28</v>
      </c>
      <c r="J2" s="82"/>
      <c r="K2" s="31" t="s">
        <v>27</v>
      </c>
      <c r="L2" s="10" t="s">
        <v>127</v>
      </c>
    </row>
    <row r="3" spans="2:17" ht="19.5" customHeight="1" x14ac:dyDescent="0.25">
      <c r="B3" s="10">
        <v>0</v>
      </c>
      <c r="C3" s="78" t="s">
        <v>126</v>
      </c>
      <c r="D3" s="79"/>
      <c r="E3" s="101" t="s">
        <v>43</v>
      </c>
      <c r="F3" s="101"/>
      <c r="G3" s="81" t="s">
        <v>45</v>
      </c>
      <c r="H3" s="82"/>
      <c r="I3" s="81" t="s">
        <v>46</v>
      </c>
      <c r="J3" s="82"/>
      <c r="K3" s="37" t="s">
        <v>14</v>
      </c>
      <c r="L3" s="35" t="s">
        <v>128</v>
      </c>
    </row>
    <row r="4" spans="2:17" ht="22.5" customHeight="1" x14ac:dyDescent="0.25">
      <c r="B4" s="10">
        <v>1</v>
      </c>
      <c r="C4" s="80" t="s">
        <v>147</v>
      </c>
      <c r="D4" s="80"/>
      <c r="E4" s="101" t="s">
        <v>42</v>
      </c>
      <c r="F4" s="101"/>
      <c r="G4" s="81" t="s">
        <v>114</v>
      </c>
      <c r="H4" s="82"/>
      <c r="I4" s="81" t="s">
        <v>119</v>
      </c>
      <c r="J4" s="82"/>
      <c r="K4" s="34" t="s">
        <v>11</v>
      </c>
      <c r="L4" s="7" t="s">
        <v>130</v>
      </c>
    </row>
    <row r="5" spans="2:17" x14ac:dyDescent="0.25">
      <c r="B5" s="10">
        <v>2</v>
      </c>
      <c r="C5" s="80" t="s">
        <v>121</v>
      </c>
      <c r="D5" s="80"/>
      <c r="E5" s="101" t="s">
        <v>120</v>
      </c>
      <c r="F5" s="101"/>
      <c r="G5" s="81" t="s">
        <v>115</v>
      </c>
      <c r="H5" s="82"/>
      <c r="I5" s="81" t="s">
        <v>30</v>
      </c>
      <c r="J5" s="82"/>
      <c r="K5" s="35" t="s">
        <v>12</v>
      </c>
      <c r="L5" s="7" t="s">
        <v>131</v>
      </c>
    </row>
    <row r="6" spans="2:17" ht="24.75" customHeight="1" x14ac:dyDescent="0.25">
      <c r="B6" s="10">
        <v>3</v>
      </c>
      <c r="C6" s="80" t="s">
        <v>124</v>
      </c>
      <c r="D6" s="80"/>
      <c r="E6" s="102" t="s">
        <v>122</v>
      </c>
      <c r="F6" s="102"/>
      <c r="G6" s="81" t="s">
        <v>116</v>
      </c>
      <c r="H6" s="82"/>
      <c r="I6" s="81" t="s">
        <v>31</v>
      </c>
      <c r="J6" s="82"/>
      <c r="K6" s="35" t="s">
        <v>13</v>
      </c>
      <c r="L6" s="7" t="s">
        <v>132</v>
      </c>
    </row>
    <row r="7" spans="2:17" ht="25.5" customHeight="1" x14ac:dyDescent="0.25">
      <c r="B7" s="10">
        <v>4</v>
      </c>
      <c r="C7" s="80" t="s">
        <v>141</v>
      </c>
      <c r="D7" s="80"/>
      <c r="E7" s="102" t="s">
        <v>123</v>
      </c>
      <c r="F7" s="102"/>
      <c r="G7" s="81" t="s">
        <v>117</v>
      </c>
      <c r="H7" s="82"/>
      <c r="I7" s="81" t="s">
        <v>32</v>
      </c>
      <c r="J7" s="82"/>
      <c r="K7" s="35" t="s">
        <v>13</v>
      </c>
      <c r="L7" s="7" t="s">
        <v>133</v>
      </c>
    </row>
    <row r="8" spans="2:17" ht="30" customHeight="1" x14ac:dyDescent="0.25">
      <c r="B8" s="10">
        <v>5</v>
      </c>
      <c r="C8" s="80" t="s">
        <v>142</v>
      </c>
      <c r="D8" s="80"/>
      <c r="E8" s="102" t="s">
        <v>125</v>
      </c>
      <c r="F8" s="102"/>
      <c r="G8" s="81" t="s">
        <v>118</v>
      </c>
      <c r="H8" s="82"/>
      <c r="I8" s="81" t="s">
        <v>33</v>
      </c>
      <c r="J8" s="82"/>
      <c r="K8" s="35" t="s">
        <v>36</v>
      </c>
      <c r="L8" s="7" t="s">
        <v>129</v>
      </c>
    </row>
    <row r="10" spans="2:17" x14ac:dyDescent="0.25">
      <c r="K10" s="103" t="s">
        <v>18</v>
      </c>
      <c r="L10" s="104"/>
      <c r="M10" s="104"/>
      <c r="N10" s="104"/>
      <c r="O10" s="104"/>
      <c r="P10" s="104"/>
      <c r="Q10" s="104"/>
    </row>
    <row r="11" spans="2:17" x14ac:dyDescent="0.25">
      <c r="I11" s="39" t="s">
        <v>94</v>
      </c>
      <c r="K11" s="14" t="s">
        <v>93</v>
      </c>
      <c r="L11" s="14" t="s">
        <v>95</v>
      </c>
      <c r="M11" s="14" t="s">
        <v>96</v>
      </c>
      <c r="N11" s="96" t="s">
        <v>97</v>
      </c>
      <c r="O11" s="96"/>
      <c r="P11" s="53" t="s">
        <v>98</v>
      </c>
      <c r="Q11" s="53" t="s">
        <v>99</v>
      </c>
    </row>
    <row r="12" spans="2:17" x14ac:dyDescent="0.25">
      <c r="I12" s="6" t="s">
        <v>92</v>
      </c>
      <c r="K12" s="35" t="s">
        <v>100</v>
      </c>
      <c r="L12" s="35" t="s">
        <v>101</v>
      </c>
      <c r="M12" s="35" t="s">
        <v>102</v>
      </c>
      <c r="N12" s="87" t="s">
        <v>103</v>
      </c>
      <c r="O12" s="88"/>
      <c r="P12" s="97" t="s">
        <v>104</v>
      </c>
      <c r="Q12" s="97"/>
    </row>
    <row r="13" spans="2:17" x14ac:dyDescent="0.25">
      <c r="I13" s="98" t="s">
        <v>106</v>
      </c>
      <c r="J13" s="99"/>
      <c r="K13" s="54">
        <v>1</v>
      </c>
      <c r="L13" s="54">
        <v>1.1499999999999999</v>
      </c>
      <c r="M13" s="54">
        <v>1.2</v>
      </c>
      <c r="N13" s="100">
        <v>1.3</v>
      </c>
      <c r="O13" s="100"/>
      <c r="P13" s="100">
        <v>1.35</v>
      </c>
      <c r="Q13" s="100"/>
    </row>
    <row r="14" spans="2:17" x14ac:dyDescent="0.25">
      <c r="J14" s="39"/>
      <c r="K14" s="52"/>
      <c r="L14" s="52"/>
      <c r="M14" s="52"/>
      <c r="N14" s="52"/>
      <c r="O14" s="52"/>
    </row>
    <row r="15" spans="2:17" x14ac:dyDescent="0.25">
      <c r="I15" s="6" t="s">
        <v>91</v>
      </c>
      <c r="J15" s="39"/>
      <c r="K15" s="39"/>
      <c r="L15" s="39"/>
      <c r="M15" s="39"/>
      <c r="N15" s="39"/>
      <c r="O15" s="39"/>
    </row>
    <row r="16" spans="2:17" x14ac:dyDescent="0.25">
      <c r="K16" s="15"/>
      <c r="L16" t="s">
        <v>105</v>
      </c>
    </row>
    <row r="17" spans="2:9" x14ac:dyDescent="0.25">
      <c r="B17" t="s">
        <v>3</v>
      </c>
      <c r="D17" s="38" t="s">
        <v>2</v>
      </c>
      <c r="E17" s="11" t="s">
        <v>39</v>
      </c>
      <c r="F17" s="11" t="s">
        <v>5</v>
      </c>
      <c r="G17" s="11" t="s">
        <v>7</v>
      </c>
      <c r="H17" s="11" t="s">
        <v>10</v>
      </c>
      <c r="I17" s="7" t="s">
        <v>8</v>
      </c>
    </row>
    <row r="18" spans="2:9" x14ac:dyDescent="0.25">
      <c r="B18" s="92" t="s">
        <v>49</v>
      </c>
      <c r="C18" s="92"/>
      <c r="D18" s="41">
        <f>SUM(E18:I18)/5*P13</f>
        <v>3.24</v>
      </c>
      <c r="E18" s="2">
        <v>3</v>
      </c>
      <c r="F18" s="2">
        <v>3</v>
      </c>
      <c r="G18" s="2">
        <v>2</v>
      </c>
      <c r="H18" s="2">
        <v>2</v>
      </c>
      <c r="I18" s="2">
        <v>2</v>
      </c>
    </row>
    <row r="20" spans="2:9" x14ac:dyDescent="0.25">
      <c r="B20" s="16" t="s">
        <v>134</v>
      </c>
      <c r="E20" t="s">
        <v>214</v>
      </c>
    </row>
    <row r="21" spans="2:9" x14ac:dyDescent="0.25">
      <c r="B21" s="16" t="s">
        <v>135</v>
      </c>
    </row>
    <row r="22" spans="2:9" x14ac:dyDescent="0.25">
      <c r="B22" s="16" t="s">
        <v>135</v>
      </c>
    </row>
    <row r="23" spans="2:9" x14ac:dyDescent="0.25">
      <c r="B23" s="16" t="s">
        <v>136</v>
      </c>
    </row>
    <row r="24" spans="2:9" x14ac:dyDescent="0.25">
      <c r="B24" s="16" t="s">
        <v>137</v>
      </c>
    </row>
    <row r="25" spans="2:9" x14ac:dyDescent="0.25">
      <c r="B25" s="16" t="s">
        <v>138</v>
      </c>
    </row>
    <row r="26" spans="2:9" x14ac:dyDescent="0.25">
      <c r="B26" s="16" t="s">
        <v>139</v>
      </c>
    </row>
    <row r="27" spans="2:9" x14ac:dyDescent="0.25">
      <c r="B27" s="16" t="s">
        <v>140</v>
      </c>
    </row>
    <row r="28" spans="2:9" x14ac:dyDescent="0.25">
      <c r="B28" s="16" t="s">
        <v>146</v>
      </c>
    </row>
  </sheetData>
  <mergeCells count="37">
    <mergeCell ref="P13:Q13"/>
    <mergeCell ref="K10:Q10"/>
    <mergeCell ref="N11:O11"/>
    <mergeCell ref="N12:O12"/>
    <mergeCell ref="P12:Q12"/>
    <mergeCell ref="B18:C18"/>
    <mergeCell ref="I13:J13"/>
    <mergeCell ref="N13:O13"/>
    <mergeCell ref="C8:D8"/>
    <mergeCell ref="E8:F8"/>
    <mergeCell ref="G8:H8"/>
    <mergeCell ref="I8:J8"/>
    <mergeCell ref="C7:D7"/>
    <mergeCell ref="E7:F7"/>
    <mergeCell ref="G7:H7"/>
    <mergeCell ref="I7:J7"/>
    <mergeCell ref="C6:D6"/>
    <mergeCell ref="E6:F6"/>
    <mergeCell ref="G6:H6"/>
    <mergeCell ref="I6:J6"/>
    <mergeCell ref="C5:D5"/>
    <mergeCell ref="E5:F5"/>
    <mergeCell ref="G5:H5"/>
    <mergeCell ref="I5:J5"/>
    <mergeCell ref="C4:D4"/>
    <mergeCell ref="E4:F4"/>
    <mergeCell ref="G4:H4"/>
    <mergeCell ref="I4:J4"/>
    <mergeCell ref="C3:D3"/>
    <mergeCell ref="E3:F3"/>
    <mergeCell ref="G3:H3"/>
    <mergeCell ref="I3:J3"/>
    <mergeCell ref="C1:D1"/>
    <mergeCell ref="C2:D2"/>
    <mergeCell ref="E2:F2"/>
    <mergeCell ref="G2:H2"/>
    <mergeCell ref="I2:J2"/>
  </mergeCells>
  <hyperlinks>
    <hyperlink ref="B20" r:id="rId1"/>
    <hyperlink ref="B21" r:id="rId2"/>
    <hyperlink ref="B22" r:id="rId3"/>
    <hyperlink ref="B23" r:id="rId4"/>
    <hyperlink ref="B24" r:id="rId5"/>
    <hyperlink ref="B25" r:id="rId6"/>
    <hyperlink ref="B26" r:id="rId7"/>
    <hyperlink ref="B27" r:id="rId8"/>
    <hyperlink ref="B28" r:id="rId9"/>
  </hyperlinks>
  <pageMargins left="0.7" right="0.7" top="0.75" bottom="0.75" header="0.3" footer="0.3"/>
  <pageSetup paperSize="9" orientation="portrait" horizontalDpi="4294967293" verticalDpi="0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1:O28"/>
  <sheetViews>
    <sheetView zoomScale="90" zoomScaleNormal="90" workbookViewId="0">
      <selection activeCell="G37" sqref="G37"/>
    </sheetView>
  </sheetViews>
  <sheetFormatPr defaultRowHeight="15" x14ac:dyDescent="0.25"/>
  <cols>
    <col min="2" max="2" width="6.85546875" customWidth="1"/>
    <col min="4" max="4" width="54.140625" customWidth="1"/>
    <col min="6" max="6" width="10.7109375" customWidth="1"/>
    <col min="8" max="8" width="10.28515625" customWidth="1"/>
    <col min="9" max="9" width="15.85546875" customWidth="1"/>
    <col min="11" max="11" width="9.7109375" customWidth="1"/>
    <col min="13" max="13" width="7.28515625" customWidth="1"/>
  </cols>
  <sheetData>
    <row r="1" spans="2:15" x14ac:dyDescent="0.25">
      <c r="C1" s="105" t="s">
        <v>68</v>
      </c>
      <c r="D1" s="105"/>
    </row>
    <row r="2" spans="2:15" ht="36.75" customHeight="1" x14ac:dyDescent="0.25">
      <c r="B2" s="36" t="s">
        <v>26</v>
      </c>
      <c r="C2" s="90" t="s">
        <v>38</v>
      </c>
      <c r="D2" s="91"/>
      <c r="E2" s="81" t="s">
        <v>44</v>
      </c>
      <c r="F2" s="82"/>
      <c r="G2" s="81" t="s">
        <v>28</v>
      </c>
      <c r="H2" s="82"/>
      <c r="I2" s="31" t="s">
        <v>27</v>
      </c>
      <c r="J2" s="85" t="s">
        <v>190</v>
      </c>
      <c r="K2" s="86"/>
      <c r="L2" s="81" t="s">
        <v>25</v>
      </c>
      <c r="M2" s="82"/>
    </row>
    <row r="3" spans="2:15" ht="15" customHeight="1" x14ac:dyDescent="0.25">
      <c r="B3" s="10">
        <v>0</v>
      </c>
      <c r="C3" s="78" t="s">
        <v>69</v>
      </c>
      <c r="D3" s="79"/>
      <c r="E3" s="81" t="s">
        <v>45</v>
      </c>
      <c r="F3" s="82"/>
      <c r="G3" s="81" t="s">
        <v>46</v>
      </c>
      <c r="H3" s="82"/>
      <c r="I3" s="37" t="s">
        <v>14</v>
      </c>
      <c r="J3" s="85" t="s">
        <v>47</v>
      </c>
      <c r="K3" s="86"/>
      <c r="L3" s="81" t="s">
        <v>48</v>
      </c>
      <c r="M3" s="82"/>
    </row>
    <row r="4" spans="2:15" ht="15" customHeight="1" x14ac:dyDescent="0.25">
      <c r="B4" s="10">
        <v>1</v>
      </c>
      <c r="C4" s="80" t="s">
        <v>71</v>
      </c>
      <c r="D4" s="80"/>
      <c r="E4" s="81" t="s">
        <v>76</v>
      </c>
      <c r="F4" s="82"/>
      <c r="G4" s="81" t="s">
        <v>74</v>
      </c>
      <c r="H4" s="82"/>
      <c r="I4" s="34" t="s">
        <v>11</v>
      </c>
      <c r="J4" s="87" t="s">
        <v>60</v>
      </c>
      <c r="K4" s="88"/>
      <c r="L4" s="87" t="s">
        <v>72</v>
      </c>
      <c r="M4" s="88"/>
    </row>
    <row r="5" spans="2:15" ht="15" customHeight="1" x14ac:dyDescent="0.25">
      <c r="B5" s="10">
        <v>2</v>
      </c>
      <c r="C5" s="80" t="s">
        <v>73</v>
      </c>
      <c r="D5" s="80"/>
      <c r="E5" s="81" t="s">
        <v>77</v>
      </c>
      <c r="F5" s="82"/>
      <c r="G5" s="81" t="s">
        <v>30</v>
      </c>
      <c r="H5" s="82"/>
      <c r="I5" s="35" t="s">
        <v>12</v>
      </c>
      <c r="J5" s="76" t="s">
        <v>185</v>
      </c>
      <c r="K5" s="77"/>
      <c r="L5" s="87" t="s">
        <v>83</v>
      </c>
      <c r="M5" s="88"/>
    </row>
    <row r="6" spans="2:15" ht="28.5" customHeight="1" x14ac:dyDescent="0.25">
      <c r="B6" s="10">
        <v>3</v>
      </c>
      <c r="C6" s="80" t="s">
        <v>75</v>
      </c>
      <c r="D6" s="80"/>
      <c r="E6" s="81" t="s">
        <v>78</v>
      </c>
      <c r="F6" s="82"/>
      <c r="G6" s="81" t="s">
        <v>31</v>
      </c>
      <c r="H6" s="82"/>
      <c r="I6" s="35" t="s">
        <v>13</v>
      </c>
      <c r="J6" s="76" t="s">
        <v>186</v>
      </c>
      <c r="K6" s="77"/>
      <c r="L6" s="87" t="s">
        <v>84</v>
      </c>
      <c r="M6" s="88"/>
    </row>
    <row r="7" spans="2:15" ht="15" customHeight="1" x14ac:dyDescent="0.25">
      <c r="B7" s="10">
        <v>4</v>
      </c>
      <c r="C7" s="80" t="s">
        <v>82</v>
      </c>
      <c r="D7" s="80"/>
      <c r="E7" s="81" t="s">
        <v>79</v>
      </c>
      <c r="F7" s="82"/>
      <c r="G7" s="81" t="s">
        <v>80</v>
      </c>
      <c r="H7" s="82"/>
      <c r="I7" s="35" t="s">
        <v>81</v>
      </c>
      <c r="J7" s="76" t="s">
        <v>191</v>
      </c>
      <c r="K7" s="77"/>
      <c r="L7" s="87" t="s">
        <v>16</v>
      </c>
      <c r="M7" s="88"/>
    </row>
    <row r="8" spans="2:15" x14ac:dyDescent="0.25">
      <c r="B8" s="17"/>
      <c r="C8" s="5"/>
      <c r="D8" s="5"/>
      <c r="E8" s="17"/>
      <c r="F8" s="17"/>
      <c r="G8" s="17"/>
      <c r="H8" s="17"/>
      <c r="I8" s="18"/>
      <c r="J8" s="106"/>
      <c r="K8" s="106"/>
      <c r="L8" s="18"/>
      <c r="M8" s="18"/>
    </row>
    <row r="9" spans="2:15" x14ac:dyDescent="0.25">
      <c r="B9" s="17"/>
      <c r="C9" s="5"/>
      <c r="D9" s="5"/>
      <c r="E9" s="17"/>
      <c r="F9" s="17"/>
      <c r="I9" s="93" t="s">
        <v>18</v>
      </c>
      <c r="J9" s="94"/>
      <c r="K9" s="94"/>
      <c r="L9" s="94"/>
      <c r="M9" s="94"/>
      <c r="N9" s="94"/>
      <c r="O9" s="94"/>
    </row>
    <row r="10" spans="2:15" x14ac:dyDescent="0.25">
      <c r="G10" s="39" t="s">
        <v>94</v>
      </c>
      <c r="I10" s="14" t="s">
        <v>93</v>
      </c>
      <c r="J10" s="14" t="s">
        <v>95</v>
      </c>
      <c r="K10" s="14" t="s">
        <v>96</v>
      </c>
      <c r="L10" s="96" t="s">
        <v>97</v>
      </c>
      <c r="M10" s="96"/>
      <c r="N10" s="53" t="s">
        <v>98</v>
      </c>
      <c r="O10" s="53" t="s">
        <v>99</v>
      </c>
    </row>
    <row r="11" spans="2:15" x14ac:dyDescent="0.25">
      <c r="G11" s="6" t="s">
        <v>92</v>
      </c>
      <c r="I11" s="35" t="s">
        <v>100</v>
      </c>
      <c r="J11" s="35" t="s">
        <v>101</v>
      </c>
      <c r="K11" s="35" t="s">
        <v>102</v>
      </c>
      <c r="L11" s="97" t="s">
        <v>103</v>
      </c>
      <c r="M11" s="97"/>
      <c r="N11" s="97" t="s">
        <v>104</v>
      </c>
      <c r="O11" s="97"/>
    </row>
    <row r="12" spans="2:15" x14ac:dyDescent="0.25">
      <c r="G12" s="98" t="s">
        <v>106</v>
      </c>
      <c r="H12" s="99"/>
      <c r="I12" s="54">
        <v>1</v>
      </c>
      <c r="J12" s="54">
        <v>1.1499999999999999</v>
      </c>
      <c r="K12" s="54">
        <v>1.2</v>
      </c>
      <c r="L12" s="100">
        <v>1.3</v>
      </c>
      <c r="M12" s="100"/>
      <c r="N12" s="100">
        <v>1.35</v>
      </c>
      <c r="O12" s="100"/>
    </row>
    <row r="13" spans="2:15" x14ac:dyDescent="0.25">
      <c r="H13" s="39"/>
      <c r="I13" s="52"/>
      <c r="J13" s="52"/>
      <c r="K13" s="52"/>
      <c r="L13" s="52"/>
      <c r="M13" s="52"/>
    </row>
    <row r="14" spans="2:15" x14ac:dyDescent="0.25">
      <c r="G14" s="6" t="s">
        <v>91</v>
      </c>
      <c r="H14" s="39"/>
      <c r="I14" s="39"/>
      <c r="J14" s="39"/>
      <c r="K14" s="39"/>
      <c r="L14" s="39"/>
      <c r="M14" s="39"/>
    </row>
    <row r="15" spans="2:15" x14ac:dyDescent="0.25">
      <c r="I15" s="15"/>
      <c r="J15" t="s">
        <v>105</v>
      </c>
    </row>
    <row r="16" spans="2:15" x14ac:dyDescent="0.25">
      <c r="K16" s="15"/>
    </row>
    <row r="17" spans="2:9" x14ac:dyDescent="0.25">
      <c r="B17" t="s">
        <v>3</v>
      </c>
      <c r="D17" s="59" t="s">
        <v>4</v>
      </c>
      <c r="E17" s="11" t="s">
        <v>5</v>
      </c>
      <c r="F17" s="11" t="s">
        <v>7</v>
      </c>
      <c r="G17" s="11" t="s">
        <v>10</v>
      </c>
      <c r="H17" s="7" t="s">
        <v>198</v>
      </c>
      <c r="I17" s="51" t="s">
        <v>6</v>
      </c>
    </row>
    <row r="18" spans="2:9" x14ac:dyDescent="0.25">
      <c r="B18" s="92" t="s">
        <v>49</v>
      </c>
      <c r="C18" s="92"/>
      <c r="D18" s="57">
        <f>SUM(E18:I18)/5*N12</f>
        <v>3.24</v>
      </c>
      <c r="E18" s="2">
        <v>3</v>
      </c>
      <c r="F18" s="2">
        <v>2</v>
      </c>
      <c r="G18" s="2">
        <v>2</v>
      </c>
      <c r="H18" s="2">
        <v>2</v>
      </c>
      <c r="I18" s="3">
        <v>3</v>
      </c>
    </row>
    <row r="20" spans="2:9" x14ac:dyDescent="0.25">
      <c r="B20" s="16" t="s">
        <v>70</v>
      </c>
    </row>
    <row r="21" spans="2:9" x14ac:dyDescent="0.25">
      <c r="B21" s="107" t="s">
        <v>85</v>
      </c>
      <c r="C21" s="107"/>
      <c r="D21" s="107"/>
    </row>
    <row r="22" spans="2:9" ht="25.5" customHeight="1" x14ac:dyDescent="0.25">
      <c r="B22" s="107"/>
      <c r="C22" s="107"/>
      <c r="D22" s="107"/>
    </row>
    <row r="23" spans="2:9" x14ac:dyDescent="0.25">
      <c r="B23" s="16" t="s">
        <v>86</v>
      </c>
    </row>
    <row r="24" spans="2:9" x14ac:dyDescent="0.25">
      <c r="B24" s="16" t="s">
        <v>70</v>
      </c>
    </row>
    <row r="25" spans="2:9" x14ac:dyDescent="0.25">
      <c r="B25" s="16" t="s">
        <v>87</v>
      </c>
    </row>
    <row r="26" spans="2:9" x14ac:dyDescent="0.25">
      <c r="B26" s="16" t="s">
        <v>88</v>
      </c>
    </row>
    <row r="27" spans="2:9" x14ac:dyDescent="0.25">
      <c r="B27" s="16" t="s">
        <v>89</v>
      </c>
    </row>
    <row r="28" spans="2:9" x14ac:dyDescent="0.25">
      <c r="B28" s="16" t="s">
        <v>90</v>
      </c>
    </row>
  </sheetData>
  <mergeCells count="41">
    <mergeCell ref="L7:M7"/>
    <mergeCell ref="B21:D22"/>
    <mergeCell ref="I9:O9"/>
    <mergeCell ref="L10:M10"/>
    <mergeCell ref="L11:M11"/>
    <mergeCell ref="N11:O11"/>
    <mergeCell ref="G12:H12"/>
    <mergeCell ref="L12:M12"/>
    <mergeCell ref="N12:O12"/>
    <mergeCell ref="B18:C18"/>
    <mergeCell ref="G6:H6"/>
    <mergeCell ref="L2:M2"/>
    <mergeCell ref="L4:M4"/>
    <mergeCell ref="L5:M5"/>
    <mergeCell ref="L6:M6"/>
    <mergeCell ref="L3:M3"/>
    <mergeCell ref="J3:K3"/>
    <mergeCell ref="J4:K4"/>
    <mergeCell ref="C5:D5"/>
    <mergeCell ref="E5:F5"/>
    <mergeCell ref="G5:H5"/>
    <mergeCell ref="J5:K5"/>
    <mergeCell ref="C4:D4"/>
    <mergeCell ref="E4:F4"/>
    <mergeCell ref="G4:H4"/>
    <mergeCell ref="C1:D1"/>
    <mergeCell ref="C2:D2"/>
    <mergeCell ref="E2:F2"/>
    <mergeCell ref="G2:H2"/>
    <mergeCell ref="J8:K8"/>
    <mergeCell ref="J2:K2"/>
    <mergeCell ref="C3:D3"/>
    <mergeCell ref="E3:F3"/>
    <mergeCell ref="G3:H3"/>
    <mergeCell ref="J6:K6"/>
    <mergeCell ref="C7:D7"/>
    <mergeCell ref="E7:F7"/>
    <mergeCell ref="G7:H7"/>
    <mergeCell ref="J7:K7"/>
    <mergeCell ref="C6:D6"/>
    <mergeCell ref="E6:F6"/>
  </mergeCells>
  <hyperlinks>
    <hyperlink ref="B20" r:id="rId1"/>
    <hyperlink ref="B23" r:id="rId2"/>
    <hyperlink ref="B24" r:id="rId3"/>
    <hyperlink ref="B25" r:id="rId4"/>
    <hyperlink ref="B26" r:id="rId5"/>
    <hyperlink ref="B27" r:id="rId6"/>
    <hyperlink ref="B28" r:id="rId7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B1:V28"/>
  <sheetViews>
    <sheetView zoomScaleNormal="100" workbookViewId="0">
      <selection activeCell="E6" sqref="E6:F6"/>
    </sheetView>
  </sheetViews>
  <sheetFormatPr defaultRowHeight="15" x14ac:dyDescent="0.25"/>
  <cols>
    <col min="1" max="1" width="3.85546875" customWidth="1"/>
    <col min="2" max="2" width="7.140625" customWidth="1"/>
    <col min="4" max="4" width="39.42578125" customWidth="1"/>
    <col min="6" max="6" width="10.140625" customWidth="1"/>
    <col min="8" max="8" width="11" customWidth="1"/>
    <col min="9" max="9" width="9.5703125" customWidth="1"/>
    <col min="10" max="10" width="11" customWidth="1"/>
    <col min="11" max="11" width="15.140625" customWidth="1"/>
    <col min="12" max="12" width="7.85546875" customWidth="1"/>
    <col min="13" max="13" width="8.5703125" customWidth="1"/>
    <col min="15" max="15" width="6.140625" customWidth="1"/>
  </cols>
  <sheetData>
    <row r="1" spans="2:17" x14ac:dyDescent="0.25">
      <c r="C1" s="89" t="s">
        <v>37</v>
      </c>
      <c r="D1" s="89"/>
    </row>
    <row r="2" spans="2:17" ht="39.75" customHeight="1" x14ac:dyDescent="0.25">
      <c r="B2" s="36" t="s">
        <v>26</v>
      </c>
      <c r="C2" s="90" t="s">
        <v>38</v>
      </c>
      <c r="D2" s="91"/>
      <c r="E2" s="102" t="s">
        <v>204</v>
      </c>
      <c r="F2" s="102"/>
      <c r="G2" s="81" t="s">
        <v>44</v>
      </c>
      <c r="H2" s="82"/>
      <c r="I2" s="81" t="s">
        <v>28</v>
      </c>
      <c r="J2" s="82"/>
      <c r="K2" s="31" t="s">
        <v>27</v>
      </c>
      <c r="L2" s="85" t="s">
        <v>189</v>
      </c>
      <c r="M2" s="86"/>
      <c r="N2" s="81" t="s">
        <v>25</v>
      </c>
      <c r="O2" s="82"/>
    </row>
    <row r="3" spans="2:17" x14ac:dyDescent="0.25">
      <c r="B3" s="10">
        <v>0</v>
      </c>
      <c r="C3" s="78" t="s">
        <v>41</v>
      </c>
      <c r="D3" s="79"/>
      <c r="E3" s="101" t="s">
        <v>43</v>
      </c>
      <c r="F3" s="101"/>
      <c r="G3" s="81" t="s">
        <v>45</v>
      </c>
      <c r="H3" s="82"/>
      <c r="I3" s="81" t="s">
        <v>46</v>
      </c>
      <c r="J3" s="82"/>
      <c r="K3" s="37" t="s">
        <v>14</v>
      </c>
      <c r="L3" s="85" t="s">
        <v>47</v>
      </c>
      <c r="M3" s="86"/>
      <c r="N3" s="81" t="s">
        <v>48</v>
      </c>
      <c r="O3" s="82"/>
    </row>
    <row r="4" spans="2:17" ht="15" customHeight="1" x14ac:dyDescent="0.25">
      <c r="B4" s="10">
        <v>1</v>
      </c>
      <c r="C4" s="80" t="s">
        <v>206</v>
      </c>
      <c r="D4" s="80"/>
      <c r="E4" s="101" t="s">
        <v>42</v>
      </c>
      <c r="F4" s="101"/>
      <c r="G4" s="81" t="s">
        <v>19</v>
      </c>
      <c r="H4" s="82"/>
      <c r="I4" s="81" t="s">
        <v>24</v>
      </c>
      <c r="J4" s="82"/>
      <c r="K4" s="34" t="s">
        <v>11</v>
      </c>
      <c r="L4" s="87" t="s">
        <v>60</v>
      </c>
      <c r="M4" s="88"/>
      <c r="N4" s="87" t="s">
        <v>0</v>
      </c>
      <c r="O4" s="88"/>
    </row>
    <row r="5" spans="2:17" ht="16.5" customHeight="1" x14ac:dyDescent="0.25">
      <c r="B5" s="10">
        <v>2</v>
      </c>
      <c r="C5" s="80" t="s">
        <v>55</v>
      </c>
      <c r="D5" s="80"/>
      <c r="E5" s="102" t="s">
        <v>0</v>
      </c>
      <c r="F5" s="102"/>
      <c r="G5" s="81" t="s">
        <v>20</v>
      </c>
      <c r="H5" s="82"/>
      <c r="I5" s="81" t="s">
        <v>30</v>
      </c>
      <c r="J5" s="82"/>
      <c r="K5" s="35" t="s">
        <v>12</v>
      </c>
      <c r="L5" s="76" t="s">
        <v>185</v>
      </c>
      <c r="M5" s="77"/>
      <c r="N5" s="87" t="s">
        <v>0</v>
      </c>
      <c r="O5" s="88"/>
    </row>
    <row r="6" spans="2:17" ht="27.75" customHeight="1" x14ac:dyDescent="0.25">
      <c r="B6" s="10">
        <v>3</v>
      </c>
      <c r="C6" s="80" t="s">
        <v>17</v>
      </c>
      <c r="D6" s="80"/>
      <c r="E6" s="102" t="s">
        <v>111</v>
      </c>
      <c r="F6" s="102"/>
      <c r="G6" s="81" t="s">
        <v>21</v>
      </c>
      <c r="H6" s="82"/>
      <c r="I6" s="81" t="s">
        <v>31</v>
      </c>
      <c r="J6" s="82"/>
      <c r="K6" s="35" t="s">
        <v>13</v>
      </c>
      <c r="L6" s="76" t="s">
        <v>186</v>
      </c>
      <c r="M6" s="77"/>
      <c r="N6" s="87" t="s">
        <v>16</v>
      </c>
      <c r="O6" s="88"/>
    </row>
    <row r="7" spans="2:17" ht="15" customHeight="1" x14ac:dyDescent="0.25">
      <c r="B7" s="10">
        <v>4</v>
      </c>
      <c r="C7" s="80" t="s">
        <v>110</v>
      </c>
      <c r="D7" s="80"/>
      <c r="E7" s="102" t="s">
        <v>112</v>
      </c>
      <c r="F7" s="102"/>
      <c r="G7" s="81" t="s">
        <v>22</v>
      </c>
      <c r="H7" s="82"/>
      <c r="I7" s="81" t="s">
        <v>32</v>
      </c>
      <c r="J7" s="82"/>
      <c r="K7" s="35" t="s">
        <v>13</v>
      </c>
      <c r="L7" s="76" t="s">
        <v>187</v>
      </c>
      <c r="M7" s="77"/>
      <c r="N7" s="87" t="s">
        <v>0</v>
      </c>
      <c r="O7" s="88"/>
    </row>
    <row r="8" spans="2:17" ht="15" customHeight="1" x14ac:dyDescent="0.25">
      <c r="B8" s="10">
        <v>5</v>
      </c>
      <c r="C8" s="80" t="s">
        <v>113</v>
      </c>
      <c r="D8" s="80"/>
      <c r="E8" s="102" t="s">
        <v>0</v>
      </c>
      <c r="F8" s="102"/>
      <c r="G8" s="81" t="s">
        <v>23</v>
      </c>
      <c r="H8" s="82"/>
      <c r="I8" s="81" t="s">
        <v>33</v>
      </c>
      <c r="J8" s="82"/>
      <c r="K8" s="35" t="s">
        <v>36</v>
      </c>
      <c r="L8" s="76" t="s">
        <v>188</v>
      </c>
      <c r="M8" s="77"/>
      <c r="N8" s="87" t="s">
        <v>0</v>
      </c>
      <c r="O8" s="88"/>
    </row>
    <row r="10" spans="2:17" ht="15" customHeight="1" x14ac:dyDescent="0.25">
      <c r="K10" s="103" t="s">
        <v>18</v>
      </c>
      <c r="L10" s="104"/>
      <c r="M10" s="104"/>
      <c r="N10" s="104"/>
      <c r="O10" s="104"/>
      <c r="P10" s="104"/>
      <c r="Q10" s="104"/>
    </row>
    <row r="11" spans="2:17" ht="15" customHeight="1" x14ac:dyDescent="0.25">
      <c r="I11" s="39" t="s">
        <v>94</v>
      </c>
      <c r="K11" s="14" t="s">
        <v>93</v>
      </c>
      <c r="L11" s="14" t="s">
        <v>95</v>
      </c>
      <c r="M11" s="14" t="s">
        <v>96</v>
      </c>
      <c r="N11" s="96" t="s">
        <v>97</v>
      </c>
      <c r="O11" s="96"/>
      <c r="P11" s="53" t="s">
        <v>98</v>
      </c>
      <c r="Q11" s="53" t="s">
        <v>99</v>
      </c>
    </row>
    <row r="12" spans="2:17" x14ac:dyDescent="0.25">
      <c r="I12" s="6" t="s">
        <v>92</v>
      </c>
      <c r="K12" s="35" t="s">
        <v>100</v>
      </c>
      <c r="L12" s="35" t="s">
        <v>101</v>
      </c>
      <c r="M12" s="35" t="s">
        <v>102</v>
      </c>
      <c r="N12" s="97" t="s">
        <v>103</v>
      </c>
      <c r="O12" s="97"/>
      <c r="P12" s="97" t="s">
        <v>104</v>
      </c>
      <c r="Q12" s="97"/>
    </row>
    <row r="13" spans="2:17" x14ac:dyDescent="0.25">
      <c r="I13" s="98" t="s">
        <v>106</v>
      </c>
      <c r="J13" s="99"/>
      <c r="K13" s="54">
        <v>1</v>
      </c>
      <c r="L13" s="54">
        <v>1.1499999999999999</v>
      </c>
      <c r="M13" s="54">
        <v>1.2</v>
      </c>
      <c r="N13" s="100">
        <v>1.3</v>
      </c>
      <c r="O13" s="100"/>
      <c r="P13" s="100">
        <v>1.35</v>
      </c>
      <c r="Q13" s="100"/>
    </row>
    <row r="14" spans="2:17" ht="15" customHeight="1" x14ac:dyDescent="0.25">
      <c r="J14" s="39"/>
      <c r="K14" s="52"/>
      <c r="L14" s="52"/>
      <c r="M14" s="52"/>
      <c r="N14" s="52"/>
      <c r="O14" s="52"/>
    </row>
    <row r="15" spans="2:17" x14ac:dyDescent="0.25">
      <c r="I15" s="6" t="s">
        <v>91</v>
      </c>
      <c r="J15" s="39"/>
      <c r="K15" s="39"/>
      <c r="L15" s="39"/>
      <c r="M15" s="39"/>
      <c r="N15" s="39"/>
      <c r="O15" s="39"/>
    </row>
    <row r="16" spans="2:17" x14ac:dyDescent="0.25">
      <c r="K16" s="15"/>
      <c r="L16" t="s">
        <v>105</v>
      </c>
    </row>
    <row r="17" spans="2:22" x14ac:dyDescent="0.25">
      <c r="B17" t="s">
        <v>3</v>
      </c>
      <c r="D17" s="58" t="s">
        <v>1</v>
      </c>
      <c r="E17" s="11" t="s">
        <v>39</v>
      </c>
      <c r="F17" s="11" t="s">
        <v>5</v>
      </c>
      <c r="G17" s="11" t="s">
        <v>7</v>
      </c>
      <c r="H17" s="11" t="s">
        <v>10</v>
      </c>
      <c r="I17" s="7" t="s">
        <v>40</v>
      </c>
      <c r="J17" s="11" t="s">
        <v>6</v>
      </c>
    </row>
    <row r="18" spans="2:22" x14ac:dyDescent="0.25">
      <c r="B18" s="92" t="s">
        <v>49</v>
      </c>
      <c r="C18" s="92"/>
      <c r="D18" s="57">
        <f>SUM(E18:J18)/6*P13</f>
        <v>3.375</v>
      </c>
      <c r="E18" s="2">
        <v>3</v>
      </c>
      <c r="F18" s="2">
        <v>3</v>
      </c>
      <c r="G18" s="2">
        <v>2</v>
      </c>
      <c r="H18" s="2">
        <v>2</v>
      </c>
      <c r="I18" s="2">
        <v>2</v>
      </c>
      <c r="J18" s="2">
        <v>3</v>
      </c>
    </row>
    <row r="19" spans="2:22" x14ac:dyDescent="0.25">
      <c r="C19" s="40"/>
    </row>
    <row r="20" spans="2:22" x14ac:dyDescent="0.25">
      <c r="B20" t="s">
        <v>15</v>
      </c>
      <c r="F20" s="19"/>
    </row>
    <row r="21" spans="2:22" s="23" customFormat="1" x14ac:dyDescent="0.25">
      <c r="B21" s="16" t="s">
        <v>50</v>
      </c>
      <c r="C21" s="22"/>
      <c r="D21" s="22"/>
      <c r="E21" s="21" t="s">
        <v>202</v>
      </c>
      <c r="F21" s="19"/>
      <c r="G21" s="1"/>
      <c r="H21" s="1"/>
      <c r="I21" s="1"/>
      <c r="J21" s="43"/>
      <c r="K21" s="43"/>
      <c r="L21" s="44"/>
      <c r="M21" s="44"/>
      <c r="N21" s="44"/>
      <c r="O21" s="44"/>
      <c r="P21" s="110"/>
      <c r="Q21" s="110"/>
      <c r="R21" s="32"/>
      <c r="S21" s="108"/>
      <c r="T21" s="108"/>
      <c r="U21" s="109"/>
      <c r="V21" s="109"/>
    </row>
    <row r="22" spans="2:22" s="23" customFormat="1" x14ac:dyDescent="0.25">
      <c r="B22" s="16" t="s">
        <v>51</v>
      </c>
      <c r="C22" s="30"/>
      <c r="D22" s="30"/>
      <c r="E22" s="19"/>
      <c r="F22" s="19"/>
      <c r="G22" s="19"/>
      <c r="H22" s="19"/>
      <c r="I22" s="45"/>
      <c r="J22" s="45"/>
      <c r="K22" s="45"/>
      <c r="L22" s="46"/>
      <c r="M22" s="46"/>
      <c r="N22" s="47"/>
      <c r="O22" s="47"/>
      <c r="R22" s="25"/>
      <c r="S22" s="24"/>
      <c r="T22" s="25"/>
      <c r="U22" s="24"/>
      <c r="V22" s="25"/>
    </row>
    <row r="23" spans="2:22" s="23" customFormat="1" ht="15.75" customHeight="1" x14ac:dyDescent="0.25">
      <c r="B23" s="16" t="s">
        <v>52</v>
      </c>
      <c r="C23" s="42"/>
      <c r="D23" s="42"/>
      <c r="E23" s="19"/>
      <c r="F23" s="19"/>
      <c r="G23" s="19"/>
      <c r="H23" s="19"/>
      <c r="I23" s="19"/>
      <c r="J23" s="4"/>
      <c r="K23" s="4"/>
      <c r="L23" s="19"/>
      <c r="M23" s="19"/>
      <c r="N23" s="47"/>
      <c r="O23" s="47"/>
      <c r="R23" s="26"/>
      <c r="S23" s="26"/>
      <c r="T23" s="26"/>
      <c r="U23" s="26"/>
      <c r="V23" s="26"/>
    </row>
    <row r="24" spans="2:22" s="23" customFormat="1" ht="16.5" customHeight="1" x14ac:dyDescent="0.25">
      <c r="B24" s="16" t="s">
        <v>53</v>
      </c>
      <c r="C24" s="42"/>
      <c r="D24" s="42"/>
      <c r="E24" s="19"/>
      <c r="F24" s="19"/>
      <c r="G24" s="19"/>
      <c r="H24" s="19"/>
      <c r="I24" s="18"/>
      <c r="J24" s="28"/>
      <c r="K24" s="28"/>
      <c r="L24" s="19"/>
      <c r="M24" s="19"/>
      <c r="N24" s="47"/>
      <c r="O24" s="47"/>
      <c r="R24" s="27"/>
      <c r="S24" s="24"/>
      <c r="T24" s="27"/>
      <c r="U24" s="24"/>
      <c r="V24" s="27"/>
    </row>
    <row r="25" spans="2:22" s="23" customFormat="1" x14ac:dyDescent="0.25">
      <c r="B25" s="16" t="s">
        <v>54</v>
      </c>
      <c r="C25" s="42"/>
      <c r="D25" s="42"/>
      <c r="E25" s="19"/>
      <c r="F25" s="19"/>
      <c r="G25" s="19"/>
      <c r="H25" s="19"/>
      <c r="I25" s="18"/>
      <c r="J25" s="28"/>
      <c r="K25" s="28"/>
      <c r="L25" s="19"/>
      <c r="M25" s="19"/>
      <c r="N25" s="47"/>
      <c r="O25" s="47"/>
      <c r="R25" s="27"/>
      <c r="S25" s="24"/>
      <c r="T25" s="27"/>
      <c r="U25" s="24"/>
      <c r="V25" s="27"/>
    </row>
    <row r="26" spans="2:22" s="23" customFormat="1" ht="15.75" customHeight="1" x14ac:dyDescent="0.25">
      <c r="B26" s="16" t="s">
        <v>109</v>
      </c>
      <c r="G26" s="111"/>
      <c r="H26" s="111"/>
      <c r="I26" s="18"/>
      <c r="J26" s="113"/>
      <c r="K26" s="113"/>
      <c r="L26" s="112"/>
      <c r="M26" s="112"/>
      <c r="R26" s="29"/>
      <c r="S26" s="21"/>
      <c r="T26" s="29"/>
      <c r="U26" s="21"/>
      <c r="V26" s="29"/>
    </row>
    <row r="27" spans="2:22" ht="15" customHeight="1" x14ac:dyDescent="0.25">
      <c r="B27" s="16" t="s">
        <v>53</v>
      </c>
      <c r="C27" s="42"/>
      <c r="D27" s="42"/>
      <c r="E27" s="111"/>
      <c r="F27" s="111"/>
      <c r="G27" s="111"/>
      <c r="H27" s="111"/>
      <c r="I27" s="18"/>
      <c r="J27" s="113"/>
      <c r="K27" s="113"/>
      <c r="L27" s="112"/>
      <c r="M27" s="112"/>
    </row>
    <row r="28" spans="2:22" x14ac:dyDescent="0.25">
      <c r="B28" s="16" t="s">
        <v>54</v>
      </c>
    </row>
  </sheetData>
  <mergeCells count="61">
    <mergeCell ref="P13:Q13"/>
    <mergeCell ref="N12:O12"/>
    <mergeCell ref="N13:O13"/>
    <mergeCell ref="I13:J13"/>
    <mergeCell ref="C2:D2"/>
    <mergeCell ref="C3:D3"/>
    <mergeCell ref="E3:F3"/>
    <mergeCell ref="G3:H3"/>
    <mergeCell ref="I3:J3"/>
    <mergeCell ref="E2:F2"/>
    <mergeCell ref="I2:J2"/>
    <mergeCell ref="N2:O2"/>
    <mergeCell ref="N4:O4"/>
    <mergeCell ref="N5:O5"/>
    <mergeCell ref="N6:O6"/>
    <mergeCell ref="G4:H4"/>
    <mergeCell ref="L5:M5"/>
    <mergeCell ref="L6:M6"/>
    <mergeCell ref="L7:M7"/>
    <mergeCell ref="L8:M8"/>
    <mergeCell ref="G2:H2"/>
    <mergeCell ref="L2:M2"/>
    <mergeCell ref="G26:H26"/>
    <mergeCell ref="E27:F27"/>
    <mergeCell ref="G27:H27"/>
    <mergeCell ref="L26:M26"/>
    <mergeCell ref="J27:K27"/>
    <mergeCell ref="L27:M27"/>
    <mergeCell ref="J26:K26"/>
    <mergeCell ref="S21:T21"/>
    <mergeCell ref="U21:V21"/>
    <mergeCell ref="C8:D8"/>
    <mergeCell ref="P21:Q21"/>
    <mergeCell ref="E6:F6"/>
    <mergeCell ref="E7:F7"/>
    <mergeCell ref="I6:J6"/>
    <mergeCell ref="I7:J7"/>
    <mergeCell ref="G6:H6"/>
    <mergeCell ref="G7:H7"/>
    <mergeCell ref="G8:H8"/>
    <mergeCell ref="I8:J8"/>
    <mergeCell ref="B18:C18"/>
    <mergeCell ref="N11:O11"/>
    <mergeCell ref="K10:Q10"/>
    <mergeCell ref="P12:Q12"/>
    <mergeCell ref="C1:D1"/>
    <mergeCell ref="N7:O7"/>
    <mergeCell ref="N8:O8"/>
    <mergeCell ref="N3:O3"/>
    <mergeCell ref="C4:D4"/>
    <mergeCell ref="C5:D5"/>
    <mergeCell ref="C6:D6"/>
    <mergeCell ref="C7:D7"/>
    <mergeCell ref="E8:F8"/>
    <mergeCell ref="E4:F4"/>
    <mergeCell ref="E5:F5"/>
    <mergeCell ref="G5:H5"/>
    <mergeCell ref="L3:M3"/>
    <mergeCell ref="I4:J4"/>
    <mergeCell ref="I5:J5"/>
    <mergeCell ref="L4:M4"/>
  </mergeCells>
  <hyperlinks>
    <hyperlink ref="B21" r:id="rId1"/>
    <hyperlink ref="B22" r:id="rId2"/>
    <hyperlink ref="B23" r:id="rId3"/>
    <hyperlink ref="B24" r:id="rId4"/>
    <hyperlink ref="B25" r:id="rId5"/>
    <hyperlink ref="B26" r:id="rId6"/>
    <hyperlink ref="B27" r:id="rId7"/>
    <hyperlink ref="B28" r:id="rId8"/>
  </hyperlinks>
  <pageMargins left="0.7" right="0.7" top="0.75" bottom="0.75" header="0.3" footer="0.3"/>
  <pageSetup paperSize="9" orientation="portrait" horizontalDpi="4294967293" verticalDpi="0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B1:Q31"/>
  <sheetViews>
    <sheetView tabSelected="1" zoomScale="91" zoomScaleNormal="91" workbookViewId="0">
      <selection activeCell="E2" sqref="E2:F2"/>
    </sheetView>
  </sheetViews>
  <sheetFormatPr defaultRowHeight="15" x14ac:dyDescent="0.25"/>
  <cols>
    <col min="1" max="1" width="3.85546875" customWidth="1"/>
    <col min="2" max="2" width="7.140625" customWidth="1"/>
    <col min="4" max="4" width="53.85546875" customWidth="1"/>
    <col min="6" max="6" width="6.85546875" customWidth="1"/>
    <col min="8" max="8" width="10.7109375" customWidth="1"/>
    <col min="9" max="9" width="9.5703125" customWidth="1"/>
    <col min="10" max="10" width="11" customWidth="1"/>
    <col min="11" max="11" width="15.85546875" customWidth="1"/>
    <col min="12" max="12" width="14" customWidth="1"/>
    <col min="13" max="13" width="17" customWidth="1"/>
    <col min="14" max="14" width="9.140625" customWidth="1"/>
    <col min="15" max="15" width="8" customWidth="1"/>
  </cols>
  <sheetData>
    <row r="1" spans="2:17" x14ac:dyDescent="0.25">
      <c r="C1" s="89" t="s">
        <v>155</v>
      </c>
      <c r="D1" s="89"/>
    </row>
    <row r="2" spans="2:17" ht="27.75" customHeight="1" x14ac:dyDescent="0.25">
      <c r="B2" s="36" t="s">
        <v>26</v>
      </c>
      <c r="C2" s="90" t="s">
        <v>38</v>
      </c>
      <c r="D2" s="91"/>
      <c r="E2" s="102" t="s">
        <v>171</v>
      </c>
      <c r="F2" s="102"/>
      <c r="G2" s="81" t="s">
        <v>44</v>
      </c>
      <c r="H2" s="82"/>
      <c r="I2" s="81" t="s">
        <v>28</v>
      </c>
      <c r="J2" s="82"/>
      <c r="K2" s="13" t="s">
        <v>182</v>
      </c>
      <c r="L2" s="9" t="s">
        <v>9</v>
      </c>
    </row>
    <row r="3" spans="2:17" ht="15" customHeight="1" x14ac:dyDescent="0.25">
      <c r="B3" s="13">
        <v>0</v>
      </c>
      <c r="C3" s="78" t="s">
        <v>69</v>
      </c>
      <c r="D3" s="79"/>
      <c r="E3" s="101" t="s">
        <v>43</v>
      </c>
      <c r="F3" s="101"/>
      <c r="G3" s="81" t="s">
        <v>45</v>
      </c>
      <c r="H3" s="82"/>
      <c r="I3" s="81" t="s">
        <v>46</v>
      </c>
      <c r="J3" s="82"/>
      <c r="K3" s="35" t="s">
        <v>128</v>
      </c>
      <c r="L3" s="60" t="s">
        <v>159</v>
      </c>
    </row>
    <row r="4" spans="2:17" ht="15" customHeight="1" x14ac:dyDescent="0.25">
      <c r="B4" s="13">
        <v>1</v>
      </c>
      <c r="C4" s="80" t="s">
        <v>161</v>
      </c>
      <c r="D4" s="80"/>
      <c r="E4" s="101" t="s">
        <v>42</v>
      </c>
      <c r="F4" s="101"/>
      <c r="G4" s="81" t="s">
        <v>19</v>
      </c>
      <c r="H4" s="82"/>
      <c r="I4" s="81" t="s">
        <v>24</v>
      </c>
      <c r="J4" s="82"/>
      <c r="K4" s="7" t="s">
        <v>130</v>
      </c>
      <c r="L4" s="8" t="s">
        <v>158</v>
      </c>
    </row>
    <row r="5" spans="2:17" ht="33" customHeight="1" x14ac:dyDescent="0.25">
      <c r="B5" s="13">
        <v>2</v>
      </c>
      <c r="C5" s="80" t="s">
        <v>168</v>
      </c>
      <c r="D5" s="80"/>
      <c r="E5" s="101" t="s">
        <v>120</v>
      </c>
      <c r="F5" s="101"/>
      <c r="G5" s="81" t="s">
        <v>20</v>
      </c>
      <c r="H5" s="82"/>
      <c r="I5" s="81" t="s">
        <v>30</v>
      </c>
      <c r="J5" s="82"/>
      <c r="K5" s="7" t="s">
        <v>131</v>
      </c>
      <c r="L5" s="8" t="s">
        <v>158</v>
      </c>
    </row>
    <row r="6" spans="2:17" ht="33" customHeight="1" x14ac:dyDescent="0.25">
      <c r="B6" s="13">
        <v>3</v>
      </c>
      <c r="C6" s="80" t="s">
        <v>174</v>
      </c>
      <c r="D6" s="80"/>
      <c r="E6" s="102" t="s">
        <v>122</v>
      </c>
      <c r="F6" s="102"/>
      <c r="G6" s="81" t="s">
        <v>21</v>
      </c>
      <c r="H6" s="82"/>
      <c r="I6" s="81" t="s">
        <v>31</v>
      </c>
      <c r="J6" s="82"/>
      <c r="K6" s="7" t="s">
        <v>132</v>
      </c>
      <c r="L6" s="8" t="s">
        <v>0</v>
      </c>
    </row>
    <row r="7" spans="2:17" ht="30.75" customHeight="1" x14ac:dyDescent="0.25">
      <c r="B7" s="13">
        <v>4</v>
      </c>
      <c r="C7" s="80" t="s">
        <v>165</v>
      </c>
      <c r="D7" s="80"/>
      <c r="E7" s="102" t="s">
        <v>123</v>
      </c>
      <c r="F7" s="102"/>
      <c r="G7" s="81" t="s">
        <v>22</v>
      </c>
      <c r="H7" s="82"/>
      <c r="I7" s="81" t="s">
        <v>32</v>
      </c>
      <c r="J7" s="82"/>
      <c r="K7" s="7" t="s">
        <v>133</v>
      </c>
      <c r="L7" s="8" t="s">
        <v>0</v>
      </c>
    </row>
    <row r="8" spans="2:17" ht="15" customHeight="1" x14ac:dyDescent="0.25">
      <c r="B8" s="13">
        <v>5</v>
      </c>
      <c r="C8" s="80" t="s">
        <v>162</v>
      </c>
      <c r="D8" s="80"/>
      <c r="E8" s="102" t="s">
        <v>160</v>
      </c>
      <c r="F8" s="102"/>
      <c r="G8" s="81" t="s">
        <v>23</v>
      </c>
      <c r="H8" s="82"/>
      <c r="I8" s="81" t="s">
        <v>33</v>
      </c>
      <c r="J8" s="82"/>
      <c r="K8" s="7" t="s">
        <v>129</v>
      </c>
      <c r="L8" s="8" t="s">
        <v>0</v>
      </c>
    </row>
    <row r="10" spans="2:17" ht="15" customHeight="1" x14ac:dyDescent="0.25">
      <c r="K10" s="103" t="s">
        <v>18</v>
      </c>
      <c r="L10" s="104"/>
      <c r="M10" s="104"/>
      <c r="N10" s="104"/>
      <c r="O10" s="104"/>
      <c r="P10" s="104"/>
      <c r="Q10" s="104"/>
    </row>
    <row r="11" spans="2:17" ht="15" customHeight="1" x14ac:dyDescent="0.25">
      <c r="I11" s="39" t="s">
        <v>94</v>
      </c>
      <c r="K11" s="20" t="s">
        <v>93</v>
      </c>
      <c r="L11" s="20" t="s">
        <v>95</v>
      </c>
      <c r="M11" s="20" t="s">
        <v>96</v>
      </c>
      <c r="N11" s="96" t="s">
        <v>97</v>
      </c>
      <c r="O11" s="96"/>
      <c r="P11" s="114" t="s">
        <v>200</v>
      </c>
      <c r="Q11" s="115"/>
    </row>
    <row r="12" spans="2:17" x14ac:dyDescent="0.25">
      <c r="I12" s="6" t="s">
        <v>92</v>
      </c>
      <c r="K12" s="35" t="s">
        <v>100</v>
      </c>
      <c r="L12" s="35" t="s">
        <v>101</v>
      </c>
      <c r="M12" s="35" t="s">
        <v>102</v>
      </c>
      <c r="N12" s="97" t="s">
        <v>103</v>
      </c>
      <c r="O12" s="97"/>
      <c r="P12" s="97" t="s">
        <v>104</v>
      </c>
      <c r="Q12" s="97"/>
    </row>
    <row r="13" spans="2:17" x14ac:dyDescent="0.25">
      <c r="I13" s="98" t="s">
        <v>106</v>
      </c>
      <c r="J13" s="99"/>
      <c r="K13" s="55">
        <v>1</v>
      </c>
      <c r="L13" s="55">
        <v>1.1499999999999999</v>
      </c>
      <c r="M13" s="55">
        <v>1.2</v>
      </c>
      <c r="N13" s="100">
        <v>1.3</v>
      </c>
      <c r="O13" s="100"/>
      <c r="P13" s="100">
        <v>1.35</v>
      </c>
      <c r="Q13" s="100"/>
    </row>
    <row r="14" spans="2:17" ht="15" customHeight="1" x14ac:dyDescent="0.25">
      <c r="J14" s="39"/>
      <c r="K14" s="52"/>
      <c r="L14" s="52"/>
      <c r="M14" s="52"/>
      <c r="N14" s="52"/>
      <c r="O14" s="52"/>
    </row>
    <row r="15" spans="2:17" x14ac:dyDescent="0.25">
      <c r="I15" s="6" t="s">
        <v>91</v>
      </c>
      <c r="J15" s="39"/>
      <c r="K15" s="39"/>
      <c r="L15" s="39"/>
      <c r="M15" s="39"/>
      <c r="N15" s="39"/>
      <c r="O15" s="39"/>
    </row>
    <row r="16" spans="2:17" x14ac:dyDescent="0.25">
      <c r="K16" s="15"/>
      <c r="L16" t="s">
        <v>105</v>
      </c>
    </row>
    <row r="17" spans="2:9" x14ac:dyDescent="0.25">
      <c r="B17" t="s">
        <v>3</v>
      </c>
      <c r="D17" s="58" t="s">
        <v>156</v>
      </c>
      <c r="E17" s="12" t="s">
        <v>39</v>
      </c>
      <c r="F17" s="12" t="s">
        <v>5</v>
      </c>
      <c r="G17" s="12" t="s">
        <v>7</v>
      </c>
      <c r="H17" s="12" t="s">
        <v>8</v>
      </c>
      <c r="I17" s="7" t="s">
        <v>192</v>
      </c>
    </row>
    <row r="18" spans="2:9" x14ac:dyDescent="0.25">
      <c r="B18" s="92" t="s">
        <v>49</v>
      </c>
      <c r="C18" s="92"/>
      <c r="D18" s="57">
        <f>SUM(E18:I18)/5*P13</f>
        <v>3.24</v>
      </c>
      <c r="E18" s="2">
        <v>3</v>
      </c>
      <c r="F18" s="2">
        <v>3</v>
      </c>
      <c r="G18" s="2">
        <v>2</v>
      </c>
      <c r="H18" s="2">
        <v>2</v>
      </c>
      <c r="I18" s="2">
        <v>2</v>
      </c>
    </row>
    <row r="19" spans="2:9" x14ac:dyDescent="0.25">
      <c r="C19" s="40"/>
    </row>
    <row r="20" spans="2:9" x14ac:dyDescent="0.25">
      <c r="B20" s="16" t="s">
        <v>163</v>
      </c>
    </row>
    <row r="21" spans="2:9" x14ac:dyDescent="0.25">
      <c r="B21" s="16" t="s">
        <v>164</v>
      </c>
    </row>
    <row r="22" spans="2:9" x14ac:dyDescent="0.25">
      <c r="B22" s="16" t="s">
        <v>166</v>
      </c>
    </row>
    <row r="23" spans="2:9" x14ac:dyDescent="0.25">
      <c r="B23" s="16" t="s">
        <v>167</v>
      </c>
    </row>
    <row r="24" spans="2:9" x14ac:dyDescent="0.25">
      <c r="B24" s="16" t="s">
        <v>169</v>
      </c>
    </row>
    <row r="25" spans="2:9" x14ac:dyDescent="0.25">
      <c r="B25" s="16" t="s">
        <v>170</v>
      </c>
    </row>
    <row r="26" spans="2:9" x14ac:dyDescent="0.25">
      <c r="B26" s="16" t="s">
        <v>166</v>
      </c>
    </row>
    <row r="27" spans="2:9" x14ac:dyDescent="0.25">
      <c r="B27" s="16" t="s">
        <v>172</v>
      </c>
    </row>
    <row r="28" spans="2:9" x14ac:dyDescent="0.25">
      <c r="B28" s="16" t="s">
        <v>173</v>
      </c>
    </row>
    <row r="29" spans="2:9" x14ac:dyDescent="0.25">
      <c r="B29" s="16" t="s">
        <v>175</v>
      </c>
    </row>
    <row r="30" spans="2:9" x14ac:dyDescent="0.25">
      <c r="B30" s="16" t="s">
        <v>176</v>
      </c>
    </row>
    <row r="31" spans="2:9" x14ac:dyDescent="0.25">
      <c r="B31" s="16" t="s">
        <v>177</v>
      </c>
    </row>
  </sheetData>
  <mergeCells count="38">
    <mergeCell ref="C1:D1"/>
    <mergeCell ref="C2:D2"/>
    <mergeCell ref="E2:F2"/>
    <mergeCell ref="G2:H2"/>
    <mergeCell ref="I2:J2"/>
    <mergeCell ref="C4:D4"/>
    <mergeCell ref="E4:F4"/>
    <mergeCell ref="G4:H4"/>
    <mergeCell ref="I4:J4"/>
    <mergeCell ref="C3:D3"/>
    <mergeCell ref="E3:F3"/>
    <mergeCell ref="G3:H3"/>
    <mergeCell ref="I3:J3"/>
    <mergeCell ref="C6:D6"/>
    <mergeCell ref="E6:F6"/>
    <mergeCell ref="G6:H6"/>
    <mergeCell ref="I6:J6"/>
    <mergeCell ref="C5:D5"/>
    <mergeCell ref="E5:F5"/>
    <mergeCell ref="G5:H5"/>
    <mergeCell ref="I5:J5"/>
    <mergeCell ref="C8:D8"/>
    <mergeCell ref="E8:F8"/>
    <mergeCell ref="G8:H8"/>
    <mergeCell ref="I8:J8"/>
    <mergeCell ref="C7:D7"/>
    <mergeCell ref="E7:F7"/>
    <mergeCell ref="G7:H7"/>
    <mergeCell ref="I7:J7"/>
    <mergeCell ref="P11:Q11"/>
    <mergeCell ref="B18:C18"/>
    <mergeCell ref="K10:Q10"/>
    <mergeCell ref="N11:O11"/>
    <mergeCell ref="N12:O12"/>
    <mergeCell ref="P12:Q12"/>
    <mergeCell ref="I13:J13"/>
    <mergeCell ref="N13:O13"/>
    <mergeCell ref="P13:Q13"/>
  </mergeCells>
  <hyperlinks>
    <hyperlink ref="B20" r:id="rId1"/>
    <hyperlink ref="B21" r:id="rId2"/>
    <hyperlink ref="B22" r:id="rId3"/>
    <hyperlink ref="B23" r:id="rId4"/>
    <hyperlink ref="B24" r:id="rId5"/>
    <hyperlink ref="B25" r:id="rId6"/>
    <hyperlink ref="B26" r:id="rId7"/>
    <hyperlink ref="B27" r:id="rId8"/>
    <hyperlink ref="B28" r:id="rId9"/>
    <hyperlink ref="B29" r:id="rId10"/>
    <hyperlink ref="B30" r:id="rId11"/>
    <hyperlink ref="B31" r:id="rId12"/>
  </hyperlinks>
  <pageMargins left="0.7" right="0.7" top="0.75" bottom="0.75" header="0.3" footer="0.3"/>
  <pageSetup paperSize="9" orientation="portrait" horizontalDpi="4294967293" verticalDpi="0"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F30"/>
  <sheetViews>
    <sheetView workbookViewId="0">
      <selection activeCell="E9" sqref="E9"/>
    </sheetView>
  </sheetViews>
  <sheetFormatPr defaultRowHeight="15" x14ac:dyDescent="0.25"/>
  <cols>
    <col min="1" max="1" width="7.140625" customWidth="1"/>
    <col min="3" max="3" width="39.42578125" customWidth="1"/>
    <col min="4" max="4" width="14.140625" customWidth="1"/>
    <col min="5" max="5" width="10.42578125" customWidth="1"/>
  </cols>
  <sheetData>
    <row r="1" spans="1:5" x14ac:dyDescent="0.25">
      <c r="B1" s="105" t="s">
        <v>65</v>
      </c>
      <c r="C1" s="105"/>
    </row>
    <row r="2" spans="1:5" ht="48" customHeight="1" x14ac:dyDescent="0.25">
      <c r="A2" s="33" t="s">
        <v>26</v>
      </c>
      <c r="B2" s="90" t="s">
        <v>38</v>
      </c>
      <c r="C2" s="91"/>
      <c r="D2" s="118" t="s">
        <v>184</v>
      </c>
      <c r="E2" s="118"/>
    </row>
    <row r="3" spans="1:5" x14ac:dyDescent="0.25">
      <c r="A3" s="10">
        <v>0</v>
      </c>
      <c r="B3" s="116" t="s">
        <v>59</v>
      </c>
      <c r="C3" s="117"/>
      <c r="D3" s="83" t="s">
        <v>60</v>
      </c>
      <c r="E3" s="84"/>
    </row>
    <row r="4" spans="1:5" x14ac:dyDescent="0.25">
      <c r="A4" s="10">
        <v>1</v>
      </c>
      <c r="B4" s="80" t="s">
        <v>67</v>
      </c>
      <c r="C4" s="80"/>
      <c r="D4" s="119" t="s">
        <v>61</v>
      </c>
      <c r="E4" s="119"/>
    </row>
    <row r="5" spans="1:5" x14ac:dyDescent="0.25">
      <c r="A5" s="10">
        <v>2</v>
      </c>
      <c r="B5" s="80" t="s">
        <v>64</v>
      </c>
      <c r="C5" s="80"/>
      <c r="D5" s="120" t="s">
        <v>62</v>
      </c>
      <c r="E5" s="120"/>
    </row>
    <row r="17" spans="2:6" ht="24" x14ac:dyDescent="0.25">
      <c r="B17" t="s">
        <v>3</v>
      </c>
      <c r="D17" s="56" t="s">
        <v>107</v>
      </c>
      <c r="E17" s="7" t="s">
        <v>40</v>
      </c>
    </row>
    <row r="18" spans="2:6" x14ac:dyDescent="0.25">
      <c r="B18" s="92" t="s">
        <v>49</v>
      </c>
      <c r="C18" s="92"/>
      <c r="D18" s="57">
        <f>SUM(E18)/1*1</f>
        <v>2</v>
      </c>
      <c r="E18" s="2">
        <v>2</v>
      </c>
    </row>
    <row r="24" spans="2:6" x14ac:dyDescent="0.25">
      <c r="B24" s="16" t="s">
        <v>58</v>
      </c>
    </row>
    <row r="25" spans="2:6" x14ac:dyDescent="0.25">
      <c r="B25" s="16" t="s">
        <v>63</v>
      </c>
    </row>
    <row r="26" spans="2:6" x14ac:dyDescent="0.25">
      <c r="B26" s="16" t="s">
        <v>63</v>
      </c>
    </row>
    <row r="27" spans="2:6" x14ac:dyDescent="0.25">
      <c r="B27" s="50" t="s">
        <v>66</v>
      </c>
      <c r="C27" s="42"/>
      <c r="D27" s="19"/>
      <c r="E27" s="42"/>
      <c r="F27" s="42"/>
    </row>
    <row r="28" spans="2:6" x14ac:dyDescent="0.25">
      <c r="B28" s="16" t="s">
        <v>183</v>
      </c>
    </row>
    <row r="29" spans="2:6" x14ac:dyDescent="0.25">
      <c r="B29" s="48" t="s">
        <v>56</v>
      </c>
    </row>
    <row r="30" spans="2:6" x14ac:dyDescent="0.25">
      <c r="B30" s="49" t="s">
        <v>57</v>
      </c>
    </row>
  </sheetData>
  <mergeCells count="10">
    <mergeCell ref="B1:C1"/>
    <mergeCell ref="B3:C3"/>
    <mergeCell ref="D3:E3"/>
    <mergeCell ref="B18:C18"/>
    <mergeCell ref="B2:C2"/>
    <mergeCell ref="D2:E2"/>
    <mergeCell ref="B4:C4"/>
    <mergeCell ref="D4:E4"/>
    <mergeCell ref="B5:C5"/>
    <mergeCell ref="D5:E5"/>
  </mergeCells>
  <hyperlinks>
    <hyperlink ref="B24" r:id="rId1"/>
    <hyperlink ref="B25" r:id="rId2"/>
    <hyperlink ref="B26" r:id="rId3"/>
    <hyperlink ref="B27" r:id="rId4"/>
    <hyperlink ref="B28" r:id="rId5"/>
  </hyperlinks>
  <pageMargins left="0.7" right="0.7" top="0.75" bottom="0.75" header="0.3" footer="0.3"/>
  <pageSetup paperSize="9" orientation="portrait" horizontalDpi="4294967293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summary table</vt:lpstr>
      <vt:lpstr>brain health</vt:lpstr>
      <vt:lpstr>brain health copy</vt:lpstr>
      <vt:lpstr>CV health</vt:lpstr>
      <vt:lpstr>allergy</vt:lpstr>
      <vt:lpstr>respiratory health</vt:lpstr>
      <vt:lpstr>mental health</vt:lpstr>
      <vt:lpstr>sensorial health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2019-04-12T08:29:50Z</dcterms:created>
  <dcterms:modified xsi:type="dcterms:W3CDTF">2020-03-31T09:05:47Z</dcterms:modified>
</cp:coreProperties>
</file>