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" i="2"/>
  <c r="F19"/>
  <c r="G19" s="1"/>
  <c r="G18"/>
  <c r="F18"/>
  <c r="F17"/>
  <c r="G17" s="1"/>
  <c r="G16"/>
  <c r="F16"/>
  <c r="G12"/>
  <c r="F5"/>
  <c r="G5" s="1"/>
  <c r="F6"/>
  <c r="F7"/>
  <c r="F8"/>
  <c r="F9"/>
  <c r="F4"/>
  <c r="G4" s="1"/>
  <c r="E10"/>
  <c r="E30" i="1"/>
  <c r="F30"/>
  <c r="F31" s="1"/>
  <c r="F32" s="1"/>
  <c r="F34" s="1"/>
  <c r="F28"/>
  <c r="E28"/>
  <c r="D30"/>
  <c r="D31" s="1"/>
  <c r="H22"/>
  <c r="H20"/>
  <c r="H19"/>
  <c r="H18"/>
  <c r="G22"/>
  <c r="G20"/>
  <c r="G19"/>
  <c r="G18"/>
  <c r="F19"/>
  <c r="F18"/>
  <c r="F20" s="1"/>
  <c r="F22" s="1"/>
  <c r="D22"/>
  <c r="D20"/>
  <c r="K10"/>
  <c r="G4"/>
  <c r="I6"/>
  <c r="I5"/>
  <c r="I7" s="1"/>
  <c r="I4"/>
  <c r="I3"/>
  <c r="G6"/>
  <c r="F6"/>
  <c r="G5"/>
  <c r="G7" s="1"/>
  <c r="F4"/>
  <c r="D7"/>
  <c r="G22" i="2" l="1"/>
  <c r="G6"/>
  <c r="E31" i="1"/>
  <c r="E32" s="1"/>
  <c r="E34" s="1"/>
  <c r="D32"/>
  <c r="D34" s="1"/>
  <c r="L5"/>
  <c r="L4"/>
  <c r="G7" i="2" l="1"/>
  <c r="E35" i="1"/>
  <c r="L6"/>
  <c r="L7" s="1"/>
  <c r="L8"/>
  <c r="G9" i="2" l="1"/>
  <c r="G8"/>
  <c r="G10" s="1"/>
</calcChain>
</file>

<file path=xl/sharedStrings.xml><?xml version="1.0" encoding="utf-8"?>
<sst xmlns="http://schemas.openxmlformats.org/spreadsheetml/2006/main" count="44" uniqueCount="33">
  <si>
    <t>Direct Material</t>
  </si>
  <si>
    <t>Direct Labour</t>
  </si>
  <si>
    <t>Direct Expense</t>
  </si>
  <si>
    <t>Variable Cost</t>
  </si>
  <si>
    <t>Fixed Cost</t>
  </si>
  <si>
    <t>Contribution</t>
  </si>
  <si>
    <t>Profit</t>
  </si>
  <si>
    <t>Selling Price/Sales</t>
  </si>
  <si>
    <t>PVR</t>
  </si>
  <si>
    <t>BEP</t>
  </si>
  <si>
    <t>BEP (in Units)</t>
  </si>
  <si>
    <t>MOS</t>
  </si>
  <si>
    <t>TS=</t>
  </si>
  <si>
    <t>TS=BES+MOS</t>
  </si>
  <si>
    <t>(FC/PVR)+</t>
  </si>
  <si>
    <t>(Profit/PVR)</t>
  </si>
  <si>
    <t>DOL</t>
  </si>
  <si>
    <t>Base Case</t>
  </si>
  <si>
    <t>20%Decline</t>
  </si>
  <si>
    <t>EBIT</t>
  </si>
  <si>
    <t>Interest</t>
  </si>
  <si>
    <t>EBT</t>
  </si>
  <si>
    <t>Tax</t>
  </si>
  <si>
    <t>EAT</t>
  </si>
  <si>
    <t>Owner's Capital</t>
  </si>
  <si>
    <t>Loan</t>
  </si>
  <si>
    <t>100000/0.10</t>
  </si>
  <si>
    <t>N</t>
  </si>
  <si>
    <t>100000/100</t>
  </si>
  <si>
    <t>EPS</t>
  </si>
  <si>
    <t>20% Increase</t>
  </si>
  <si>
    <t>Year</t>
  </si>
  <si>
    <t>NPV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</si>
</sst>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L35"/>
  <sheetViews>
    <sheetView topLeftCell="A17" workbookViewId="0">
      <selection activeCell="F41" sqref="F41"/>
    </sheetView>
  </sheetViews>
  <sheetFormatPr defaultRowHeight="15"/>
  <cols>
    <col min="1" max="2" width="9.140625" style="1"/>
    <col min="3" max="3" width="17.5703125" style="1" bestFit="1" customWidth="1"/>
    <col min="4" max="4" width="11.42578125" style="1" bestFit="1" customWidth="1"/>
    <col min="5" max="5" width="12.42578125" style="1" bestFit="1" customWidth="1"/>
    <col min="6" max="6" width="17.5703125" style="1" bestFit="1" customWidth="1"/>
    <col min="7" max="7" width="12.42578125" style="1" bestFit="1" customWidth="1"/>
    <col min="8" max="8" width="11.28515625" style="1" bestFit="1" customWidth="1"/>
    <col min="9" max="9" width="10" style="1" bestFit="1" customWidth="1"/>
    <col min="10" max="10" width="11.140625" style="1" customWidth="1"/>
    <col min="11" max="11" width="12.85546875" style="1" bestFit="1" customWidth="1"/>
    <col min="12" max="16384" width="9.140625" style="1"/>
  </cols>
  <sheetData>
    <row r="3" spans="3:12">
      <c r="F3" s="1" t="s">
        <v>7</v>
      </c>
      <c r="G3" s="1">
        <v>100</v>
      </c>
      <c r="H3" s="1">
        <v>300000</v>
      </c>
      <c r="I3" s="1">
        <f>G3*H3</f>
        <v>30000000</v>
      </c>
    </row>
    <row r="4" spans="3:12">
      <c r="C4" s="1" t="s">
        <v>0</v>
      </c>
      <c r="D4" s="1">
        <v>40</v>
      </c>
      <c r="F4" s="1" t="str">
        <f>C7</f>
        <v>Variable Cost</v>
      </c>
      <c r="G4" s="1">
        <f>D7</f>
        <v>70</v>
      </c>
      <c r="H4" s="1">
        <v>300000</v>
      </c>
      <c r="I4" s="1">
        <f>G4*H4</f>
        <v>21000000</v>
      </c>
      <c r="K4" s="1" t="s">
        <v>8</v>
      </c>
      <c r="L4" s="1">
        <f>G5/G3</f>
        <v>0.3</v>
      </c>
    </row>
    <row r="5" spans="3:12">
      <c r="C5" s="1" t="s">
        <v>1</v>
      </c>
      <c r="D5" s="1">
        <v>10</v>
      </c>
      <c r="F5" s="1" t="s">
        <v>5</v>
      </c>
      <c r="G5" s="1">
        <f>G3-G4</f>
        <v>30</v>
      </c>
      <c r="H5" s="1">
        <v>300000</v>
      </c>
      <c r="I5" s="1">
        <f>G5*H5</f>
        <v>9000000</v>
      </c>
      <c r="K5" s="1" t="s">
        <v>10</v>
      </c>
      <c r="L5" s="1">
        <f>D8/G5</f>
        <v>100000</v>
      </c>
    </row>
    <row r="6" spans="3:12">
      <c r="C6" s="1" t="s">
        <v>2</v>
      </c>
      <c r="D6" s="1">
        <v>20</v>
      </c>
      <c r="F6" s="1" t="str">
        <f>C8</f>
        <v>Fixed Cost</v>
      </c>
      <c r="G6" s="1">
        <f>D8</f>
        <v>3000000</v>
      </c>
      <c r="I6" s="1">
        <f>G6</f>
        <v>3000000</v>
      </c>
      <c r="K6" s="1" t="s">
        <v>9</v>
      </c>
      <c r="L6" s="1">
        <f>D8/L4</f>
        <v>10000000</v>
      </c>
    </row>
    <row r="7" spans="3:12">
      <c r="C7" s="1" t="s">
        <v>3</v>
      </c>
      <c r="D7" s="1">
        <f>SUM(D4:D6)</f>
        <v>70</v>
      </c>
      <c r="F7" s="1" t="s">
        <v>6</v>
      </c>
      <c r="G7" s="1">
        <f>G5-G6</f>
        <v>-2999970</v>
      </c>
      <c r="I7" s="1">
        <f>I5-I6</f>
        <v>6000000</v>
      </c>
      <c r="K7" s="1" t="s">
        <v>11</v>
      </c>
      <c r="L7" s="1">
        <f>I3-L6</f>
        <v>20000000</v>
      </c>
    </row>
    <row r="8" spans="3:12">
      <c r="C8" s="1" t="s">
        <v>4</v>
      </c>
      <c r="D8" s="1">
        <v>3000000</v>
      </c>
      <c r="K8" s="1" t="s">
        <v>11</v>
      </c>
      <c r="L8" s="1">
        <f>I7/L4</f>
        <v>20000000</v>
      </c>
    </row>
    <row r="10" spans="3:12">
      <c r="K10" s="1">
        <f>L7/I3*100</f>
        <v>66.666666666666657</v>
      </c>
    </row>
    <row r="11" spans="3:12">
      <c r="I11" s="1" t="s">
        <v>13</v>
      </c>
    </row>
    <row r="13" spans="3:12">
      <c r="C13" s="1" t="s">
        <v>16</v>
      </c>
      <c r="I13" s="1" t="s">
        <v>12</v>
      </c>
      <c r="J13" s="1" t="s">
        <v>14</v>
      </c>
      <c r="K13" s="1" t="s">
        <v>15</v>
      </c>
    </row>
    <row r="17" spans="3:8">
      <c r="F17" s="1" t="s">
        <v>17</v>
      </c>
      <c r="G17" s="2" t="s">
        <v>30</v>
      </c>
      <c r="H17" s="1" t="s">
        <v>18</v>
      </c>
    </row>
    <row r="18" spans="3:8">
      <c r="C18" s="1" t="s">
        <v>7</v>
      </c>
      <c r="D18" s="1">
        <v>10</v>
      </c>
      <c r="E18" s="1">
        <v>110000</v>
      </c>
      <c r="F18" s="1">
        <f>D18*E18</f>
        <v>1100000</v>
      </c>
      <c r="G18" s="1">
        <f>F18*1.2</f>
        <v>1320000</v>
      </c>
      <c r="H18" s="1">
        <f>F18*0.8</f>
        <v>880000</v>
      </c>
    </row>
    <row r="19" spans="3:8">
      <c r="C19" s="1" t="s">
        <v>3</v>
      </c>
      <c r="D19" s="1">
        <v>7</v>
      </c>
      <c r="E19" s="1">
        <v>110000</v>
      </c>
      <c r="F19" s="1">
        <f>D19*E19</f>
        <v>770000</v>
      </c>
      <c r="G19" s="1">
        <f>F19*1.2</f>
        <v>924000</v>
      </c>
      <c r="H19" s="1">
        <f>F19*0.8</f>
        <v>616000</v>
      </c>
    </row>
    <row r="20" spans="3:8">
      <c r="C20" s="1" t="s">
        <v>5</v>
      </c>
      <c r="D20" s="1">
        <f>D18-D19</f>
        <v>3</v>
      </c>
      <c r="E20" s="1">
        <v>100000</v>
      </c>
      <c r="F20" s="1">
        <f>F18-F19</f>
        <v>330000</v>
      </c>
      <c r="G20" s="1">
        <f>G18-G19</f>
        <v>396000</v>
      </c>
      <c r="H20" s="1">
        <f>H18-H19</f>
        <v>264000</v>
      </c>
    </row>
    <row r="21" spans="3:8">
      <c r="C21" s="1" t="s">
        <v>4</v>
      </c>
      <c r="D21" s="1">
        <v>300000</v>
      </c>
      <c r="F21" s="1">
        <v>100000</v>
      </c>
      <c r="G21" s="1">
        <v>100000</v>
      </c>
      <c r="H21" s="1">
        <v>100000</v>
      </c>
    </row>
    <row r="22" spans="3:8">
      <c r="C22" s="1" t="s">
        <v>6</v>
      </c>
      <c r="D22" s="1">
        <f>D20-D21</f>
        <v>-299997</v>
      </c>
      <c r="F22" s="1">
        <f>F20-F21</f>
        <v>230000</v>
      </c>
      <c r="G22" s="1">
        <f>G20-G21</f>
        <v>296000</v>
      </c>
      <c r="H22" s="1">
        <f>H20-H21</f>
        <v>164000</v>
      </c>
    </row>
    <row r="25" spans="3:8">
      <c r="C25" s="1" t="s">
        <v>24</v>
      </c>
      <c r="D25" s="1" t="s">
        <v>28</v>
      </c>
    </row>
    <row r="26" spans="3:8">
      <c r="C26" s="1" t="s">
        <v>25</v>
      </c>
      <c r="D26" s="1" t="s">
        <v>26</v>
      </c>
    </row>
    <row r="27" spans="3:8">
      <c r="D27" s="1" t="s">
        <v>17</v>
      </c>
      <c r="E27" s="2" t="s">
        <v>30</v>
      </c>
      <c r="F27" s="1" t="s">
        <v>18</v>
      </c>
    </row>
    <row r="28" spans="3:8">
      <c r="C28" s="1" t="s">
        <v>19</v>
      </c>
      <c r="D28" s="1">
        <v>100000</v>
      </c>
      <c r="E28" s="1">
        <f>1.2*D28</f>
        <v>120000</v>
      </c>
      <c r="F28" s="1">
        <f>0.8*D28</f>
        <v>80000</v>
      </c>
    </row>
    <row r="29" spans="3:8">
      <c r="C29" s="1" t="s">
        <v>20</v>
      </c>
      <c r="D29" s="1">
        <v>20000</v>
      </c>
      <c r="E29" s="1">
        <v>20000</v>
      </c>
      <c r="F29" s="1">
        <v>20000</v>
      </c>
    </row>
    <row r="30" spans="3:8">
      <c r="C30" s="1" t="s">
        <v>21</v>
      </c>
      <c r="D30" s="1">
        <f>D28-D29</f>
        <v>80000</v>
      </c>
      <c r="E30" s="1">
        <f t="shared" ref="E30:F30" si="0">E28-E29</f>
        <v>100000</v>
      </c>
      <c r="F30" s="1">
        <f t="shared" si="0"/>
        <v>60000</v>
      </c>
    </row>
    <row r="31" spans="3:8">
      <c r="C31" s="1" t="s">
        <v>22</v>
      </c>
      <c r="D31" s="1">
        <f>0.5*D30</f>
        <v>40000</v>
      </c>
      <c r="E31" s="1">
        <f>0.5*E30</f>
        <v>50000</v>
      </c>
      <c r="F31" s="1">
        <f>0.5*F30</f>
        <v>30000</v>
      </c>
    </row>
    <row r="32" spans="3:8">
      <c r="C32" s="1" t="s">
        <v>23</v>
      </c>
      <c r="D32" s="1">
        <f>D30-D31</f>
        <v>40000</v>
      </c>
      <c r="E32" s="1">
        <f t="shared" ref="E32:F32" si="1">E30-E31</f>
        <v>50000</v>
      </c>
      <c r="F32" s="1">
        <f t="shared" si="1"/>
        <v>30000</v>
      </c>
    </row>
    <row r="33" spans="3:6">
      <c r="C33" s="1" t="s">
        <v>27</v>
      </c>
      <c r="D33" s="1">
        <v>100</v>
      </c>
      <c r="E33" s="1">
        <v>100</v>
      </c>
      <c r="F33" s="1">
        <v>100</v>
      </c>
    </row>
    <row r="34" spans="3:6">
      <c r="C34" s="1" t="s">
        <v>29</v>
      </c>
      <c r="D34" s="1">
        <f>D32/D33</f>
        <v>400</v>
      </c>
      <c r="E34" s="1">
        <f t="shared" ref="E34:F34" si="2">E32/E33</f>
        <v>500</v>
      </c>
      <c r="F34" s="1">
        <f t="shared" si="2"/>
        <v>300</v>
      </c>
    </row>
    <row r="35" spans="3:6">
      <c r="E35" s="1">
        <f>(E34-D34)/D34</f>
        <v>0.25</v>
      </c>
    </row>
  </sheetData>
  <pageMargins left="0.7" right="0.7" top="0.75" bottom="0.75" header="0.3" footer="0.3"/>
  <ignoredErrors>
    <ignoredError sqref="D31:F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D3:L24"/>
  <sheetViews>
    <sheetView tabSelected="1" topLeftCell="A4" workbookViewId="0">
      <selection activeCell="D15" sqref="D15:G24"/>
    </sheetView>
  </sheetViews>
  <sheetFormatPr defaultRowHeight="15"/>
  <cols>
    <col min="1" max="4" width="9.140625" style="1"/>
    <col min="5" max="5" width="11.85546875" style="1" bestFit="1" customWidth="1"/>
    <col min="6" max="6" width="9.140625" style="1"/>
    <col min="7" max="7" width="12.7109375" style="1" bestFit="1" customWidth="1"/>
    <col min="8" max="8" width="9.140625" style="1"/>
    <col min="9" max="9" width="9.140625" style="3"/>
    <col min="10" max="16384" width="9.140625" style="1"/>
  </cols>
  <sheetData>
    <row r="3" spans="4:12">
      <c r="D3" s="1" t="s">
        <v>31</v>
      </c>
      <c r="F3" s="3">
        <v>0.1</v>
      </c>
    </row>
    <row r="4" spans="4:12">
      <c r="D4" s="1">
        <v>0</v>
      </c>
      <c r="E4" s="1">
        <v>-100000</v>
      </c>
      <c r="F4" s="3">
        <f>1/(1+$F$3)^D4</f>
        <v>1</v>
      </c>
      <c r="G4" s="1">
        <f>E4*F4</f>
        <v>-100000</v>
      </c>
    </row>
    <row r="5" spans="4:12">
      <c r="D5" s="1">
        <v>1</v>
      </c>
      <c r="E5" s="1">
        <v>15000</v>
      </c>
      <c r="F5" s="3">
        <f t="shared" ref="F5:F9" si="0">1/(1+$F$3)^D5</f>
        <v>0.90909090909090906</v>
      </c>
      <c r="G5" s="1">
        <f t="shared" ref="G5:G9" si="1">E5*F5</f>
        <v>13636.363636363636</v>
      </c>
      <c r="J5" s="1">
        <v>40000</v>
      </c>
      <c r="K5" s="1">
        <v>15</v>
      </c>
      <c r="L5" s="1">
        <v>0.4</v>
      </c>
    </row>
    <row r="6" spans="4:12">
      <c r="D6" s="1">
        <v>2</v>
      </c>
      <c r="E6" s="1">
        <v>20000</v>
      </c>
      <c r="F6" s="3">
        <f t="shared" si="0"/>
        <v>0.82644628099173545</v>
      </c>
      <c r="G6" s="1">
        <f t="shared" si="1"/>
        <v>16528.92561983471</v>
      </c>
      <c r="J6" s="1">
        <v>30000</v>
      </c>
      <c r="K6" s="1">
        <v>18</v>
      </c>
      <c r="L6" s="1">
        <v>0.3</v>
      </c>
    </row>
    <row r="7" spans="4:12">
      <c r="D7" s="1">
        <v>3</v>
      </c>
      <c r="E7" s="1">
        <v>25000</v>
      </c>
      <c r="F7" s="3">
        <f t="shared" si="0"/>
        <v>0.75131480090157754</v>
      </c>
      <c r="G7" s="1">
        <f t="shared" si="1"/>
        <v>18782.870022539439</v>
      </c>
      <c r="J7" s="1">
        <v>10000</v>
      </c>
      <c r="K7" s="1">
        <v>10</v>
      </c>
      <c r="L7" s="1">
        <v>0.1</v>
      </c>
    </row>
    <row r="8" spans="4:12">
      <c r="D8" s="1">
        <v>4</v>
      </c>
      <c r="E8" s="1">
        <v>45000</v>
      </c>
      <c r="F8" s="3">
        <f t="shared" si="0"/>
        <v>0.68301345536507052</v>
      </c>
      <c r="G8" s="1">
        <f t="shared" si="1"/>
        <v>30735.605491428174</v>
      </c>
    </row>
    <row r="9" spans="4:12">
      <c r="D9" s="1">
        <v>5</v>
      </c>
      <c r="E9" s="1">
        <v>50000</v>
      </c>
      <c r="F9" s="3">
        <f t="shared" si="0"/>
        <v>0.62092132305915493</v>
      </c>
      <c r="G9" s="1">
        <f t="shared" si="1"/>
        <v>31046.066152957745</v>
      </c>
    </row>
    <row r="10" spans="4:12">
      <c r="E10" s="1">
        <f>SUM(E4:E9)</f>
        <v>55000</v>
      </c>
      <c r="G10" s="1">
        <f>SUM(G4:G9)</f>
        <v>10729.830923123707</v>
      </c>
    </row>
    <row r="12" spans="4:12">
      <c r="F12" s="1" t="s">
        <v>32</v>
      </c>
      <c r="G12" s="4">
        <f>NPV(0.1,E5:E9)+E4</f>
        <v>10729.830923123693</v>
      </c>
    </row>
    <row r="15" spans="4:12">
      <c r="D15" s="1" t="s">
        <v>31</v>
      </c>
      <c r="F15" s="3">
        <v>0.1</v>
      </c>
    </row>
    <row r="16" spans="4:12">
      <c r="D16" s="1">
        <v>0</v>
      </c>
      <c r="E16" s="1">
        <v>-100000</v>
      </c>
      <c r="F16" s="3">
        <f>1/(1+$F$3)^D16</f>
        <v>1</v>
      </c>
      <c r="G16" s="1">
        <f>E16*F16</f>
        <v>-100000</v>
      </c>
    </row>
    <row r="17" spans="4:7">
      <c r="D17" s="1">
        <v>1</v>
      </c>
      <c r="E17" s="1">
        <v>75000</v>
      </c>
      <c r="F17" s="3">
        <f t="shared" ref="F17:F21" si="2">1/(1+$F$3)^D17</f>
        <v>0.90909090909090906</v>
      </c>
      <c r="G17" s="1">
        <f t="shared" ref="G17:G21" si="3">E17*F17</f>
        <v>68181.818181818177</v>
      </c>
    </row>
    <row r="18" spans="4:7">
      <c r="D18" s="1">
        <v>2</v>
      </c>
      <c r="E18" s="1">
        <v>50000</v>
      </c>
      <c r="F18" s="3">
        <f t="shared" si="2"/>
        <v>0.82644628099173545</v>
      </c>
      <c r="G18" s="1">
        <f t="shared" si="3"/>
        <v>41322.31404958677</v>
      </c>
    </row>
    <row r="19" spans="4:7">
      <c r="D19" s="1">
        <v>3</v>
      </c>
      <c r="E19" s="1">
        <v>25000</v>
      </c>
      <c r="F19" s="3">
        <f t="shared" si="2"/>
        <v>0.75131480090157754</v>
      </c>
      <c r="G19" s="1">
        <f t="shared" si="3"/>
        <v>18782.870022539439</v>
      </c>
    </row>
    <row r="20" spans="4:7">
      <c r="F20" s="3"/>
    </row>
    <row r="21" spans="4:7">
      <c r="F21" s="3"/>
    </row>
    <row r="22" spans="4:7">
      <c r="G22" s="1">
        <f>SUM(G16:G21)</f>
        <v>28287.002253944385</v>
      </c>
    </row>
    <row r="24" spans="4:7">
      <c r="F24" s="1" t="s">
        <v>32</v>
      </c>
      <c r="G24" s="4">
        <f>NPV(0.1,E17:E21)+E16</f>
        <v>28287.002253944374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2024-01-19T10:35:54Z</dcterms:modified>
</cp:coreProperties>
</file>