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4.xml" ContentType="application/vnd.openxmlformats-officedocument.themeOverrid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5.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E:\Rainman Consulting Assessment Project\"/>
    </mc:Choice>
  </mc:AlternateContent>
  <xr:revisionPtr revIDLastSave="0" documentId="13_ncr:1_{C25DE2CE-6316-45B7-86B8-5420B281E026}" xr6:coauthVersionLast="47" xr6:coauthVersionMax="47" xr10:uidLastSave="{00000000-0000-0000-0000-000000000000}"/>
  <bookViews>
    <workbookView xWindow="-108" yWindow="-108" windowWidth="23256" windowHeight="12456" firstSheet="1" activeTab="2" xr2:uid="{00000000-000D-0000-FFFF-FFFF00000000}"/>
  </bookViews>
  <sheets>
    <sheet name="MMM Data" sheetId="1" r:id="rId1"/>
    <sheet name="Modified DATA" sheetId="13" r:id="rId2"/>
    <sheet name="Explorations" sheetId="14" r:id="rId3"/>
    <sheet name="DASHBOARD &amp; SUMMARY" sheetId="12" r:id="rId4"/>
    <sheet name="Q 1) Seasonality Pivot Table" sheetId="3" r:id="rId5"/>
    <sheet name="Q 1) Seasonality Check Answer" sheetId="4" r:id="rId6"/>
    <sheet name="Q 2) Soda Sales Trend Calculati" sheetId="7" r:id="rId7"/>
    <sheet name="Q 2) Soda Sales Trend Visualisa" sheetId="8" r:id="rId8"/>
    <sheet name="Q3) + Q4) + Q5)" sheetId="15" r:id="rId9"/>
    <sheet name="Q4) Price and Volume sales Cor " sheetId="9" r:id="rId10"/>
    <sheet name="Q5)sales volume and promotions " sheetId="10" r:id="rId11"/>
    <sheet name="Q6) Calculation " sheetId="11" r:id="rId12"/>
    <sheet name="Q7) Calculation" sheetId="17" r:id="rId13"/>
  </sheets>
  <definedNames>
    <definedName name="solver_adj" localSheetId="2" hidden="1">Explorations!$P$1:$P$3</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lhs1" localSheetId="2" hidden="1">Explorations!$P$1</definedName>
    <definedName name="solver_lhs2" localSheetId="2" hidden="1">Explorations!$P$1</definedName>
    <definedName name="solver_lhs3" localSheetId="2" hidden="1">Explorations!$P$2</definedName>
    <definedName name="solver_lhs4" localSheetId="2" hidden="1">Explorations!$P$3</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4</definedName>
    <definedName name="solver_nwt" localSheetId="2" hidden="1">1</definedName>
    <definedName name="solver_opt" localSheetId="2" hidden="1">Explorations!$C$59</definedName>
    <definedName name="solver_pre" localSheetId="2" hidden="1">0.000001</definedName>
    <definedName name="solver_rbv" localSheetId="2" hidden="1">1</definedName>
    <definedName name="solver_rel1" localSheetId="2" hidden="1">1</definedName>
    <definedName name="solver_rel2" localSheetId="2" hidden="1">3</definedName>
    <definedName name="solver_rel3" localSheetId="2" hidden="1">3</definedName>
    <definedName name="solver_rel4" localSheetId="2" hidden="1">3</definedName>
    <definedName name="solver_rhs1" localSheetId="2" hidden="1">1</definedName>
    <definedName name="solver_rhs2" localSheetId="2" hidden="1">0</definedName>
    <definedName name="solver_rhs3" localSheetId="2" hidden="1">0</definedName>
    <definedName name="solver_rhs4" localSheetId="2" hidden="1">0</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1</definedName>
    <definedName name="solver_val" localSheetId="2" hidden="1">0</definedName>
    <definedName name="solver_ver" localSheetId="2" hidden="1">3</definedName>
  </definedNames>
  <calcPr calcId="191029" concurrentCalc="0"/>
  <pivotCaches>
    <pivotCache cacheId="3"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4" l="1"/>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C59"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48" i="14"/>
  <c r="K49" i="14"/>
  <c r="K50" i="14"/>
  <c r="K51" i="14"/>
  <c r="K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8" i="14"/>
  <c r="L7" i="14"/>
  <c r="K7" i="14"/>
  <c r="J7" i="14"/>
  <c r="I7" i="14"/>
  <c r="B51" i="14"/>
  <c r="E51" i="14"/>
  <c r="D51" i="14"/>
  <c r="B50" i="14"/>
  <c r="E50" i="14"/>
  <c r="D50" i="14"/>
  <c r="B49" i="14"/>
  <c r="E49" i="14"/>
  <c r="D49" i="14"/>
  <c r="B48" i="14"/>
  <c r="E48" i="14"/>
  <c r="D48" i="14"/>
  <c r="B47" i="14"/>
  <c r="E47" i="14"/>
  <c r="D47" i="14"/>
  <c r="B46" i="14"/>
  <c r="E46" i="14"/>
  <c r="D46" i="14"/>
  <c r="B45" i="14"/>
  <c r="E45" i="14"/>
  <c r="D45" i="14"/>
  <c r="B44" i="14"/>
  <c r="E44" i="14"/>
  <c r="D44" i="14"/>
  <c r="B43" i="14"/>
  <c r="E43" i="14"/>
  <c r="D43" i="14"/>
  <c r="B42" i="14"/>
  <c r="E42" i="14"/>
  <c r="D42" i="14"/>
  <c r="B41" i="14"/>
  <c r="E41" i="14"/>
  <c r="D41" i="14"/>
  <c r="B40" i="14"/>
  <c r="E40" i="14"/>
  <c r="D40" i="14"/>
  <c r="B39" i="14"/>
  <c r="E39" i="14"/>
  <c r="D39" i="14"/>
  <c r="B38" i="14"/>
  <c r="E38" i="14"/>
  <c r="D38" i="14"/>
  <c r="B37" i="14"/>
  <c r="E37" i="14"/>
  <c r="D37" i="14"/>
  <c r="B36" i="14"/>
  <c r="E36" i="14"/>
  <c r="D36" i="14"/>
  <c r="B35" i="14"/>
  <c r="E35" i="14"/>
  <c r="D35" i="14"/>
  <c r="B34" i="14"/>
  <c r="E34" i="14"/>
  <c r="D34" i="14"/>
  <c r="B33" i="14"/>
  <c r="E33" i="14"/>
  <c r="D33" i="14"/>
  <c r="B32" i="14"/>
  <c r="E32" i="14"/>
  <c r="D32" i="14"/>
  <c r="B31" i="14"/>
  <c r="E31" i="14"/>
  <c r="D31" i="14"/>
  <c r="B30" i="14"/>
  <c r="E30" i="14"/>
  <c r="D30" i="14"/>
  <c r="B29" i="14"/>
  <c r="E29" i="14"/>
  <c r="D29" i="14"/>
  <c r="B28" i="14"/>
  <c r="E28" i="14"/>
  <c r="D28" i="14"/>
  <c r="B27" i="14"/>
  <c r="E27" i="14"/>
  <c r="D27" i="14"/>
  <c r="B26" i="14"/>
  <c r="E26" i="14"/>
  <c r="D26" i="14"/>
  <c r="B25" i="14"/>
  <c r="E25" i="14"/>
  <c r="D25" i="14"/>
  <c r="B24" i="14"/>
  <c r="E24" i="14"/>
  <c r="D24" i="14"/>
  <c r="B23" i="14"/>
  <c r="E23" i="14"/>
  <c r="D23" i="14"/>
  <c r="B22" i="14"/>
  <c r="E22" i="14"/>
  <c r="D22" i="14"/>
  <c r="B21" i="14"/>
  <c r="E21" i="14"/>
  <c r="D21" i="14"/>
  <c r="B20" i="14"/>
  <c r="E20" i="14"/>
  <c r="D20" i="14"/>
  <c r="B19" i="14"/>
  <c r="E19" i="14"/>
  <c r="D19" i="14"/>
  <c r="B18" i="14"/>
  <c r="E18" i="14"/>
  <c r="D18" i="14"/>
  <c r="B17" i="14"/>
  <c r="E17" i="14"/>
  <c r="D17" i="14"/>
  <c r="B16" i="14"/>
  <c r="E16" i="14"/>
  <c r="D16" i="14"/>
  <c r="B15" i="14"/>
  <c r="E15" i="14"/>
  <c r="D15" i="14"/>
  <c r="B14" i="14"/>
  <c r="E14" i="14"/>
  <c r="D14" i="14"/>
  <c r="B13" i="14"/>
  <c r="E13" i="14"/>
  <c r="D13" i="14"/>
  <c r="B12" i="14"/>
  <c r="E12" i="14"/>
  <c r="D12" i="14"/>
  <c r="B11" i="14"/>
  <c r="E11" i="14"/>
  <c r="D11" i="14"/>
  <c r="B10" i="14"/>
  <c r="E10" i="14"/>
  <c r="D10" i="14"/>
  <c r="B9" i="14"/>
  <c r="E9" i="14"/>
  <c r="D9" i="14"/>
  <c r="B8" i="14"/>
  <c r="E8" i="14"/>
  <c r="D8" i="14"/>
  <c r="B7" i="14"/>
  <c r="E7" i="14"/>
  <c r="D7" i="14"/>
  <c r="E1" i="3"/>
  <c r="E4" i="3"/>
  <c r="E5" i="3"/>
  <c r="E6" i="3"/>
  <c r="E7" i="3"/>
  <c r="E8" i="3"/>
  <c r="E9" i="3"/>
  <c r="E10" i="3"/>
  <c r="E11" i="3"/>
  <c r="E12" i="3"/>
  <c r="E13" i="3"/>
  <c r="E14" i="3"/>
  <c r="E15" i="3"/>
  <c r="F6" i="3"/>
  <c r="F4" i="3"/>
  <c r="B47" i="13"/>
  <c r="E47" i="13"/>
  <c r="D47" i="13"/>
  <c r="B46" i="13"/>
  <c r="E46" i="13"/>
  <c r="D46" i="13"/>
  <c r="B45" i="13"/>
  <c r="E45" i="13"/>
  <c r="D45" i="13"/>
  <c r="B44" i="13"/>
  <c r="E44" i="13"/>
  <c r="D44" i="13"/>
  <c r="B43" i="13"/>
  <c r="E43" i="13"/>
  <c r="D43" i="13"/>
  <c r="B42" i="13"/>
  <c r="E42" i="13"/>
  <c r="D42" i="13"/>
  <c r="B41" i="13"/>
  <c r="E41" i="13"/>
  <c r="D41" i="13"/>
  <c r="B40" i="13"/>
  <c r="E40" i="13"/>
  <c r="D40" i="13"/>
  <c r="B39" i="13"/>
  <c r="E39" i="13"/>
  <c r="D39" i="13"/>
  <c r="B38" i="13"/>
  <c r="E38" i="13"/>
  <c r="D38" i="13"/>
  <c r="B37" i="13"/>
  <c r="E37" i="13"/>
  <c r="D37" i="13"/>
  <c r="B36" i="13"/>
  <c r="E36" i="13"/>
  <c r="D36" i="13"/>
  <c r="B35" i="13"/>
  <c r="E35" i="13"/>
  <c r="D35" i="13"/>
  <c r="B34" i="13"/>
  <c r="E34" i="13"/>
  <c r="D34" i="13"/>
  <c r="B33" i="13"/>
  <c r="E33" i="13"/>
  <c r="D33" i="13"/>
  <c r="B32" i="13"/>
  <c r="E32" i="13"/>
  <c r="D32" i="13"/>
  <c r="B31" i="13"/>
  <c r="E31" i="13"/>
  <c r="D31" i="13"/>
  <c r="B30" i="13"/>
  <c r="E30" i="13"/>
  <c r="D30" i="13"/>
  <c r="B29" i="13"/>
  <c r="E29" i="13"/>
  <c r="D29" i="13"/>
  <c r="B28" i="13"/>
  <c r="E28" i="13"/>
  <c r="D28" i="13"/>
  <c r="B27" i="13"/>
  <c r="E27" i="13"/>
  <c r="D27" i="13"/>
  <c r="B26" i="13"/>
  <c r="E26" i="13"/>
  <c r="D26" i="13"/>
  <c r="B25" i="13"/>
  <c r="E25" i="13"/>
  <c r="D25" i="13"/>
  <c r="B24" i="13"/>
  <c r="E24" i="13"/>
  <c r="D24" i="13"/>
  <c r="B23" i="13"/>
  <c r="E23" i="13"/>
  <c r="D23" i="13"/>
  <c r="B22" i="13"/>
  <c r="E22" i="13"/>
  <c r="D22" i="13"/>
  <c r="B21" i="13"/>
  <c r="E21" i="13"/>
  <c r="D21" i="13"/>
  <c r="B20" i="13"/>
  <c r="E20" i="13"/>
  <c r="D20" i="13"/>
  <c r="B19" i="13"/>
  <c r="E19" i="13"/>
  <c r="D19" i="13"/>
  <c r="B18" i="13"/>
  <c r="E18" i="13"/>
  <c r="D18" i="13"/>
  <c r="B17" i="13"/>
  <c r="E17" i="13"/>
  <c r="D17" i="13"/>
  <c r="B16" i="13"/>
  <c r="E16" i="13"/>
  <c r="D16" i="13"/>
  <c r="B15" i="13"/>
  <c r="E15" i="13"/>
  <c r="D15" i="13"/>
  <c r="B14" i="13"/>
  <c r="E14" i="13"/>
  <c r="D14" i="13"/>
  <c r="B13" i="13"/>
  <c r="E13" i="13"/>
  <c r="D13" i="13"/>
  <c r="B12" i="13"/>
  <c r="E12" i="13"/>
  <c r="D12" i="13"/>
  <c r="B11" i="13"/>
  <c r="E11" i="13"/>
  <c r="D11" i="13"/>
  <c r="B10" i="13"/>
  <c r="E10" i="13"/>
  <c r="D10" i="13"/>
  <c r="B9" i="13"/>
  <c r="E9" i="13"/>
  <c r="D9" i="13"/>
  <c r="B8" i="13"/>
  <c r="E8" i="13"/>
  <c r="D8" i="13"/>
  <c r="B7" i="13"/>
  <c r="E7" i="13"/>
  <c r="D7" i="13"/>
  <c r="B6" i="13"/>
  <c r="E6" i="13"/>
  <c r="D6" i="13"/>
  <c r="B5" i="13"/>
  <c r="E5" i="13"/>
  <c r="D5" i="13"/>
  <c r="B4" i="13"/>
  <c r="E4" i="13"/>
  <c r="D4" i="13"/>
  <c r="B3" i="13"/>
  <c r="E3" i="13"/>
  <c r="D3" i="13"/>
  <c r="B48" i="11"/>
  <c r="E48" i="11"/>
  <c r="D48" i="11"/>
  <c r="B47" i="11"/>
  <c r="E47" i="11"/>
  <c r="D47" i="11"/>
  <c r="B46" i="11"/>
  <c r="E46" i="11"/>
  <c r="D46" i="11"/>
  <c r="B45" i="11"/>
  <c r="E45" i="11"/>
  <c r="D45" i="11"/>
  <c r="B44" i="11"/>
  <c r="E44" i="11"/>
  <c r="D44" i="11"/>
  <c r="B43" i="11"/>
  <c r="E43" i="11"/>
  <c r="D43" i="11"/>
  <c r="B42" i="11"/>
  <c r="E42" i="11"/>
  <c r="D42" i="11"/>
  <c r="B41" i="11"/>
  <c r="E41" i="11"/>
  <c r="D41" i="11"/>
  <c r="B40" i="11"/>
  <c r="E40" i="11"/>
  <c r="D40" i="11"/>
  <c r="B39" i="11"/>
  <c r="E39" i="11"/>
  <c r="D39" i="11"/>
  <c r="B38" i="11"/>
  <c r="E38" i="11"/>
  <c r="D38" i="11"/>
  <c r="B37" i="11"/>
  <c r="E37" i="11"/>
  <c r="D37" i="11"/>
  <c r="B36" i="11"/>
  <c r="E36" i="11"/>
  <c r="D36" i="11"/>
  <c r="B35" i="11"/>
  <c r="E35" i="11"/>
  <c r="D35" i="11"/>
  <c r="B34" i="11"/>
  <c r="E34" i="11"/>
  <c r="D34" i="11"/>
  <c r="B33" i="11"/>
  <c r="E33" i="11"/>
  <c r="D33" i="11"/>
  <c r="B32" i="11"/>
  <c r="E32" i="11"/>
  <c r="D32" i="11"/>
  <c r="B31" i="11"/>
  <c r="E31" i="11"/>
  <c r="D31" i="11"/>
  <c r="B30" i="11"/>
  <c r="E30" i="11"/>
  <c r="D30" i="11"/>
  <c r="B29" i="11"/>
  <c r="E29" i="11"/>
  <c r="D29" i="11"/>
  <c r="B28" i="11"/>
  <c r="E28" i="11"/>
  <c r="D28" i="11"/>
  <c r="B27" i="11"/>
  <c r="E27" i="11"/>
  <c r="D27" i="11"/>
  <c r="B26" i="11"/>
  <c r="E26" i="11"/>
  <c r="D26" i="11"/>
  <c r="B25" i="11"/>
  <c r="E25" i="11"/>
  <c r="D25" i="11"/>
  <c r="B24" i="11"/>
  <c r="E24" i="11"/>
  <c r="D24" i="11"/>
  <c r="B23" i="11"/>
  <c r="E23" i="11"/>
  <c r="D23" i="11"/>
  <c r="B22" i="11"/>
  <c r="E22" i="11"/>
  <c r="D22" i="11"/>
  <c r="B21" i="11"/>
  <c r="E21" i="11"/>
  <c r="D21" i="11"/>
  <c r="B20" i="11"/>
  <c r="E20" i="11"/>
  <c r="D20" i="11"/>
  <c r="B19" i="11"/>
  <c r="E19" i="11"/>
  <c r="D19" i="11"/>
  <c r="B18" i="11"/>
  <c r="E18" i="11"/>
  <c r="D18" i="11"/>
  <c r="B17" i="11"/>
  <c r="E17" i="11"/>
  <c r="D17" i="11"/>
  <c r="B16" i="11"/>
  <c r="E16" i="11"/>
  <c r="D16" i="11"/>
  <c r="B15" i="11"/>
  <c r="E15" i="11"/>
  <c r="D15" i="11"/>
  <c r="B14" i="11"/>
  <c r="E14" i="11"/>
  <c r="D14" i="11"/>
  <c r="B13" i="11"/>
  <c r="E13" i="11"/>
  <c r="D13" i="11"/>
  <c r="B12" i="11"/>
  <c r="E12" i="11"/>
  <c r="D12" i="11"/>
  <c r="B11" i="11"/>
  <c r="E11" i="11"/>
  <c r="D11" i="11"/>
  <c r="B10" i="11"/>
  <c r="E10" i="11"/>
  <c r="D10" i="11"/>
  <c r="B9" i="11"/>
  <c r="E9" i="11"/>
  <c r="D9" i="11"/>
  <c r="B8" i="11"/>
  <c r="E8" i="11"/>
  <c r="D8" i="11"/>
  <c r="B7" i="11"/>
  <c r="E7" i="11"/>
  <c r="D7" i="11"/>
  <c r="B6" i="11"/>
  <c r="E6" i="11"/>
  <c r="D6" i="11"/>
  <c r="B5" i="11"/>
  <c r="E5" i="11"/>
  <c r="D5" i="11"/>
  <c r="B4" i="11"/>
  <c r="E4" i="11"/>
  <c r="D4" i="11"/>
  <c r="I1" i="9"/>
  <c r="B50" i="9"/>
  <c r="E50" i="9"/>
  <c r="D50" i="9"/>
  <c r="B49" i="9"/>
  <c r="E49" i="9"/>
  <c r="D49" i="9"/>
  <c r="B48" i="9"/>
  <c r="E48" i="9"/>
  <c r="D48" i="9"/>
  <c r="B47" i="9"/>
  <c r="E47" i="9"/>
  <c r="D47" i="9"/>
  <c r="B46" i="9"/>
  <c r="E46" i="9"/>
  <c r="D46" i="9"/>
  <c r="B45" i="9"/>
  <c r="E45" i="9"/>
  <c r="D45" i="9"/>
  <c r="B44" i="9"/>
  <c r="E44" i="9"/>
  <c r="D44" i="9"/>
  <c r="B43" i="9"/>
  <c r="E43" i="9"/>
  <c r="D43" i="9"/>
  <c r="B42" i="9"/>
  <c r="E42" i="9"/>
  <c r="D42" i="9"/>
  <c r="B41" i="9"/>
  <c r="E41" i="9"/>
  <c r="D41" i="9"/>
  <c r="B40" i="9"/>
  <c r="E40" i="9"/>
  <c r="D40" i="9"/>
  <c r="B39" i="9"/>
  <c r="E39" i="9"/>
  <c r="D39" i="9"/>
  <c r="B38" i="9"/>
  <c r="E38" i="9"/>
  <c r="D38" i="9"/>
  <c r="B37" i="9"/>
  <c r="E37" i="9"/>
  <c r="D37" i="9"/>
  <c r="B36" i="9"/>
  <c r="E36" i="9"/>
  <c r="D36" i="9"/>
  <c r="B35" i="9"/>
  <c r="E35" i="9"/>
  <c r="D35" i="9"/>
  <c r="B34" i="9"/>
  <c r="E34" i="9"/>
  <c r="D34" i="9"/>
  <c r="B33" i="9"/>
  <c r="E33" i="9"/>
  <c r="D33" i="9"/>
  <c r="B32" i="9"/>
  <c r="E32" i="9"/>
  <c r="D32" i="9"/>
  <c r="B31" i="9"/>
  <c r="E31" i="9"/>
  <c r="D31" i="9"/>
  <c r="B30" i="9"/>
  <c r="E30" i="9"/>
  <c r="D30" i="9"/>
  <c r="B29" i="9"/>
  <c r="E29" i="9"/>
  <c r="D29" i="9"/>
  <c r="B28" i="9"/>
  <c r="E28" i="9"/>
  <c r="D28" i="9"/>
  <c r="B27" i="9"/>
  <c r="E27" i="9"/>
  <c r="D27" i="9"/>
  <c r="B26" i="9"/>
  <c r="E26" i="9"/>
  <c r="D26" i="9"/>
  <c r="B25" i="9"/>
  <c r="E25" i="9"/>
  <c r="D25" i="9"/>
  <c r="B24" i="9"/>
  <c r="E24" i="9"/>
  <c r="D24" i="9"/>
  <c r="B23" i="9"/>
  <c r="E23" i="9"/>
  <c r="D23" i="9"/>
  <c r="B22" i="9"/>
  <c r="E22" i="9"/>
  <c r="D22" i="9"/>
  <c r="B21" i="9"/>
  <c r="E21" i="9"/>
  <c r="D21" i="9"/>
  <c r="B20" i="9"/>
  <c r="E20" i="9"/>
  <c r="D20" i="9"/>
  <c r="B19" i="9"/>
  <c r="E19" i="9"/>
  <c r="D19" i="9"/>
  <c r="B18" i="9"/>
  <c r="E18" i="9"/>
  <c r="D18" i="9"/>
  <c r="B17" i="9"/>
  <c r="E17" i="9"/>
  <c r="D17" i="9"/>
  <c r="B16" i="9"/>
  <c r="E16" i="9"/>
  <c r="D16" i="9"/>
  <c r="B15" i="9"/>
  <c r="E15" i="9"/>
  <c r="D15" i="9"/>
  <c r="B14" i="9"/>
  <c r="E14" i="9"/>
  <c r="D14" i="9"/>
  <c r="B13" i="9"/>
  <c r="E13" i="9"/>
  <c r="D13" i="9"/>
  <c r="B12" i="9"/>
  <c r="E12" i="9"/>
  <c r="D12" i="9"/>
  <c r="B11" i="9"/>
  <c r="E11" i="9"/>
  <c r="D11" i="9"/>
  <c r="B10" i="9"/>
  <c r="E10" i="9"/>
  <c r="D10" i="9"/>
  <c r="B9" i="9"/>
  <c r="E9" i="9"/>
  <c r="D9" i="9"/>
  <c r="B8" i="9"/>
  <c r="E8" i="9"/>
  <c r="D8" i="9"/>
  <c r="B7" i="9"/>
  <c r="E7" i="9"/>
  <c r="D7" i="9"/>
  <c r="B6" i="9"/>
  <c r="E6" i="9"/>
  <c r="D6" i="9"/>
  <c r="I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3" i="7"/>
  <c r="E3" i="7"/>
  <c r="B4" i="7"/>
  <c r="E4" i="7"/>
  <c r="B5" i="7"/>
  <c r="E5" i="7"/>
  <c r="B6" i="7"/>
  <c r="E6" i="7"/>
  <c r="B7" i="7"/>
  <c r="E7" i="7"/>
  <c r="B8" i="7"/>
  <c r="E8" i="7"/>
  <c r="B9" i="7"/>
  <c r="E9" i="7"/>
  <c r="B10" i="7"/>
  <c r="E10" i="7"/>
  <c r="B11" i="7"/>
  <c r="E11" i="7"/>
  <c r="B12" i="7"/>
  <c r="E12" i="7"/>
  <c r="B13" i="7"/>
  <c r="E13" i="7"/>
  <c r="B14" i="7"/>
  <c r="E14" i="7"/>
  <c r="B15" i="7"/>
  <c r="E15" i="7"/>
  <c r="B16" i="7"/>
  <c r="E16" i="7"/>
  <c r="B17" i="7"/>
  <c r="E17" i="7"/>
  <c r="B18" i="7"/>
  <c r="E18" i="7"/>
  <c r="B19" i="7"/>
  <c r="E19" i="7"/>
  <c r="B20" i="7"/>
  <c r="E20" i="7"/>
  <c r="B21" i="7"/>
  <c r="E21" i="7"/>
  <c r="B22" i="7"/>
  <c r="E22" i="7"/>
  <c r="B23" i="7"/>
  <c r="E23" i="7"/>
  <c r="B24" i="7"/>
  <c r="E24" i="7"/>
  <c r="B25" i="7"/>
  <c r="E25" i="7"/>
  <c r="B26" i="7"/>
  <c r="E26" i="7"/>
  <c r="B27" i="7"/>
  <c r="E27" i="7"/>
  <c r="B28" i="7"/>
  <c r="E28" i="7"/>
  <c r="B29" i="7"/>
  <c r="E29" i="7"/>
  <c r="B30" i="7"/>
  <c r="E30" i="7"/>
  <c r="B31" i="7"/>
  <c r="E31" i="7"/>
  <c r="B32" i="7"/>
  <c r="E32" i="7"/>
  <c r="B33" i="7"/>
  <c r="E33" i="7"/>
  <c r="B34" i="7"/>
  <c r="E34" i="7"/>
  <c r="B35" i="7"/>
  <c r="E35" i="7"/>
  <c r="B36" i="7"/>
  <c r="E36" i="7"/>
  <c r="B37" i="7"/>
  <c r="E37" i="7"/>
  <c r="B38" i="7"/>
  <c r="E38" i="7"/>
  <c r="B39" i="7"/>
  <c r="E39" i="7"/>
  <c r="B40" i="7"/>
  <c r="E40" i="7"/>
  <c r="B41" i="7"/>
  <c r="E41" i="7"/>
  <c r="B42" i="7"/>
  <c r="E42" i="7"/>
  <c r="B43" i="7"/>
  <c r="E43" i="7"/>
  <c r="B44" i="7"/>
  <c r="E44" i="7"/>
  <c r="B45" i="7"/>
  <c r="E45" i="7"/>
  <c r="B46" i="7"/>
  <c r="E46" i="7"/>
  <c r="B2" i="7"/>
  <c r="E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2" i="7"/>
</calcChain>
</file>

<file path=xl/sharedStrings.xml><?xml version="1.0" encoding="utf-8"?>
<sst xmlns="http://schemas.openxmlformats.org/spreadsheetml/2006/main" count="539" uniqueCount="168">
  <si>
    <t>Price</t>
  </si>
  <si>
    <t>Comp1NPapers</t>
  </si>
  <si>
    <t>Comp1OOH</t>
  </si>
  <si>
    <t>Comp2NP</t>
  </si>
  <si>
    <t>SalesVol</t>
  </si>
  <si>
    <t>Comp1TV</t>
  </si>
  <si>
    <t>TVGrP</t>
  </si>
  <si>
    <t>Month</t>
  </si>
  <si>
    <t>InstoreAds</t>
  </si>
  <si>
    <t>OutdoorAds</t>
  </si>
  <si>
    <t>Promotion</t>
  </si>
  <si>
    <t>DigitalAds</t>
  </si>
  <si>
    <t>Month No.</t>
  </si>
  <si>
    <t>Row Labels</t>
  </si>
  <si>
    <t>Grand Total</t>
  </si>
  <si>
    <t>Average of SalesVol</t>
  </si>
  <si>
    <t>Seasonal Index</t>
  </si>
  <si>
    <t>Overall Average Sales</t>
  </si>
  <si>
    <t>Standard Deviation</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</si>
  <si>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</si>
  <si>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</si>
  <si>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</si>
  <si>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</si>
  <si>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</si>
  <si>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</si>
  <si>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</si>
  <si>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</si>
  <si>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</si>
  <si>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</si>
  <si>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</si>
  <si>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</si>
  <si>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</si>
  <si>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</si>
  <si>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</si>
  <si>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</si>
  <si>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</si>
  <si>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</si>
  <si>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</si>
  <si>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</si>
  <si>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</si>
  <si>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</si>
  <si>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</si>
  <si>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</si>
  <si>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Year</t>
  </si>
  <si>
    <t>Month - Year</t>
  </si>
  <si>
    <t>Time Index</t>
  </si>
  <si>
    <t> 4) What is the correlation between price and volume sales?</t>
  </si>
  <si>
    <t>Interpretation - This is a moderate negative correlation, when Price increases, Sales tend to decrease — as expected in most consumer goods, but the relationship isn’t very strong ( other factors like advertising, seasonality, promotions, etc., also influence sales).</t>
  </si>
  <si>
    <t>Correlation</t>
  </si>
  <si>
    <t xml:space="preserve">Correlation </t>
  </si>
  <si>
    <t>Interpretation - This is a very weak positive correlation, promotional spending has little impact on sales volume in this dataset because  of various reasons when it comes to direct correlation between only sales volume and Promotion.</t>
  </si>
  <si>
    <t xml:space="preserve">Note - Due to presence of seasonality and possible presence of non linearity , simple ( Pearson ) correlation is not effective to determine if there is a correlation between sales volume and promotions and the degree of there association as well. </t>
  </si>
  <si>
    <t>Q6 )What is the partial correlation between sales and promotions where TV/Instore/Outdoor/Digital have been partialled out?</t>
  </si>
  <si>
    <t>Q1) Are soda sales afflicted by seasonality?</t>
  </si>
  <si>
    <t>Answer - No significant Seasonality.</t>
  </si>
  <si>
    <t>Mean Seasonal Index</t>
  </si>
  <si>
    <t>As per the instructions given , it is explicitly said Advertising has two properties: 1) Carry over effect and 2) Saturation effect , so in this case effect of these two is not accounted for in promotions. That is why simple correlation between sales volume and promotion is performed assuming that effect of promotion is seasonal it does not have carry over effect like advertising.</t>
  </si>
  <si>
    <t>Q 1 ) Are soda sales afflicted by seasonality?</t>
  </si>
  <si>
    <t>Q 2) Is there a trend seen on soda sales?</t>
  </si>
  <si>
    <t>Q 4)  What is the correlation between price and volume sales?</t>
  </si>
  <si>
    <t xml:space="preserve"> Q5) What is the correlation between sales volume and promotions?</t>
  </si>
  <si>
    <t>Mean seasonal Index is close to one, meaning no significant seasonality.</t>
  </si>
  <si>
    <t>AdStock</t>
  </si>
  <si>
    <t>L</t>
  </si>
  <si>
    <t>N</t>
  </si>
  <si>
    <t>K</t>
  </si>
  <si>
    <t xml:space="preserve"> L × A(t−1) = Carry Over Property</t>
  </si>
  <si>
    <t>Adstock Formula--  A(t) = L × A(t−1) + g(t)^n / (g(t)^n + k^n)</t>
  </si>
  <si>
    <t>Closer to 1 = long-lasting impact (ads stay in memory longer)</t>
  </si>
  <si>
    <t xml:space="preserve">g(t)^n / (g(t)^n + k^n) = Saturation Effect ( can not be greater than 1 ) </t>
  </si>
  <si>
    <t>Saturation Effect captures how current advertising effort converts to awareness or response.</t>
  </si>
  <si>
    <t>n ( n &gt; 0 ) : how steeply saturation happens</t>
  </si>
  <si>
    <t>L ( 0 ≤ L ≤ 1 ) : Carryover Rate</t>
  </si>
  <si>
    <t>k ( k &gt; 0 ) : how much spend leads to 50% saturation</t>
  </si>
  <si>
    <t>AdStock 1</t>
  </si>
  <si>
    <t>AdStock 2</t>
  </si>
  <si>
    <t>AdStock 3</t>
  </si>
  <si>
    <t>AdStock 4</t>
  </si>
  <si>
    <t>AdStock 5</t>
  </si>
  <si>
    <t>Solver Solutions</t>
  </si>
  <si>
    <t>Solver Solution</t>
  </si>
  <si>
    <r>
      <t>Solver R</t>
    </r>
    <r>
      <rPr>
        <b/>
        <i/>
        <vertAlign val="superscript"/>
        <sz val="11"/>
        <color theme="1"/>
        <rFont val="Calibri"/>
        <family val="2"/>
        <scheme val="minor"/>
      </rPr>
      <t>2</t>
    </r>
  </si>
  <si>
    <t>Regression Of Adstock1 ( X) on Sales Volume ( Y )</t>
  </si>
  <si>
    <t>01-2012</t>
  </si>
  <si>
    <t>02-2012</t>
  </si>
  <si>
    <t>03-2012</t>
  </si>
  <si>
    <t>04-2012</t>
  </si>
  <si>
    <t>05-2012</t>
  </si>
  <si>
    <t>06-2012</t>
  </si>
  <si>
    <t>07-2012</t>
  </si>
  <si>
    <t>08-2012</t>
  </si>
  <si>
    <t>09-2012</t>
  </si>
  <si>
    <t>10-2012</t>
  </si>
  <si>
    <t>11-2012</t>
  </si>
  <si>
    <t>12-2012</t>
  </si>
  <si>
    <t>01-2013</t>
  </si>
  <si>
    <t>02-2013</t>
  </si>
  <si>
    <t>03-2013</t>
  </si>
  <si>
    <t>04-2013</t>
  </si>
  <si>
    <t>05-2013</t>
  </si>
  <si>
    <t>06-2013</t>
  </si>
  <si>
    <t>07-2013</t>
  </si>
  <si>
    <t>08-2013</t>
  </si>
  <si>
    <t>09-2013</t>
  </si>
  <si>
    <t>10-2013</t>
  </si>
  <si>
    <t>11-2013</t>
  </si>
  <si>
    <t>12-2013</t>
  </si>
  <si>
    <t>01-2014</t>
  </si>
  <si>
    <t>02-2014</t>
  </si>
  <si>
    <t>03-2014</t>
  </si>
  <si>
    <t>04-2014</t>
  </si>
  <si>
    <t>05-2014</t>
  </si>
  <si>
    <t>06-2014</t>
  </si>
  <si>
    <t>07-2014</t>
  </si>
  <si>
    <t>08-2014</t>
  </si>
  <si>
    <t>09-2014</t>
  </si>
  <si>
    <t>10-2014</t>
  </si>
  <si>
    <t>11-2014</t>
  </si>
  <si>
    <t>12-2014</t>
  </si>
  <si>
    <t>01-2015</t>
  </si>
  <si>
    <t>02-2015</t>
  </si>
  <si>
    <t>03-2015</t>
  </si>
  <si>
    <t>04-2015</t>
  </si>
  <si>
    <t>05-2015</t>
  </si>
  <si>
    <t>06-2015</t>
  </si>
  <si>
    <t>07-2015</t>
  </si>
  <si>
    <t>08-2015</t>
  </si>
  <si>
    <t>09-2015</t>
  </si>
  <si>
    <t>Q 3) What are the correlations between volume sales &amp; media advertising (TV/Instoreads/Outdoorads/Digital)?</t>
  </si>
  <si>
    <t>Month2</t>
  </si>
  <si>
    <t>Column1</t>
  </si>
  <si>
    <t>Note - Multiple R shows that there is a linear relationship between the dependent variable ( Sales Vol ) and Independent variables. The value of Multiple R is although not very high but still good, underlying the existence of a linear relationship</t>
  </si>
  <si>
    <r>
      <t>Note - The adjusted R</t>
    </r>
    <r>
      <rPr>
        <b/>
        <i/>
        <vertAlign val="superscript"/>
        <sz val="11"/>
        <color rgb="FFFF0000"/>
        <rFont val="Calibri"/>
        <family val="2"/>
        <scheme val="minor"/>
      </rPr>
      <t xml:space="preserve">2  </t>
    </r>
    <r>
      <rPr>
        <b/>
        <i/>
        <sz val="11"/>
        <color rgb="FFFF0000"/>
        <rFont val="Calibri"/>
        <family val="2"/>
        <scheme val="minor"/>
      </rPr>
      <t>shows the independent variables can predict around 72 % of variability in the dependent variable , that is the sales volume</t>
    </r>
  </si>
  <si>
    <t>Note 1 : - The P values tell us if these variables are of statistically significant or not in predicting the output variable. Generally, if P value is less than 0.05, then we accept the coefficients are of statistical significance.</t>
  </si>
  <si>
    <t>Note 2 : - The coefficients show the response in Y with every unit change in X.</t>
  </si>
  <si>
    <t>Note :- P value is very close to 0 , this has very high statistical significance , with very high response of change in Sales Vol ( Y ) with change in AdStock 1</t>
  </si>
  <si>
    <t>Note :- P value is very close to 0 , this has very high statistical significance , with very high response of change in Sales Vol ( Y ) with change in Price</t>
  </si>
  <si>
    <t>Note :- P value is very close to 0 , this has very high statistical significance,but small effect on soda sales. For a meaningful increase in sales vol, the vol of instoreads must be very high.</t>
  </si>
  <si>
    <t>Y = 55.95x + 7271.5</t>
  </si>
  <si>
    <r>
      <t>R</t>
    </r>
    <r>
      <rPr>
        <vertAlign val="superscript"/>
        <sz val="11"/>
        <color theme="1"/>
        <rFont val="Calibri"/>
        <family val="2"/>
        <scheme val="minor"/>
      </rPr>
      <t>2</t>
    </r>
    <r>
      <rPr>
        <sz val="11"/>
        <color theme="1"/>
        <rFont val="Calibri"/>
        <family val="2"/>
        <scheme val="minor"/>
      </rPr>
      <t xml:space="preserve"> = 0.3617</t>
    </r>
  </si>
  <si>
    <t>Ans ) For every ₹1 increase in promotions spending, Sales Volume increases by 55.95 litres (on average).This means promotions have a positive effect on sales.</t>
  </si>
  <si>
    <t>Q 4)What is the correlation between price and volume sales?</t>
  </si>
  <si>
    <t>Q 5) What is the correlation between sales volume and promotions?</t>
  </si>
  <si>
    <t>Q 6) What is the partial correlation between sales and promotions where TV/Instore/Outdoor/Digital have been partialled out ?</t>
  </si>
  <si>
    <t>Q 7) Which competitor and their media affect our sales the most?</t>
  </si>
  <si>
    <t>Q5 )What is the correlation between sales volume and promotions?</t>
  </si>
  <si>
    <t>Answer - For every ₹1 increase in promotions spending, Sales Volume increases by 55.95 litres (on average).This means promotions have a positive effect on sales.</t>
  </si>
  <si>
    <t>No Graph</t>
  </si>
  <si>
    <t>Question 3,4,5 Answer</t>
  </si>
  <si>
    <t xml:space="preserve">Q 3) What are the correlations between volume sales &amp; media advertising (TV/Instoreads/Outdoorads/Digital)? </t>
  </si>
  <si>
    <t>NOTE :- Multiple Linear Regression Performed in and from cell A66</t>
  </si>
  <si>
    <t>MODEL 1 - Regressing Sales Volumes on Various Independent Variables of the same Company/Brand</t>
  </si>
  <si>
    <t>Based on the regression results, none of the competitor media variables (Comp1TV, Comp1NPapers, Comp1OOH, Comp2NP) have a statistically significant effect on your sales volume. All p-values are well above 0.05, indicating that there is no evidence from this model that any specific competitor or media channel (TV, newspapers, out-of-home, or newspapers for competitor 2) significantly affects your sales.</t>
  </si>
  <si>
    <t>Ans.</t>
  </si>
  <si>
    <t>RESIDUAL OUTPUT</t>
  </si>
  <si>
    <t>Observation</t>
  </si>
  <si>
    <t>Predicted SalesVol</t>
  </si>
  <si>
    <t>Residuals</t>
  </si>
  <si>
    <t>MODEL 1 - Sales Vol ( Y ) and Other Variables ( X )</t>
  </si>
  <si>
    <t>Predicted Promotion</t>
  </si>
  <si>
    <t>MODEL 2 - Promotion ( Y ) and Other Variables ( X )</t>
  </si>
  <si>
    <t>Residuals ( Sales Volume )</t>
  </si>
  <si>
    <t>Residuals ( Promotions )</t>
  </si>
  <si>
    <t>ANS:- 0.129804095656706</t>
  </si>
  <si>
    <t>Note :- P value is  high , this variable is not of statistical sigbificance.</t>
  </si>
  <si>
    <t>NOTE :_ Detailed Multiple Linear Regression Analysis done in dedicated worksheet, in this workbook</t>
  </si>
  <si>
    <t>ANS : 0.130</t>
  </si>
  <si>
    <t>NOTE :_ Detailed Analysis done in dedicated worksheet, in this workbook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</si>
</sst>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
  </numFmts>
  <fonts count="4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2"/>
      <color rgb="FF222222"/>
      <name val="Arial"/>
      <family val="2"/>
    </font>
    <font>
      <b/>
      <sz val="12"/>
      <color rgb="FF222222"/>
      <name val="Arial"/>
      <family val="2"/>
    </font>
    <font>
      <b/>
      <sz val="12"/>
      <color theme="1"/>
      <name val="Calibri"/>
      <family val="2"/>
      <scheme val="minor"/>
    </font>
    <font>
      <b/>
      <i/>
      <sz val="11"/>
      <color theme="1"/>
      <name val="Calibri"/>
      <family val="2"/>
      <scheme val="minor"/>
    </font>
    <font>
      <b/>
      <sz val="12"/>
      <color rgb="FFFF0000"/>
      <name val="Arial"/>
      <family val="2"/>
    </font>
    <font>
      <b/>
      <i/>
      <sz val="11"/>
      <color rgb="FFFF0000"/>
      <name val="Calibri"/>
      <family val="2"/>
      <scheme val="minor"/>
    </font>
    <font>
      <b/>
      <sz val="13"/>
      <color theme="1"/>
      <name val="Calibri"/>
      <family val="2"/>
      <scheme val="minor"/>
    </font>
    <font>
      <b/>
      <i/>
      <sz val="12"/>
      <color theme="1"/>
      <name val="Calibri"/>
      <family val="2"/>
      <scheme val="minor"/>
    </font>
    <font>
      <sz val="8"/>
      <name val="Calibri"/>
      <family val="2"/>
      <scheme val="minor"/>
    </font>
    <font>
      <vertAlign val="superscript"/>
      <sz val="11"/>
      <color theme="1"/>
      <name val="Calibri"/>
      <family val="2"/>
      <scheme val="minor"/>
    </font>
    <font>
      <b/>
      <i/>
      <vertAlign val="superscript"/>
      <sz val="11"/>
      <color theme="1"/>
      <name val="Calibri"/>
      <family val="2"/>
      <scheme val="minor"/>
    </font>
    <font>
      <b/>
      <sz val="15"/>
      <color theme="1"/>
      <name val="Calibri"/>
      <family val="2"/>
      <scheme val="minor"/>
    </font>
    <font>
      <b/>
      <sz val="11"/>
      <color rgb="FFFF0000"/>
      <name val="Calibri"/>
      <family val="2"/>
      <scheme val="minor"/>
    </font>
    <font>
      <b/>
      <i/>
      <vertAlign val="superscript"/>
      <sz val="11"/>
      <color rgb="FFFF0000"/>
      <name val="Calibri"/>
      <family val="2"/>
      <scheme val="minor"/>
    </font>
    <font>
      <b/>
      <sz val="13"/>
      <color rgb="FFFF0000"/>
      <name val="Calibri"/>
      <family val="2"/>
      <scheme val="minor"/>
    </font>
    <font>
      <b/>
      <i/>
      <sz val="12"/>
      <color rgb="FFFF0000"/>
      <name val="Calibri"/>
      <family val="2"/>
      <scheme val="minor"/>
    </font>
    <font>
      <sz val="11"/>
      <color rgb="FF00B050"/>
      <name val="Calibri"/>
      <family val="2"/>
      <scheme val="minor"/>
    </font>
    <font>
      <b/>
      <sz val="11"/>
      <color rgb="FF00B050"/>
      <name val="Calibri"/>
      <family val="2"/>
      <scheme val="minor"/>
    </font>
    <font>
      <b/>
      <u/>
      <sz val="11"/>
      <color rgb="FFFF0000"/>
      <name val="Calibri"/>
      <family val="2"/>
      <scheme val="minor"/>
    </font>
    <font>
      <b/>
      <sz val="13"/>
      <color rgb="FFFF0000"/>
      <name val="Arial"/>
      <family val="2"/>
    </font>
    <font>
      <b/>
      <u/>
      <sz val="13"/>
      <color rgb="FF00B050"/>
      <name val="Calibri"/>
      <family val="2"/>
      <scheme val="minor"/>
    </font>
    <font>
      <b/>
      <i/>
      <sz val="14"/>
      <color theme="1"/>
      <name val="Calibri"/>
      <family val="2"/>
      <scheme val="minor"/>
    </font>
    <font>
      <b/>
      <i/>
      <sz val="12"/>
      <color rgb="FF00B050"/>
      <name val="Calibri"/>
      <family val="2"/>
      <scheme val="minor"/>
    </font>
    <font>
      <b/>
      <sz val="12"/>
      <color rgb="FF00B050"/>
      <name val="Calibri"/>
      <family val="2"/>
      <scheme val="minor"/>
    </font>
    <font>
      <b/>
      <i/>
      <sz val="11"/>
      <color rgb="FF00B050"/>
      <name val="Calibri"/>
      <family val="2"/>
      <scheme val="minor"/>
    </font>
    <font>
      <b/>
      <i/>
      <sz val="14"/>
      <color theme="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rgb="FFFF000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1">
    <xf numFmtId="0" fontId="0" fillId="0" borderId="0" xfId="0"/>
    <xf numFmtId="2" fontId="0" fillId="0" borderId="0" xfId="0" applyNumberFormat="1"/>
    <xf numFmtId="2" fontId="0" fillId="33" borderId="0" xfId="0" applyNumberFormat="1" applyFill="1"/>
    <xf numFmtId="14" fontId="0" fillId="0" borderId="0" xfId="0" applyNumberFormat="1"/>
    <xf numFmtId="14" fontId="0" fillId="33" borderId="0" xfId="0" applyNumberFormat="1" applyFill="1"/>
    <xf numFmtId="0" fontId="13" fillId="34" borderId="11" xfId="0" applyFont="1" applyFill="1" applyBorder="1"/>
    <xf numFmtId="0" fontId="13" fillId="34" borderId="12" xfId="0" applyFont="1" applyFill="1" applyBorder="1"/>
    <xf numFmtId="0" fontId="0" fillId="0" borderId="0" xfId="0" applyNumberFormat="1"/>
    <xf numFmtId="0" fontId="0" fillId="0" borderId="0" xfId="0" pivotButton="1"/>
    <xf numFmtId="0" fontId="0" fillId="0" borderId="0" xfId="0" applyAlignment="1">
      <alignment horizontal="left"/>
    </xf>
    <xf numFmtId="0" fontId="0" fillId="0" borderId="0" xfId="0" applyFill="1" applyBorder="1" applyAlignment="1"/>
    <xf numFmtId="0" fontId="0" fillId="0" borderId="13" xfId="0" applyFill="1" applyBorder="1" applyAlignment="1"/>
    <xf numFmtId="0" fontId="18" fillId="0" borderId="15" xfId="0" applyFont="1" applyFill="1" applyBorder="1" applyAlignment="1">
      <alignment horizontal="center"/>
    </xf>
    <xf numFmtId="0" fontId="18" fillId="0" borderId="15" xfId="0" applyFont="1" applyFill="1" applyBorder="1" applyAlignment="1">
      <alignment horizontal="centerContinuous"/>
    </xf>
    <xf numFmtId="0" fontId="16" fillId="0" borderId="0" xfId="0" applyFont="1"/>
    <xf numFmtId="0" fontId="19" fillId="0" borderId="0" xfId="0" applyFont="1"/>
    <xf numFmtId="0" fontId="16" fillId="0" borderId="17" xfId="0" applyFont="1" applyBorder="1"/>
    <xf numFmtId="0" fontId="16" fillId="0" borderId="18" xfId="0" applyFont="1" applyBorder="1"/>
    <xf numFmtId="0" fontId="22" fillId="0" borderId="0" xfId="0" applyFont="1"/>
    <xf numFmtId="0" fontId="0" fillId="0" borderId="0" xfId="0" applyBorder="1"/>
    <xf numFmtId="0" fontId="21" fillId="0" borderId="0" xfId="0" applyFont="1" applyBorder="1"/>
    <xf numFmtId="0" fontId="0" fillId="0" borderId="24" xfId="0" applyBorder="1"/>
    <xf numFmtId="0" fontId="0" fillId="0" borderId="25" xfId="0" applyBorder="1"/>
    <xf numFmtId="0" fontId="16" fillId="0" borderId="21" xfId="0" applyFont="1" applyBorder="1"/>
    <xf numFmtId="0" fontId="16" fillId="0" borderId="22" xfId="0" applyFont="1" applyBorder="1"/>
    <xf numFmtId="0" fontId="16" fillId="0" borderId="23" xfId="0" applyFont="1" applyBorder="1"/>
    <xf numFmtId="0" fontId="0" fillId="0" borderId="19" xfId="0" applyBorder="1"/>
    <xf numFmtId="2" fontId="0" fillId="0" borderId="0" xfId="0" applyNumberFormat="1" applyBorder="1"/>
    <xf numFmtId="0" fontId="0" fillId="0" borderId="20" xfId="0" applyBorder="1"/>
    <xf numFmtId="0" fontId="16" fillId="0" borderId="20" xfId="0" applyFont="1" applyBorder="1"/>
    <xf numFmtId="2" fontId="0" fillId="0" borderId="20" xfId="0" applyNumberFormat="1" applyBorder="1"/>
    <xf numFmtId="2" fontId="0" fillId="0" borderId="25" xfId="0" applyNumberFormat="1" applyBorder="1"/>
    <xf numFmtId="0" fontId="0" fillId="0" borderId="26" xfId="0" applyBorder="1"/>
    <xf numFmtId="0" fontId="26" fillId="0" borderId="0" xfId="0" applyFont="1"/>
    <xf numFmtId="0" fontId="25" fillId="0" borderId="18" xfId="0" applyFont="1" applyBorder="1"/>
    <xf numFmtId="0" fontId="25" fillId="0" borderId="17" xfId="0" applyFont="1" applyBorder="1"/>
    <xf numFmtId="2" fontId="16" fillId="0" borderId="0" xfId="0" applyNumberFormat="1" applyFont="1"/>
    <xf numFmtId="0" fontId="24" fillId="0" borderId="0" xfId="0" applyFont="1"/>
    <xf numFmtId="0" fontId="16" fillId="33" borderId="0" xfId="0" applyFont="1" applyFill="1"/>
    <xf numFmtId="0" fontId="20" fillId="33" borderId="0" xfId="0" applyFont="1" applyFill="1"/>
    <xf numFmtId="0" fontId="0" fillId="33" borderId="0" xfId="0" applyFill="1"/>
    <xf numFmtId="0" fontId="0" fillId="33" borderId="0" xfId="0" applyFont="1" applyFill="1"/>
    <xf numFmtId="0" fontId="16" fillId="33" borderId="0" xfId="0" applyFont="1" applyFill="1" applyAlignment="1">
      <alignment horizontal="left"/>
    </xf>
    <xf numFmtId="0" fontId="0" fillId="37" borderId="0" xfId="0" applyFill="1"/>
    <xf numFmtId="0" fontId="16" fillId="37" borderId="0" xfId="0" applyFont="1" applyFill="1" applyAlignment="1"/>
    <xf numFmtId="0" fontId="16" fillId="37" borderId="0" xfId="0" applyFont="1" applyFill="1" applyAlignment="1">
      <alignment horizontal="left"/>
    </xf>
    <xf numFmtId="0" fontId="16" fillId="37" borderId="0" xfId="0" applyFont="1" applyFill="1" applyAlignment="1">
      <alignment horizontal="left"/>
    </xf>
    <xf numFmtId="0" fontId="16" fillId="37" borderId="0" xfId="0" applyFont="1" applyFill="1"/>
    <xf numFmtId="0" fontId="22" fillId="38" borderId="0" xfId="0" applyFont="1" applyFill="1"/>
    <xf numFmtId="0" fontId="22" fillId="38" borderId="27" xfId="0" applyFont="1" applyFill="1" applyBorder="1"/>
    <xf numFmtId="0" fontId="22" fillId="38" borderId="28" xfId="0" applyFont="1" applyFill="1" applyBorder="1"/>
    <xf numFmtId="0" fontId="22" fillId="38" borderId="29" xfId="0" applyFont="1" applyFill="1" applyBorder="1"/>
    <xf numFmtId="14" fontId="0" fillId="38" borderId="0" xfId="0" applyNumberFormat="1" applyFill="1"/>
    <xf numFmtId="2" fontId="0" fillId="38" borderId="0" xfId="0" applyNumberFormat="1" applyFill="1"/>
    <xf numFmtId="0" fontId="16" fillId="38" borderId="16" xfId="0" applyFont="1" applyFill="1" applyBorder="1"/>
    <xf numFmtId="0" fontId="30" fillId="0" borderId="17" xfId="0" applyFont="1" applyBorder="1" applyAlignment="1">
      <alignment horizontal="center"/>
    </xf>
    <xf numFmtId="0" fontId="30" fillId="0" borderId="14" xfId="0" applyFont="1" applyBorder="1" applyAlignment="1">
      <alignment horizontal="center"/>
    </xf>
    <xf numFmtId="0" fontId="18" fillId="0" borderId="30" xfId="0" applyFont="1" applyFill="1" applyBorder="1" applyAlignment="1">
      <alignment horizontal="centerContinuous"/>
    </xf>
    <xf numFmtId="0" fontId="0" fillId="0" borderId="19" xfId="0" applyFill="1" applyBorder="1" applyAlignment="1"/>
    <xf numFmtId="0" fontId="22" fillId="38" borderId="0" xfId="0" applyFont="1" applyFill="1" applyBorder="1"/>
    <xf numFmtId="0" fontId="0" fillId="0" borderId="31" xfId="0" applyFill="1" applyBorder="1" applyAlignment="1"/>
    <xf numFmtId="0" fontId="18" fillId="0" borderId="30" xfId="0" applyFont="1" applyFill="1" applyBorder="1" applyAlignment="1">
      <alignment horizontal="center"/>
    </xf>
    <xf numFmtId="0" fontId="18" fillId="0" borderId="32" xfId="0" applyFont="1" applyFill="1" applyBorder="1" applyAlignment="1">
      <alignment horizontal="center"/>
    </xf>
    <xf numFmtId="0" fontId="0" fillId="0" borderId="20" xfId="0" applyFill="1" applyBorder="1" applyAlignment="1"/>
    <xf numFmtId="0" fontId="0" fillId="0" borderId="24" xfId="0" applyFill="1" applyBorder="1" applyAlignment="1"/>
    <xf numFmtId="0" fontId="0" fillId="0" borderId="25" xfId="0" applyFill="1" applyBorder="1" applyAlignment="1"/>
    <xf numFmtId="0" fontId="0" fillId="0" borderId="26" xfId="0" applyFill="1" applyBorder="1" applyAlignment="1"/>
    <xf numFmtId="0" fontId="30" fillId="0" borderId="18" xfId="0" applyFont="1" applyBorder="1" applyAlignment="1">
      <alignment horizontal="center"/>
    </xf>
    <xf numFmtId="0" fontId="23" fillId="0" borderId="0" xfId="0" applyFont="1"/>
    <xf numFmtId="0" fontId="13" fillId="34" borderId="10" xfId="0" applyFont="1" applyFill="1" applyBorder="1"/>
    <xf numFmtId="0" fontId="0" fillId="35" borderId="10" xfId="0" applyFont="1" applyFill="1" applyBorder="1"/>
    <xf numFmtId="0" fontId="0" fillId="35" borderId="11" xfId="0" applyFont="1" applyFill="1" applyBorder="1"/>
    <xf numFmtId="0" fontId="0" fillId="35" borderId="12" xfId="0" applyFont="1" applyFill="1" applyBorder="1"/>
    <xf numFmtId="0" fontId="0" fillId="0" borderId="10" xfId="0" applyFont="1" applyBorder="1"/>
    <xf numFmtId="0" fontId="0" fillId="0" borderId="11" xfId="0" applyFont="1" applyBorder="1"/>
    <xf numFmtId="0" fontId="0" fillId="0" borderId="12" xfId="0" applyFont="1" applyBorder="1"/>
    <xf numFmtId="0" fontId="0" fillId="0" borderId="22" xfId="0" applyBorder="1"/>
    <xf numFmtId="0" fontId="0" fillId="0" borderId="23" xfId="0" applyBorder="1"/>
    <xf numFmtId="0" fontId="16" fillId="0" borderId="19" xfId="0" applyFont="1" applyBorder="1"/>
    <xf numFmtId="0" fontId="16" fillId="0" borderId="0" xfId="0" applyFont="1" applyBorder="1"/>
    <xf numFmtId="0" fontId="31" fillId="0" borderId="0" xfId="0" applyFont="1" applyBorder="1"/>
    <xf numFmtId="0" fontId="22" fillId="0" borderId="0" xfId="0" applyFont="1"/>
    <xf numFmtId="0" fontId="24" fillId="0" borderId="0" xfId="0" applyFont="1"/>
    <xf numFmtId="0" fontId="0" fillId="33" borderId="0" xfId="0" applyFill="1" applyBorder="1" applyAlignment="1"/>
    <xf numFmtId="0" fontId="0" fillId="33" borderId="13" xfId="0" applyFill="1" applyBorder="1" applyAlignment="1"/>
    <xf numFmtId="0" fontId="0" fillId="39" borderId="0" xfId="0" applyFill="1" applyBorder="1" applyAlignment="1"/>
    <xf numFmtId="0" fontId="14" fillId="0" borderId="0" xfId="0" applyFont="1"/>
    <xf numFmtId="0" fontId="33" fillId="0" borderId="0" xfId="0" applyFont="1"/>
    <xf numFmtId="0" fontId="23" fillId="0" borderId="0" xfId="0" applyFont="1" applyAlignment="1">
      <alignment horizontal="left"/>
    </xf>
    <xf numFmtId="0" fontId="23" fillId="0" borderId="0" xfId="0" applyFont="1"/>
    <xf numFmtId="0" fontId="23" fillId="0" borderId="19" xfId="0" applyFont="1" applyBorder="1" applyAlignment="1">
      <alignment horizontal="center"/>
    </xf>
    <xf numFmtId="0" fontId="23" fillId="0" borderId="0" xfId="0" applyFont="1" applyBorder="1" applyAlignment="1">
      <alignment horizontal="center"/>
    </xf>
    <xf numFmtId="0" fontId="23" fillId="0" borderId="20" xfId="0" applyFont="1" applyBorder="1" applyAlignment="1">
      <alignment horizontal="center"/>
    </xf>
    <xf numFmtId="0" fontId="33" fillId="0" borderId="0" xfId="0" applyFont="1"/>
    <xf numFmtId="0" fontId="14" fillId="0" borderId="0" xfId="0" applyFont="1"/>
    <xf numFmtId="0" fontId="23" fillId="0" borderId="21" xfId="0" applyFont="1" applyBorder="1" applyAlignment="1">
      <alignment horizontal="left"/>
    </xf>
    <xf numFmtId="0" fontId="23" fillId="0" borderId="22" xfId="0" applyFont="1" applyBorder="1" applyAlignment="1">
      <alignment horizontal="left"/>
    </xf>
    <xf numFmtId="0" fontId="23" fillId="0" borderId="23" xfId="0" applyFont="1" applyBorder="1" applyAlignment="1">
      <alignment horizontal="left"/>
    </xf>
    <xf numFmtId="0" fontId="24" fillId="0" borderId="24" xfId="0" applyFont="1" applyBorder="1" applyAlignment="1">
      <alignment horizontal="left"/>
    </xf>
    <xf numFmtId="0" fontId="24" fillId="0" borderId="25" xfId="0" applyFont="1" applyBorder="1" applyAlignment="1">
      <alignment horizontal="left"/>
    </xf>
    <xf numFmtId="0" fontId="24" fillId="0" borderId="26" xfId="0" applyFont="1" applyBorder="1" applyAlignment="1">
      <alignment horizontal="left"/>
    </xf>
    <xf numFmtId="0" fontId="34" fillId="0" borderId="0" xfId="0" applyFont="1"/>
    <xf numFmtId="0" fontId="35" fillId="0" borderId="0" xfId="0" applyFont="1"/>
    <xf numFmtId="0" fontId="36" fillId="0" borderId="0" xfId="0" applyFont="1"/>
    <xf numFmtId="0" fontId="37" fillId="40" borderId="0" xfId="0" applyFont="1" applyFill="1"/>
    <xf numFmtId="0" fontId="38" fillId="0" borderId="17" xfId="0" applyFont="1" applyBorder="1"/>
    <xf numFmtId="0" fontId="38" fillId="0" borderId="14" xfId="0" applyFont="1" applyBorder="1"/>
    <xf numFmtId="0" fontId="38" fillId="0" borderId="18" xfId="0" applyFont="1" applyBorder="1"/>
    <xf numFmtId="0" fontId="39" fillId="0" borderId="17" xfId="0" applyFont="1" applyBorder="1"/>
    <xf numFmtId="0" fontId="39" fillId="0" borderId="14" xfId="0" applyFont="1" applyBorder="1"/>
    <xf numFmtId="0" fontId="39" fillId="0" borderId="18" xfId="0" applyFont="1" applyBorder="1"/>
    <xf numFmtId="0" fontId="40" fillId="41" borderId="0" xfId="0" applyFont="1" applyFill="1" applyAlignment="1">
      <alignment horizontal="center"/>
    </xf>
    <xf numFmtId="0" fontId="23" fillId="36" borderId="17" xfId="0" applyFont="1" applyFill="1" applyBorder="1" applyAlignment="1">
      <alignment horizontal="center"/>
    </xf>
    <xf numFmtId="0" fontId="23" fillId="36" borderId="14" xfId="0" applyFont="1" applyFill="1" applyBorder="1" applyAlignment="1">
      <alignment horizontal="center"/>
    </xf>
    <xf numFmtId="0" fontId="23" fillId="36" borderId="18" xfId="0" applyFont="1" applyFill="1" applyBorder="1" applyAlignment="1">
      <alignment horizontal="center"/>
    </xf>
    <xf numFmtId="0" fontId="0" fillId="0" borderId="0" xfId="0" applyFont="1" applyFill="1" applyBorder="1" applyAlignment="1"/>
    <xf numFmtId="0" fontId="41" fillId="0" borderId="0" xfId="0" applyFont="1"/>
    <xf numFmtId="0" fontId="35" fillId="0" borderId="0" xfId="0" applyFont="1" applyBorder="1"/>
    <xf numFmtId="0" fontId="42" fillId="0" borderId="0" xfId="0" applyFont="1" applyBorder="1"/>
    <xf numFmtId="0" fontId="43" fillId="0" borderId="0" xfId="0" applyFont="1"/>
    <xf numFmtId="0" fontId="16" fillId="0" borderId="24" xfId="0" applyFont="1" applyBorder="1"/>
    <xf numFmtId="0" fontId="16" fillId="0" borderId="25" xfId="0" applyFont="1" applyBorder="1"/>
    <xf numFmtId="0" fontId="16" fillId="0" borderId="26" xfId="0" applyFont="1" applyBorder="1"/>
    <xf numFmtId="0" fontId="44" fillId="36" borderId="0" xfId="0" applyFont="1" applyFill="1" applyAlignment="1">
      <alignment horizontal="center"/>
    </xf>
    <xf numFmtId="0" fontId="33" fillId="0" borderId="17" xfId="0" applyFont="1" applyBorder="1"/>
    <xf numFmtId="0" fontId="33" fillId="0" borderId="14" xfId="0" applyFont="1" applyBorder="1"/>
    <xf numFmtId="0" fontId="33" fillId="0" borderId="18" xfId="0" applyFont="1" applyBorder="1"/>
    <xf numFmtId="0" fontId="36" fillId="0" borderId="22" xfId="0" applyFont="1" applyFill="1" applyBorder="1" applyAlignment="1"/>
    <xf numFmtId="2" fontId="36" fillId="0" borderId="22" xfId="0" applyNumberFormat="1" applyFont="1" applyFill="1" applyBorder="1" applyAlignment="1"/>
    <xf numFmtId="0" fontId="36" fillId="0" borderId="0" xfId="0" applyFont="1"/>
    <xf numFmtId="165" fontId="31" fillId="0" borderId="13" xfId="0" applyNumberFormat="1" applyFont="1"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[Avileen Mukherjee_SodaSales_ Assignment.xlsx]Q 1) Seasonality Pivot Table!PivotTable1</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Seasonality in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 1) Seasonality 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f>'Q 1) Seasonality Pivot Table'!$A$4:$A$16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 1) Seasonality Pivot Table'!$B$4:$B$16</c:f>
              <c:numCache>
                <c:formatCode>0.00</c:formatCode>
                <c:ptCount val="12"/>
                <c:pt idx="0">
                  <c:v>8120</c:v>
                </c:pt>
                <c:pt idx="1">
                  <c:v>7280.5</c:v>
                </c:pt>
                <c:pt idx="2">
                  <c:v>9107.5</c:v>
                </c:pt>
                <c:pt idx="3">
                  <c:v>10035</c:v>
                </c:pt>
                <c:pt idx="4">
                  <c:v>10100.5</c:v>
                </c:pt>
                <c:pt idx="5">
                  <c:v>8678.5</c:v>
                </c:pt>
                <c:pt idx="6">
                  <c:v>8262.75</c:v>
                </c:pt>
                <c:pt idx="7">
                  <c:v>8198.75</c:v>
                </c:pt>
                <c:pt idx="8">
                  <c:v>7775.25</c:v>
                </c:pt>
                <c:pt idx="9">
                  <c:v>7913</c:v>
                </c:pt>
                <c:pt idx="10">
                  <c:v>8295.3333333333339</c:v>
                </c:pt>
                <c:pt idx="11">
                  <c:v>8755</c:v>
                </c:pt>
              </c:numCache>
            </c:numRef>
          </c:val>
          <c:smooth val="0"/>
          <c:extLst>
            <c:ext xmlns:c16="http://schemas.microsoft.com/office/drawing/2014/chart" uri="{C3380CC4-5D6E-409C-BE32-E72D297353CC}">
              <c16:uniqueId val="{00000002-9D48-4526-8EBC-80FD4483D85C}"/>
            </c:ext>
          </c:extLst>
        </c:ser>
        <c:dLbls>
          <c:showLegendKey val="0"/>
          <c:showVal val="0"/>
          <c:showCatName val="0"/>
          <c:showSerName val="0"/>
          <c:showPercent val="0"/>
          <c:showBubbleSize val="0"/>
        </c:dLbls>
        <c:marker val="1"/>
        <c:smooth val="0"/>
        <c:axId val="14588143"/>
        <c:axId val="14585743"/>
      </c:lineChart>
      <c:catAx>
        <c:axId val="14588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5743"/>
        <c:crosses val="autoZero"/>
        <c:auto val="1"/>
        <c:lblAlgn val="ctr"/>
        <c:lblOffset val="100"/>
        <c:noMultiLvlLbl val="0"/>
      </c:catAx>
      <c:valAx>
        <c:axId val="14585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of Sales Vol</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Seasonality</a:t>
            </a:r>
            <a:r>
              <a:rPr lang="en-US" baseline="0"/>
              <a:t> in Promotion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'Q4) Price and Volume sales Cor '!$J$5</c:f>
              <c:strCache>
                <c:ptCount val="1"/>
                <c:pt idx="0">
                  <c:v>Promotion</c:v>
                </c:pt>
              </c:strCache>
            </c:strRef>
          </c:tx>
          <c:spPr>
            <a:ln w="28575" cap="rnd">
              <a:solidFill>
                <a:schemeClr val="accent1"/>
              </a:solidFill>
              <a:round/>
            </a:ln>
            <a:effectLst/>
          </c:spPr>
          <c:marker>
            <c:symbol val="none"/>
          </c:marker>
          <c:cat>
            <c:strRef>
              <c:f>'Q4) Price and Volume sales Cor '!$B$6:$B$50</c:f>
              <c:strCache>
                <c:ptCount val="45"/>
                <c:pt idx="0">
                  <c:v>01-2012</c:v>
                </c:pt>
                <c:pt idx="1">
                  <c:v>02-2012</c:v>
                </c:pt>
                <c:pt idx="2">
                  <c:v>03-2012</c:v>
                </c:pt>
                <c:pt idx="3">
                  <c:v>04-2012</c:v>
                </c:pt>
                <c:pt idx="4">
                  <c:v>05-2012</c:v>
                </c:pt>
                <c:pt idx="5">
                  <c:v>06-2012</c:v>
                </c:pt>
                <c:pt idx="6">
                  <c:v>07-2012</c:v>
                </c:pt>
                <c:pt idx="7">
                  <c:v>08-2012</c:v>
                </c:pt>
                <c:pt idx="8">
                  <c:v>09-2012</c:v>
                </c:pt>
                <c:pt idx="9">
                  <c:v>10-2012</c:v>
                </c:pt>
                <c:pt idx="10">
                  <c:v>11-2012</c:v>
                </c:pt>
                <c:pt idx="11">
                  <c:v>12-2012</c:v>
                </c:pt>
                <c:pt idx="12">
                  <c:v>01-2013</c:v>
                </c:pt>
                <c:pt idx="13">
                  <c:v>02-2013</c:v>
                </c:pt>
                <c:pt idx="14">
                  <c:v>03-2013</c:v>
                </c:pt>
                <c:pt idx="15">
                  <c:v>04-2013</c:v>
                </c:pt>
                <c:pt idx="16">
                  <c:v>05-2013</c:v>
                </c:pt>
                <c:pt idx="17">
                  <c:v>06-2013</c:v>
                </c:pt>
                <c:pt idx="18">
                  <c:v>07-2013</c:v>
                </c:pt>
                <c:pt idx="19">
                  <c:v>08-2013</c:v>
                </c:pt>
                <c:pt idx="20">
                  <c:v>09-2013</c:v>
                </c:pt>
                <c:pt idx="21">
                  <c:v>10-2013</c:v>
                </c:pt>
                <c:pt idx="22">
                  <c:v>11-2013</c:v>
                </c:pt>
                <c:pt idx="23">
                  <c:v>12-2013</c:v>
                </c:pt>
                <c:pt idx="24">
                  <c:v>01-2014</c:v>
                </c:pt>
                <c:pt idx="25">
                  <c:v>02-2014</c:v>
                </c:pt>
                <c:pt idx="26">
                  <c:v>03-2014</c:v>
                </c:pt>
                <c:pt idx="27">
                  <c:v>04-2014</c:v>
                </c:pt>
                <c:pt idx="28">
                  <c:v>05-2014</c:v>
                </c:pt>
                <c:pt idx="29">
                  <c:v>06-2014</c:v>
                </c:pt>
                <c:pt idx="30">
                  <c:v>07-2014</c:v>
                </c:pt>
                <c:pt idx="31">
                  <c:v>08-2014</c:v>
                </c:pt>
                <c:pt idx="32">
                  <c:v>09-2014</c:v>
                </c:pt>
                <c:pt idx="33">
                  <c:v>10-2014</c:v>
                </c:pt>
                <c:pt idx="34">
                  <c:v>11-2014</c:v>
                </c:pt>
                <c:pt idx="35">
                  <c:v>12-2014</c:v>
                </c:pt>
                <c:pt idx="36">
                  <c:v>01-2015</c:v>
                </c:pt>
                <c:pt idx="37">
                  <c:v>02-2015</c:v>
                </c:pt>
                <c:pt idx="38">
                  <c:v>03-2015</c:v>
                </c:pt>
                <c:pt idx="39">
                  <c:v>04-2015</c:v>
                </c:pt>
                <c:pt idx="40">
                  <c:v>05-2015</c:v>
                </c:pt>
                <c:pt idx="41">
                  <c:v>06-2015</c:v>
                </c:pt>
                <c:pt idx="42">
                  <c:v>07-2015</c:v>
                </c:pt>
                <c:pt idx="43">
                  <c:v>08-2015</c:v>
                </c:pt>
                <c:pt idx="44">
                  <c:v>09-2015</c:v>
                </c:pt>
              </c:strCache>
            </c:strRef>
          </c:cat>
          <c:val>
            <c:numRef>
              <c:f>'Q4) Price and Volume sales Cor '!$J$6:$J$50</c:f>
              <c:numCache>
                <c:formatCode>0.00</c:formatCode>
                <c:ptCount val="45"/>
                <c:pt idx="0">
                  <c:v>0</c:v>
                </c:pt>
                <c:pt idx="1">
                  <c:v>0</c:v>
                </c:pt>
                <c:pt idx="2">
                  <c:v>0</c:v>
                </c:pt>
                <c:pt idx="3">
                  <c:v>34853</c:v>
                </c:pt>
                <c:pt idx="4">
                  <c:v>198664</c:v>
                </c:pt>
                <c:pt idx="5">
                  <c:v>0</c:v>
                </c:pt>
                <c:pt idx="6">
                  <c:v>76327</c:v>
                </c:pt>
                <c:pt idx="7">
                  <c:v>973811</c:v>
                </c:pt>
                <c:pt idx="8">
                  <c:v>1032480</c:v>
                </c:pt>
                <c:pt idx="9">
                  <c:v>3288544</c:v>
                </c:pt>
                <c:pt idx="10">
                  <c:v>18087951</c:v>
                </c:pt>
                <c:pt idx="11">
                  <c:v>10646798</c:v>
                </c:pt>
                <c:pt idx="12">
                  <c:v>2776414</c:v>
                </c:pt>
                <c:pt idx="13">
                  <c:v>0</c:v>
                </c:pt>
                <c:pt idx="14">
                  <c:v>4900000</c:v>
                </c:pt>
                <c:pt idx="15">
                  <c:v>5715857</c:v>
                </c:pt>
                <c:pt idx="16">
                  <c:v>20145571</c:v>
                </c:pt>
                <c:pt idx="17">
                  <c:v>0</c:v>
                </c:pt>
                <c:pt idx="18">
                  <c:v>2801332</c:v>
                </c:pt>
                <c:pt idx="19">
                  <c:v>3517289</c:v>
                </c:pt>
                <c:pt idx="20">
                  <c:v>0</c:v>
                </c:pt>
                <c:pt idx="21">
                  <c:v>2972895</c:v>
                </c:pt>
                <c:pt idx="22">
                  <c:v>2889982</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3200000</c:v>
                </c:pt>
                <c:pt idx="43">
                  <c:v>2771002</c:v>
                </c:pt>
                <c:pt idx="44">
                  <c:v>0</c:v>
                </c:pt>
              </c:numCache>
            </c:numRef>
          </c:val>
          <c:smooth val="0"/>
          <c:extLst>
            <c:ext xmlns:c16="http://schemas.microsoft.com/office/drawing/2014/chart" uri="{C3380CC4-5D6E-409C-BE32-E72D297353CC}">
              <c16:uniqueId val="{00000000-49C2-4F2A-9705-8C441770473E}"/>
            </c:ext>
          </c:extLst>
        </c:ser>
        <c:dLbls>
          <c:showLegendKey val="0"/>
          <c:showVal val="0"/>
          <c:showCatName val="0"/>
          <c:showSerName val="0"/>
          <c:showPercent val="0"/>
          <c:showBubbleSize val="0"/>
        </c:dLbls>
        <c:smooth val="0"/>
        <c:axId val="14582383"/>
        <c:axId val="14593423"/>
      </c:lineChart>
      <c:catAx>
        <c:axId val="1458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3423"/>
        <c:crosses val="autoZero"/>
        <c:auto val="1"/>
        <c:lblAlgn val="ctr"/>
        <c:lblOffset val="100"/>
        <c:noMultiLvlLbl val="0"/>
      </c:catAx>
      <c:valAx>
        <c:axId val="145934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a:t>
            </a:r>
            <a:r>
              <a:rPr lang="en-US" baseline="0"/>
              <a:t> Between Price and Sales Volume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'Q4) Price and Volume sales Cor '!$L$5</c:f>
              <c:strCache>
                <c:ptCount val="1"/>
                <c:pt idx="0">
                  <c:v>Price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5497615923009623"/>
                  <c:y val="-0.131889399241761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'Q4) Price and Volume sales Cor '!$F$6:$F$50</c:f>
              <c:numCache>
                <c:formatCode>0.00</c:formatCode>
                <c:ptCount val="45"/>
                <c:pt idx="0">
                  <c:v>6861</c:v>
                </c:pt>
                <c:pt idx="1">
                  <c:v>6196</c:v>
                </c:pt>
                <c:pt idx="2">
                  <c:v>7519</c:v>
                </c:pt>
                <c:pt idx="3">
                  <c:v>8498</c:v>
                </c:pt>
                <c:pt idx="4">
                  <c:v>8721</c:v>
                </c:pt>
                <c:pt idx="5">
                  <c:v>6764</c:v>
                </c:pt>
                <c:pt idx="6">
                  <c:v>6538</c:v>
                </c:pt>
                <c:pt idx="7">
                  <c:v>6808</c:v>
                </c:pt>
                <c:pt idx="8">
                  <c:v>6292</c:v>
                </c:pt>
                <c:pt idx="9">
                  <c:v>6973</c:v>
                </c:pt>
                <c:pt idx="10">
                  <c:v>8132</c:v>
                </c:pt>
                <c:pt idx="11">
                  <c:v>8857</c:v>
                </c:pt>
                <c:pt idx="12">
                  <c:v>8939</c:v>
                </c:pt>
                <c:pt idx="13">
                  <c:v>7863</c:v>
                </c:pt>
                <c:pt idx="14">
                  <c:v>9506</c:v>
                </c:pt>
                <c:pt idx="15">
                  <c:v>10338</c:v>
                </c:pt>
                <c:pt idx="16">
                  <c:v>10094</c:v>
                </c:pt>
                <c:pt idx="17">
                  <c:v>8523</c:v>
                </c:pt>
                <c:pt idx="18">
                  <c:v>8283</c:v>
                </c:pt>
                <c:pt idx="19">
                  <c:v>8210</c:v>
                </c:pt>
                <c:pt idx="20">
                  <c:v>7656</c:v>
                </c:pt>
                <c:pt idx="21">
                  <c:v>8167</c:v>
                </c:pt>
                <c:pt idx="22">
                  <c:v>8326</c:v>
                </c:pt>
                <c:pt idx="23">
                  <c:v>8275</c:v>
                </c:pt>
                <c:pt idx="24">
                  <c:v>8025</c:v>
                </c:pt>
                <c:pt idx="25">
                  <c:v>7350</c:v>
                </c:pt>
                <c:pt idx="26">
                  <c:v>9306</c:v>
                </c:pt>
                <c:pt idx="27">
                  <c:v>10390</c:v>
                </c:pt>
                <c:pt idx="28">
                  <c:v>10455</c:v>
                </c:pt>
                <c:pt idx="29">
                  <c:v>9240</c:v>
                </c:pt>
                <c:pt idx="30">
                  <c:v>8688</c:v>
                </c:pt>
                <c:pt idx="31">
                  <c:v>8677</c:v>
                </c:pt>
                <c:pt idx="32">
                  <c:v>8270</c:v>
                </c:pt>
                <c:pt idx="33">
                  <c:v>8599</c:v>
                </c:pt>
                <c:pt idx="34">
                  <c:v>8428</c:v>
                </c:pt>
                <c:pt idx="35">
                  <c:v>9133</c:v>
                </c:pt>
                <c:pt idx="36">
                  <c:v>8655</c:v>
                </c:pt>
                <c:pt idx="37">
                  <c:v>7713</c:v>
                </c:pt>
                <c:pt idx="38">
                  <c:v>10099</c:v>
                </c:pt>
                <c:pt idx="39">
                  <c:v>10914</c:v>
                </c:pt>
                <c:pt idx="40">
                  <c:v>11132</c:v>
                </c:pt>
                <c:pt idx="41">
                  <c:v>10187</c:v>
                </c:pt>
                <c:pt idx="42">
                  <c:v>9542</c:v>
                </c:pt>
                <c:pt idx="43">
                  <c:v>9100</c:v>
                </c:pt>
                <c:pt idx="44">
                  <c:v>8883</c:v>
                </c:pt>
              </c:numCache>
            </c:numRef>
          </c:xVal>
          <c:yVal>
            <c:numRef>
              <c:f>'Q4) Price and Volume sales Cor '!$L$6:$L$50</c:f>
              <c:numCache>
                <c:formatCode>0.00</c:formatCode>
                <c:ptCount val="45"/>
                <c:pt idx="0">
                  <c:v>150</c:v>
                </c:pt>
                <c:pt idx="1">
                  <c:v>153</c:v>
                </c:pt>
                <c:pt idx="2">
                  <c:v>152</c:v>
                </c:pt>
                <c:pt idx="3">
                  <c:v>149</c:v>
                </c:pt>
                <c:pt idx="4">
                  <c:v>150</c:v>
                </c:pt>
                <c:pt idx="5">
                  <c:v>152</c:v>
                </c:pt>
                <c:pt idx="6">
                  <c:v>155</c:v>
                </c:pt>
                <c:pt idx="7">
                  <c:v>153</c:v>
                </c:pt>
                <c:pt idx="8">
                  <c:v>153</c:v>
                </c:pt>
                <c:pt idx="9">
                  <c:v>154</c:v>
                </c:pt>
                <c:pt idx="10">
                  <c:v>153</c:v>
                </c:pt>
                <c:pt idx="11">
                  <c:v>151</c:v>
                </c:pt>
                <c:pt idx="12">
                  <c:v>154</c:v>
                </c:pt>
                <c:pt idx="13">
                  <c:v>154</c:v>
                </c:pt>
                <c:pt idx="14">
                  <c:v>153</c:v>
                </c:pt>
                <c:pt idx="15">
                  <c:v>151</c:v>
                </c:pt>
                <c:pt idx="16">
                  <c:v>152</c:v>
                </c:pt>
                <c:pt idx="17">
                  <c:v>154</c:v>
                </c:pt>
                <c:pt idx="18">
                  <c:v>155</c:v>
                </c:pt>
                <c:pt idx="19">
                  <c:v>156</c:v>
                </c:pt>
                <c:pt idx="20">
                  <c:v>156</c:v>
                </c:pt>
                <c:pt idx="21">
                  <c:v>156</c:v>
                </c:pt>
                <c:pt idx="22">
                  <c:v>155</c:v>
                </c:pt>
                <c:pt idx="23">
                  <c:v>155</c:v>
                </c:pt>
                <c:pt idx="24">
                  <c:v>154</c:v>
                </c:pt>
                <c:pt idx="25">
                  <c:v>156</c:v>
                </c:pt>
                <c:pt idx="26">
                  <c:v>154</c:v>
                </c:pt>
                <c:pt idx="27">
                  <c:v>151</c:v>
                </c:pt>
                <c:pt idx="28">
                  <c:v>151</c:v>
                </c:pt>
                <c:pt idx="29">
                  <c:v>153</c:v>
                </c:pt>
                <c:pt idx="30">
                  <c:v>154</c:v>
                </c:pt>
                <c:pt idx="31">
                  <c:v>153</c:v>
                </c:pt>
                <c:pt idx="32">
                  <c:v>153</c:v>
                </c:pt>
                <c:pt idx="33">
                  <c:v>153</c:v>
                </c:pt>
                <c:pt idx="34">
                  <c:v>153</c:v>
                </c:pt>
                <c:pt idx="35">
                  <c:v>151</c:v>
                </c:pt>
                <c:pt idx="36">
                  <c:v>152</c:v>
                </c:pt>
                <c:pt idx="37">
                  <c:v>154</c:v>
                </c:pt>
                <c:pt idx="38">
                  <c:v>152</c:v>
                </c:pt>
                <c:pt idx="39">
                  <c:v>150</c:v>
                </c:pt>
                <c:pt idx="40">
                  <c:v>151</c:v>
                </c:pt>
                <c:pt idx="41">
                  <c:v>150</c:v>
                </c:pt>
                <c:pt idx="42">
                  <c:v>152</c:v>
                </c:pt>
                <c:pt idx="43">
                  <c:v>153</c:v>
                </c:pt>
                <c:pt idx="44">
                  <c:v>151</c:v>
                </c:pt>
              </c:numCache>
            </c:numRef>
          </c:yVal>
          <c:smooth val="0"/>
          <c:extLst>
            <c:ext xmlns:c16="http://schemas.microsoft.com/office/drawing/2014/chart" uri="{C3380CC4-5D6E-409C-BE32-E72D297353CC}">
              <c16:uniqueId val="{00000000-F7F5-4648-A0BD-B3848037F794}"/>
            </c:ext>
          </c:extLst>
        </c:ser>
        <c:dLbls>
          <c:showLegendKey val="0"/>
          <c:showVal val="0"/>
          <c:showCatName val="0"/>
          <c:showSerName val="0"/>
          <c:showPercent val="0"/>
          <c:showBubbleSize val="0"/>
        </c:dLbls>
        <c:axId val="1439426671"/>
        <c:axId val="1439425231"/>
      </c:scatterChart>
      <c:valAx>
        <c:axId val="14394266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Vol</a:t>
                </a:r>
                <a:r>
                  <a:rPr lang="en-IN" baseline="0"/>
                  <a:t> Sales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25231"/>
        <c:crosses val="autoZero"/>
        <c:crossBetween val="midCat"/>
      </c:valAx>
      <c:valAx>
        <c:axId val="143942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26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Promotion v/s Sales Value 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'Q5)sales volume and promotions '!$G$5</c:f>
              <c:strCache>
                <c:ptCount val="1"/>
                <c:pt idx="0">
                  <c:v>Promotion</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34571937882764653"/>
                  <c:y val="-0.269358413531641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'Q5)sales volume and promotions '!$C$6:$C$50</c:f>
              <c:numCache>
                <c:formatCode>0.00</c:formatCode>
                <c:ptCount val="45"/>
                <c:pt idx="0">
                  <c:v>6861</c:v>
                </c:pt>
                <c:pt idx="1">
                  <c:v>6196</c:v>
                </c:pt>
                <c:pt idx="2">
                  <c:v>7519</c:v>
                </c:pt>
                <c:pt idx="3">
                  <c:v>8498</c:v>
                </c:pt>
                <c:pt idx="4">
                  <c:v>8721</c:v>
                </c:pt>
                <c:pt idx="5">
                  <c:v>6764</c:v>
                </c:pt>
                <c:pt idx="6">
                  <c:v>6538</c:v>
                </c:pt>
                <c:pt idx="7">
                  <c:v>6808</c:v>
                </c:pt>
                <c:pt idx="8">
                  <c:v>6292</c:v>
                </c:pt>
                <c:pt idx="9">
                  <c:v>6973</c:v>
                </c:pt>
                <c:pt idx="10">
                  <c:v>8132</c:v>
                </c:pt>
                <c:pt idx="11">
                  <c:v>8857</c:v>
                </c:pt>
                <c:pt idx="12">
                  <c:v>8939</c:v>
                </c:pt>
                <c:pt idx="13">
                  <c:v>7863</c:v>
                </c:pt>
                <c:pt idx="14">
                  <c:v>9506</c:v>
                </c:pt>
                <c:pt idx="15">
                  <c:v>10338</c:v>
                </c:pt>
                <c:pt idx="16">
                  <c:v>10094</c:v>
                </c:pt>
                <c:pt idx="17">
                  <c:v>8523</c:v>
                </c:pt>
                <c:pt idx="18">
                  <c:v>8283</c:v>
                </c:pt>
                <c:pt idx="19">
                  <c:v>8210</c:v>
                </c:pt>
                <c:pt idx="20">
                  <c:v>7656</c:v>
                </c:pt>
                <c:pt idx="21">
                  <c:v>8167</c:v>
                </c:pt>
                <c:pt idx="22">
                  <c:v>8326</c:v>
                </c:pt>
                <c:pt idx="23">
                  <c:v>8275</c:v>
                </c:pt>
                <c:pt idx="24">
                  <c:v>8025</c:v>
                </c:pt>
                <c:pt idx="25">
                  <c:v>7350</c:v>
                </c:pt>
                <c:pt idx="26">
                  <c:v>9306</c:v>
                </c:pt>
                <c:pt idx="27">
                  <c:v>10390</c:v>
                </c:pt>
                <c:pt idx="28">
                  <c:v>10455</c:v>
                </c:pt>
                <c:pt idx="29">
                  <c:v>9240</c:v>
                </c:pt>
                <c:pt idx="30">
                  <c:v>8688</c:v>
                </c:pt>
                <c:pt idx="31">
                  <c:v>8677</c:v>
                </c:pt>
                <c:pt idx="32">
                  <c:v>8270</c:v>
                </c:pt>
                <c:pt idx="33">
                  <c:v>8599</c:v>
                </c:pt>
                <c:pt idx="34">
                  <c:v>8428</c:v>
                </c:pt>
                <c:pt idx="35">
                  <c:v>9133</c:v>
                </c:pt>
                <c:pt idx="36">
                  <c:v>8655</c:v>
                </c:pt>
                <c:pt idx="37">
                  <c:v>7713</c:v>
                </c:pt>
                <c:pt idx="38">
                  <c:v>10099</c:v>
                </c:pt>
                <c:pt idx="39">
                  <c:v>10914</c:v>
                </c:pt>
                <c:pt idx="40">
                  <c:v>11132</c:v>
                </c:pt>
                <c:pt idx="41">
                  <c:v>10187</c:v>
                </c:pt>
                <c:pt idx="42">
                  <c:v>9542</c:v>
                </c:pt>
                <c:pt idx="43">
                  <c:v>9100</c:v>
                </c:pt>
                <c:pt idx="44">
                  <c:v>8883</c:v>
                </c:pt>
              </c:numCache>
            </c:numRef>
          </c:xVal>
          <c:yVal>
            <c:numRef>
              <c:f>'Q5)sales volume and promotions '!$G$6:$G$50</c:f>
              <c:numCache>
                <c:formatCode>0.00</c:formatCode>
                <c:ptCount val="45"/>
                <c:pt idx="0">
                  <c:v>0</c:v>
                </c:pt>
                <c:pt idx="1">
                  <c:v>0</c:v>
                </c:pt>
                <c:pt idx="2">
                  <c:v>0</c:v>
                </c:pt>
                <c:pt idx="3">
                  <c:v>34853</c:v>
                </c:pt>
                <c:pt idx="4">
                  <c:v>198664</c:v>
                </c:pt>
                <c:pt idx="5">
                  <c:v>0</c:v>
                </c:pt>
                <c:pt idx="6">
                  <c:v>76327</c:v>
                </c:pt>
                <c:pt idx="7">
                  <c:v>973811</c:v>
                </c:pt>
                <c:pt idx="8">
                  <c:v>1032480</c:v>
                </c:pt>
                <c:pt idx="9">
                  <c:v>3288544</c:v>
                </c:pt>
                <c:pt idx="10">
                  <c:v>18087951</c:v>
                </c:pt>
                <c:pt idx="11">
                  <c:v>10646798</c:v>
                </c:pt>
                <c:pt idx="12">
                  <c:v>2776414</c:v>
                </c:pt>
                <c:pt idx="13">
                  <c:v>0</c:v>
                </c:pt>
                <c:pt idx="14">
                  <c:v>4900000</c:v>
                </c:pt>
                <c:pt idx="15">
                  <c:v>5715857</c:v>
                </c:pt>
                <c:pt idx="16">
                  <c:v>20145571</c:v>
                </c:pt>
                <c:pt idx="17">
                  <c:v>0</c:v>
                </c:pt>
                <c:pt idx="18">
                  <c:v>2801332</c:v>
                </c:pt>
                <c:pt idx="19">
                  <c:v>3517289</c:v>
                </c:pt>
                <c:pt idx="20">
                  <c:v>0</c:v>
                </c:pt>
                <c:pt idx="21">
                  <c:v>2972895</c:v>
                </c:pt>
                <c:pt idx="22">
                  <c:v>2889982</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3200000</c:v>
                </c:pt>
                <c:pt idx="43">
                  <c:v>2771002</c:v>
                </c:pt>
                <c:pt idx="44">
                  <c:v>0</c:v>
                </c:pt>
              </c:numCache>
            </c:numRef>
          </c:yVal>
          <c:smooth val="0"/>
          <c:extLst>
            <c:ext xmlns:c16="http://schemas.microsoft.com/office/drawing/2014/chart" uri="{C3380CC4-5D6E-409C-BE32-E72D297353CC}">
              <c16:uniqueId val="{00000000-A6EF-480A-99F6-5478C4C69E21}"/>
            </c:ext>
          </c:extLst>
        </c:ser>
        <c:dLbls>
          <c:showLegendKey val="0"/>
          <c:showVal val="0"/>
          <c:showCatName val="0"/>
          <c:showSerName val="0"/>
          <c:showPercent val="0"/>
          <c:showBubbleSize val="0"/>
        </c:dLbls>
        <c:axId val="14588143"/>
        <c:axId val="14604943"/>
      </c:scatterChart>
      <c:valAx>
        <c:axId val="1458814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4943"/>
        <c:crosses val="autoZero"/>
        <c:crossBetween val="midCat"/>
      </c:valAx>
      <c:valAx>
        <c:axId val="146049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1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Seasonality</a:t>
            </a:r>
            <a:r>
              <a:rPr lang="en-US" baseline="0"/>
              <a:t> in Promotion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'Q4) Price and Volume sales Cor '!$J$5</c:f>
              <c:strCache>
                <c:ptCount val="1"/>
                <c:pt idx="0">
                  <c:v>Promotion</c:v>
                </c:pt>
              </c:strCache>
            </c:strRef>
          </c:tx>
          <c:spPr>
            <a:ln w="28575" cap="rnd">
              <a:solidFill>
                <a:schemeClr val="accent1"/>
              </a:solidFill>
              <a:round/>
            </a:ln>
            <a:effectLst/>
          </c:spPr>
          <c:marker>
            <c:symbol val="none"/>
          </c:marker>
          <c:cat>
            <c:strRef>
              <c:f>'Q4) Price and Volume sales Cor '!$B$6:$B$50</c:f>
              <c:strCache>
                <c:ptCount val="45"/>
                <c:pt idx="0">
                  <c:v>01-2012</c:v>
                </c:pt>
                <c:pt idx="1">
                  <c:v>02-2012</c:v>
                </c:pt>
                <c:pt idx="2">
                  <c:v>03-2012</c:v>
                </c:pt>
                <c:pt idx="3">
                  <c:v>04-2012</c:v>
                </c:pt>
                <c:pt idx="4">
                  <c:v>05-2012</c:v>
                </c:pt>
                <c:pt idx="5">
                  <c:v>06-2012</c:v>
                </c:pt>
                <c:pt idx="6">
                  <c:v>07-2012</c:v>
                </c:pt>
                <c:pt idx="7">
                  <c:v>08-2012</c:v>
                </c:pt>
                <c:pt idx="8">
                  <c:v>09-2012</c:v>
                </c:pt>
                <c:pt idx="9">
                  <c:v>10-2012</c:v>
                </c:pt>
                <c:pt idx="10">
                  <c:v>11-2012</c:v>
                </c:pt>
                <c:pt idx="11">
                  <c:v>12-2012</c:v>
                </c:pt>
                <c:pt idx="12">
                  <c:v>01-2013</c:v>
                </c:pt>
                <c:pt idx="13">
                  <c:v>02-2013</c:v>
                </c:pt>
                <c:pt idx="14">
                  <c:v>03-2013</c:v>
                </c:pt>
                <c:pt idx="15">
                  <c:v>04-2013</c:v>
                </c:pt>
                <c:pt idx="16">
                  <c:v>05-2013</c:v>
                </c:pt>
                <c:pt idx="17">
                  <c:v>06-2013</c:v>
                </c:pt>
                <c:pt idx="18">
                  <c:v>07-2013</c:v>
                </c:pt>
                <c:pt idx="19">
                  <c:v>08-2013</c:v>
                </c:pt>
                <c:pt idx="20">
                  <c:v>09-2013</c:v>
                </c:pt>
                <c:pt idx="21">
                  <c:v>10-2013</c:v>
                </c:pt>
                <c:pt idx="22">
                  <c:v>11-2013</c:v>
                </c:pt>
                <c:pt idx="23">
                  <c:v>12-2013</c:v>
                </c:pt>
                <c:pt idx="24">
                  <c:v>01-2014</c:v>
                </c:pt>
                <c:pt idx="25">
                  <c:v>02-2014</c:v>
                </c:pt>
                <c:pt idx="26">
                  <c:v>03-2014</c:v>
                </c:pt>
                <c:pt idx="27">
                  <c:v>04-2014</c:v>
                </c:pt>
                <c:pt idx="28">
                  <c:v>05-2014</c:v>
                </c:pt>
                <c:pt idx="29">
                  <c:v>06-2014</c:v>
                </c:pt>
                <c:pt idx="30">
                  <c:v>07-2014</c:v>
                </c:pt>
                <c:pt idx="31">
                  <c:v>08-2014</c:v>
                </c:pt>
                <c:pt idx="32">
                  <c:v>09-2014</c:v>
                </c:pt>
                <c:pt idx="33">
                  <c:v>10-2014</c:v>
                </c:pt>
                <c:pt idx="34">
                  <c:v>11-2014</c:v>
                </c:pt>
                <c:pt idx="35">
                  <c:v>12-2014</c:v>
                </c:pt>
                <c:pt idx="36">
                  <c:v>01-2015</c:v>
                </c:pt>
                <c:pt idx="37">
                  <c:v>02-2015</c:v>
                </c:pt>
                <c:pt idx="38">
                  <c:v>03-2015</c:v>
                </c:pt>
                <c:pt idx="39">
                  <c:v>04-2015</c:v>
                </c:pt>
                <c:pt idx="40">
                  <c:v>05-2015</c:v>
                </c:pt>
                <c:pt idx="41">
                  <c:v>06-2015</c:v>
                </c:pt>
                <c:pt idx="42">
                  <c:v>07-2015</c:v>
                </c:pt>
                <c:pt idx="43">
                  <c:v>08-2015</c:v>
                </c:pt>
                <c:pt idx="44">
                  <c:v>09-2015</c:v>
                </c:pt>
              </c:strCache>
            </c:strRef>
          </c:cat>
          <c:val>
            <c:numRef>
              <c:f>'Q4) Price and Volume sales Cor '!$J$6:$J$50</c:f>
              <c:numCache>
                <c:formatCode>0.00</c:formatCode>
                <c:ptCount val="45"/>
                <c:pt idx="0">
                  <c:v>0</c:v>
                </c:pt>
                <c:pt idx="1">
                  <c:v>0</c:v>
                </c:pt>
                <c:pt idx="2">
                  <c:v>0</c:v>
                </c:pt>
                <c:pt idx="3">
                  <c:v>34853</c:v>
                </c:pt>
                <c:pt idx="4">
                  <c:v>198664</c:v>
                </c:pt>
                <c:pt idx="5">
                  <c:v>0</c:v>
                </c:pt>
                <c:pt idx="6">
                  <c:v>76327</c:v>
                </c:pt>
                <c:pt idx="7">
                  <c:v>973811</c:v>
                </c:pt>
                <c:pt idx="8">
                  <c:v>1032480</c:v>
                </c:pt>
                <c:pt idx="9">
                  <c:v>3288544</c:v>
                </c:pt>
                <c:pt idx="10">
                  <c:v>18087951</c:v>
                </c:pt>
                <c:pt idx="11">
                  <c:v>10646798</c:v>
                </c:pt>
                <c:pt idx="12">
                  <c:v>2776414</c:v>
                </c:pt>
                <c:pt idx="13">
                  <c:v>0</c:v>
                </c:pt>
                <c:pt idx="14">
                  <c:v>4900000</c:v>
                </c:pt>
                <c:pt idx="15">
                  <c:v>5715857</c:v>
                </c:pt>
                <c:pt idx="16">
                  <c:v>20145571</c:v>
                </c:pt>
                <c:pt idx="17">
                  <c:v>0</c:v>
                </c:pt>
                <c:pt idx="18">
                  <c:v>2801332</c:v>
                </c:pt>
                <c:pt idx="19">
                  <c:v>3517289</c:v>
                </c:pt>
                <c:pt idx="20">
                  <c:v>0</c:v>
                </c:pt>
                <c:pt idx="21">
                  <c:v>2972895</c:v>
                </c:pt>
                <c:pt idx="22">
                  <c:v>2889982</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3200000</c:v>
                </c:pt>
                <c:pt idx="43">
                  <c:v>2771002</c:v>
                </c:pt>
                <c:pt idx="44">
                  <c:v>0</c:v>
                </c:pt>
              </c:numCache>
            </c:numRef>
          </c:val>
          <c:smooth val="0"/>
          <c:extLst>
            <c:ext xmlns:c16="http://schemas.microsoft.com/office/drawing/2014/chart" uri="{C3380CC4-5D6E-409C-BE32-E72D297353CC}">
              <c16:uniqueId val="{00000000-F2F1-4452-ABF6-51A8EA965610}"/>
            </c:ext>
          </c:extLst>
        </c:ser>
        <c:dLbls>
          <c:showLegendKey val="0"/>
          <c:showVal val="0"/>
          <c:showCatName val="0"/>
          <c:showSerName val="0"/>
          <c:showPercent val="0"/>
          <c:showBubbleSize val="0"/>
        </c:dLbls>
        <c:smooth val="0"/>
        <c:axId val="14582383"/>
        <c:axId val="14593423"/>
      </c:lineChart>
      <c:catAx>
        <c:axId val="1458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3423"/>
        <c:crosses val="autoZero"/>
        <c:auto val="1"/>
        <c:lblAlgn val="ctr"/>
        <c:lblOffset val="100"/>
        <c:noMultiLvlLbl val="0"/>
      </c:catAx>
      <c:valAx>
        <c:axId val="145934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[Avileen Mukherjee_SodaSales_ Assignment.xlsx]Q 1) Seasonality Pivot Table!PivotTable1</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Seasonality</a:t>
            </a:r>
            <a:r>
              <a:rPr lang="en-IN" baseline="0"/>
              <a:t> in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 1) Seasonality Pivot Table'!$B$3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'Q 1) Seasonality Pivot Table'!$A$4:$A$16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 1) Seasonality Pivot Table'!$B$4:$B$16</c:f>
              <c:numCache>
                <c:formatCode>0.00</c:formatCode>
                <c:ptCount val="12"/>
                <c:pt idx="0">
                  <c:v>8120</c:v>
                </c:pt>
                <c:pt idx="1">
                  <c:v>7280.5</c:v>
                </c:pt>
                <c:pt idx="2">
                  <c:v>9107.5</c:v>
                </c:pt>
                <c:pt idx="3">
                  <c:v>10035</c:v>
                </c:pt>
                <c:pt idx="4">
                  <c:v>10100.5</c:v>
                </c:pt>
                <c:pt idx="5">
                  <c:v>8678.5</c:v>
                </c:pt>
                <c:pt idx="6">
                  <c:v>8262.75</c:v>
                </c:pt>
                <c:pt idx="7">
                  <c:v>8198.75</c:v>
                </c:pt>
                <c:pt idx="8">
                  <c:v>7775.25</c:v>
                </c:pt>
                <c:pt idx="9">
                  <c:v>7913</c:v>
                </c:pt>
                <c:pt idx="10">
                  <c:v>8295.3333333333339</c:v>
                </c:pt>
                <c:pt idx="11">
                  <c:v>8755</c:v>
                </c:pt>
              </c:numCache>
            </c:numRef>
          </c:val>
          <c:extLst>
            <c:ext xmlns:c16="http://schemas.microsoft.com/office/drawing/2014/chart" uri="{C3380CC4-5D6E-409C-BE32-E72D297353CC}">
              <c16:uniqueId val="{00000001-EF26-4814-9439-003E7C330F2B}"/>
            </c:ext>
          </c:extLst>
        </c:ser>
        <c:dLbls>
          <c:showLegendKey val="0"/>
          <c:showVal val="0"/>
          <c:showCatName val="0"/>
          <c:showSerName val="0"/>
          <c:showPercent val="0"/>
          <c:showBubbleSize val="0"/>
        </c:dLbls>
        <c:gapWidth val="219"/>
        <c:overlap val="-27"/>
        <c:axId val="1394792239"/>
        <c:axId val="1397514351"/>
      </c:barChart>
      <c:catAx>
        <c:axId val="139479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514351"/>
        <c:crosses val="autoZero"/>
        <c:auto val="1"/>
        <c:lblAlgn val="ctr"/>
        <c:lblOffset val="100"/>
        <c:noMultiLvlLbl val="0"/>
      </c:catAx>
      <c:valAx>
        <c:axId val="139751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of Sales Vol</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79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 2) Soda Sales Trend Calculati'!$F$1</c:f>
              <c:strCache>
                <c:ptCount val="1"/>
                <c:pt idx="0">
                  <c:v>SalesVol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3.3464566929133857E-5"/>
                  <c:y val="0.2001498250218722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'Q 2) Soda Sales Trend Calculati'!$B$2:$B$46</c:f>
              <c:strCache>
                <c:ptCount val="45"/>
                <c:pt idx="0">
                  <c:v>01-2012</c:v>
                </c:pt>
                <c:pt idx="1">
                  <c:v>02-2012</c:v>
                </c:pt>
                <c:pt idx="2">
                  <c:v>03-2012</c:v>
                </c:pt>
                <c:pt idx="3">
                  <c:v>04-2012</c:v>
                </c:pt>
                <c:pt idx="4">
                  <c:v>05-2012</c:v>
                </c:pt>
                <c:pt idx="5">
                  <c:v>06-2012</c:v>
                </c:pt>
                <c:pt idx="6">
                  <c:v>07-2012</c:v>
                </c:pt>
                <c:pt idx="7">
                  <c:v>08-2012</c:v>
                </c:pt>
                <c:pt idx="8">
                  <c:v>09-2012</c:v>
                </c:pt>
                <c:pt idx="9">
                  <c:v>10-2012</c:v>
                </c:pt>
                <c:pt idx="10">
                  <c:v>11-2012</c:v>
                </c:pt>
                <c:pt idx="11">
                  <c:v>12-2012</c:v>
                </c:pt>
                <c:pt idx="12">
                  <c:v>01-2013</c:v>
                </c:pt>
                <c:pt idx="13">
                  <c:v>02-2013</c:v>
                </c:pt>
                <c:pt idx="14">
                  <c:v>03-2013</c:v>
                </c:pt>
                <c:pt idx="15">
                  <c:v>04-2013</c:v>
                </c:pt>
                <c:pt idx="16">
                  <c:v>05-2013</c:v>
                </c:pt>
                <c:pt idx="17">
                  <c:v>06-2013</c:v>
                </c:pt>
                <c:pt idx="18">
                  <c:v>07-2013</c:v>
                </c:pt>
                <c:pt idx="19">
                  <c:v>08-2013</c:v>
                </c:pt>
                <c:pt idx="20">
                  <c:v>09-2013</c:v>
                </c:pt>
                <c:pt idx="21">
                  <c:v>10-2013</c:v>
                </c:pt>
                <c:pt idx="22">
                  <c:v>11-2013</c:v>
                </c:pt>
                <c:pt idx="23">
                  <c:v>12-2013</c:v>
                </c:pt>
                <c:pt idx="24">
                  <c:v>01-2014</c:v>
                </c:pt>
                <c:pt idx="25">
                  <c:v>02-2014</c:v>
                </c:pt>
                <c:pt idx="26">
                  <c:v>03-2014</c:v>
                </c:pt>
                <c:pt idx="27">
                  <c:v>04-2014</c:v>
                </c:pt>
                <c:pt idx="28">
                  <c:v>05-2014</c:v>
                </c:pt>
                <c:pt idx="29">
                  <c:v>06-2014</c:v>
                </c:pt>
                <c:pt idx="30">
                  <c:v>07-2014</c:v>
                </c:pt>
                <c:pt idx="31">
                  <c:v>08-2014</c:v>
                </c:pt>
                <c:pt idx="32">
                  <c:v>09-2014</c:v>
                </c:pt>
                <c:pt idx="33">
                  <c:v>10-2014</c:v>
                </c:pt>
                <c:pt idx="34">
                  <c:v>11-2014</c:v>
                </c:pt>
                <c:pt idx="35">
                  <c:v>12-2014</c:v>
                </c:pt>
                <c:pt idx="36">
                  <c:v>01-2015</c:v>
                </c:pt>
                <c:pt idx="37">
                  <c:v>02-2015</c:v>
                </c:pt>
                <c:pt idx="38">
                  <c:v>03-2015</c:v>
                </c:pt>
                <c:pt idx="39">
                  <c:v>04-2015</c:v>
                </c:pt>
                <c:pt idx="40">
                  <c:v>05-2015</c:v>
                </c:pt>
                <c:pt idx="41">
                  <c:v>06-2015</c:v>
                </c:pt>
                <c:pt idx="42">
                  <c:v>07-2015</c:v>
                </c:pt>
                <c:pt idx="43">
                  <c:v>08-2015</c:v>
                </c:pt>
                <c:pt idx="44">
                  <c:v>09-2015</c:v>
                </c:pt>
              </c:strCache>
            </c:strRef>
          </c:cat>
          <c:val>
            <c:numRef>
              <c:f>'Q 2) Soda Sales Trend Calculati'!$F$2:$F$46</c:f>
              <c:numCache>
                <c:formatCode>0.00</c:formatCode>
                <c:ptCount val="45"/>
                <c:pt idx="0">
                  <c:v>6861</c:v>
                </c:pt>
                <c:pt idx="1">
                  <c:v>6196</c:v>
                </c:pt>
                <c:pt idx="2">
                  <c:v>7519</c:v>
                </c:pt>
                <c:pt idx="3">
                  <c:v>8498</c:v>
                </c:pt>
                <c:pt idx="4">
                  <c:v>8721</c:v>
                </c:pt>
                <c:pt idx="5">
                  <c:v>6764</c:v>
                </c:pt>
                <c:pt idx="6">
                  <c:v>6538</c:v>
                </c:pt>
                <c:pt idx="7">
                  <c:v>6808</c:v>
                </c:pt>
                <c:pt idx="8">
                  <c:v>6292</c:v>
                </c:pt>
                <c:pt idx="9">
                  <c:v>6973</c:v>
                </c:pt>
                <c:pt idx="10">
                  <c:v>8132</c:v>
                </c:pt>
                <c:pt idx="11">
                  <c:v>8857</c:v>
                </c:pt>
                <c:pt idx="12">
                  <c:v>8939</c:v>
                </c:pt>
                <c:pt idx="13">
                  <c:v>7863</c:v>
                </c:pt>
                <c:pt idx="14">
                  <c:v>9506</c:v>
                </c:pt>
                <c:pt idx="15">
                  <c:v>10338</c:v>
                </c:pt>
                <c:pt idx="16">
                  <c:v>10094</c:v>
                </c:pt>
                <c:pt idx="17">
                  <c:v>8523</c:v>
                </c:pt>
                <c:pt idx="18">
                  <c:v>8283</c:v>
                </c:pt>
                <c:pt idx="19">
                  <c:v>8210</c:v>
                </c:pt>
                <c:pt idx="20">
                  <c:v>7656</c:v>
                </c:pt>
                <c:pt idx="21">
                  <c:v>8167</c:v>
                </c:pt>
                <c:pt idx="22">
                  <c:v>8326</c:v>
                </c:pt>
                <c:pt idx="23">
                  <c:v>8275</c:v>
                </c:pt>
                <c:pt idx="24">
                  <c:v>8025</c:v>
                </c:pt>
                <c:pt idx="25">
                  <c:v>7350</c:v>
                </c:pt>
                <c:pt idx="26">
                  <c:v>9306</c:v>
                </c:pt>
                <c:pt idx="27">
                  <c:v>10390</c:v>
                </c:pt>
                <c:pt idx="28">
                  <c:v>10455</c:v>
                </c:pt>
                <c:pt idx="29">
                  <c:v>9240</c:v>
                </c:pt>
                <c:pt idx="30">
                  <c:v>8688</c:v>
                </c:pt>
                <c:pt idx="31">
                  <c:v>8677</c:v>
                </c:pt>
                <c:pt idx="32">
                  <c:v>8270</c:v>
                </c:pt>
                <c:pt idx="33">
                  <c:v>8599</c:v>
                </c:pt>
                <c:pt idx="34">
                  <c:v>8428</c:v>
                </c:pt>
                <c:pt idx="35">
                  <c:v>9133</c:v>
                </c:pt>
                <c:pt idx="36">
                  <c:v>8655</c:v>
                </c:pt>
                <c:pt idx="37">
                  <c:v>7713</c:v>
                </c:pt>
                <c:pt idx="38">
                  <c:v>10099</c:v>
                </c:pt>
                <c:pt idx="39">
                  <c:v>10914</c:v>
                </c:pt>
                <c:pt idx="40">
                  <c:v>11132</c:v>
                </c:pt>
                <c:pt idx="41">
                  <c:v>10187</c:v>
                </c:pt>
                <c:pt idx="42">
                  <c:v>9542</c:v>
                </c:pt>
                <c:pt idx="43">
                  <c:v>9100</c:v>
                </c:pt>
                <c:pt idx="44">
                  <c:v>8883</c:v>
                </c:pt>
              </c:numCache>
            </c:numRef>
          </c:val>
          <c:smooth val="0"/>
          <c:extLst>
            <c:ext xmlns:c16="http://schemas.microsoft.com/office/drawing/2014/chart" uri="{C3380CC4-5D6E-409C-BE32-E72D297353CC}">
              <c16:uniqueId val="{00000002-804E-4135-9DE5-F47F5D65DD09}"/>
            </c:ext>
          </c:extLst>
        </c:ser>
        <c:dLbls>
          <c:showLegendKey val="0"/>
          <c:showVal val="0"/>
          <c:showCatName val="0"/>
          <c:showSerName val="0"/>
          <c:showPercent val="0"/>
          <c:showBubbleSize val="0"/>
        </c:dLbls>
        <c:smooth val="0"/>
        <c:axId val="23800079"/>
        <c:axId val="23800559"/>
      </c:lineChart>
      <c:catAx>
        <c:axId val="2380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 , Year</a:t>
                </a:r>
              </a:p>
              <a:p>
                <a:pPr>
                  <a:defRPr/>
                </a:pPr>
                <a:endParaRPr lang="en-IN"/>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00559"/>
        <c:crosses val="autoZero"/>
        <c:auto val="1"/>
        <c:lblAlgn val="ctr"/>
        <c:lblOffset val="100"/>
        <c:noMultiLvlLbl val="0"/>
      </c:catAx>
      <c:valAx>
        <c:axId val="23800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 Volume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0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Seasonality</a:t>
            </a:r>
            <a:r>
              <a:rPr lang="en-US" baseline="0"/>
              <a:t> in Promotion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'Q4) Price and Volume sales Cor '!$J$5</c:f>
              <c:strCache>
                <c:ptCount val="1"/>
                <c:pt idx="0">
                  <c:v>Promotion</c:v>
                </c:pt>
              </c:strCache>
            </c:strRef>
          </c:tx>
          <c:spPr>
            <a:ln w="28575" cap="rnd">
              <a:solidFill>
                <a:schemeClr val="accent1"/>
              </a:solidFill>
              <a:round/>
            </a:ln>
            <a:effectLst/>
          </c:spPr>
          <c:marker>
            <c:symbol val="none"/>
          </c:marker>
          <c:cat>
            <c:strRef>
              <c:f>'Q4) Price and Volume sales Cor '!$B$6:$B$50</c:f>
              <c:strCache>
                <c:ptCount val="45"/>
                <c:pt idx="0">
                  <c:v>01-2012</c:v>
                </c:pt>
                <c:pt idx="1">
                  <c:v>02-2012</c:v>
                </c:pt>
                <c:pt idx="2">
                  <c:v>03-2012</c:v>
                </c:pt>
                <c:pt idx="3">
                  <c:v>04-2012</c:v>
                </c:pt>
                <c:pt idx="4">
                  <c:v>05-2012</c:v>
                </c:pt>
                <c:pt idx="5">
                  <c:v>06-2012</c:v>
                </c:pt>
                <c:pt idx="6">
                  <c:v>07-2012</c:v>
                </c:pt>
                <c:pt idx="7">
                  <c:v>08-2012</c:v>
                </c:pt>
                <c:pt idx="8">
                  <c:v>09-2012</c:v>
                </c:pt>
                <c:pt idx="9">
                  <c:v>10-2012</c:v>
                </c:pt>
                <c:pt idx="10">
                  <c:v>11-2012</c:v>
                </c:pt>
                <c:pt idx="11">
                  <c:v>12-2012</c:v>
                </c:pt>
                <c:pt idx="12">
                  <c:v>01-2013</c:v>
                </c:pt>
                <c:pt idx="13">
                  <c:v>02-2013</c:v>
                </c:pt>
                <c:pt idx="14">
                  <c:v>03-2013</c:v>
                </c:pt>
                <c:pt idx="15">
                  <c:v>04-2013</c:v>
                </c:pt>
                <c:pt idx="16">
                  <c:v>05-2013</c:v>
                </c:pt>
                <c:pt idx="17">
                  <c:v>06-2013</c:v>
                </c:pt>
                <c:pt idx="18">
                  <c:v>07-2013</c:v>
                </c:pt>
                <c:pt idx="19">
                  <c:v>08-2013</c:v>
                </c:pt>
                <c:pt idx="20">
                  <c:v>09-2013</c:v>
                </c:pt>
                <c:pt idx="21">
                  <c:v>10-2013</c:v>
                </c:pt>
                <c:pt idx="22">
                  <c:v>11-2013</c:v>
                </c:pt>
                <c:pt idx="23">
                  <c:v>12-2013</c:v>
                </c:pt>
                <c:pt idx="24">
                  <c:v>01-2014</c:v>
                </c:pt>
                <c:pt idx="25">
                  <c:v>02-2014</c:v>
                </c:pt>
                <c:pt idx="26">
                  <c:v>03-2014</c:v>
                </c:pt>
                <c:pt idx="27">
                  <c:v>04-2014</c:v>
                </c:pt>
                <c:pt idx="28">
                  <c:v>05-2014</c:v>
                </c:pt>
                <c:pt idx="29">
                  <c:v>06-2014</c:v>
                </c:pt>
                <c:pt idx="30">
                  <c:v>07-2014</c:v>
                </c:pt>
                <c:pt idx="31">
                  <c:v>08-2014</c:v>
                </c:pt>
                <c:pt idx="32">
                  <c:v>09-2014</c:v>
                </c:pt>
                <c:pt idx="33">
                  <c:v>10-2014</c:v>
                </c:pt>
                <c:pt idx="34">
                  <c:v>11-2014</c:v>
                </c:pt>
                <c:pt idx="35">
                  <c:v>12-2014</c:v>
                </c:pt>
                <c:pt idx="36">
                  <c:v>01-2015</c:v>
                </c:pt>
                <c:pt idx="37">
                  <c:v>02-2015</c:v>
                </c:pt>
                <c:pt idx="38">
                  <c:v>03-2015</c:v>
                </c:pt>
                <c:pt idx="39">
                  <c:v>04-2015</c:v>
                </c:pt>
                <c:pt idx="40">
                  <c:v>05-2015</c:v>
                </c:pt>
                <c:pt idx="41">
                  <c:v>06-2015</c:v>
                </c:pt>
                <c:pt idx="42">
                  <c:v>07-2015</c:v>
                </c:pt>
                <c:pt idx="43">
                  <c:v>08-2015</c:v>
                </c:pt>
                <c:pt idx="44">
                  <c:v>09-2015</c:v>
                </c:pt>
              </c:strCache>
            </c:strRef>
          </c:cat>
          <c:val>
            <c:numRef>
              <c:f>'Q4) Price and Volume sales Cor '!$J$6:$J$50</c:f>
              <c:numCache>
                <c:formatCode>0.00</c:formatCode>
                <c:ptCount val="45"/>
                <c:pt idx="0">
                  <c:v>0</c:v>
                </c:pt>
                <c:pt idx="1">
                  <c:v>0</c:v>
                </c:pt>
                <c:pt idx="2">
                  <c:v>0</c:v>
                </c:pt>
                <c:pt idx="3">
                  <c:v>34853</c:v>
                </c:pt>
                <c:pt idx="4">
                  <c:v>198664</c:v>
                </c:pt>
                <c:pt idx="5">
                  <c:v>0</c:v>
                </c:pt>
                <c:pt idx="6">
                  <c:v>76327</c:v>
                </c:pt>
                <c:pt idx="7">
                  <c:v>973811</c:v>
                </c:pt>
                <c:pt idx="8">
                  <c:v>1032480</c:v>
                </c:pt>
                <c:pt idx="9">
                  <c:v>3288544</c:v>
                </c:pt>
                <c:pt idx="10">
                  <c:v>18087951</c:v>
                </c:pt>
                <c:pt idx="11">
                  <c:v>10646798</c:v>
                </c:pt>
                <c:pt idx="12">
                  <c:v>2776414</c:v>
                </c:pt>
                <c:pt idx="13">
                  <c:v>0</c:v>
                </c:pt>
                <c:pt idx="14">
                  <c:v>4900000</c:v>
                </c:pt>
                <c:pt idx="15">
                  <c:v>5715857</c:v>
                </c:pt>
                <c:pt idx="16">
                  <c:v>20145571</c:v>
                </c:pt>
                <c:pt idx="17">
                  <c:v>0</c:v>
                </c:pt>
                <c:pt idx="18">
                  <c:v>2801332</c:v>
                </c:pt>
                <c:pt idx="19">
                  <c:v>3517289</c:v>
                </c:pt>
                <c:pt idx="20">
                  <c:v>0</c:v>
                </c:pt>
                <c:pt idx="21">
                  <c:v>2972895</c:v>
                </c:pt>
                <c:pt idx="22">
                  <c:v>2889982</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3200000</c:v>
                </c:pt>
                <c:pt idx="43">
                  <c:v>2771002</c:v>
                </c:pt>
                <c:pt idx="44">
                  <c:v>0</c:v>
                </c:pt>
              </c:numCache>
            </c:numRef>
          </c:val>
          <c:smooth val="0"/>
          <c:extLst>
            <c:ext xmlns:c16="http://schemas.microsoft.com/office/drawing/2014/chart" uri="{C3380CC4-5D6E-409C-BE32-E72D297353CC}">
              <c16:uniqueId val="{00000000-BDCF-4985-B085-84EC2F2C3650}"/>
            </c:ext>
          </c:extLst>
        </c:ser>
        <c:dLbls>
          <c:showLegendKey val="0"/>
          <c:showVal val="0"/>
          <c:showCatName val="0"/>
          <c:showSerName val="0"/>
          <c:showPercent val="0"/>
          <c:showBubbleSize val="0"/>
        </c:dLbls>
        <c:smooth val="0"/>
        <c:axId val="14582383"/>
        <c:axId val="14593423"/>
      </c:lineChart>
      <c:catAx>
        <c:axId val="1458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3423"/>
        <c:crosses val="autoZero"/>
        <c:auto val="1"/>
        <c:lblAlgn val="ctr"/>
        <c:lblOffset val="100"/>
        <c:noMultiLvlLbl val="0"/>
      </c:catAx>
      <c:valAx>
        <c:axId val="145934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a:t>
            </a:r>
            <a:r>
              <a:rPr lang="en-US" baseline="0"/>
              <a:t> Between Price and Sales Volume</a:t>
            </a:r>
          </a:p>
          <a:p>
            <a:pPr>
              <a:defRPr/>
            </a:pPr>
            <a:endParaRPr lang="en-US"/>
          </a:p>
        </c:rich>
      </c:tx>
      <c:layout>
        <c:manualLayout>
          <c:xMode val="edge"/>
          <c:yMode val="edge"/>
          <c:x val="0.1418123359580052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7580927384077"/>
          <c:y val="0.25083333333333335"/>
          <c:w val="0.71826640419947507"/>
          <c:h val="0.54359580052493439"/>
        </c:manualLayout>
      </c:layout>
      <c:scatterChart>
        <c:scatterStyle val="lineMarker"/>
        <c:varyColors val="0"/>
        <c:ser>
          <c:idx val="0"/>
          <c:order val="0"/>
          <c:tx>
            <c:strRef>
              <c:f>'Q4) Price and Volume sales Cor '!$L$5</c:f>
              <c:strCache>
                <c:ptCount val="1"/>
                <c:pt idx="0">
                  <c:v>Price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5497615923009623"/>
                  <c:y val="-0.131889399241761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'Q4) Price and Volume sales Cor '!$F$6:$F$50</c:f>
              <c:numCache>
                <c:formatCode>0.00</c:formatCode>
                <c:ptCount val="45"/>
                <c:pt idx="0">
                  <c:v>6861</c:v>
                </c:pt>
                <c:pt idx="1">
                  <c:v>6196</c:v>
                </c:pt>
                <c:pt idx="2">
                  <c:v>7519</c:v>
                </c:pt>
                <c:pt idx="3">
                  <c:v>8498</c:v>
                </c:pt>
                <c:pt idx="4">
                  <c:v>8721</c:v>
                </c:pt>
                <c:pt idx="5">
                  <c:v>6764</c:v>
                </c:pt>
                <c:pt idx="6">
                  <c:v>6538</c:v>
                </c:pt>
                <c:pt idx="7">
                  <c:v>6808</c:v>
                </c:pt>
                <c:pt idx="8">
                  <c:v>6292</c:v>
                </c:pt>
                <c:pt idx="9">
                  <c:v>6973</c:v>
                </c:pt>
                <c:pt idx="10">
                  <c:v>8132</c:v>
                </c:pt>
                <c:pt idx="11">
                  <c:v>8857</c:v>
                </c:pt>
                <c:pt idx="12">
                  <c:v>8939</c:v>
                </c:pt>
                <c:pt idx="13">
                  <c:v>7863</c:v>
                </c:pt>
                <c:pt idx="14">
                  <c:v>9506</c:v>
                </c:pt>
                <c:pt idx="15">
                  <c:v>10338</c:v>
                </c:pt>
                <c:pt idx="16">
                  <c:v>10094</c:v>
                </c:pt>
                <c:pt idx="17">
                  <c:v>8523</c:v>
                </c:pt>
                <c:pt idx="18">
                  <c:v>8283</c:v>
                </c:pt>
                <c:pt idx="19">
                  <c:v>8210</c:v>
                </c:pt>
                <c:pt idx="20">
                  <c:v>7656</c:v>
                </c:pt>
                <c:pt idx="21">
                  <c:v>8167</c:v>
                </c:pt>
                <c:pt idx="22">
                  <c:v>8326</c:v>
                </c:pt>
                <c:pt idx="23">
                  <c:v>8275</c:v>
                </c:pt>
                <c:pt idx="24">
                  <c:v>8025</c:v>
                </c:pt>
                <c:pt idx="25">
                  <c:v>7350</c:v>
                </c:pt>
                <c:pt idx="26">
                  <c:v>9306</c:v>
                </c:pt>
                <c:pt idx="27">
                  <c:v>10390</c:v>
                </c:pt>
                <c:pt idx="28">
                  <c:v>10455</c:v>
                </c:pt>
                <c:pt idx="29">
                  <c:v>9240</c:v>
                </c:pt>
                <c:pt idx="30">
                  <c:v>8688</c:v>
                </c:pt>
                <c:pt idx="31">
                  <c:v>8677</c:v>
                </c:pt>
                <c:pt idx="32">
                  <c:v>8270</c:v>
                </c:pt>
                <c:pt idx="33">
                  <c:v>8599</c:v>
                </c:pt>
                <c:pt idx="34">
                  <c:v>8428</c:v>
                </c:pt>
                <c:pt idx="35">
                  <c:v>9133</c:v>
                </c:pt>
                <c:pt idx="36">
                  <c:v>8655</c:v>
                </c:pt>
                <c:pt idx="37">
                  <c:v>7713</c:v>
                </c:pt>
                <c:pt idx="38">
                  <c:v>10099</c:v>
                </c:pt>
                <c:pt idx="39">
                  <c:v>10914</c:v>
                </c:pt>
                <c:pt idx="40">
                  <c:v>11132</c:v>
                </c:pt>
                <c:pt idx="41">
                  <c:v>10187</c:v>
                </c:pt>
                <c:pt idx="42">
                  <c:v>9542</c:v>
                </c:pt>
                <c:pt idx="43">
                  <c:v>9100</c:v>
                </c:pt>
                <c:pt idx="44">
                  <c:v>8883</c:v>
                </c:pt>
              </c:numCache>
            </c:numRef>
          </c:xVal>
          <c:yVal>
            <c:numRef>
              <c:f>'Q4) Price and Volume sales Cor '!$L$6:$L$50</c:f>
              <c:numCache>
                <c:formatCode>0.00</c:formatCode>
                <c:ptCount val="45"/>
                <c:pt idx="0">
                  <c:v>150</c:v>
                </c:pt>
                <c:pt idx="1">
                  <c:v>153</c:v>
                </c:pt>
                <c:pt idx="2">
                  <c:v>152</c:v>
                </c:pt>
                <c:pt idx="3">
                  <c:v>149</c:v>
                </c:pt>
                <c:pt idx="4">
                  <c:v>150</c:v>
                </c:pt>
                <c:pt idx="5">
                  <c:v>152</c:v>
                </c:pt>
                <c:pt idx="6">
                  <c:v>155</c:v>
                </c:pt>
                <c:pt idx="7">
                  <c:v>153</c:v>
                </c:pt>
                <c:pt idx="8">
                  <c:v>153</c:v>
                </c:pt>
                <c:pt idx="9">
                  <c:v>154</c:v>
                </c:pt>
                <c:pt idx="10">
                  <c:v>153</c:v>
                </c:pt>
                <c:pt idx="11">
                  <c:v>151</c:v>
                </c:pt>
                <c:pt idx="12">
                  <c:v>154</c:v>
                </c:pt>
                <c:pt idx="13">
                  <c:v>154</c:v>
                </c:pt>
                <c:pt idx="14">
                  <c:v>153</c:v>
                </c:pt>
                <c:pt idx="15">
                  <c:v>151</c:v>
                </c:pt>
                <c:pt idx="16">
                  <c:v>152</c:v>
                </c:pt>
                <c:pt idx="17">
                  <c:v>154</c:v>
                </c:pt>
                <c:pt idx="18">
                  <c:v>155</c:v>
                </c:pt>
                <c:pt idx="19">
                  <c:v>156</c:v>
                </c:pt>
                <c:pt idx="20">
                  <c:v>156</c:v>
                </c:pt>
                <c:pt idx="21">
                  <c:v>156</c:v>
                </c:pt>
                <c:pt idx="22">
                  <c:v>155</c:v>
                </c:pt>
                <c:pt idx="23">
                  <c:v>155</c:v>
                </c:pt>
                <c:pt idx="24">
                  <c:v>154</c:v>
                </c:pt>
                <c:pt idx="25">
                  <c:v>156</c:v>
                </c:pt>
                <c:pt idx="26">
                  <c:v>154</c:v>
                </c:pt>
                <c:pt idx="27">
                  <c:v>151</c:v>
                </c:pt>
                <c:pt idx="28">
                  <c:v>151</c:v>
                </c:pt>
                <c:pt idx="29">
                  <c:v>153</c:v>
                </c:pt>
                <c:pt idx="30">
                  <c:v>154</c:v>
                </c:pt>
                <c:pt idx="31">
                  <c:v>153</c:v>
                </c:pt>
                <c:pt idx="32">
                  <c:v>153</c:v>
                </c:pt>
                <c:pt idx="33">
                  <c:v>153</c:v>
                </c:pt>
                <c:pt idx="34">
                  <c:v>153</c:v>
                </c:pt>
                <c:pt idx="35">
                  <c:v>151</c:v>
                </c:pt>
                <c:pt idx="36">
                  <c:v>152</c:v>
                </c:pt>
                <c:pt idx="37">
                  <c:v>154</c:v>
                </c:pt>
                <c:pt idx="38">
                  <c:v>152</c:v>
                </c:pt>
                <c:pt idx="39">
                  <c:v>150</c:v>
                </c:pt>
                <c:pt idx="40">
                  <c:v>151</c:v>
                </c:pt>
                <c:pt idx="41">
                  <c:v>150</c:v>
                </c:pt>
                <c:pt idx="42">
                  <c:v>152</c:v>
                </c:pt>
                <c:pt idx="43">
                  <c:v>153</c:v>
                </c:pt>
                <c:pt idx="44">
                  <c:v>151</c:v>
                </c:pt>
              </c:numCache>
            </c:numRef>
          </c:yVal>
          <c:smooth val="0"/>
          <c:extLst>
            <c:ext xmlns:c16="http://schemas.microsoft.com/office/drawing/2014/chart" uri="{C3380CC4-5D6E-409C-BE32-E72D297353CC}">
              <c16:uniqueId val="{00000001-1390-4837-9D22-8E62055BBFEE}"/>
            </c:ext>
          </c:extLst>
        </c:ser>
        <c:dLbls>
          <c:showLegendKey val="0"/>
          <c:showVal val="0"/>
          <c:showCatName val="0"/>
          <c:showSerName val="0"/>
          <c:showPercent val="0"/>
          <c:showBubbleSize val="0"/>
        </c:dLbls>
        <c:axId val="1439426671"/>
        <c:axId val="1439425231"/>
      </c:scatterChart>
      <c:valAx>
        <c:axId val="14394266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Vol</a:t>
                </a:r>
                <a:r>
                  <a:rPr lang="en-IN" baseline="0"/>
                  <a:t> Sales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25231"/>
        <c:crosses val="autoZero"/>
        <c:crossBetween val="midCat"/>
      </c:valAx>
      <c:valAx>
        <c:axId val="143942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26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Promotion v/s Sales Value 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'Q5)sales volume and promotions '!$G$5</c:f>
              <c:strCache>
                <c:ptCount val="1"/>
                <c:pt idx="0">
                  <c:v>Promotion</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34571937882764653"/>
                  <c:y val="-0.269358413531641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'Q5)sales volume and promotions '!$C$6:$C$50</c:f>
              <c:numCache>
                <c:formatCode>0.00</c:formatCode>
                <c:ptCount val="45"/>
                <c:pt idx="0">
                  <c:v>6861</c:v>
                </c:pt>
                <c:pt idx="1">
                  <c:v>6196</c:v>
                </c:pt>
                <c:pt idx="2">
                  <c:v>7519</c:v>
                </c:pt>
                <c:pt idx="3">
                  <c:v>8498</c:v>
                </c:pt>
                <c:pt idx="4">
                  <c:v>8721</c:v>
                </c:pt>
                <c:pt idx="5">
                  <c:v>6764</c:v>
                </c:pt>
                <c:pt idx="6">
                  <c:v>6538</c:v>
                </c:pt>
                <c:pt idx="7">
                  <c:v>6808</c:v>
                </c:pt>
                <c:pt idx="8">
                  <c:v>6292</c:v>
                </c:pt>
                <c:pt idx="9">
                  <c:v>6973</c:v>
                </c:pt>
                <c:pt idx="10">
                  <c:v>8132</c:v>
                </c:pt>
                <c:pt idx="11">
                  <c:v>8857</c:v>
                </c:pt>
                <c:pt idx="12">
                  <c:v>8939</c:v>
                </c:pt>
                <c:pt idx="13">
                  <c:v>7863</c:v>
                </c:pt>
                <c:pt idx="14">
                  <c:v>9506</c:v>
                </c:pt>
                <c:pt idx="15">
                  <c:v>10338</c:v>
                </c:pt>
                <c:pt idx="16">
                  <c:v>10094</c:v>
                </c:pt>
                <c:pt idx="17">
                  <c:v>8523</c:v>
                </c:pt>
                <c:pt idx="18">
                  <c:v>8283</c:v>
                </c:pt>
                <c:pt idx="19">
                  <c:v>8210</c:v>
                </c:pt>
                <c:pt idx="20">
                  <c:v>7656</c:v>
                </c:pt>
                <c:pt idx="21">
                  <c:v>8167</c:v>
                </c:pt>
                <c:pt idx="22">
                  <c:v>8326</c:v>
                </c:pt>
                <c:pt idx="23">
                  <c:v>8275</c:v>
                </c:pt>
                <c:pt idx="24">
                  <c:v>8025</c:v>
                </c:pt>
                <c:pt idx="25">
                  <c:v>7350</c:v>
                </c:pt>
                <c:pt idx="26">
                  <c:v>9306</c:v>
                </c:pt>
                <c:pt idx="27">
                  <c:v>10390</c:v>
                </c:pt>
                <c:pt idx="28">
                  <c:v>10455</c:v>
                </c:pt>
                <c:pt idx="29">
                  <c:v>9240</c:v>
                </c:pt>
                <c:pt idx="30">
                  <c:v>8688</c:v>
                </c:pt>
                <c:pt idx="31">
                  <c:v>8677</c:v>
                </c:pt>
                <c:pt idx="32">
                  <c:v>8270</c:v>
                </c:pt>
                <c:pt idx="33">
                  <c:v>8599</c:v>
                </c:pt>
                <c:pt idx="34">
                  <c:v>8428</c:v>
                </c:pt>
                <c:pt idx="35">
                  <c:v>9133</c:v>
                </c:pt>
                <c:pt idx="36">
                  <c:v>8655</c:v>
                </c:pt>
                <c:pt idx="37">
                  <c:v>7713</c:v>
                </c:pt>
                <c:pt idx="38">
                  <c:v>10099</c:v>
                </c:pt>
                <c:pt idx="39">
                  <c:v>10914</c:v>
                </c:pt>
                <c:pt idx="40">
                  <c:v>11132</c:v>
                </c:pt>
                <c:pt idx="41">
                  <c:v>10187</c:v>
                </c:pt>
                <c:pt idx="42">
                  <c:v>9542</c:v>
                </c:pt>
                <c:pt idx="43">
                  <c:v>9100</c:v>
                </c:pt>
                <c:pt idx="44">
                  <c:v>8883</c:v>
                </c:pt>
              </c:numCache>
            </c:numRef>
          </c:xVal>
          <c:yVal>
            <c:numRef>
              <c:f>'Q5)sales volume and promotions '!$G$6:$G$50</c:f>
              <c:numCache>
                <c:formatCode>0.00</c:formatCode>
                <c:ptCount val="45"/>
                <c:pt idx="0">
                  <c:v>0</c:v>
                </c:pt>
                <c:pt idx="1">
                  <c:v>0</c:v>
                </c:pt>
                <c:pt idx="2">
                  <c:v>0</c:v>
                </c:pt>
                <c:pt idx="3">
                  <c:v>34853</c:v>
                </c:pt>
                <c:pt idx="4">
                  <c:v>198664</c:v>
                </c:pt>
                <c:pt idx="5">
                  <c:v>0</c:v>
                </c:pt>
                <c:pt idx="6">
                  <c:v>76327</c:v>
                </c:pt>
                <c:pt idx="7">
                  <c:v>973811</c:v>
                </c:pt>
                <c:pt idx="8">
                  <c:v>1032480</c:v>
                </c:pt>
                <c:pt idx="9">
                  <c:v>3288544</c:v>
                </c:pt>
                <c:pt idx="10">
                  <c:v>18087951</c:v>
                </c:pt>
                <c:pt idx="11">
                  <c:v>10646798</c:v>
                </c:pt>
                <c:pt idx="12">
                  <c:v>2776414</c:v>
                </c:pt>
                <c:pt idx="13">
                  <c:v>0</c:v>
                </c:pt>
                <c:pt idx="14">
                  <c:v>4900000</c:v>
                </c:pt>
                <c:pt idx="15">
                  <c:v>5715857</c:v>
                </c:pt>
                <c:pt idx="16">
                  <c:v>20145571</c:v>
                </c:pt>
                <c:pt idx="17">
                  <c:v>0</c:v>
                </c:pt>
                <c:pt idx="18">
                  <c:v>2801332</c:v>
                </c:pt>
                <c:pt idx="19">
                  <c:v>3517289</c:v>
                </c:pt>
                <c:pt idx="20">
                  <c:v>0</c:v>
                </c:pt>
                <c:pt idx="21">
                  <c:v>2972895</c:v>
                </c:pt>
                <c:pt idx="22">
                  <c:v>2889982</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3200000</c:v>
                </c:pt>
                <c:pt idx="43">
                  <c:v>2771002</c:v>
                </c:pt>
                <c:pt idx="44">
                  <c:v>0</c:v>
                </c:pt>
              </c:numCache>
            </c:numRef>
          </c:yVal>
          <c:smooth val="0"/>
          <c:extLst>
            <c:ext xmlns:c16="http://schemas.microsoft.com/office/drawing/2014/chart" uri="{C3380CC4-5D6E-409C-BE32-E72D297353CC}">
              <c16:uniqueId val="{00000002-4474-424C-85C3-32A3401559B7}"/>
            </c:ext>
          </c:extLst>
        </c:ser>
        <c:dLbls>
          <c:showLegendKey val="0"/>
          <c:showVal val="0"/>
          <c:showCatName val="0"/>
          <c:showSerName val="0"/>
          <c:showPercent val="0"/>
          <c:showBubbleSize val="0"/>
        </c:dLbls>
        <c:axId val="14588143"/>
        <c:axId val="14604943"/>
      </c:scatterChart>
      <c:valAx>
        <c:axId val="1458814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4943"/>
        <c:crosses val="autoZero"/>
        <c:crossBetween val="midCat"/>
      </c:valAx>
      <c:valAx>
        <c:axId val="146049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1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[Avileen Mukherjee_SodaSales_ Assignment.xlsx]Q 1) Seasonality Pivot Table!PivotTable1</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Seasonality in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 1) Seasonality 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f>'Q 1) Seasonality Pivot Table'!$A$4:$A$16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 1) Seasonality Pivot Table'!$B$4:$B$16</c:f>
              <c:numCache>
                <c:formatCode>0.00</c:formatCode>
                <c:ptCount val="12"/>
                <c:pt idx="0">
                  <c:v>8120</c:v>
                </c:pt>
                <c:pt idx="1">
                  <c:v>7280.5</c:v>
                </c:pt>
                <c:pt idx="2">
                  <c:v>9107.5</c:v>
                </c:pt>
                <c:pt idx="3">
                  <c:v>10035</c:v>
                </c:pt>
                <c:pt idx="4">
                  <c:v>10100.5</c:v>
                </c:pt>
                <c:pt idx="5">
                  <c:v>8678.5</c:v>
                </c:pt>
                <c:pt idx="6">
                  <c:v>8262.75</c:v>
                </c:pt>
                <c:pt idx="7">
                  <c:v>8198.75</c:v>
                </c:pt>
                <c:pt idx="8">
                  <c:v>7775.25</c:v>
                </c:pt>
                <c:pt idx="9">
                  <c:v>7913</c:v>
                </c:pt>
                <c:pt idx="10">
                  <c:v>8295.3333333333339</c:v>
                </c:pt>
                <c:pt idx="11">
                  <c:v>8755</c:v>
                </c:pt>
              </c:numCache>
            </c:numRef>
          </c:val>
          <c:smooth val="0"/>
          <c:extLst>
            <c:ext xmlns:c16="http://schemas.microsoft.com/office/drawing/2014/chart" uri="{C3380CC4-5D6E-409C-BE32-E72D297353CC}">
              <c16:uniqueId val="{00000002-9841-43F4-A40F-DAB5FFAFD41F}"/>
            </c:ext>
          </c:extLst>
        </c:ser>
        <c:dLbls>
          <c:showLegendKey val="0"/>
          <c:showVal val="0"/>
          <c:showCatName val="0"/>
          <c:showSerName val="0"/>
          <c:showPercent val="0"/>
          <c:showBubbleSize val="0"/>
        </c:dLbls>
        <c:marker val="1"/>
        <c:smooth val="0"/>
        <c:axId val="14588143"/>
        <c:axId val="14585743"/>
      </c:lineChart>
      <c:catAx>
        <c:axId val="14588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5743"/>
        <c:crosses val="autoZero"/>
        <c:auto val="1"/>
        <c:lblAlgn val="ctr"/>
        <c:lblOffset val="100"/>
        <c:noMultiLvlLbl val="0"/>
      </c:catAx>
      <c:valAx>
        <c:axId val="14585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of Sales Vol</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[Avileen Mukherjee_SodaSales_ Assignment.xlsx]Q 1) Seasonality Pivot Table!PivotTable1</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Seasonality</a:t>
            </a:r>
            <a:r>
              <a:rPr lang="en-IN" baseline="0"/>
              <a:t> in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 1) Seasonality Pivot Table'!$B$3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'Q 1) Seasonality Pivot Table'!$A$4:$A$16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 1) Seasonality Pivot Table'!$B$4:$B$16</c:f>
              <c:numCache>
                <c:formatCode>0.00</c:formatCode>
                <c:ptCount val="12"/>
                <c:pt idx="0">
                  <c:v>8120</c:v>
                </c:pt>
                <c:pt idx="1">
                  <c:v>7280.5</c:v>
                </c:pt>
                <c:pt idx="2">
                  <c:v>9107.5</c:v>
                </c:pt>
                <c:pt idx="3">
                  <c:v>10035</c:v>
                </c:pt>
                <c:pt idx="4">
                  <c:v>10100.5</c:v>
                </c:pt>
                <c:pt idx="5">
                  <c:v>8678.5</c:v>
                </c:pt>
                <c:pt idx="6">
                  <c:v>8262.75</c:v>
                </c:pt>
                <c:pt idx="7">
                  <c:v>8198.75</c:v>
                </c:pt>
                <c:pt idx="8">
                  <c:v>7775.25</c:v>
                </c:pt>
                <c:pt idx="9">
                  <c:v>7913</c:v>
                </c:pt>
                <c:pt idx="10">
                  <c:v>8295.3333333333339</c:v>
                </c:pt>
                <c:pt idx="11">
                  <c:v>8755</c:v>
                </c:pt>
              </c:numCache>
            </c:numRef>
          </c:val>
          <c:extLst>
            <c:ext xmlns:c16="http://schemas.microsoft.com/office/drawing/2014/chart" uri="{C3380CC4-5D6E-409C-BE32-E72D297353CC}">
              <c16:uniqueId val="{00000001-2201-4701-BE74-E0F70F6B4EB3}"/>
            </c:ext>
          </c:extLst>
        </c:ser>
        <c:dLbls>
          <c:showLegendKey val="0"/>
          <c:showVal val="0"/>
          <c:showCatName val="0"/>
          <c:showSerName val="0"/>
          <c:showPercent val="0"/>
          <c:showBubbleSize val="0"/>
        </c:dLbls>
        <c:gapWidth val="219"/>
        <c:overlap val="-27"/>
        <c:axId val="1394792239"/>
        <c:axId val="1397514351"/>
      </c:barChart>
      <c:catAx>
        <c:axId val="139479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514351"/>
        <c:crosses val="autoZero"/>
        <c:auto val="1"/>
        <c:lblAlgn val="ctr"/>
        <c:lblOffset val="100"/>
        <c:noMultiLvlLbl val="0"/>
      </c:catAx>
      <c:valAx>
        <c:axId val="139751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of Sales Vol</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79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Trend Over Time</a:t>
            </a:r>
          </a:p>
          <a:p>
            <a:pPr>
              <a:defRPr/>
            </a:pPr>
            <a:endParaRPr lang="en-US"/>
          </a:p>
        </c:rich>
      </c:tx>
      <c:layout>
        <c:manualLayout>
          <c:xMode val="edge"/>
          <c:yMode val="edge"/>
          <c:x val="0.3097152230971128"/>
          <c:y val="0"/>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'Q 2) Soda Sales Trend Calculati'!$F$1</c:f>
              <c:strCache>
                <c:ptCount val="1"/>
                <c:pt idx="0">
                  <c:v>SalesVol</c:v>
                </c:pt>
              </c:strCache>
            </c:strRef>
          </c:tx>
          <c:spPr>
            <a:ln w="22225" cap="rnd">
              <a:solidFill>
                <a:schemeClr val="accent1"/>
              </a:solidFill>
            </a:ln>
            <a:effectLst>
              <a:glow rad="139700">
                <a:schemeClr val="accent1">
                  <a:satMod val="175000"/>
                  <a:alpha val="14000"/>
                </a:schemeClr>
              </a:glow>
            </a:effectLst>
          </c:spPr>
          <c:marker>
            <c:symbol val="none"/>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1"/>
            <c:trendlineLbl>
              <c:layout>
                <c:manualLayout>
                  <c:x val="-3.3464566929133857E-5"/>
                  <c:y val="0.2001498250218722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cat>
            <c:strRef>
              <c:f>'Q 2) Soda Sales Trend Calculati'!$B$2:$B$46</c:f>
              <c:strCache>
                <c:ptCount val="45"/>
                <c:pt idx="0">
                  <c:v>01-2012</c:v>
                </c:pt>
                <c:pt idx="1">
                  <c:v>02-2012</c:v>
                </c:pt>
                <c:pt idx="2">
                  <c:v>03-2012</c:v>
                </c:pt>
                <c:pt idx="3">
                  <c:v>04-2012</c:v>
                </c:pt>
                <c:pt idx="4">
                  <c:v>05-2012</c:v>
                </c:pt>
                <c:pt idx="5">
                  <c:v>06-2012</c:v>
                </c:pt>
                <c:pt idx="6">
                  <c:v>07-2012</c:v>
                </c:pt>
                <c:pt idx="7">
                  <c:v>08-2012</c:v>
                </c:pt>
                <c:pt idx="8">
                  <c:v>09-2012</c:v>
                </c:pt>
                <c:pt idx="9">
                  <c:v>10-2012</c:v>
                </c:pt>
                <c:pt idx="10">
                  <c:v>11-2012</c:v>
                </c:pt>
                <c:pt idx="11">
                  <c:v>12-2012</c:v>
                </c:pt>
                <c:pt idx="12">
                  <c:v>01-2013</c:v>
                </c:pt>
                <c:pt idx="13">
                  <c:v>02-2013</c:v>
                </c:pt>
                <c:pt idx="14">
                  <c:v>03-2013</c:v>
                </c:pt>
                <c:pt idx="15">
                  <c:v>04-2013</c:v>
                </c:pt>
                <c:pt idx="16">
                  <c:v>05-2013</c:v>
                </c:pt>
                <c:pt idx="17">
                  <c:v>06-2013</c:v>
                </c:pt>
                <c:pt idx="18">
                  <c:v>07-2013</c:v>
                </c:pt>
                <c:pt idx="19">
                  <c:v>08-2013</c:v>
                </c:pt>
                <c:pt idx="20">
                  <c:v>09-2013</c:v>
                </c:pt>
                <c:pt idx="21">
                  <c:v>10-2013</c:v>
                </c:pt>
                <c:pt idx="22">
                  <c:v>11-2013</c:v>
                </c:pt>
                <c:pt idx="23">
                  <c:v>12-2013</c:v>
                </c:pt>
                <c:pt idx="24">
                  <c:v>01-2014</c:v>
                </c:pt>
                <c:pt idx="25">
                  <c:v>02-2014</c:v>
                </c:pt>
                <c:pt idx="26">
                  <c:v>03-2014</c:v>
                </c:pt>
                <c:pt idx="27">
                  <c:v>04-2014</c:v>
                </c:pt>
                <c:pt idx="28">
                  <c:v>05-2014</c:v>
                </c:pt>
                <c:pt idx="29">
                  <c:v>06-2014</c:v>
                </c:pt>
                <c:pt idx="30">
                  <c:v>07-2014</c:v>
                </c:pt>
                <c:pt idx="31">
                  <c:v>08-2014</c:v>
                </c:pt>
                <c:pt idx="32">
                  <c:v>09-2014</c:v>
                </c:pt>
                <c:pt idx="33">
                  <c:v>10-2014</c:v>
                </c:pt>
                <c:pt idx="34">
                  <c:v>11-2014</c:v>
                </c:pt>
                <c:pt idx="35">
                  <c:v>12-2014</c:v>
                </c:pt>
                <c:pt idx="36">
                  <c:v>01-2015</c:v>
                </c:pt>
                <c:pt idx="37">
                  <c:v>02-2015</c:v>
                </c:pt>
                <c:pt idx="38">
                  <c:v>03-2015</c:v>
                </c:pt>
                <c:pt idx="39">
                  <c:v>04-2015</c:v>
                </c:pt>
                <c:pt idx="40">
                  <c:v>05-2015</c:v>
                </c:pt>
                <c:pt idx="41">
                  <c:v>06-2015</c:v>
                </c:pt>
                <c:pt idx="42">
                  <c:v>07-2015</c:v>
                </c:pt>
                <c:pt idx="43">
                  <c:v>08-2015</c:v>
                </c:pt>
                <c:pt idx="44">
                  <c:v>09-2015</c:v>
                </c:pt>
              </c:strCache>
            </c:strRef>
          </c:cat>
          <c:val>
            <c:numRef>
              <c:f>'Q 2) Soda Sales Trend Calculati'!$F$2:$F$46</c:f>
              <c:numCache>
                <c:formatCode>0.00</c:formatCode>
                <c:ptCount val="45"/>
                <c:pt idx="0">
                  <c:v>6861</c:v>
                </c:pt>
                <c:pt idx="1">
                  <c:v>6196</c:v>
                </c:pt>
                <c:pt idx="2">
                  <c:v>7519</c:v>
                </c:pt>
                <c:pt idx="3">
                  <c:v>8498</c:v>
                </c:pt>
                <c:pt idx="4">
                  <c:v>8721</c:v>
                </c:pt>
                <c:pt idx="5">
                  <c:v>6764</c:v>
                </c:pt>
                <c:pt idx="6">
                  <c:v>6538</c:v>
                </c:pt>
                <c:pt idx="7">
                  <c:v>6808</c:v>
                </c:pt>
                <c:pt idx="8">
                  <c:v>6292</c:v>
                </c:pt>
                <c:pt idx="9">
                  <c:v>6973</c:v>
                </c:pt>
                <c:pt idx="10">
                  <c:v>8132</c:v>
                </c:pt>
                <c:pt idx="11">
                  <c:v>8857</c:v>
                </c:pt>
                <c:pt idx="12">
                  <c:v>8939</c:v>
                </c:pt>
                <c:pt idx="13">
                  <c:v>7863</c:v>
                </c:pt>
                <c:pt idx="14">
                  <c:v>9506</c:v>
                </c:pt>
                <c:pt idx="15">
                  <c:v>10338</c:v>
                </c:pt>
                <c:pt idx="16">
                  <c:v>10094</c:v>
                </c:pt>
                <c:pt idx="17">
                  <c:v>8523</c:v>
                </c:pt>
                <c:pt idx="18">
                  <c:v>8283</c:v>
                </c:pt>
                <c:pt idx="19">
                  <c:v>8210</c:v>
                </c:pt>
                <c:pt idx="20">
                  <c:v>7656</c:v>
                </c:pt>
                <c:pt idx="21">
                  <c:v>8167</c:v>
                </c:pt>
                <c:pt idx="22">
                  <c:v>8326</c:v>
                </c:pt>
                <c:pt idx="23">
                  <c:v>8275</c:v>
                </c:pt>
                <c:pt idx="24">
                  <c:v>8025</c:v>
                </c:pt>
                <c:pt idx="25">
                  <c:v>7350</c:v>
                </c:pt>
                <c:pt idx="26">
                  <c:v>9306</c:v>
                </c:pt>
                <c:pt idx="27">
                  <c:v>10390</c:v>
                </c:pt>
                <c:pt idx="28">
                  <c:v>10455</c:v>
                </c:pt>
                <c:pt idx="29">
                  <c:v>9240</c:v>
                </c:pt>
                <c:pt idx="30">
                  <c:v>8688</c:v>
                </c:pt>
                <c:pt idx="31">
                  <c:v>8677</c:v>
                </c:pt>
                <c:pt idx="32">
                  <c:v>8270</c:v>
                </c:pt>
                <c:pt idx="33">
                  <c:v>8599</c:v>
                </c:pt>
                <c:pt idx="34">
                  <c:v>8428</c:v>
                </c:pt>
                <c:pt idx="35">
                  <c:v>9133</c:v>
                </c:pt>
                <c:pt idx="36">
                  <c:v>8655</c:v>
                </c:pt>
                <c:pt idx="37">
                  <c:v>7713</c:v>
                </c:pt>
                <c:pt idx="38">
                  <c:v>10099</c:v>
                </c:pt>
                <c:pt idx="39">
                  <c:v>10914</c:v>
                </c:pt>
                <c:pt idx="40">
                  <c:v>11132</c:v>
                </c:pt>
                <c:pt idx="41">
                  <c:v>10187</c:v>
                </c:pt>
                <c:pt idx="42">
                  <c:v>9542</c:v>
                </c:pt>
                <c:pt idx="43">
                  <c:v>9100</c:v>
                </c:pt>
                <c:pt idx="44">
                  <c:v>8883</c:v>
                </c:pt>
              </c:numCache>
            </c:numRef>
          </c:val>
          <c:smooth val="0"/>
          <c:extLst>
            <c:ext xmlns:c16="http://schemas.microsoft.com/office/drawing/2014/chart" uri="{C3380CC4-5D6E-409C-BE32-E72D297353CC}">
              <c16:uniqueId val="{00000002-B27B-4283-A61A-4D31D69BAE24}"/>
            </c:ext>
          </c:extLst>
        </c:ser>
        <c:dLbls>
          <c:showLegendKey val="0"/>
          <c:showVal val="0"/>
          <c:showCatName val="0"/>
          <c:showSerName val="0"/>
          <c:showPercent val="0"/>
          <c:showBubbleSize val="0"/>
        </c:dLbls>
        <c:smooth val="0"/>
        <c:axId val="23800079"/>
        <c:axId val="23800559"/>
      </c:lineChart>
      <c:catAx>
        <c:axId val="238000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Month</a:t>
                </a:r>
                <a:r>
                  <a:rPr lang="en-IN" baseline="0"/>
                  <a:t> , Year</a:t>
                </a:r>
              </a:p>
              <a:p>
                <a:pPr>
                  <a:defRPr/>
                </a:pPr>
                <a:endParaRPr lang="en-IN" baseline="0"/>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800559"/>
        <c:crosses val="autoZero"/>
        <c:auto val="1"/>
        <c:lblAlgn val="ctr"/>
        <c:lblOffset val="100"/>
        <c:noMultiLvlLbl val="0"/>
      </c:catAx>
      <c:valAx>
        <c:axId val="238005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r>
                  <a:rPr lang="en-IN" baseline="0"/>
                  <a:t> Volume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80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45720</xdr:rowOff>
    </xdr:from>
    <xdr:to>
      <xdr:col>11</xdr:col>
      <xdr:colOff>114300</xdr:colOff>
      <xdr:row>16</xdr:row>
      <xdr:rowOff>45720</xdr:rowOff>
    </xdr:to>
    <xdr:graphicFrame macro="">
      <xdr:nvGraphicFramePr>
        <xdr:cNvPr id="4" name="Chart 3">
          <a:extLst>
            <a:ext uri="{FF2B5EF4-FFF2-40B4-BE49-F238E27FC236}">
              <a16:creationId xmlns:a16="http://schemas.microsoft.com/office/drawing/2014/main" id="{FEE1DAE7-0004-4545-8810-B352F0BE9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106680</xdr:colOff>
      <xdr:row>1</xdr:row>
      <xdr:rowOff>53340</xdr:rowOff>
    </xdr:from>
    <xdr:to>
      <xdr:col>19</xdr:col>
      <xdr:colOff>563880</xdr:colOff>
      <xdr:row>16</xdr:row>
      <xdr:rowOff>38100</xdr:rowOff>
    </xdr:to>
    <xdr:graphicFrame macro="">
      <xdr:nvGraphicFramePr>
        <xdr:cNvPr id="5" name="Chart 4">
          <a:extLst>
            <a:ext uri="{FF2B5EF4-FFF2-40B4-BE49-F238E27FC236}">
              <a16:creationId xmlns:a16="http://schemas.microsoft.com/office/drawing/2014/main" id="{710F194B-E069-4978-B89D-D001E2175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20</xdr:row>
      <xdr:rowOff>121920</xdr:rowOff>
    </xdr:from>
    <xdr:to>
      <xdr:col>11</xdr:col>
      <xdr:colOff>198120</xdr:colOff>
      <xdr:row>35</xdr:row>
      <xdr:rowOff>121920</xdr:rowOff>
    </xdr:to>
    <xdr:graphicFrame macro="">
      <xdr:nvGraphicFramePr>
        <xdr:cNvPr id="6" name="Chart 5">
          <a:extLst>
            <a:ext uri="{FF2B5EF4-FFF2-40B4-BE49-F238E27FC236}">
              <a16:creationId xmlns:a16="http://schemas.microsoft.com/office/drawing/2014/main" id="{A00F9288-514A-4D0F-8032-993A7AEBC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64</xdr:row>
      <xdr:rowOff>106680</xdr:rowOff>
    </xdr:from>
    <xdr:to>
      <xdr:col>11</xdr:col>
      <xdr:colOff>205740</xdr:colOff>
      <xdr:row>79</xdr:row>
      <xdr:rowOff>106680</xdr:rowOff>
    </xdr:to>
    <xdr:graphicFrame macro="">
      <xdr:nvGraphicFramePr>
        <xdr:cNvPr id="10" name="Chart 9">
          <a:extLst>
            <a:ext uri="{FF2B5EF4-FFF2-40B4-BE49-F238E27FC236}">
              <a16:creationId xmlns:a16="http://schemas.microsoft.com/office/drawing/2014/main" id="{A9B6A928-212E-4BEE-A1BF-B89AD6C92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114300</xdr:colOff>
      <xdr:row>45</xdr:row>
      <xdr:rowOff>137160</xdr:rowOff>
    </xdr:from>
    <xdr:to>
      <xdr:col>8</xdr:col>
      <xdr:colOff>350520</xdr:colOff>
      <xdr:row>60</xdr:row>
      <xdr:rowOff>137160</xdr:rowOff>
    </xdr:to>
    <xdr:graphicFrame macro="">
      <xdr:nvGraphicFramePr>
        <xdr:cNvPr id="13" name="Chart 12">
          <a:extLst>
            <a:ext uri="{FF2B5EF4-FFF2-40B4-BE49-F238E27FC236}">
              <a16:creationId xmlns:a16="http://schemas.microsoft.com/office/drawing/2014/main" id="{E0518764-668D-47CA-B362-BDAEB6382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205740</xdr:colOff>
      <xdr:row>64</xdr:row>
      <xdr:rowOff>106680</xdr:rowOff>
    </xdr:from>
    <xdr:to>
      <xdr:col>18</xdr:col>
      <xdr:colOff>510540</xdr:colOff>
      <xdr:row>79</xdr:row>
      <xdr:rowOff>99060</xdr:rowOff>
    </xdr:to>
    <xdr:graphicFrame macro="">
      <xdr:nvGraphicFramePr>
        <xdr:cNvPr id="19" name="Chart 18">
          <a:extLst>
            <a:ext uri="{FF2B5EF4-FFF2-40B4-BE49-F238E27FC236}">
              <a16:creationId xmlns:a16="http://schemas.microsoft.com/office/drawing/2014/main" id="{833AE5EF-AD3F-4D6F-AB83-2BDBCA115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5</xdr:col>
      <xdr:colOff>373380</xdr:colOff>
      <xdr:row>18</xdr:row>
      <xdr:rowOff>0</xdr:rowOff>
    </xdr:to>
    <xdr:graphicFrame macro="">
      <xdr:nvGraphicFramePr>
        <xdr:cNvPr id="5" name="Chart 4">
          <a:extLst>
            <a:ext uri="{FF2B5EF4-FFF2-40B4-BE49-F238E27FC236}">
              <a16:creationId xmlns:a16="http://schemas.microsoft.com/office/drawing/2014/main" id="{1452E56D-85B3-4CED-A2EE-7A1E7CFE5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388620</xdr:colOff>
      <xdr:row>3</xdr:row>
      <xdr:rowOff>7620</xdr:rowOff>
    </xdr:from>
    <xdr:to>
      <xdr:col>13</xdr:col>
      <xdr:colOff>0</xdr:colOff>
      <xdr:row>17</xdr:row>
      <xdr:rowOff>167640</xdr:rowOff>
    </xdr:to>
    <xdr:graphicFrame macro="">
      <xdr:nvGraphicFramePr>
        <xdr:cNvPr id="12" name="Chart 11">
          <a:extLst>
            <a:ext uri="{FF2B5EF4-FFF2-40B4-BE49-F238E27FC236}">
              <a16:creationId xmlns:a16="http://schemas.microsoft.com/office/drawing/2014/main" id="{19CD6D15-A83F-4AF7-A0B8-049B3757E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518160</xdr:colOff>
      <xdr:row>4</xdr:row>
      <xdr:rowOff>106680</xdr:rowOff>
    </xdr:from>
    <xdr:to>
      <xdr:col>8</xdr:col>
      <xdr:colOff>213360</xdr:colOff>
      <xdr:row>19</xdr:row>
      <xdr:rowOff>106680</xdr:rowOff>
    </xdr:to>
    <xdr:graphicFrame macro="">
      <xdr:nvGraphicFramePr>
        <xdr:cNvPr id="3" name="Chart 2">
          <a:extLst>
            <a:ext uri="{FF2B5EF4-FFF2-40B4-BE49-F238E27FC236}">
              <a16:creationId xmlns:a16="http://schemas.microsoft.com/office/drawing/2014/main" id="{F8A59B34-6F23-4EB5-B978-90795FF11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326571</xdr:colOff>
      <xdr:row>3</xdr:row>
      <xdr:rowOff>152400</xdr:rowOff>
    </xdr:from>
    <xdr:to>
      <xdr:col>24</xdr:col>
      <xdr:colOff>21771</xdr:colOff>
      <xdr:row>18</xdr:row>
      <xdr:rowOff>119743</xdr:rowOff>
    </xdr:to>
    <xdr:graphicFrame macro="">
      <xdr:nvGraphicFramePr>
        <xdr:cNvPr id="5" name="Chart 4">
          <a:extLst>
            <a:ext uri="{FF2B5EF4-FFF2-40B4-BE49-F238E27FC236}">
              <a16:creationId xmlns:a16="http://schemas.microsoft.com/office/drawing/2014/main" id="{CFDA5AF0-41E2-E076-712A-471754A28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391886</xdr:colOff>
      <xdr:row>20</xdr:row>
      <xdr:rowOff>43543</xdr:rowOff>
    </xdr:from>
    <xdr:to>
      <xdr:col>24</xdr:col>
      <xdr:colOff>87086</xdr:colOff>
      <xdr:row>35</xdr:row>
      <xdr:rowOff>10885</xdr:rowOff>
    </xdr:to>
    <xdr:graphicFrame macro="">
      <xdr:nvGraphicFramePr>
        <xdr:cNvPr id="6" name="Chart 5">
          <a:extLst>
            <a:ext uri="{FF2B5EF4-FFF2-40B4-BE49-F238E27FC236}">
              <a16:creationId xmlns:a16="http://schemas.microsoft.com/office/drawing/2014/main" id="{A677BA4F-E878-696C-27C4-D6C9DC62E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259080</xdr:colOff>
      <xdr:row>4</xdr:row>
      <xdr:rowOff>163830</xdr:rowOff>
    </xdr:from>
    <xdr:to>
      <xdr:col>20</xdr:col>
      <xdr:colOff>563880</xdr:colOff>
      <xdr:row>19</xdr:row>
      <xdr:rowOff>163830</xdr:rowOff>
    </xdr:to>
    <xdr:graphicFrame macro="">
      <xdr:nvGraphicFramePr>
        <xdr:cNvPr id="2" name="Chart 1">
          <a:extLst>
            <a:ext uri="{FF2B5EF4-FFF2-40B4-BE49-F238E27FC236}">
              <a16:creationId xmlns:a16="http://schemas.microsoft.com/office/drawing/2014/main" id="{902FC497-7E75-642D-5B43-8782BBBAE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21</xdr:row>
      <xdr:rowOff>0</xdr:rowOff>
    </xdr:from>
    <xdr:to>
      <xdr:col>25</xdr:col>
      <xdr:colOff>91440</xdr:colOff>
      <xdr:row>36</xdr:row>
      <xdr:rowOff>0</xdr:rowOff>
    </xdr:to>
    <xdr:graphicFrame macro="">
      <xdr:nvGraphicFramePr>
        <xdr:cNvPr id="4" name="Chart 3">
          <a:extLst>
            <a:ext uri="{FF2B5EF4-FFF2-40B4-BE49-F238E27FC236}">
              <a16:creationId xmlns:a16="http://schemas.microsoft.com/office/drawing/2014/main" id="{C7DEF6F4-890B-41EC-AD59-BDE7EEB46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YAMAL MUKHERJEE" refreshedDate="45823.023063541666" createdVersion="8" refreshedVersion="8" minRefreshableVersion="3" recordCount="45" xr:uid="{C9E519AC-AD51-46E6-9329-191A91FB057A}">
  <cacheSource type="worksheet">
    <worksheetSource ref="A1:N46" sheet="Modified DATA"/>
  </cacheSource>
  <cacheFields count="13">
    <cacheField name="Month" numFmtId="14">
      <sharedItems containsSemiMixedTypes="0" containsNonDate="0" containsDate="1" containsString="0" minDate="2012-01-01T00:00:00" maxDate="2015-09-02T00:00:00"/>
    </cacheField>
    <cacheField name="Month No." numFmtId="0">
      <sharedItems containsSemiMixedTypes="0" containsString="0" containsNumber="1" containsInteger="1" minValue="1" maxValue="12" count="12">
        <n v="1"/>
        <n v="2"/>
        <n v="3"/>
        <n v="4"/>
        <n v="5"/>
        <n v="6"/>
        <n v="7"/>
        <n v="8"/>
        <n v="9"/>
        <n v="10"/>
        <n v="11"/>
        <n v="12"/>
      </sharedItems>
    </cacheField>
    <cacheField name="SalesVol" numFmtId="2">
      <sharedItems containsSemiMixedTypes="0" containsString="0" containsNumber="1" containsInteger="1" minValue="6196" maxValue="11132"/>
    </cacheField>
    <cacheField name="TVGrP" numFmtId="2">
      <sharedItems containsSemiMixedTypes="0" containsString="0" containsNumber="1" minValue="252.21632667250338" maxValue="1620.4487480213188"/>
    </cacheField>
    <cacheField name="InstoreAds" numFmtId="2">
      <sharedItems containsSemiMixedTypes="0" containsString="0" containsNumber="1" containsInteger="1" minValue="0" maxValue="4699238"/>
    </cacheField>
    <cacheField name="OutdoorAds" numFmtId="2">
      <sharedItems containsSemiMixedTypes="0" containsString="0" containsNumber="1" minValue="391876" maxValue="376010881"/>
    </cacheField>
    <cacheField name="Promotion" numFmtId="2">
      <sharedItems containsSemiMixedTypes="0" containsString="0" containsNumber="1" containsInteger="1" minValue="0" maxValue="20145571"/>
    </cacheField>
    <cacheField name="DigitalAds" numFmtId="2">
      <sharedItems containsSemiMixedTypes="0" containsString="0" containsNumber="1" containsInteger="1" minValue="0" maxValue="4524"/>
    </cacheField>
    <cacheField name="Price" numFmtId="2">
      <sharedItems containsSemiMixedTypes="0" containsString="0" containsNumber="1" containsInteger="1" minValue="149" maxValue="156"/>
    </cacheField>
    <cacheField name="Comp1TV" numFmtId="2">
      <sharedItems containsSemiMixedTypes="0" containsString="0" containsNumber="1" containsInteger="1" minValue="0" maxValue="22"/>
    </cacheField>
    <cacheField name="Comp1NPapers" numFmtId="2">
      <sharedItems containsSemiMixedTypes="0" containsString="0" containsNumber="1" containsInteger="1" minValue="0" maxValue="18528000"/>
    </cacheField>
    <cacheField name="Comp1OOH" numFmtId="2">
      <sharedItems containsSemiMixedTypes="0" containsString="0" containsNumber="1" containsInteger="1" minValue="0" maxValue="1"/>
    </cacheField>
    <cacheField name="Comp2NP" numFmtId="2">
      <sharedItems containsSemiMixedTypes="0" containsString="0" containsNumber="1" containsInteger="1" minValue="0" maxValue="38508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d v="2012-01-01T00:00:00"/>
    <x v="0"/>
    <n v="6861"/>
    <n v="252.21632667250338"/>
    <n v="0"/>
    <n v="391876"/>
    <n v="0"/>
    <n v="0"/>
    <n v="150"/>
    <n v="8"/>
    <n v="0"/>
    <n v="0"/>
    <n v="0"/>
  </r>
  <r>
    <d v="2012-02-01T00:00:00"/>
    <x v="1"/>
    <n v="6196"/>
    <n v="689.04142864396499"/>
    <n v="0"/>
    <n v="391876"/>
    <n v="0"/>
    <n v="917"/>
    <n v="153"/>
    <n v="12"/>
    <n v="0"/>
    <n v="0"/>
    <n v="0"/>
  </r>
  <r>
    <d v="2012-03-01T00:00:00"/>
    <x v="2"/>
    <n v="7519"/>
    <n v="798.01690564132048"/>
    <n v="309960"/>
    <n v="6317682.25"/>
    <n v="0"/>
    <n v="1191"/>
    <n v="152"/>
    <n v="17"/>
    <n v="6636000"/>
    <n v="0"/>
    <n v="13272000"/>
  </r>
  <r>
    <d v="2012-04-01T00:00:00"/>
    <x v="3"/>
    <n v="8498"/>
    <n v="922.7139525189458"/>
    <n v="309960"/>
    <n v="6292572.25"/>
    <n v="34853"/>
    <n v="1597"/>
    <n v="149"/>
    <n v="17"/>
    <n v="0"/>
    <n v="0"/>
    <n v="6636000"/>
  </r>
  <r>
    <d v="2012-05-01T00:00:00"/>
    <x v="4"/>
    <n v="8721"/>
    <n v="445.66510543303235"/>
    <n v="309960"/>
    <n v="6290064"/>
    <n v="198664"/>
    <n v="1853"/>
    <n v="150"/>
    <n v="17"/>
    <n v="0"/>
    <n v="0"/>
    <n v="6636000"/>
  </r>
  <r>
    <d v="2012-06-01T00:00:00"/>
    <x v="5"/>
    <n v="6764"/>
    <n v="310.34669068936762"/>
    <n v="0"/>
    <n v="842724"/>
    <n v="0"/>
    <n v="1904"/>
    <n v="152"/>
    <n v="21"/>
    <n v="0"/>
    <n v="1"/>
    <n v="0"/>
  </r>
  <r>
    <d v="2012-07-01T00:00:00"/>
    <x v="6"/>
    <n v="6538"/>
    <n v="658.8007373459028"/>
    <n v="309960"/>
    <n v="8608356"/>
    <n v="76327"/>
    <n v="1919"/>
    <n v="155"/>
    <n v="21"/>
    <n v="0"/>
    <n v="1"/>
    <n v="6836000"/>
  </r>
  <r>
    <d v="2012-08-01T00:00:00"/>
    <x v="7"/>
    <n v="6808"/>
    <n v="614.21245932788941"/>
    <n v="309960"/>
    <n v="9821956"/>
    <n v="973811"/>
    <n v="2266"/>
    <n v="153"/>
    <n v="20"/>
    <n v="0"/>
    <n v="0"/>
    <n v="0"/>
  </r>
  <r>
    <d v="2012-09-01T00:00:00"/>
    <x v="8"/>
    <n v="6292"/>
    <n v="388.93428086932994"/>
    <n v="0"/>
    <n v="9815689"/>
    <n v="1032480"/>
    <n v="2370"/>
    <n v="153"/>
    <n v="19"/>
    <n v="0"/>
    <n v="0"/>
    <n v="0"/>
  </r>
  <r>
    <d v="2012-10-01T00:00:00"/>
    <x v="9"/>
    <n v="6973"/>
    <n v="950.53061939867041"/>
    <n v="0"/>
    <n v="10055241"/>
    <n v="3288544"/>
    <n v="2401"/>
    <n v="154"/>
    <n v="20"/>
    <n v="14536000"/>
    <n v="0"/>
    <n v="13288000"/>
  </r>
  <r>
    <d v="2012-11-01T00:00:00"/>
    <x v="10"/>
    <n v="8132"/>
    <n v="972.9614957294616"/>
    <n v="336960"/>
    <n v="11444689"/>
    <n v="18087951"/>
    <n v="2472"/>
    <n v="153"/>
    <n v="22"/>
    <n v="0"/>
    <n v="0"/>
    <n v="38508000"/>
  </r>
  <r>
    <d v="2012-12-01T00:00:00"/>
    <x v="11"/>
    <n v="8857"/>
    <n v="1070.018608023101"/>
    <n v="3432317"/>
    <n v="7789681"/>
    <n v="10646798"/>
    <n v="2574"/>
    <n v="151"/>
    <n v="12"/>
    <n v="0"/>
    <n v="0"/>
    <n v="15825000"/>
  </r>
  <r>
    <d v="2013-01-01T00:00:00"/>
    <x v="0"/>
    <n v="8939"/>
    <n v="1620.4487480213188"/>
    <n v="3412067"/>
    <n v="11404129"/>
    <n v="2776414"/>
    <n v="2669"/>
    <n v="154"/>
    <n v="5"/>
    <n v="0"/>
    <n v="0"/>
    <n v="0"/>
  </r>
  <r>
    <d v="2013-02-01T00:00:00"/>
    <x v="1"/>
    <n v="7863"/>
    <n v="495.43507550150218"/>
    <n v="3412067"/>
    <n v="11400752.25"/>
    <n v="0"/>
    <n v="2461"/>
    <n v="154"/>
    <n v="11"/>
    <n v="0"/>
    <n v="0"/>
    <n v="1000"/>
  </r>
  <r>
    <d v="2013-03-01T00:00:00"/>
    <x v="2"/>
    <n v="9506"/>
    <n v="1296.654317371904"/>
    <n v="2912067"/>
    <n v="12425625"/>
    <n v="4900000"/>
    <n v="2159"/>
    <n v="153"/>
    <n v="18"/>
    <n v="0"/>
    <n v="0"/>
    <n v="6840000"/>
  </r>
  <r>
    <d v="2013-04-01T00:00:00"/>
    <x v="3"/>
    <n v="10338"/>
    <n v="648.81143862317333"/>
    <n v="2912067"/>
    <n v="16662724"/>
    <n v="5715857"/>
    <n v="2599"/>
    <n v="151"/>
    <n v="18"/>
    <n v="0"/>
    <n v="0"/>
    <n v="0"/>
  </r>
  <r>
    <d v="2013-05-01T00:00:00"/>
    <x v="4"/>
    <n v="10094"/>
    <n v="643.83399474514692"/>
    <n v="412067"/>
    <n v="12425625"/>
    <n v="20145571"/>
    <n v="2820"/>
    <n v="152"/>
    <n v="17"/>
    <n v="0"/>
    <n v="0"/>
    <n v="0"/>
  </r>
  <r>
    <d v="2013-06-01T00:00:00"/>
    <x v="5"/>
    <n v="8523"/>
    <n v="694.1209704282229"/>
    <n v="412067"/>
    <n v="7043716"/>
    <n v="0"/>
    <n v="2597"/>
    <n v="154"/>
    <n v="7"/>
    <n v="0"/>
    <n v="0"/>
    <n v="28600000"/>
  </r>
  <r>
    <d v="2013-07-01T00:00:00"/>
    <x v="6"/>
    <n v="8283"/>
    <n v="570.57501588428511"/>
    <n v="412067"/>
    <n v="5953600"/>
    <n v="2801332"/>
    <n v="2530"/>
    <n v="155"/>
    <n v="3"/>
    <n v="0"/>
    <n v="0"/>
    <n v="28350000"/>
  </r>
  <r>
    <d v="2013-08-01T00:00:00"/>
    <x v="7"/>
    <n v="8210"/>
    <n v="463.58008429952673"/>
    <n v="412067"/>
    <n v="5953600"/>
    <n v="3517289"/>
    <n v="2419"/>
    <n v="156"/>
    <n v="1"/>
    <n v="0"/>
    <n v="0"/>
    <n v="6840000"/>
  </r>
  <r>
    <d v="2013-09-01T00:00:00"/>
    <x v="8"/>
    <n v="7656"/>
    <n v="406.14236140169919"/>
    <n v="412067"/>
    <n v="5953600"/>
    <n v="0"/>
    <n v="1857"/>
    <n v="156"/>
    <n v="6"/>
    <n v="0"/>
    <n v="0"/>
    <n v="6840000"/>
  </r>
  <r>
    <d v="2013-10-01T00:00:00"/>
    <x v="9"/>
    <n v="8167"/>
    <n v="740.33591247497293"/>
    <n v="2912067"/>
    <n v="8755681"/>
    <n v="2972895"/>
    <n v="1956"/>
    <n v="156"/>
    <n v="13"/>
    <n v="0"/>
    <n v="0"/>
    <n v="0"/>
  </r>
  <r>
    <d v="2013-11-01T00:00:00"/>
    <x v="10"/>
    <n v="8326"/>
    <n v="481.70522764985424"/>
    <n v="2912067"/>
    <n v="8564402.25"/>
    <n v="2889982"/>
    <n v="2398"/>
    <n v="155"/>
    <n v="15"/>
    <n v="0"/>
    <n v="0"/>
    <n v="0"/>
  </r>
  <r>
    <d v="2013-12-01T00:00:00"/>
    <x v="11"/>
    <n v="8275"/>
    <n v="532.60736766391972"/>
    <n v="412067"/>
    <n v="10640644"/>
    <n v="0"/>
    <n v="1542"/>
    <n v="155"/>
    <n v="16"/>
    <n v="0"/>
    <n v="0"/>
    <n v="10880000"/>
  </r>
  <r>
    <d v="2014-01-01T00:00:00"/>
    <x v="0"/>
    <n v="8025"/>
    <n v="556.24535010357852"/>
    <n v="0"/>
    <n v="11292960.25"/>
    <n v="0"/>
    <n v="1548"/>
    <n v="154"/>
    <n v="6"/>
    <n v="0"/>
    <n v="0"/>
    <n v="0"/>
  </r>
  <r>
    <d v="2014-02-01T00:00:00"/>
    <x v="1"/>
    <n v="7350"/>
    <n v="830.02078631116046"/>
    <n v="0"/>
    <n v="14058750.25"/>
    <n v="0"/>
    <n v="2039"/>
    <n v="156"/>
    <n v="13"/>
    <n v="0"/>
    <n v="0"/>
    <n v="0"/>
  </r>
  <r>
    <d v="2014-03-01T00:00:00"/>
    <x v="2"/>
    <n v="9306"/>
    <n v="1087.4312469532304"/>
    <n v="0"/>
    <n v="91968100"/>
    <n v="0"/>
    <n v="2569"/>
    <n v="154"/>
    <n v="16"/>
    <n v="201000"/>
    <n v="0"/>
    <n v="0"/>
  </r>
  <r>
    <d v="2014-04-01T00:00:00"/>
    <x v="3"/>
    <n v="10390"/>
    <n v="1151.9926671345531"/>
    <n v="0"/>
    <n v="17451506.25"/>
    <n v="0"/>
    <n v="2645"/>
    <n v="151"/>
    <n v="16"/>
    <n v="603000"/>
    <n v="0"/>
    <n v="0"/>
  </r>
  <r>
    <d v="2014-05-01T00:00:00"/>
    <x v="4"/>
    <n v="10455"/>
    <n v="1128.3866856656325"/>
    <n v="0"/>
    <n v="16479540.25"/>
    <n v="0"/>
    <n v="3028"/>
    <n v="151"/>
    <n v="7"/>
    <n v="0"/>
    <n v="0"/>
    <n v="12214000"/>
  </r>
  <r>
    <d v="2014-06-01T00:00:00"/>
    <x v="5"/>
    <n v="9240"/>
    <n v="1223.6820081173857"/>
    <n v="0"/>
    <n v="16301406.25"/>
    <n v="0"/>
    <n v="3143"/>
    <n v="153"/>
    <n v="3"/>
    <n v="0"/>
    <n v="0"/>
    <n v="0"/>
  </r>
  <r>
    <d v="2014-07-01T00:00:00"/>
    <x v="6"/>
    <n v="8688"/>
    <n v="1110.7787545931426"/>
    <n v="0"/>
    <n v="12260502.25"/>
    <n v="0"/>
    <n v="2817"/>
    <n v="154"/>
    <n v="1"/>
    <n v="0"/>
    <n v="0"/>
    <n v="0"/>
  </r>
  <r>
    <d v="2014-08-01T00:00:00"/>
    <x v="7"/>
    <n v="8677"/>
    <n v="570.57501588428511"/>
    <n v="0"/>
    <n v="9803161"/>
    <n v="0"/>
    <n v="2719"/>
    <n v="153"/>
    <n v="0"/>
    <n v="0"/>
    <n v="0"/>
    <n v="6107000"/>
  </r>
  <r>
    <d v="2014-09-01T00:00:00"/>
    <x v="8"/>
    <n v="8270"/>
    <n v="542.02558784830228"/>
    <n v="0"/>
    <n v="9597604"/>
    <n v="0"/>
    <n v="2494"/>
    <n v="153"/>
    <n v="0"/>
    <n v="6107000"/>
    <n v="0"/>
    <n v="0"/>
  </r>
  <r>
    <d v="2014-10-01T00:00:00"/>
    <x v="9"/>
    <n v="8599"/>
    <n v="384.66733319663706"/>
    <n v="0"/>
    <n v="6325225"/>
    <n v="0"/>
    <n v="2426"/>
    <n v="153"/>
    <n v="13"/>
    <n v="0"/>
    <n v="0"/>
    <n v="12314000"/>
  </r>
  <r>
    <d v="2014-11-01T00:00:00"/>
    <x v="10"/>
    <n v="8428"/>
    <n v="995.5485988209773"/>
    <n v="0"/>
    <n v="14428602.25"/>
    <n v="0"/>
    <n v="2252"/>
    <n v="153"/>
    <n v="17"/>
    <n v="6107000"/>
    <n v="0"/>
    <n v="0"/>
  </r>
  <r>
    <d v="2014-12-01T00:00:00"/>
    <x v="11"/>
    <n v="9133"/>
    <n v="1395.8959099335084"/>
    <n v="0"/>
    <n v="19945156"/>
    <n v="0"/>
    <n v="2200"/>
    <n v="151"/>
    <n v="19"/>
    <n v="12214000"/>
    <n v="0"/>
    <n v="14000"/>
  </r>
  <r>
    <d v="2015-01-01T00:00:00"/>
    <x v="0"/>
    <n v="8655"/>
    <n v="1358.4233576163178"/>
    <n v="0"/>
    <n v="63274070.25"/>
    <n v="0"/>
    <n v="1615"/>
    <n v="152"/>
    <n v="8"/>
    <n v="0"/>
    <n v="0"/>
    <n v="144000"/>
  </r>
  <r>
    <d v="2015-02-01T00:00:00"/>
    <x v="1"/>
    <n v="7713"/>
    <n v="1302.7923201431367"/>
    <n v="0"/>
    <n v="92294449"/>
    <n v="0"/>
    <n v="4524"/>
    <n v="154"/>
    <n v="3"/>
    <n v="0"/>
    <n v="0"/>
    <n v="0"/>
  </r>
  <r>
    <d v="2015-03-01T00:00:00"/>
    <x v="2"/>
    <n v="10099"/>
    <n v="906.143443261107"/>
    <n v="0"/>
    <n v="92294449"/>
    <n v="0"/>
    <n v="4255"/>
    <n v="152"/>
    <n v="13"/>
    <n v="0"/>
    <n v="0"/>
    <n v="144000"/>
  </r>
  <r>
    <d v="2015-04-01T00:00:00"/>
    <x v="3"/>
    <n v="10914"/>
    <n v="410.4791516178156"/>
    <n v="4699238"/>
    <n v="107298522.25"/>
    <n v="0"/>
    <n v="1984"/>
    <n v="150"/>
    <n v="10"/>
    <n v="0"/>
    <n v="0"/>
    <n v="0"/>
  </r>
  <r>
    <d v="2015-05-01T00:00:00"/>
    <x v="4"/>
    <n v="11132"/>
    <n v="978.59368162871408"/>
    <n v="3432238"/>
    <n v="353045310.25"/>
    <n v="0"/>
    <n v="595"/>
    <n v="151"/>
    <n v="4"/>
    <n v="0"/>
    <n v="0"/>
    <n v="0"/>
  </r>
  <r>
    <d v="2015-06-01T00:00:00"/>
    <x v="5"/>
    <n v="10187"/>
    <n v="803.32462370092014"/>
    <n v="500000"/>
    <n v="281685872.25"/>
    <n v="0"/>
    <n v="179"/>
    <n v="150"/>
    <n v="2"/>
    <n v="0"/>
    <n v="0"/>
    <n v="0"/>
  </r>
  <r>
    <d v="2015-07-01T00:00:00"/>
    <x v="6"/>
    <n v="9542"/>
    <n v="846.16355917552346"/>
    <n v="0"/>
    <n v="102292996"/>
    <n v="3200000"/>
    <n v="761"/>
    <n v="152"/>
    <n v="1"/>
    <n v="0"/>
    <n v="0"/>
    <n v="0"/>
  </r>
  <r>
    <d v="2015-08-01T00:00:00"/>
    <x v="7"/>
    <n v="9100"/>
    <n v="1035.4476756974566"/>
    <n v="0"/>
    <n v="376010881"/>
    <n v="2771002"/>
    <n v="228"/>
    <n v="153"/>
    <n v="12"/>
    <n v="12352000"/>
    <n v="0"/>
    <n v="8318000"/>
  </r>
  <r>
    <d v="2015-09-01T00:00:00"/>
    <x v="8"/>
    <n v="8883"/>
    <n v="397.51038519814864"/>
    <n v="0"/>
    <n v="219647220.25"/>
    <n v="0"/>
    <n v="68"/>
    <n v="151"/>
    <n v="19"/>
    <n v="18528000"/>
    <n v="0"/>
    <n v="6238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77AE44-3D52-481F-A436-039BF5C09B7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A3:B16" firstHeaderRow="1" firstDataRow="1" firstDataCol="1"/>
  <pivotFields count="13">
    <pivotField numFmtId="14" showAll="0"/>
    <pivotField axis="axisRow" showAll="0">
      <items count="13">
        <item x="0"/>
        <item x="1"/>
        <item x="2"/>
        <item x="3"/>
        <item x="4"/>
        <item x="5"/>
        <item x="6"/>
        <item x="7"/>
        <item x="8"/>
        <item x="9"/>
        <item x="10"/>
        <item x="11"/>
        <item t="default"/>
      </items>
    </pivotField>
    <pivotField dataField="1"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s>
  <rowFields count="1">
    <field x="1"/>
  </rowFields>
  <rowItems count="13">
    <i>
      <x/>
    </i>
    <i>
      <x v="1"/>
    </i>
    <i>
      <x v="2"/>
    </i>
    <i>
      <x v="3"/>
    </i>
    <i>
      <x v="4"/>
    </i>
    <i>
      <x v="5"/>
    </i>
    <i>
      <x v="6"/>
    </i>
    <i>
      <x v="7"/>
    </i>
    <i>
      <x v="8"/>
    </i>
    <i>
      <x v="9"/>
    </i>
    <i>
      <x v="10"/>
    </i>
    <i>
      <x v="11"/>
    </i>
    <i t="grand">
      <x/>
    </i>
  </rowItems>
  <colItems count="1">
    <i/>
  </colItems>
  <dataFields count="1">
    <dataField name="Average of SalesVol" fld="2" subtotal="average" baseField="1" baseItem="0" numFmtId="2"/>
  </dataFields>
  <chartFormats count="4">
    <chartFormat chart="33" format="2"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 chart="4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7D019B-0CEE-40EF-8C80-546F7EBCD504}" name="Table2" displayName="Table2" ref="A18:R63" totalsRowShown="0">
  <autoFilter ref="A18:R63" xr:uid="{6B7D019B-0CEE-40EF-8C80-546F7EBCD504}"/>
  <tableColumns count="18">
    <tableColumn id="1" xr3:uid="{0E587DF6-58F4-457F-B811-D2E969FF1A00}" name="Month"/>
    <tableColumn id="2" xr3:uid="{1BB3CD5D-2CB7-4A5F-A6B4-81D7D1FC1C6F}" name="Month - Year"/>
    <tableColumn id="3" xr3:uid="{FBF35F14-07DB-46EA-9AE4-D22CFBD7CFA7}" name="Time Index"/>
    <tableColumn id="4" xr3:uid="{ECC17728-D2F3-4901-8855-340E3E85A002}" name="Month2"/>
    <tableColumn id="5" xr3:uid="{840B66EA-FD20-44EE-B7D8-0CD8243731C3}" name="Year"/>
    <tableColumn id="6" xr3:uid="{2D31AE4B-8608-4175-B39E-59B4ED6BA10E}" name="TVGrP"/>
    <tableColumn id="7" xr3:uid="{01F252DF-162C-4708-9816-C520F76400AD}" name="SalesVol"/>
    <tableColumn id="8" xr3:uid="{601022D8-9EF3-4F00-826C-C88AAF3A29DD}" name="AdStock 1"/>
    <tableColumn id="13" xr3:uid="{D59C7C5A-B480-4665-822A-895FCA267BB8}" name="InstoreAds"/>
    <tableColumn id="14" xr3:uid="{9FE3DE02-1073-4861-B51A-12FFD390E066}" name="OutdoorAds"/>
    <tableColumn id="15" xr3:uid="{E882895B-EBBA-418B-8737-BD830C5E321B}" name="Promotion"/>
    <tableColumn id="16" xr3:uid="{E6517605-7DB8-4278-AB41-EF8A3EA92F53}" name="DigitalAds"/>
    <tableColumn id="17" xr3:uid="{7A48A838-5D93-45B2-A961-D60BBBEE0A17}" name="Price"/>
    <tableColumn id="18" xr3:uid="{E954D2F7-AF28-4029-8A13-CDD9956EFEB2}" name="Comp1TV"/>
    <tableColumn id="19" xr3:uid="{B1C22D08-2B0D-467E-8431-F9165444C22B}" name="Comp1NPapers"/>
    <tableColumn id="20" xr3:uid="{60132C73-5B89-4043-8915-B7BE5F553CC3}" name="Comp1OOH"/>
    <tableColumn id="21" xr3:uid="{3D67D230-A259-4751-8355-354C69356668}" name="Comp2NP"/>
    <tableColumn id="22" xr3:uid="{FAA26DB5-330D-439F-96CD-9FF0438C6DF8}" name="Column1"/>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2"/>
  <sheetViews>
    <sheetView workbookViewId="0">
      <selection sqref="A1:L46"/>
    </sheetView>
  </sheetViews>
  <sheetFormatPr defaultRowHeight="14.4" x14ac:dyDescent="0.3"/>
  <cols>
    <col min="1" max="1" width="10.109375" style="3" bestFit="1" customWidth="1"/>
    <col min="2" max="2" width="8.33203125" bestFit="1" customWidth="1"/>
    <col min="3" max="3" width="7.44140625" customWidth="1"/>
    <col min="4" max="4" width="10.33203125" bestFit="1" customWidth="1"/>
    <col min="5" max="5" width="12.5546875" customWidth="1"/>
    <col min="6" max="6" width="11.5546875" bestFit="1" customWidth="1"/>
    <col min="7" max="7" width="10.5546875" bestFit="1" customWidth="1"/>
    <col min="8" max="8" width="6.5546875" bestFit="1" customWidth="1"/>
    <col min="9" max="9" width="8.77734375" bestFit="1" customWidth="1"/>
    <col min="10" max="10" width="13.77734375" bestFit="1" customWidth="1"/>
    <col min="11" max="11" width="10.77734375" bestFit="1" customWidth="1"/>
    <col min="12" max="12" width="11.33203125" bestFit="1" customWidth="1"/>
  </cols>
  <sheetData>
    <row r="1" spans="1:12" x14ac:dyDescent="0.3">
      <c r="A1" s="3" t="s">
        <v>7</v>
      </c>
      <c r="B1" t="s">
        <v>4</v>
      </c>
      <c r="C1" t="s">
        <v>6</v>
      </c>
      <c r="D1" t="s">
        <v>8</v>
      </c>
      <c r="E1" t="s">
        <v>9</v>
      </c>
      <c r="F1" t="s">
        <v>10</v>
      </c>
      <c r="G1" t="s">
        <v>11</v>
      </c>
      <c r="H1" t="s">
        <v>0</v>
      </c>
      <c r="I1" t="s">
        <v>5</v>
      </c>
      <c r="J1" t="s">
        <v>1</v>
      </c>
      <c r="K1" t="s">
        <v>2</v>
      </c>
      <c r="L1" t="s">
        <v>3</v>
      </c>
    </row>
    <row r="2" spans="1:12" x14ac:dyDescent="0.3">
      <c r="A2" s="3">
        <v>40909</v>
      </c>
      <c r="B2" s="1">
        <v>6861</v>
      </c>
      <c r="C2" s="1">
        <v>252.21632667250338</v>
      </c>
      <c r="D2" s="1">
        <v>0</v>
      </c>
      <c r="E2" s="1">
        <v>391876</v>
      </c>
      <c r="F2" s="1">
        <v>0</v>
      </c>
      <c r="G2" s="1">
        <v>0</v>
      </c>
      <c r="H2" s="1">
        <v>150</v>
      </c>
      <c r="I2" s="1">
        <v>8</v>
      </c>
      <c r="J2" s="1">
        <v>0</v>
      </c>
      <c r="K2" s="1">
        <v>0</v>
      </c>
      <c r="L2" s="1">
        <v>0</v>
      </c>
    </row>
    <row r="3" spans="1:12" x14ac:dyDescent="0.3">
      <c r="A3" s="3">
        <v>40940</v>
      </c>
      <c r="B3" s="1">
        <v>6196</v>
      </c>
      <c r="C3" s="1">
        <v>689.04142864396499</v>
      </c>
      <c r="D3" s="1">
        <v>0</v>
      </c>
      <c r="E3" s="1">
        <v>391876</v>
      </c>
      <c r="F3" s="1">
        <v>0</v>
      </c>
      <c r="G3" s="1">
        <v>917</v>
      </c>
      <c r="H3" s="1">
        <v>153</v>
      </c>
      <c r="I3" s="1">
        <v>12</v>
      </c>
      <c r="J3" s="1">
        <v>0</v>
      </c>
      <c r="K3" s="1">
        <v>0</v>
      </c>
      <c r="L3" s="1">
        <v>0</v>
      </c>
    </row>
    <row r="4" spans="1:12" x14ac:dyDescent="0.3">
      <c r="A4" s="3">
        <v>40969</v>
      </c>
      <c r="B4" s="1">
        <v>7519</v>
      </c>
      <c r="C4" s="1">
        <v>798.01690564132048</v>
      </c>
      <c r="D4" s="1">
        <v>309960</v>
      </c>
      <c r="E4" s="1">
        <v>6317682.25</v>
      </c>
      <c r="F4" s="1">
        <v>0</v>
      </c>
      <c r="G4" s="1">
        <v>1191</v>
      </c>
      <c r="H4" s="1">
        <v>152</v>
      </c>
      <c r="I4" s="1">
        <v>17</v>
      </c>
      <c r="J4" s="1">
        <v>6636000</v>
      </c>
      <c r="K4" s="1">
        <v>0</v>
      </c>
      <c r="L4" s="1">
        <v>13272000</v>
      </c>
    </row>
    <row r="5" spans="1:12" x14ac:dyDescent="0.3">
      <c r="A5" s="3">
        <v>41000</v>
      </c>
      <c r="B5" s="1">
        <v>8498</v>
      </c>
      <c r="C5" s="1">
        <v>922.7139525189458</v>
      </c>
      <c r="D5" s="1">
        <v>309960</v>
      </c>
      <c r="E5" s="1">
        <v>6292572.25</v>
      </c>
      <c r="F5" s="1">
        <v>34853</v>
      </c>
      <c r="G5" s="1">
        <v>1597</v>
      </c>
      <c r="H5" s="1">
        <v>149</v>
      </c>
      <c r="I5" s="1">
        <v>17</v>
      </c>
      <c r="J5" s="1">
        <v>0</v>
      </c>
      <c r="K5" s="1">
        <v>0</v>
      </c>
      <c r="L5" s="1">
        <v>6636000</v>
      </c>
    </row>
    <row r="6" spans="1:12" x14ac:dyDescent="0.3">
      <c r="A6" s="3">
        <v>41030</v>
      </c>
      <c r="B6" s="1">
        <v>8721</v>
      </c>
      <c r="C6" s="1">
        <v>445.66510543303235</v>
      </c>
      <c r="D6" s="1">
        <v>309960</v>
      </c>
      <c r="E6" s="1">
        <v>6290064</v>
      </c>
      <c r="F6" s="1">
        <v>198664</v>
      </c>
      <c r="G6" s="1">
        <v>1853</v>
      </c>
      <c r="H6" s="1">
        <v>150</v>
      </c>
      <c r="I6" s="1">
        <v>17</v>
      </c>
      <c r="J6" s="1">
        <v>0</v>
      </c>
      <c r="K6" s="1">
        <v>0</v>
      </c>
      <c r="L6" s="1">
        <v>6636000</v>
      </c>
    </row>
    <row r="7" spans="1:12" x14ac:dyDescent="0.3">
      <c r="A7" s="3">
        <v>41061</v>
      </c>
      <c r="B7" s="1">
        <v>6764</v>
      </c>
      <c r="C7" s="1">
        <v>310.34669068936762</v>
      </c>
      <c r="D7" s="1">
        <v>0</v>
      </c>
      <c r="E7" s="1">
        <v>842724</v>
      </c>
      <c r="F7" s="1">
        <v>0</v>
      </c>
      <c r="G7" s="1">
        <v>1904</v>
      </c>
      <c r="H7" s="1">
        <v>152</v>
      </c>
      <c r="I7" s="1">
        <v>21</v>
      </c>
      <c r="J7" s="1">
        <v>0</v>
      </c>
      <c r="K7" s="1">
        <v>1</v>
      </c>
      <c r="L7" s="1">
        <v>0</v>
      </c>
    </row>
    <row r="8" spans="1:12" x14ac:dyDescent="0.3">
      <c r="A8" s="3">
        <v>41091</v>
      </c>
      <c r="B8" s="1">
        <v>6538</v>
      </c>
      <c r="C8" s="1">
        <v>658.8007373459028</v>
      </c>
      <c r="D8" s="1">
        <v>309960</v>
      </c>
      <c r="E8" s="1">
        <v>8608356</v>
      </c>
      <c r="F8" s="1">
        <v>76327</v>
      </c>
      <c r="G8" s="1">
        <v>1919</v>
      </c>
      <c r="H8" s="1">
        <v>155</v>
      </c>
      <c r="I8" s="1">
        <v>21</v>
      </c>
      <c r="J8" s="1">
        <v>0</v>
      </c>
      <c r="K8" s="1">
        <v>1</v>
      </c>
      <c r="L8" s="1">
        <v>6836000</v>
      </c>
    </row>
    <row r="9" spans="1:12" x14ac:dyDescent="0.3">
      <c r="A9" s="3">
        <v>41122</v>
      </c>
      <c r="B9" s="1">
        <v>6808</v>
      </c>
      <c r="C9" s="1">
        <v>614.21245932788941</v>
      </c>
      <c r="D9" s="1">
        <v>309960</v>
      </c>
      <c r="E9" s="1">
        <v>9821956</v>
      </c>
      <c r="F9" s="1">
        <v>973811</v>
      </c>
      <c r="G9" s="1">
        <v>2266</v>
      </c>
      <c r="H9" s="1">
        <v>153</v>
      </c>
      <c r="I9" s="1">
        <v>20</v>
      </c>
      <c r="J9" s="1">
        <v>0</v>
      </c>
      <c r="K9" s="1">
        <v>0</v>
      </c>
      <c r="L9" s="1">
        <v>0</v>
      </c>
    </row>
    <row r="10" spans="1:12" x14ac:dyDescent="0.3">
      <c r="A10" s="3">
        <v>41153</v>
      </c>
      <c r="B10" s="1">
        <v>6292</v>
      </c>
      <c r="C10" s="1">
        <v>388.93428086932994</v>
      </c>
      <c r="D10" s="1">
        <v>0</v>
      </c>
      <c r="E10" s="1">
        <v>9815689</v>
      </c>
      <c r="F10" s="1">
        <v>1032480</v>
      </c>
      <c r="G10" s="1">
        <v>2370</v>
      </c>
      <c r="H10" s="1">
        <v>153</v>
      </c>
      <c r="I10" s="1">
        <v>19</v>
      </c>
      <c r="J10" s="1">
        <v>0</v>
      </c>
      <c r="K10" s="1">
        <v>0</v>
      </c>
      <c r="L10" s="1">
        <v>0</v>
      </c>
    </row>
    <row r="11" spans="1:12" x14ac:dyDescent="0.3">
      <c r="A11" s="3">
        <v>41183</v>
      </c>
      <c r="B11" s="1">
        <v>6973</v>
      </c>
      <c r="C11" s="1">
        <v>950.53061939867041</v>
      </c>
      <c r="D11" s="1">
        <v>0</v>
      </c>
      <c r="E11" s="1">
        <v>10055241</v>
      </c>
      <c r="F11" s="1">
        <v>3288544</v>
      </c>
      <c r="G11" s="1">
        <v>2401</v>
      </c>
      <c r="H11" s="1">
        <v>154</v>
      </c>
      <c r="I11" s="1">
        <v>20</v>
      </c>
      <c r="J11" s="1">
        <v>14536000</v>
      </c>
      <c r="K11" s="1">
        <v>0</v>
      </c>
      <c r="L11" s="1">
        <v>13288000</v>
      </c>
    </row>
    <row r="12" spans="1:12" x14ac:dyDescent="0.3">
      <c r="A12" s="3">
        <v>41214</v>
      </c>
      <c r="B12" s="1">
        <v>8132</v>
      </c>
      <c r="C12" s="1">
        <v>972.9614957294616</v>
      </c>
      <c r="D12" s="1">
        <v>336960</v>
      </c>
      <c r="E12" s="1">
        <v>11444689</v>
      </c>
      <c r="F12" s="1">
        <v>18087951</v>
      </c>
      <c r="G12" s="1">
        <v>2472</v>
      </c>
      <c r="H12" s="1">
        <v>153</v>
      </c>
      <c r="I12" s="1">
        <v>22</v>
      </c>
      <c r="J12" s="1">
        <v>0</v>
      </c>
      <c r="K12" s="1">
        <v>0</v>
      </c>
      <c r="L12" s="1">
        <v>38508000</v>
      </c>
    </row>
    <row r="13" spans="1:12" x14ac:dyDescent="0.3">
      <c r="A13" s="3">
        <v>41244</v>
      </c>
      <c r="B13" s="1">
        <v>8857</v>
      </c>
      <c r="C13" s="1">
        <v>1070.018608023101</v>
      </c>
      <c r="D13" s="1">
        <v>3432317</v>
      </c>
      <c r="E13" s="1">
        <v>7789681</v>
      </c>
      <c r="F13" s="1">
        <v>10646798</v>
      </c>
      <c r="G13" s="1">
        <v>2574</v>
      </c>
      <c r="H13" s="1">
        <v>151</v>
      </c>
      <c r="I13" s="1">
        <v>12</v>
      </c>
      <c r="J13" s="1">
        <v>0</v>
      </c>
      <c r="K13" s="1">
        <v>0</v>
      </c>
      <c r="L13" s="1">
        <v>15825000</v>
      </c>
    </row>
    <row r="14" spans="1:12" x14ac:dyDescent="0.3">
      <c r="A14" s="3">
        <v>41275</v>
      </c>
      <c r="B14" s="1">
        <v>8939</v>
      </c>
      <c r="C14" s="1">
        <v>1620.4487480213188</v>
      </c>
      <c r="D14" s="1">
        <v>3412067</v>
      </c>
      <c r="E14" s="1">
        <v>11404129</v>
      </c>
      <c r="F14" s="1">
        <v>2776414</v>
      </c>
      <c r="G14" s="1">
        <v>2669</v>
      </c>
      <c r="H14" s="1">
        <v>154</v>
      </c>
      <c r="I14" s="1">
        <v>5</v>
      </c>
      <c r="J14" s="1">
        <v>0</v>
      </c>
      <c r="K14" s="1">
        <v>0</v>
      </c>
      <c r="L14" s="1">
        <v>0</v>
      </c>
    </row>
    <row r="15" spans="1:12" x14ac:dyDescent="0.3">
      <c r="A15" s="3">
        <v>41306</v>
      </c>
      <c r="B15" s="1">
        <v>7863</v>
      </c>
      <c r="C15" s="1">
        <v>495.43507550150218</v>
      </c>
      <c r="D15" s="1">
        <v>3412067</v>
      </c>
      <c r="E15" s="1">
        <v>11400752.25</v>
      </c>
      <c r="F15" s="1">
        <v>0</v>
      </c>
      <c r="G15" s="1">
        <v>2461</v>
      </c>
      <c r="H15" s="1">
        <v>154</v>
      </c>
      <c r="I15" s="1">
        <v>11</v>
      </c>
      <c r="J15" s="1">
        <v>0</v>
      </c>
      <c r="K15" s="1">
        <v>0</v>
      </c>
      <c r="L15" s="1">
        <v>1000</v>
      </c>
    </row>
    <row r="16" spans="1:12" x14ac:dyDescent="0.3">
      <c r="A16" s="3">
        <v>41334</v>
      </c>
      <c r="B16" s="1">
        <v>9506</v>
      </c>
      <c r="C16" s="1">
        <v>1296.654317371904</v>
      </c>
      <c r="D16" s="1">
        <v>2912067</v>
      </c>
      <c r="E16" s="1">
        <v>12425625</v>
      </c>
      <c r="F16" s="1">
        <v>4900000</v>
      </c>
      <c r="G16" s="1">
        <v>2159</v>
      </c>
      <c r="H16" s="1">
        <v>153</v>
      </c>
      <c r="I16" s="1">
        <v>18</v>
      </c>
      <c r="J16" s="1">
        <v>0</v>
      </c>
      <c r="K16" s="1">
        <v>0</v>
      </c>
      <c r="L16" s="1">
        <v>6840000</v>
      </c>
    </row>
    <row r="17" spans="1:12" x14ac:dyDescent="0.3">
      <c r="A17" s="3">
        <v>41365</v>
      </c>
      <c r="B17" s="1">
        <v>10338</v>
      </c>
      <c r="C17" s="1">
        <v>648.81143862317333</v>
      </c>
      <c r="D17" s="1">
        <v>2912067</v>
      </c>
      <c r="E17" s="1">
        <v>16662724</v>
      </c>
      <c r="F17" s="1">
        <v>5715857</v>
      </c>
      <c r="G17" s="1">
        <v>2599</v>
      </c>
      <c r="H17" s="1">
        <v>151</v>
      </c>
      <c r="I17" s="1">
        <v>18</v>
      </c>
      <c r="J17" s="1">
        <v>0</v>
      </c>
      <c r="K17" s="1">
        <v>0</v>
      </c>
      <c r="L17" s="1">
        <v>0</v>
      </c>
    </row>
    <row r="18" spans="1:12" x14ac:dyDescent="0.3">
      <c r="A18" s="3">
        <v>41395</v>
      </c>
      <c r="B18" s="1">
        <v>10094</v>
      </c>
      <c r="C18" s="1">
        <v>643.83399474514692</v>
      </c>
      <c r="D18" s="1">
        <v>412067</v>
      </c>
      <c r="E18" s="1">
        <v>12425625</v>
      </c>
      <c r="F18" s="1">
        <v>20145571</v>
      </c>
      <c r="G18" s="1">
        <v>2820</v>
      </c>
      <c r="H18" s="1">
        <v>152</v>
      </c>
      <c r="I18" s="1">
        <v>17</v>
      </c>
      <c r="J18" s="1">
        <v>0</v>
      </c>
      <c r="K18" s="1">
        <v>0</v>
      </c>
      <c r="L18" s="1">
        <v>0</v>
      </c>
    </row>
    <row r="19" spans="1:12" x14ac:dyDescent="0.3">
      <c r="A19" s="3">
        <v>41426</v>
      </c>
      <c r="B19" s="1">
        <v>8523</v>
      </c>
      <c r="C19" s="1">
        <v>694.1209704282229</v>
      </c>
      <c r="D19" s="1">
        <v>412067</v>
      </c>
      <c r="E19" s="1">
        <v>7043716</v>
      </c>
      <c r="F19" s="1">
        <v>0</v>
      </c>
      <c r="G19" s="1">
        <v>2597</v>
      </c>
      <c r="H19" s="1">
        <v>154</v>
      </c>
      <c r="I19" s="1">
        <v>7</v>
      </c>
      <c r="J19" s="1">
        <v>0</v>
      </c>
      <c r="K19" s="1">
        <v>0</v>
      </c>
      <c r="L19" s="1">
        <v>28600000</v>
      </c>
    </row>
    <row r="20" spans="1:12" x14ac:dyDescent="0.3">
      <c r="A20" s="3">
        <v>41456</v>
      </c>
      <c r="B20" s="1">
        <v>8283</v>
      </c>
      <c r="C20" s="1">
        <v>570.57501588428511</v>
      </c>
      <c r="D20" s="1">
        <v>412067</v>
      </c>
      <c r="E20" s="1">
        <v>5953600</v>
      </c>
      <c r="F20" s="1">
        <v>2801332</v>
      </c>
      <c r="G20" s="1">
        <v>2530</v>
      </c>
      <c r="H20" s="1">
        <v>155</v>
      </c>
      <c r="I20" s="1">
        <v>3</v>
      </c>
      <c r="J20" s="1">
        <v>0</v>
      </c>
      <c r="K20" s="1">
        <v>0</v>
      </c>
      <c r="L20" s="1">
        <v>28350000</v>
      </c>
    </row>
    <row r="21" spans="1:12" x14ac:dyDescent="0.3">
      <c r="A21" s="3">
        <v>41487</v>
      </c>
      <c r="B21" s="1">
        <v>8210</v>
      </c>
      <c r="C21" s="1">
        <v>463.58008429952673</v>
      </c>
      <c r="D21" s="1">
        <v>412067</v>
      </c>
      <c r="E21" s="1">
        <v>5953600</v>
      </c>
      <c r="F21" s="1">
        <v>3517289</v>
      </c>
      <c r="G21" s="1">
        <v>2419</v>
      </c>
      <c r="H21" s="1">
        <v>156</v>
      </c>
      <c r="I21" s="1">
        <v>1</v>
      </c>
      <c r="J21" s="1">
        <v>0</v>
      </c>
      <c r="K21" s="1">
        <v>0</v>
      </c>
      <c r="L21" s="1">
        <v>6840000</v>
      </c>
    </row>
    <row r="22" spans="1:12" x14ac:dyDescent="0.3">
      <c r="A22" s="3">
        <v>41518</v>
      </c>
      <c r="B22" s="1">
        <v>7656</v>
      </c>
      <c r="C22" s="1">
        <v>406.14236140169919</v>
      </c>
      <c r="D22" s="1">
        <v>412067</v>
      </c>
      <c r="E22" s="1">
        <v>5953600</v>
      </c>
      <c r="F22" s="1">
        <v>0</v>
      </c>
      <c r="G22" s="1">
        <v>1857</v>
      </c>
      <c r="H22" s="1">
        <v>156</v>
      </c>
      <c r="I22" s="1">
        <v>6</v>
      </c>
      <c r="J22" s="1">
        <v>0</v>
      </c>
      <c r="K22" s="1">
        <v>0</v>
      </c>
      <c r="L22" s="1">
        <v>6840000</v>
      </c>
    </row>
    <row r="23" spans="1:12" x14ac:dyDescent="0.3">
      <c r="A23" s="3">
        <v>41548</v>
      </c>
      <c r="B23" s="1">
        <v>8167</v>
      </c>
      <c r="C23" s="1">
        <v>740.33591247497293</v>
      </c>
      <c r="D23" s="1">
        <v>2912067</v>
      </c>
      <c r="E23" s="1">
        <v>8755681</v>
      </c>
      <c r="F23" s="1">
        <v>2972895</v>
      </c>
      <c r="G23" s="1">
        <v>1956</v>
      </c>
      <c r="H23" s="1">
        <v>156</v>
      </c>
      <c r="I23" s="1">
        <v>13</v>
      </c>
      <c r="J23" s="1">
        <v>0</v>
      </c>
      <c r="K23" s="1">
        <v>0</v>
      </c>
      <c r="L23" s="1">
        <v>0</v>
      </c>
    </row>
    <row r="24" spans="1:12" x14ac:dyDescent="0.3">
      <c r="A24" s="3">
        <v>41579</v>
      </c>
      <c r="B24" s="1">
        <v>8326</v>
      </c>
      <c r="C24" s="1">
        <v>481.70522764985424</v>
      </c>
      <c r="D24" s="1">
        <v>2912067</v>
      </c>
      <c r="E24" s="1">
        <v>8564402.25</v>
      </c>
      <c r="F24" s="1">
        <v>2889982</v>
      </c>
      <c r="G24" s="1">
        <v>2398</v>
      </c>
      <c r="H24" s="1">
        <v>155</v>
      </c>
      <c r="I24" s="1">
        <v>15</v>
      </c>
      <c r="J24" s="1">
        <v>0</v>
      </c>
      <c r="K24" s="1">
        <v>0</v>
      </c>
      <c r="L24" s="1">
        <v>0</v>
      </c>
    </row>
    <row r="25" spans="1:12" x14ac:dyDescent="0.3">
      <c r="A25" s="3">
        <v>41609</v>
      </c>
      <c r="B25" s="1">
        <v>8275</v>
      </c>
      <c r="C25" s="1">
        <v>532.60736766391972</v>
      </c>
      <c r="D25" s="1">
        <v>412067</v>
      </c>
      <c r="E25" s="1">
        <v>10640644</v>
      </c>
      <c r="F25" s="1">
        <v>0</v>
      </c>
      <c r="G25" s="1">
        <v>1542</v>
      </c>
      <c r="H25" s="1">
        <v>155</v>
      </c>
      <c r="I25" s="1">
        <v>16</v>
      </c>
      <c r="J25" s="1">
        <v>0</v>
      </c>
      <c r="K25" s="1">
        <v>0</v>
      </c>
      <c r="L25" s="1">
        <v>10880000</v>
      </c>
    </row>
    <row r="26" spans="1:12" x14ac:dyDescent="0.3">
      <c r="A26" s="3">
        <v>41640</v>
      </c>
      <c r="B26" s="1">
        <v>8025</v>
      </c>
      <c r="C26" s="1">
        <v>556.24535010357852</v>
      </c>
      <c r="D26" s="1">
        <v>0</v>
      </c>
      <c r="E26" s="1">
        <v>11292960.25</v>
      </c>
      <c r="F26" s="1">
        <v>0</v>
      </c>
      <c r="G26" s="1">
        <v>1548</v>
      </c>
      <c r="H26" s="1">
        <v>154</v>
      </c>
      <c r="I26" s="1">
        <v>6</v>
      </c>
      <c r="J26" s="1">
        <v>0</v>
      </c>
      <c r="K26" s="1">
        <v>0</v>
      </c>
      <c r="L26" s="1">
        <v>0</v>
      </c>
    </row>
    <row r="27" spans="1:12" x14ac:dyDescent="0.3">
      <c r="A27" s="3">
        <v>41671</v>
      </c>
      <c r="B27" s="1">
        <v>7350</v>
      </c>
      <c r="C27" s="1">
        <v>830.02078631116046</v>
      </c>
      <c r="D27" s="1">
        <v>0</v>
      </c>
      <c r="E27" s="1">
        <v>14058750.25</v>
      </c>
      <c r="F27" s="1">
        <v>0</v>
      </c>
      <c r="G27" s="1">
        <v>2039</v>
      </c>
      <c r="H27" s="1">
        <v>156</v>
      </c>
      <c r="I27" s="1">
        <v>13</v>
      </c>
      <c r="J27" s="1">
        <v>0</v>
      </c>
      <c r="K27" s="1">
        <v>0</v>
      </c>
      <c r="L27" s="1">
        <v>0</v>
      </c>
    </row>
    <row r="28" spans="1:12" x14ac:dyDescent="0.3">
      <c r="A28" s="3">
        <v>41699</v>
      </c>
      <c r="B28" s="1">
        <v>9306</v>
      </c>
      <c r="C28" s="1">
        <v>1087.4312469532304</v>
      </c>
      <c r="D28" s="1">
        <v>0</v>
      </c>
      <c r="E28" s="1">
        <v>91968100</v>
      </c>
      <c r="F28" s="1">
        <v>0</v>
      </c>
      <c r="G28" s="1">
        <v>2569</v>
      </c>
      <c r="H28" s="1">
        <v>154</v>
      </c>
      <c r="I28" s="1">
        <v>16</v>
      </c>
      <c r="J28" s="1">
        <v>201000</v>
      </c>
      <c r="K28" s="1">
        <v>0</v>
      </c>
      <c r="L28" s="1">
        <v>0</v>
      </c>
    </row>
    <row r="29" spans="1:12" x14ac:dyDescent="0.3">
      <c r="A29" s="3">
        <v>41730</v>
      </c>
      <c r="B29" s="1">
        <v>10390</v>
      </c>
      <c r="C29" s="1">
        <v>1151.9926671345531</v>
      </c>
      <c r="D29" s="1">
        <v>0</v>
      </c>
      <c r="E29" s="1">
        <v>17451506.25</v>
      </c>
      <c r="F29" s="1">
        <v>0</v>
      </c>
      <c r="G29" s="1">
        <v>2645</v>
      </c>
      <c r="H29" s="1">
        <v>151</v>
      </c>
      <c r="I29" s="1">
        <v>16</v>
      </c>
      <c r="J29" s="1">
        <v>603000</v>
      </c>
      <c r="K29" s="1">
        <v>0</v>
      </c>
      <c r="L29" s="1">
        <v>0</v>
      </c>
    </row>
    <row r="30" spans="1:12" x14ac:dyDescent="0.3">
      <c r="A30" s="3">
        <v>41760</v>
      </c>
      <c r="B30" s="1">
        <v>10455</v>
      </c>
      <c r="C30" s="1">
        <v>1128.3866856656325</v>
      </c>
      <c r="D30" s="1">
        <v>0</v>
      </c>
      <c r="E30" s="1">
        <v>16479540.25</v>
      </c>
      <c r="F30" s="1">
        <v>0</v>
      </c>
      <c r="G30" s="1">
        <v>3028</v>
      </c>
      <c r="H30" s="1">
        <v>151</v>
      </c>
      <c r="I30" s="1">
        <v>7</v>
      </c>
      <c r="J30" s="1">
        <v>0</v>
      </c>
      <c r="K30" s="1">
        <v>0</v>
      </c>
      <c r="L30" s="1">
        <v>12214000</v>
      </c>
    </row>
    <row r="31" spans="1:12" x14ac:dyDescent="0.3">
      <c r="A31" s="3">
        <v>41791</v>
      </c>
      <c r="B31" s="1">
        <v>9240</v>
      </c>
      <c r="C31" s="1">
        <v>1223.6820081173857</v>
      </c>
      <c r="D31" s="1">
        <v>0</v>
      </c>
      <c r="E31" s="1">
        <v>16301406.25</v>
      </c>
      <c r="F31" s="1">
        <v>0</v>
      </c>
      <c r="G31" s="1">
        <v>3143</v>
      </c>
      <c r="H31" s="1">
        <v>153</v>
      </c>
      <c r="I31" s="1">
        <v>3</v>
      </c>
      <c r="J31" s="1">
        <v>0</v>
      </c>
      <c r="K31" s="1">
        <v>0</v>
      </c>
      <c r="L31" s="1">
        <v>0</v>
      </c>
    </row>
    <row r="32" spans="1:12" x14ac:dyDescent="0.3">
      <c r="A32" s="3">
        <v>41821</v>
      </c>
      <c r="B32" s="1">
        <v>8688</v>
      </c>
      <c r="C32" s="1">
        <v>1110.7787545931426</v>
      </c>
      <c r="D32" s="1">
        <v>0</v>
      </c>
      <c r="E32" s="1">
        <v>12260502.25</v>
      </c>
      <c r="F32" s="1">
        <v>0</v>
      </c>
      <c r="G32" s="1">
        <v>2817</v>
      </c>
      <c r="H32" s="1">
        <v>154</v>
      </c>
      <c r="I32" s="1">
        <v>1</v>
      </c>
      <c r="J32" s="1">
        <v>0</v>
      </c>
      <c r="K32" s="1">
        <v>0</v>
      </c>
      <c r="L32" s="1">
        <v>0</v>
      </c>
    </row>
    <row r="33" spans="1:12" x14ac:dyDescent="0.3">
      <c r="A33" s="3">
        <v>41852</v>
      </c>
      <c r="B33" s="1">
        <v>8677</v>
      </c>
      <c r="C33" s="1">
        <v>570.57501588428511</v>
      </c>
      <c r="D33" s="1">
        <v>0</v>
      </c>
      <c r="E33" s="1">
        <v>9803161</v>
      </c>
      <c r="F33" s="1">
        <v>0</v>
      </c>
      <c r="G33" s="1">
        <v>2719</v>
      </c>
      <c r="H33" s="1">
        <v>153</v>
      </c>
      <c r="I33" s="1">
        <v>0</v>
      </c>
      <c r="J33" s="1">
        <v>0</v>
      </c>
      <c r="K33" s="1">
        <v>0</v>
      </c>
      <c r="L33" s="1">
        <v>6107000</v>
      </c>
    </row>
    <row r="34" spans="1:12" x14ac:dyDescent="0.3">
      <c r="A34" s="3">
        <v>41883</v>
      </c>
      <c r="B34" s="1">
        <v>8270</v>
      </c>
      <c r="C34" s="1">
        <v>542.02558784830228</v>
      </c>
      <c r="D34" s="1">
        <v>0</v>
      </c>
      <c r="E34" s="1">
        <v>9597604</v>
      </c>
      <c r="F34" s="1">
        <v>0</v>
      </c>
      <c r="G34" s="1">
        <v>2494</v>
      </c>
      <c r="H34" s="1">
        <v>153</v>
      </c>
      <c r="I34" s="1">
        <v>0</v>
      </c>
      <c r="J34" s="1">
        <v>6107000</v>
      </c>
      <c r="K34" s="1">
        <v>0</v>
      </c>
      <c r="L34" s="1">
        <v>0</v>
      </c>
    </row>
    <row r="35" spans="1:12" x14ac:dyDescent="0.3">
      <c r="A35" s="3">
        <v>41913</v>
      </c>
      <c r="B35" s="1">
        <v>8599</v>
      </c>
      <c r="C35" s="1">
        <v>384.66733319663706</v>
      </c>
      <c r="D35" s="1">
        <v>0</v>
      </c>
      <c r="E35" s="1">
        <v>6325225</v>
      </c>
      <c r="F35" s="1">
        <v>0</v>
      </c>
      <c r="G35" s="1">
        <v>2426</v>
      </c>
      <c r="H35" s="1">
        <v>153</v>
      </c>
      <c r="I35" s="1">
        <v>13</v>
      </c>
      <c r="J35" s="1">
        <v>0</v>
      </c>
      <c r="K35" s="1">
        <v>0</v>
      </c>
      <c r="L35" s="1">
        <v>12314000</v>
      </c>
    </row>
    <row r="36" spans="1:12" x14ac:dyDescent="0.3">
      <c r="A36" s="3">
        <v>41944</v>
      </c>
      <c r="B36" s="1">
        <v>8428</v>
      </c>
      <c r="C36" s="1">
        <v>995.5485988209773</v>
      </c>
      <c r="D36" s="1">
        <v>0</v>
      </c>
      <c r="E36" s="1">
        <v>14428602.25</v>
      </c>
      <c r="F36" s="1">
        <v>0</v>
      </c>
      <c r="G36" s="1">
        <v>2252</v>
      </c>
      <c r="H36" s="1">
        <v>153</v>
      </c>
      <c r="I36" s="1">
        <v>17</v>
      </c>
      <c r="J36" s="1">
        <v>6107000</v>
      </c>
      <c r="K36" s="1">
        <v>0</v>
      </c>
      <c r="L36" s="1">
        <v>0</v>
      </c>
    </row>
    <row r="37" spans="1:12" x14ac:dyDescent="0.3">
      <c r="A37" s="3">
        <v>41974</v>
      </c>
      <c r="B37" s="1">
        <v>9133</v>
      </c>
      <c r="C37" s="1">
        <v>1395.8959099335084</v>
      </c>
      <c r="D37" s="1">
        <v>0</v>
      </c>
      <c r="E37" s="1">
        <v>19945156</v>
      </c>
      <c r="F37" s="1">
        <v>0</v>
      </c>
      <c r="G37" s="1">
        <v>2200</v>
      </c>
      <c r="H37" s="1">
        <v>151</v>
      </c>
      <c r="I37" s="1">
        <v>19</v>
      </c>
      <c r="J37" s="1">
        <v>12214000</v>
      </c>
      <c r="K37" s="1">
        <v>0</v>
      </c>
      <c r="L37" s="1">
        <v>14000</v>
      </c>
    </row>
    <row r="38" spans="1:12" x14ac:dyDescent="0.3">
      <c r="A38" s="4">
        <v>42005</v>
      </c>
      <c r="B38" s="2">
        <v>8655</v>
      </c>
      <c r="C38" s="2">
        <v>1358.4233576163178</v>
      </c>
      <c r="D38" s="2">
        <v>0</v>
      </c>
      <c r="E38" s="2">
        <v>63274070.25</v>
      </c>
      <c r="F38" s="2">
        <v>0</v>
      </c>
      <c r="G38" s="2">
        <v>1615</v>
      </c>
      <c r="H38" s="2">
        <v>152</v>
      </c>
      <c r="I38" s="2">
        <v>8</v>
      </c>
      <c r="J38" s="2">
        <v>0</v>
      </c>
      <c r="K38" s="2">
        <v>0</v>
      </c>
      <c r="L38" s="2">
        <v>144000</v>
      </c>
    </row>
    <row r="39" spans="1:12" x14ac:dyDescent="0.3">
      <c r="A39" s="4">
        <v>42036</v>
      </c>
      <c r="B39" s="2">
        <v>7713</v>
      </c>
      <c r="C39" s="2">
        <v>1302.7923201431367</v>
      </c>
      <c r="D39" s="2">
        <v>0</v>
      </c>
      <c r="E39" s="2">
        <v>92294449</v>
      </c>
      <c r="F39" s="2">
        <v>0</v>
      </c>
      <c r="G39" s="2">
        <v>4524</v>
      </c>
      <c r="H39" s="2">
        <v>154</v>
      </c>
      <c r="I39" s="2">
        <v>3</v>
      </c>
      <c r="J39" s="2">
        <v>0</v>
      </c>
      <c r="K39" s="2">
        <v>0</v>
      </c>
      <c r="L39" s="2">
        <v>0</v>
      </c>
    </row>
    <row r="40" spans="1:12" x14ac:dyDescent="0.3">
      <c r="A40" s="4">
        <v>42064</v>
      </c>
      <c r="B40" s="2">
        <v>10099</v>
      </c>
      <c r="C40" s="2">
        <v>906.143443261107</v>
      </c>
      <c r="D40" s="2">
        <v>0</v>
      </c>
      <c r="E40" s="2">
        <v>92294449</v>
      </c>
      <c r="F40" s="2">
        <v>0</v>
      </c>
      <c r="G40" s="2">
        <v>4255</v>
      </c>
      <c r="H40" s="2">
        <v>152</v>
      </c>
      <c r="I40" s="2">
        <v>13</v>
      </c>
      <c r="J40" s="2">
        <v>0</v>
      </c>
      <c r="K40" s="2">
        <v>0</v>
      </c>
      <c r="L40" s="2">
        <v>144000</v>
      </c>
    </row>
    <row r="41" spans="1:12" x14ac:dyDescent="0.3">
      <c r="A41" s="4">
        <v>42095</v>
      </c>
      <c r="B41" s="2">
        <v>10914</v>
      </c>
      <c r="C41" s="2">
        <v>410.4791516178156</v>
      </c>
      <c r="D41" s="2">
        <v>4699238</v>
      </c>
      <c r="E41" s="2">
        <v>107298522.25</v>
      </c>
      <c r="F41" s="2">
        <v>0</v>
      </c>
      <c r="G41" s="2">
        <v>1984</v>
      </c>
      <c r="H41" s="2">
        <v>150</v>
      </c>
      <c r="I41" s="2">
        <v>10</v>
      </c>
      <c r="J41" s="2">
        <v>0</v>
      </c>
      <c r="K41" s="2">
        <v>0</v>
      </c>
      <c r="L41" s="2">
        <v>0</v>
      </c>
    </row>
    <row r="42" spans="1:12" x14ac:dyDescent="0.3">
      <c r="A42" s="4">
        <v>42125</v>
      </c>
      <c r="B42" s="2">
        <v>11132</v>
      </c>
      <c r="C42" s="2">
        <v>978.59368162871408</v>
      </c>
      <c r="D42" s="2">
        <v>3432238</v>
      </c>
      <c r="E42" s="2">
        <v>353045310.25</v>
      </c>
      <c r="F42" s="2">
        <v>0</v>
      </c>
      <c r="G42" s="2">
        <v>595</v>
      </c>
      <c r="H42" s="2">
        <v>151</v>
      </c>
      <c r="I42" s="2">
        <v>4</v>
      </c>
      <c r="J42" s="2">
        <v>0</v>
      </c>
      <c r="K42" s="2">
        <v>0</v>
      </c>
      <c r="L42" s="2">
        <v>0</v>
      </c>
    </row>
    <row r="43" spans="1:12" x14ac:dyDescent="0.3">
      <c r="A43" s="4">
        <v>42156</v>
      </c>
      <c r="B43" s="2">
        <v>10187</v>
      </c>
      <c r="C43" s="2">
        <v>803.32462370092014</v>
      </c>
      <c r="D43" s="2">
        <v>500000</v>
      </c>
      <c r="E43" s="2">
        <v>281685872.25</v>
      </c>
      <c r="F43" s="2">
        <v>0</v>
      </c>
      <c r="G43" s="2">
        <v>179</v>
      </c>
      <c r="H43" s="2">
        <v>150</v>
      </c>
      <c r="I43" s="2">
        <v>2</v>
      </c>
      <c r="J43" s="2">
        <v>0</v>
      </c>
      <c r="K43" s="2">
        <v>0</v>
      </c>
      <c r="L43" s="2">
        <v>0</v>
      </c>
    </row>
    <row r="44" spans="1:12" x14ac:dyDescent="0.3">
      <c r="A44" s="4">
        <v>42186</v>
      </c>
      <c r="B44" s="2">
        <v>9542</v>
      </c>
      <c r="C44" s="2">
        <v>846.16355917552346</v>
      </c>
      <c r="D44" s="2">
        <v>0</v>
      </c>
      <c r="E44" s="2">
        <v>102292996</v>
      </c>
      <c r="F44" s="2">
        <v>3200000</v>
      </c>
      <c r="G44" s="2">
        <v>761</v>
      </c>
      <c r="H44" s="2">
        <v>152</v>
      </c>
      <c r="I44" s="2">
        <v>1</v>
      </c>
      <c r="J44" s="2">
        <v>0</v>
      </c>
      <c r="K44" s="2">
        <v>0</v>
      </c>
      <c r="L44" s="2">
        <v>0</v>
      </c>
    </row>
    <row r="45" spans="1:12" x14ac:dyDescent="0.3">
      <c r="A45" s="4">
        <v>42217</v>
      </c>
      <c r="B45" s="2">
        <v>9100</v>
      </c>
      <c r="C45" s="2">
        <v>1035.4476756974566</v>
      </c>
      <c r="D45" s="2">
        <v>0</v>
      </c>
      <c r="E45" s="2">
        <v>376010881</v>
      </c>
      <c r="F45" s="2">
        <v>2771002</v>
      </c>
      <c r="G45" s="2">
        <v>228</v>
      </c>
      <c r="H45" s="2">
        <v>153</v>
      </c>
      <c r="I45" s="2">
        <v>12</v>
      </c>
      <c r="J45" s="2">
        <v>12352000</v>
      </c>
      <c r="K45" s="2">
        <v>0</v>
      </c>
      <c r="L45" s="2">
        <v>8318000</v>
      </c>
    </row>
    <row r="46" spans="1:12" x14ac:dyDescent="0.3">
      <c r="A46" s="4">
        <v>42248</v>
      </c>
      <c r="B46" s="2">
        <v>8883</v>
      </c>
      <c r="C46" s="2">
        <v>397.51038519814864</v>
      </c>
      <c r="D46" s="2">
        <v>0</v>
      </c>
      <c r="E46" s="2">
        <v>219647220.25</v>
      </c>
      <c r="F46" s="2">
        <v>0</v>
      </c>
      <c r="G46" s="2">
        <v>68</v>
      </c>
      <c r="H46" s="2">
        <v>151</v>
      </c>
      <c r="I46" s="2">
        <v>19</v>
      </c>
      <c r="J46" s="2">
        <v>18528000</v>
      </c>
      <c r="K46" s="2">
        <v>0</v>
      </c>
      <c r="L46" s="2">
        <v>6238500</v>
      </c>
    </row>
    <row r="49" spans="2:10" x14ac:dyDescent="0.3">
      <c r="J49" s="1"/>
    </row>
    <row r="61" spans="2:10" x14ac:dyDescent="0.3">
      <c r="B61" s="1"/>
      <c r="C61" s="1"/>
      <c r="D61" s="1"/>
      <c r="F61" s="1"/>
      <c r="G61" s="1"/>
    </row>
    <row r="62" spans="2:10" x14ac:dyDescent="0.3">
      <c r="B62" s="1"/>
      <c r="C62" s="1"/>
      <c r="D62" s="1"/>
      <c r="F62"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F3DCB-E58D-4421-B10D-CC977E69C028}">
  <dimension ref="A1:P50"/>
  <sheetViews>
    <sheetView zoomScale="70" zoomScaleNormal="70" workbookViewId="0">
      <selection activeCell="A2" sqref="A2:AG3"/>
    </sheetView>
  </sheetViews>
  <sheetFormatPr defaultRowHeight="14.4" x14ac:dyDescent="0.3"/>
  <cols>
    <col min="1" max="1" width="10.33203125" bestFit="1" customWidth="1"/>
    <col min="2" max="2" width="9.88671875" bestFit="1" customWidth="1"/>
    <col min="3" max="3" width="8.5546875" bestFit="1" customWidth="1"/>
    <col min="4" max="4" width="7.5546875" bestFit="1" customWidth="1"/>
    <col min="5" max="5" width="10.5546875" bestFit="1" customWidth="1"/>
    <col min="6" max="6" width="12.5546875" bestFit="1" customWidth="1"/>
    <col min="7" max="7" width="11.5546875" bestFit="1" customWidth="1"/>
    <col min="8" max="8" width="14.5546875" customWidth="1"/>
    <col min="9" max="9" width="16.109375" customWidth="1"/>
    <col min="10" max="10" width="13" customWidth="1"/>
    <col min="11" max="11" width="13.6640625" bestFit="1" customWidth="1"/>
    <col min="12" max="12" width="10.6640625" bestFit="1" customWidth="1"/>
    <col min="13" max="13" width="11.5546875" bestFit="1" customWidth="1"/>
    <col min="14" max="14" width="11.77734375" customWidth="1"/>
    <col min="16" max="16" width="12.5546875" customWidth="1"/>
  </cols>
  <sheetData>
    <row r="1" spans="1:16" ht="17.399999999999999" x14ac:dyDescent="0.35">
      <c r="A1" s="105" t="s">
        <v>46</v>
      </c>
      <c r="B1" s="106"/>
      <c r="C1" s="106"/>
      <c r="D1" s="106"/>
      <c r="E1" s="106"/>
      <c r="F1" s="106"/>
      <c r="G1" s="107"/>
      <c r="H1" s="35" t="s">
        <v>48</v>
      </c>
      <c r="I1" s="34">
        <f>CORREL(L5:L50,F5:F50)</f>
        <v>-0.44741942410490976</v>
      </c>
    </row>
    <row r="2" spans="1:16" ht="15.6" x14ac:dyDescent="0.3">
      <c r="A2" s="33" t="s">
        <v>47</v>
      </c>
      <c r="B2" s="19"/>
      <c r="C2" s="19"/>
      <c r="D2" s="19"/>
      <c r="E2" s="19"/>
      <c r="F2" s="19"/>
      <c r="G2" s="19"/>
      <c r="H2" s="19"/>
      <c r="I2" s="20"/>
      <c r="J2" s="14"/>
    </row>
    <row r="3" spans="1:16" ht="15.6" x14ac:dyDescent="0.3">
      <c r="A3" s="33" t="s">
        <v>56</v>
      </c>
      <c r="B3" s="19"/>
      <c r="C3" s="19"/>
      <c r="D3" s="19"/>
      <c r="E3" s="19"/>
      <c r="F3" s="19"/>
      <c r="G3" s="19"/>
      <c r="H3" s="19"/>
      <c r="I3" s="20"/>
      <c r="J3" s="14"/>
    </row>
    <row r="5" spans="1:16" x14ac:dyDescent="0.3">
      <c r="A5" s="3" t="s">
        <v>7</v>
      </c>
      <c r="B5" s="3" t="s">
        <v>44</v>
      </c>
      <c r="C5" s="3" t="s">
        <v>45</v>
      </c>
      <c r="D5" s="3" t="s">
        <v>7</v>
      </c>
      <c r="E5" s="3" t="s">
        <v>43</v>
      </c>
      <c r="F5" t="s">
        <v>4</v>
      </c>
      <c r="G5" t="s">
        <v>6</v>
      </c>
      <c r="H5" t="s">
        <v>8</v>
      </c>
      <c r="I5" t="s">
        <v>9</v>
      </c>
      <c r="J5" t="s">
        <v>10</v>
      </c>
      <c r="K5" t="s">
        <v>11</v>
      </c>
      <c r="L5" t="s">
        <v>0</v>
      </c>
      <c r="M5" t="s">
        <v>5</v>
      </c>
      <c r="N5" t="s">
        <v>1</v>
      </c>
      <c r="O5" t="s">
        <v>2</v>
      </c>
      <c r="P5" t="s">
        <v>3</v>
      </c>
    </row>
    <row r="6" spans="1:16" x14ac:dyDescent="0.3">
      <c r="A6" s="3">
        <v>40909</v>
      </c>
      <c r="B6" s="7" t="str">
        <f>TEXT(A6,"MM-YYYY")</f>
        <v>01-2012</v>
      </c>
      <c r="C6" s="7">
        <v>1</v>
      </c>
      <c r="D6" s="7">
        <f>MONTH(B6)</f>
        <v>1</v>
      </c>
      <c r="E6" s="7">
        <f>YEAR(B6)</f>
        <v>2012</v>
      </c>
      <c r="F6" s="1">
        <v>6861</v>
      </c>
      <c r="G6" s="1">
        <v>252.21632667250338</v>
      </c>
      <c r="H6" s="1">
        <v>0</v>
      </c>
      <c r="I6" s="1">
        <v>391876</v>
      </c>
      <c r="J6" s="1">
        <v>0</v>
      </c>
      <c r="K6" s="1">
        <v>0</v>
      </c>
      <c r="L6" s="1">
        <v>150</v>
      </c>
      <c r="M6" s="1">
        <v>8</v>
      </c>
      <c r="N6" s="1">
        <v>0</v>
      </c>
      <c r="O6" s="1">
        <v>0</v>
      </c>
      <c r="P6" s="1">
        <v>0</v>
      </c>
    </row>
    <row r="7" spans="1:16" x14ac:dyDescent="0.3">
      <c r="A7" s="3">
        <v>40940</v>
      </c>
      <c r="B7" s="7" t="str">
        <f>TEXT(A7,"MM-YYYY")</f>
        <v>02-2012</v>
      </c>
      <c r="C7" s="7">
        <v>2</v>
      </c>
      <c r="D7" s="7">
        <f t="shared" ref="D7:D50" si="0">MONTH(B7)</f>
        <v>2</v>
      </c>
      <c r="E7" s="7">
        <f t="shared" ref="E7:E50" si="1">YEAR(B7)</f>
        <v>2012</v>
      </c>
      <c r="F7" s="1">
        <v>6196</v>
      </c>
      <c r="G7" s="1">
        <v>689.04142864396499</v>
      </c>
      <c r="H7" s="1">
        <v>0</v>
      </c>
      <c r="I7" s="1">
        <v>391876</v>
      </c>
      <c r="J7" s="1">
        <v>0</v>
      </c>
      <c r="K7" s="1">
        <v>917</v>
      </c>
      <c r="L7" s="1">
        <v>153</v>
      </c>
      <c r="M7" s="1">
        <v>12</v>
      </c>
      <c r="N7" s="1">
        <v>0</v>
      </c>
      <c r="O7" s="1">
        <v>0</v>
      </c>
      <c r="P7" s="1">
        <v>0</v>
      </c>
    </row>
    <row r="8" spans="1:16" x14ac:dyDescent="0.3">
      <c r="A8" s="3">
        <v>40969</v>
      </c>
      <c r="B8" s="7" t="str">
        <f>TEXT(A8,"MM-YYYY")</f>
        <v>03-2012</v>
      </c>
      <c r="C8" s="7">
        <v>3</v>
      </c>
      <c r="D8" s="7">
        <f t="shared" si="0"/>
        <v>3</v>
      </c>
      <c r="E8" s="7">
        <f t="shared" si="1"/>
        <v>2012</v>
      </c>
      <c r="F8" s="1">
        <v>7519</v>
      </c>
      <c r="G8" s="1">
        <v>798.01690564132048</v>
      </c>
      <c r="H8" s="1">
        <v>309960</v>
      </c>
      <c r="I8" s="1">
        <v>6317682.25</v>
      </c>
      <c r="J8" s="1">
        <v>0</v>
      </c>
      <c r="K8" s="1">
        <v>1191</v>
      </c>
      <c r="L8" s="1">
        <v>152</v>
      </c>
      <c r="M8" s="1">
        <v>17</v>
      </c>
      <c r="N8" s="1">
        <v>6636000</v>
      </c>
      <c r="O8" s="1">
        <v>0</v>
      </c>
      <c r="P8" s="1">
        <v>13272000</v>
      </c>
    </row>
    <row r="9" spans="1:16" x14ac:dyDescent="0.3">
      <c r="A9" s="3">
        <v>41000</v>
      </c>
      <c r="B9" s="7" t="str">
        <f>TEXT(A9,"MM-YYYY")</f>
        <v>04-2012</v>
      </c>
      <c r="C9" s="7">
        <v>4</v>
      </c>
      <c r="D9" s="7">
        <f t="shared" si="0"/>
        <v>4</v>
      </c>
      <c r="E9" s="7">
        <f t="shared" si="1"/>
        <v>2012</v>
      </c>
      <c r="F9" s="1">
        <v>8498</v>
      </c>
      <c r="G9" s="1">
        <v>922.7139525189458</v>
      </c>
      <c r="H9" s="1">
        <v>309960</v>
      </c>
      <c r="I9" s="1">
        <v>6292572.25</v>
      </c>
      <c r="J9" s="1">
        <v>34853</v>
      </c>
      <c r="K9" s="1">
        <v>1597</v>
      </c>
      <c r="L9" s="1">
        <v>149</v>
      </c>
      <c r="M9" s="1">
        <v>17</v>
      </c>
      <c r="N9" s="1">
        <v>0</v>
      </c>
      <c r="O9" s="1">
        <v>0</v>
      </c>
      <c r="P9" s="1">
        <v>6636000</v>
      </c>
    </row>
    <row r="10" spans="1:16" x14ac:dyDescent="0.3">
      <c r="A10" s="3">
        <v>41030</v>
      </c>
      <c r="B10" s="7" t="str">
        <f>TEXT(A10,"MM-YYYY")</f>
        <v>05-2012</v>
      </c>
      <c r="C10" s="7">
        <v>5</v>
      </c>
      <c r="D10" s="7">
        <f t="shared" si="0"/>
        <v>5</v>
      </c>
      <c r="E10" s="7">
        <f t="shared" si="1"/>
        <v>2012</v>
      </c>
      <c r="F10" s="1">
        <v>8721</v>
      </c>
      <c r="G10" s="1">
        <v>445.66510543303235</v>
      </c>
      <c r="H10" s="1">
        <v>309960</v>
      </c>
      <c r="I10" s="1">
        <v>6290064</v>
      </c>
      <c r="J10" s="1">
        <v>198664</v>
      </c>
      <c r="K10" s="1">
        <v>1853</v>
      </c>
      <c r="L10" s="1">
        <v>150</v>
      </c>
      <c r="M10" s="1">
        <v>17</v>
      </c>
      <c r="N10" s="1">
        <v>0</v>
      </c>
      <c r="O10" s="1">
        <v>0</v>
      </c>
      <c r="P10" s="1">
        <v>6636000</v>
      </c>
    </row>
    <row r="11" spans="1:16" x14ac:dyDescent="0.3">
      <c r="A11" s="3">
        <v>41061</v>
      </c>
      <c r="B11" s="7" t="str">
        <f>TEXT(A11,"MM-YYYY")</f>
        <v>06-2012</v>
      </c>
      <c r="C11" s="7">
        <v>6</v>
      </c>
      <c r="D11" s="7">
        <f t="shared" si="0"/>
        <v>6</v>
      </c>
      <c r="E11" s="7">
        <f t="shared" si="1"/>
        <v>2012</v>
      </c>
      <c r="F11" s="1">
        <v>6764</v>
      </c>
      <c r="G11" s="1">
        <v>310.34669068936762</v>
      </c>
      <c r="H11" s="1">
        <v>0</v>
      </c>
      <c r="I11" s="1">
        <v>842724</v>
      </c>
      <c r="J11" s="1">
        <v>0</v>
      </c>
      <c r="K11" s="1">
        <v>1904</v>
      </c>
      <c r="L11" s="1">
        <v>152</v>
      </c>
      <c r="M11" s="1">
        <v>21</v>
      </c>
      <c r="N11" s="1">
        <v>0</v>
      </c>
      <c r="O11" s="1">
        <v>1</v>
      </c>
      <c r="P11" s="1">
        <v>0</v>
      </c>
    </row>
    <row r="12" spans="1:16" x14ac:dyDescent="0.3">
      <c r="A12" s="3">
        <v>41091</v>
      </c>
      <c r="B12" s="7" t="str">
        <f>TEXT(A12,"MM-YYYY")</f>
        <v>07-2012</v>
      </c>
      <c r="C12" s="7">
        <v>7</v>
      </c>
      <c r="D12" s="7">
        <f t="shared" si="0"/>
        <v>7</v>
      </c>
      <c r="E12" s="7">
        <f t="shared" si="1"/>
        <v>2012</v>
      </c>
      <c r="F12" s="1">
        <v>6538</v>
      </c>
      <c r="G12" s="1">
        <v>658.8007373459028</v>
      </c>
      <c r="H12" s="1">
        <v>309960</v>
      </c>
      <c r="I12" s="1">
        <v>8608356</v>
      </c>
      <c r="J12" s="1">
        <v>76327</v>
      </c>
      <c r="K12" s="1">
        <v>1919</v>
      </c>
      <c r="L12" s="1">
        <v>155</v>
      </c>
      <c r="M12" s="1">
        <v>21</v>
      </c>
      <c r="N12" s="1">
        <v>0</v>
      </c>
      <c r="O12" s="1">
        <v>1</v>
      </c>
      <c r="P12" s="1">
        <v>6836000</v>
      </c>
    </row>
    <row r="13" spans="1:16" x14ac:dyDescent="0.3">
      <c r="A13" s="3">
        <v>41122</v>
      </c>
      <c r="B13" s="7" t="str">
        <f>TEXT(A13,"MM-YYYY")</f>
        <v>08-2012</v>
      </c>
      <c r="C13" s="7">
        <v>8</v>
      </c>
      <c r="D13" s="7">
        <f t="shared" si="0"/>
        <v>8</v>
      </c>
      <c r="E13" s="7">
        <f t="shared" si="1"/>
        <v>2012</v>
      </c>
      <c r="F13" s="1">
        <v>6808</v>
      </c>
      <c r="G13" s="1">
        <v>614.21245932788941</v>
      </c>
      <c r="H13" s="1">
        <v>309960</v>
      </c>
      <c r="I13" s="1">
        <v>9821956</v>
      </c>
      <c r="J13" s="1">
        <v>973811</v>
      </c>
      <c r="K13" s="1">
        <v>2266</v>
      </c>
      <c r="L13" s="1">
        <v>153</v>
      </c>
      <c r="M13" s="1">
        <v>20</v>
      </c>
      <c r="N13" s="1">
        <v>0</v>
      </c>
      <c r="O13" s="1">
        <v>0</v>
      </c>
      <c r="P13" s="1">
        <v>0</v>
      </c>
    </row>
    <row r="14" spans="1:16" x14ac:dyDescent="0.3">
      <c r="A14" s="3">
        <v>41153</v>
      </c>
      <c r="B14" s="7" t="str">
        <f>TEXT(A14,"MM-YYYY")</f>
        <v>09-2012</v>
      </c>
      <c r="C14" s="7">
        <v>9</v>
      </c>
      <c r="D14" s="7">
        <f t="shared" si="0"/>
        <v>9</v>
      </c>
      <c r="E14" s="7">
        <f t="shared" si="1"/>
        <v>2012</v>
      </c>
      <c r="F14" s="1">
        <v>6292</v>
      </c>
      <c r="G14" s="1">
        <v>388.93428086932994</v>
      </c>
      <c r="H14" s="1">
        <v>0</v>
      </c>
      <c r="I14" s="1">
        <v>9815689</v>
      </c>
      <c r="J14" s="1">
        <v>1032480</v>
      </c>
      <c r="K14" s="1">
        <v>2370</v>
      </c>
      <c r="L14" s="1">
        <v>153</v>
      </c>
      <c r="M14" s="1">
        <v>19</v>
      </c>
      <c r="N14" s="1">
        <v>0</v>
      </c>
      <c r="O14" s="1">
        <v>0</v>
      </c>
      <c r="P14" s="1">
        <v>0</v>
      </c>
    </row>
    <row r="15" spans="1:16" x14ac:dyDescent="0.3">
      <c r="A15" s="3">
        <v>41183</v>
      </c>
      <c r="B15" s="7" t="str">
        <f>TEXT(A15,"MM-YYYY")</f>
        <v>10-2012</v>
      </c>
      <c r="C15" s="7">
        <v>10</v>
      </c>
      <c r="D15" s="7">
        <f t="shared" si="0"/>
        <v>10</v>
      </c>
      <c r="E15" s="7">
        <f t="shared" si="1"/>
        <v>2012</v>
      </c>
      <c r="F15" s="1">
        <v>6973</v>
      </c>
      <c r="G15" s="1">
        <v>950.53061939867041</v>
      </c>
      <c r="H15" s="1">
        <v>0</v>
      </c>
      <c r="I15" s="1">
        <v>10055241</v>
      </c>
      <c r="J15" s="1">
        <v>3288544</v>
      </c>
      <c r="K15" s="1">
        <v>2401</v>
      </c>
      <c r="L15" s="1">
        <v>154</v>
      </c>
      <c r="M15" s="1">
        <v>20</v>
      </c>
      <c r="N15" s="1">
        <v>14536000</v>
      </c>
      <c r="O15" s="1">
        <v>0</v>
      </c>
      <c r="P15" s="1">
        <v>13288000</v>
      </c>
    </row>
    <row r="16" spans="1:16" x14ac:dyDescent="0.3">
      <c r="A16" s="3">
        <v>41214</v>
      </c>
      <c r="B16" s="7" t="str">
        <f>TEXT(A16,"MM-YYYY")</f>
        <v>11-2012</v>
      </c>
      <c r="C16" s="7">
        <v>11</v>
      </c>
      <c r="D16" s="7">
        <f t="shared" si="0"/>
        <v>11</v>
      </c>
      <c r="E16" s="7">
        <f t="shared" si="1"/>
        <v>2012</v>
      </c>
      <c r="F16" s="1">
        <v>8132</v>
      </c>
      <c r="G16" s="1">
        <v>972.9614957294616</v>
      </c>
      <c r="H16" s="1">
        <v>336960</v>
      </c>
      <c r="I16" s="1">
        <v>11444689</v>
      </c>
      <c r="J16" s="1">
        <v>18087951</v>
      </c>
      <c r="K16" s="1">
        <v>2472</v>
      </c>
      <c r="L16" s="1">
        <v>153</v>
      </c>
      <c r="M16" s="1">
        <v>22</v>
      </c>
      <c r="N16" s="1">
        <v>0</v>
      </c>
      <c r="O16" s="1">
        <v>0</v>
      </c>
      <c r="P16" s="1">
        <v>38508000</v>
      </c>
    </row>
    <row r="17" spans="1:16" x14ac:dyDescent="0.3">
      <c r="A17" s="3">
        <v>41244</v>
      </c>
      <c r="B17" s="7" t="str">
        <f>TEXT(A17,"MM-YYYY")</f>
        <v>12-2012</v>
      </c>
      <c r="C17" s="7">
        <v>12</v>
      </c>
      <c r="D17" s="7">
        <f t="shared" si="0"/>
        <v>12</v>
      </c>
      <c r="E17" s="7">
        <f t="shared" si="1"/>
        <v>2012</v>
      </c>
      <c r="F17" s="1">
        <v>8857</v>
      </c>
      <c r="G17" s="1">
        <v>1070.018608023101</v>
      </c>
      <c r="H17" s="1">
        <v>3432317</v>
      </c>
      <c r="I17" s="1">
        <v>7789681</v>
      </c>
      <c r="J17" s="1">
        <v>10646798</v>
      </c>
      <c r="K17" s="1">
        <v>2574</v>
      </c>
      <c r="L17" s="1">
        <v>151</v>
      </c>
      <c r="M17" s="1">
        <v>12</v>
      </c>
      <c r="N17" s="1">
        <v>0</v>
      </c>
      <c r="O17" s="1">
        <v>0</v>
      </c>
      <c r="P17" s="1">
        <v>15825000</v>
      </c>
    </row>
    <row r="18" spans="1:16" x14ac:dyDescent="0.3">
      <c r="A18" s="3">
        <v>41275</v>
      </c>
      <c r="B18" s="7" t="str">
        <f>TEXT(A18,"MM-YYYY")</f>
        <v>01-2013</v>
      </c>
      <c r="C18" s="7">
        <v>13</v>
      </c>
      <c r="D18" s="7">
        <f t="shared" si="0"/>
        <v>1</v>
      </c>
      <c r="E18" s="7">
        <f t="shared" si="1"/>
        <v>2013</v>
      </c>
      <c r="F18" s="1">
        <v>8939</v>
      </c>
      <c r="G18" s="1">
        <v>1620.4487480213188</v>
      </c>
      <c r="H18" s="1">
        <v>3412067</v>
      </c>
      <c r="I18" s="1">
        <v>11404129</v>
      </c>
      <c r="J18" s="1">
        <v>2776414</v>
      </c>
      <c r="K18" s="1">
        <v>2669</v>
      </c>
      <c r="L18" s="1">
        <v>154</v>
      </c>
      <c r="M18" s="1">
        <v>5</v>
      </c>
      <c r="N18" s="1">
        <v>0</v>
      </c>
      <c r="O18" s="1">
        <v>0</v>
      </c>
      <c r="P18" s="1">
        <v>0</v>
      </c>
    </row>
    <row r="19" spans="1:16" x14ac:dyDescent="0.3">
      <c r="A19" s="3">
        <v>41306</v>
      </c>
      <c r="B19" s="7" t="str">
        <f>TEXT(A19,"MM-YYYY")</f>
        <v>02-2013</v>
      </c>
      <c r="C19" s="7">
        <v>14</v>
      </c>
      <c r="D19" s="7">
        <f t="shared" si="0"/>
        <v>2</v>
      </c>
      <c r="E19" s="7">
        <f t="shared" si="1"/>
        <v>2013</v>
      </c>
      <c r="F19" s="1">
        <v>7863</v>
      </c>
      <c r="G19" s="1">
        <v>495.43507550150218</v>
      </c>
      <c r="H19" s="1">
        <v>3412067</v>
      </c>
      <c r="I19" s="1">
        <v>11400752.25</v>
      </c>
      <c r="J19" s="1">
        <v>0</v>
      </c>
      <c r="K19" s="1">
        <v>2461</v>
      </c>
      <c r="L19" s="1">
        <v>154</v>
      </c>
      <c r="M19" s="1">
        <v>11</v>
      </c>
      <c r="N19" s="1">
        <v>0</v>
      </c>
      <c r="O19" s="1">
        <v>0</v>
      </c>
      <c r="P19" s="1">
        <v>1000</v>
      </c>
    </row>
    <row r="20" spans="1:16" x14ac:dyDescent="0.3">
      <c r="A20" s="3">
        <v>41334</v>
      </c>
      <c r="B20" s="7" t="str">
        <f>TEXT(A20,"MM-YYYY")</f>
        <v>03-2013</v>
      </c>
      <c r="C20" s="7">
        <v>15</v>
      </c>
      <c r="D20" s="7">
        <f t="shared" si="0"/>
        <v>3</v>
      </c>
      <c r="E20" s="7">
        <f t="shared" si="1"/>
        <v>2013</v>
      </c>
      <c r="F20" s="1">
        <v>9506</v>
      </c>
      <c r="G20" s="1">
        <v>1296.654317371904</v>
      </c>
      <c r="H20" s="1">
        <v>2912067</v>
      </c>
      <c r="I20" s="1">
        <v>12425625</v>
      </c>
      <c r="J20" s="1">
        <v>4900000</v>
      </c>
      <c r="K20" s="1">
        <v>2159</v>
      </c>
      <c r="L20" s="1">
        <v>153</v>
      </c>
      <c r="M20" s="1">
        <v>18</v>
      </c>
      <c r="N20" s="1">
        <v>0</v>
      </c>
      <c r="O20" s="1">
        <v>0</v>
      </c>
      <c r="P20" s="1">
        <v>6840000</v>
      </c>
    </row>
    <row r="21" spans="1:16" x14ac:dyDescent="0.3">
      <c r="A21" s="3">
        <v>41365</v>
      </c>
      <c r="B21" s="7" t="str">
        <f>TEXT(A21,"MM-YYYY")</f>
        <v>04-2013</v>
      </c>
      <c r="C21" s="7">
        <v>16</v>
      </c>
      <c r="D21" s="7">
        <f t="shared" si="0"/>
        <v>4</v>
      </c>
      <c r="E21" s="7">
        <f t="shared" si="1"/>
        <v>2013</v>
      </c>
      <c r="F21" s="1">
        <v>10338</v>
      </c>
      <c r="G21" s="1">
        <v>648.81143862317333</v>
      </c>
      <c r="H21" s="1">
        <v>2912067</v>
      </c>
      <c r="I21" s="1">
        <v>16662724</v>
      </c>
      <c r="J21" s="1">
        <v>5715857</v>
      </c>
      <c r="K21" s="1">
        <v>2599</v>
      </c>
      <c r="L21" s="1">
        <v>151</v>
      </c>
      <c r="M21" s="1">
        <v>18</v>
      </c>
      <c r="N21" s="1">
        <v>0</v>
      </c>
      <c r="O21" s="1">
        <v>0</v>
      </c>
      <c r="P21" s="1">
        <v>0</v>
      </c>
    </row>
    <row r="22" spans="1:16" x14ac:dyDescent="0.3">
      <c r="A22" s="3">
        <v>41395</v>
      </c>
      <c r="B22" s="7" t="str">
        <f>TEXT(A22,"MM-YYYY")</f>
        <v>05-2013</v>
      </c>
      <c r="C22" s="7">
        <v>17</v>
      </c>
      <c r="D22" s="7">
        <f t="shared" si="0"/>
        <v>5</v>
      </c>
      <c r="E22" s="7">
        <f t="shared" si="1"/>
        <v>2013</v>
      </c>
      <c r="F22" s="1">
        <v>10094</v>
      </c>
      <c r="G22" s="1">
        <v>643.83399474514692</v>
      </c>
      <c r="H22" s="1">
        <v>412067</v>
      </c>
      <c r="I22" s="1">
        <v>12425625</v>
      </c>
      <c r="J22" s="1">
        <v>20145571</v>
      </c>
      <c r="K22" s="1">
        <v>2820</v>
      </c>
      <c r="L22" s="1">
        <v>152</v>
      </c>
      <c r="M22" s="1">
        <v>17</v>
      </c>
      <c r="N22" s="1">
        <v>0</v>
      </c>
      <c r="O22" s="1">
        <v>0</v>
      </c>
      <c r="P22" s="1">
        <v>0</v>
      </c>
    </row>
    <row r="23" spans="1:16" x14ac:dyDescent="0.3">
      <c r="A23" s="3">
        <v>41426</v>
      </c>
      <c r="B23" s="7" t="str">
        <f>TEXT(A23,"MM-YYYY")</f>
        <v>06-2013</v>
      </c>
      <c r="C23" s="7">
        <v>18</v>
      </c>
      <c r="D23" s="7">
        <f t="shared" si="0"/>
        <v>6</v>
      </c>
      <c r="E23" s="7">
        <f t="shared" si="1"/>
        <v>2013</v>
      </c>
      <c r="F23" s="1">
        <v>8523</v>
      </c>
      <c r="G23" s="1">
        <v>694.1209704282229</v>
      </c>
      <c r="H23" s="1">
        <v>412067</v>
      </c>
      <c r="I23" s="1">
        <v>7043716</v>
      </c>
      <c r="J23" s="1">
        <v>0</v>
      </c>
      <c r="K23" s="1">
        <v>2597</v>
      </c>
      <c r="L23" s="1">
        <v>154</v>
      </c>
      <c r="M23" s="1">
        <v>7</v>
      </c>
      <c r="N23" s="1">
        <v>0</v>
      </c>
      <c r="O23" s="1">
        <v>0</v>
      </c>
      <c r="P23" s="1">
        <v>28600000</v>
      </c>
    </row>
    <row r="24" spans="1:16" x14ac:dyDescent="0.3">
      <c r="A24" s="3">
        <v>41456</v>
      </c>
      <c r="B24" s="7" t="str">
        <f>TEXT(A24,"MM-YYYY")</f>
        <v>07-2013</v>
      </c>
      <c r="C24" s="7">
        <v>19</v>
      </c>
      <c r="D24" s="7">
        <f t="shared" si="0"/>
        <v>7</v>
      </c>
      <c r="E24" s="7">
        <f t="shared" si="1"/>
        <v>2013</v>
      </c>
      <c r="F24" s="1">
        <v>8283</v>
      </c>
      <c r="G24" s="1">
        <v>570.57501588428511</v>
      </c>
      <c r="H24" s="1">
        <v>412067</v>
      </c>
      <c r="I24" s="1">
        <v>5953600</v>
      </c>
      <c r="J24" s="1">
        <v>2801332</v>
      </c>
      <c r="K24" s="1">
        <v>2530</v>
      </c>
      <c r="L24" s="1">
        <v>155</v>
      </c>
      <c r="M24" s="1">
        <v>3</v>
      </c>
      <c r="N24" s="1">
        <v>0</v>
      </c>
      <c r="O24" s="1">
        <v>0</v>
      </c>
      <c r="P24" s="1">
        <v>28350000</v>
      </c>
    </row>
    <row r="25" spans="1:16" x14ac:dyDescent="0.3">
      <c r="A25" s="3">
        <v>41487</v>
      </c>
      <c r="B25" s="7" t="str">
        <f>TEXT(A25,"MM-YYYY")</f>
        <v>08-2013</v>
      </c>
      <c r="C25" s="7">
        <v>20</v>
      </c>
      <c r="D25" s="7">
        <f t="shared" si="0"/>
        <v>8</v>
      </c>
      <c r="E25" s="7">
        <f t="shared" si="1"/>
        <v>2013</v>
      </c>
      <c r="F25" s="1">
        <v>8210</v>
      </c>
      <c r="G25" s="1">
        <v>463.58008429952673</v>
      </c>
      <c r="H25" s="1">
        <v>412067</v>
      </c>
      <c r="I25" s="1">
        <v>5953600</v>
      </c>
      <c r="J25" s="1">
        <v>3517289</v>
      </c>
      <c r="K25" s="1">
        <v>2419</v>
      </c>
      <c r="L25" s="1">
        <v>156</v>
      </c>
      <c r="M25" s="1">
        <v>1</v>
      </c>
      <c r="N25" s="1">
        <v>0</v>
      </c>
      <c r="O25" s="1">
        <v>0</v>
      </c>
      <c r="P25" s="1">
        <v>6840000</v>
      </c>
    </row>
    <row r="26" spans="1:16" x14ac:dyDescent="0.3">
      <c r="A26" s="3">
        <v>41518</v>
      </c>
      <c r="B26" s="7" t="str">
        <f>TEXT(A26,"MM-YYYY")</f>
        <v>09-2013</v>
      </c>
      <c r="C26" s="7">
        <v>21</v>
      </c>
      <c r="D26" s="7">
        <f t="shared" si="0"/>
        <v>9</v>
      </c>
      <c r="E26" s="7">
        <f t="shared" si="1"/>
        <v>2013</v>
      </c>
      <c r="F26" s="1">
        <v>7656</v>
      </c>
      <c r="G26" s="1">
        <v>406.14236140169919</v>
      </c>
      <c r="H26" s="1">
        <v>412067</v>
      </c>
      <c r="I26" s="1">
        <v>5953600</v>
      </c>
      <c r="J26" s="1">
        <v>0</v>
      </c>
      <c r="K26" s="1">
        <v>1857</v>
      </c>
      <c r="L26" s="1">
        <v>156</v>
      </c>
      <c r="M26" s="1">
        <v>6</v>
      </c>
      <c r="N26" s="1">
        <v>0</v>
      </c>
      <c r="O26" s="1">
        <v>0</v>
      </c>
      <c r="P26" s="1">
        <v>6840000</v>
      </c>
    </row>
    <row r="27" spans="1:16" x14ac:dyDescent="0.3">
      <c r="A27" s="3">
        <v>41548</v>
      </c>
      <c r="B27" s="7" t="str">
        <f>TEXT(A27,"MM-YYYY")</f>
        <v>10-2013</v>
      </c>
      <c r="C27" s="7">
        <v>22</v>
      </c>
      <c r="D27" s="7">
        <f t="shared" si="0"/>
        <v>10</v>
      </c>
      <c r="E27" s="7">
        <f t="shared" si="1"/>
        <v>2013</v>
      </c>
      <c r="F27" s="1">
        <v>8167</v>
      </c>
      <c r="G27" s="1">
        <v>740.33591247497293</v>
      </c>
      <c r="H27" s="1">
        <v>2912067</v>
      </c>
      <c r="I27" s="1">
        <v>8755681</v>
      </c>
      <c r="J27" s="1">
        <v>2972895</v>
      </c>
      <c r="K27" s="1">
        <v>1956</v>
      </c>
      <c r="L27" s="1">
        <v>156</v>
      </c>
      <c r="M27" s="1">
        <v>13</v>
      </c>
      <c r="N27" s="1">
        <v>0</v>
      </c>
      <c r="O27" s="1">
        <v>0</v>
      </c>
      <c r="P27" s="1">
        <v>0</v>
      </c>
    </row>
    <row r="28" spans="1:16" x14ac:dyDescent="0.3">
      <c r="A28" s="3">
        <v>41579</v>
      </c>
      <c r="B28" s="7" t="str">
        <f>TEXT(A28,"MM-YYYY")</f>
        <v>11-2013</v>
      </c>
      <c r="C28" s="7">
        <v>23</v>
      </c>
      <c r="D28" s="7">
        <f t="shared" si="0"/>
        <v>11</v>
      </c>
      <c r="E28" s="7">
        <f t="shared" si="1"/>
        <v>2013</v>
      </c>
      <c r="F28" s="1">
        <v>8326</v>
      </c>
      <c r="G28" s="1">
        <v>481.70522764985424</v>
      </c>
      <c r="H28" s="1">
        <v>2912067</v>
      </c>
      <c r="I28" s="1">
        <v>8564402.25</v>
      </c>
      <c r="J28" s="1">
        <v>2889982</v>
      </c>
      <c r="K28" s="1">
        <v>2398</v>
      </c>
      <c r="L28" s="1">
        <v>155</v>
      </c>
      <c r="M28" s="1">
        <v>15</v>
      </c>
      <c r="N28" s="1">
        <v>0</v>
      </c>
      <c r="O28" s="1">
        <v>0</v>
      </c>
      <c r="P28" s="1">
        <v>0</v>
      </c>
    </row>
    <row r="29" spans="1:16" x14ac:dyDescent="0.3">
      <c r="A29" s="3">
        <v>41609</v>
      </c>
      <c r="B29" s="7" t="str">
        <f>TEXT(A29,"MM-YYYY")</f>
        <v>12-2013</v>
      </c>
      <c r="C29" s="7">
        <v>24</v>
      </c>
      <c r="D29" s="7">
        <f t="shared" si="0"/>
        <v>12</v>
      </c>
      <c r="E29" s="7">
        <f t="shared" si="1"/>
        <v>2013</v>
      </c>
      <c r="F29" s="1">
        <v>8275</v>
      </c>
      <c r="G29" s="1">
        <v>532.60736766391972</v>
      </c>
      <c r="H29" s="1">
        <v>412067</v>
      </c>
      <c r="I29" s="1">
        <v>10640644</v>
      </c>
      <c r="J29" s="1">
        <v>0</v>
      </c>
      <c r="K29" s="1">
        <v>1542</v>
      </c>
      <c r="L29" s="1">
        <v>155</v>
      </c>
      <c r="M29" s="1">
        <v>16</v>
      </c>
      <c r="N29" s="1">
        <v>0</v>
      </c>
      <c r="O29" s="1">
        <v>0</v>
      </c>
      <c r="P29" s="1">
        <v>10880000</v>
      </c>
    </row>
    <row r="30" spans="1:16" x14ac:dyDescent="0.3">
      <c r="A30" s="3">
        <v>41640</v>
      </c>
      <c r="B30" s="7" t="str">
        <f>TEXT(A30,"MM-YYYY")</f>
        <v>01-2014</v>
      </c>
      <c r="C30" s="7">
        <v>25</v>
      </c>
      <c r="D30" s="7">
        <f t="shared" si="0"/>
        <v>1</v>
      </c>
      <c r="E30" s="7">
        <f t="shared" si="1"/>
        <v>2014</v>
      </c>
      <c r="F30" s="1">
        <v>8025</v>
      </c>
      <c r="G30" s="1">
        <v>556.24535010357852</v>
      </c>
      <c r="H30" s="1">
        <v>0</v>
      </c>
      <c r="I30" s="1">
        <v>11292960.25</v>
      </c>
      <c r="J30" s="1">
        <v>0</v>
      </c>
      <c r="K30" s="1">
        <v>1548</v>
      </c>
      <c r="L30" s="1">
        <v>154</v>
      </c>
      <c r="M30" s="1">
        <v>6</v>
      </c>
      <c r="N30" s="1">
        <v>0</v>
      </c>
      <c r="O30" s="1">
        <v>0</v>
      </c>
      <c r="P30" s="1">
        <v>0</v>
      </c>
    </row>
    <row r="31" spans="1:16" x14ac:dyDescent="0.3">
      <c r="A31" s="3">
        <v>41671</v>
      </c>
      <c r="B31" s="7" t="str">
        <f>TEXT(A31,"MM-YYYY")</f>
        <v>02-2014</v>
      </c>
      <c r="C31" s="7">
        <v>26</v>
      </c>
      <c r="D31" s="7">
        <f t="shared" si="0"/>
        <v>2</v>
      </c>
      <c r="E31" s="7">
        <f t="shared" si="1"/>
        <v>2014</v>
      </c>
      <c r="F31" s="1">
        <v>7350</v>
      </c>
      <c r="G31" s="1">
        <v>830.02078631116046</v>
      </c>
      <c r="H31" s="1">
        <v>0</v>
      </c>
      <c r="I31" s="1">
        <v>14058750.25</v>
      </c>
      <c r="J31" s="1">
        <v>0</v>
      </c>
      <c r="K31" s="1">
        <v>2039</v>
      </c>
      <c r="L31" s="1">
        <v>156</v>
      </c>
      <c r="M31" s="1">
        <v>13</v>
      </c>
      <c r="N31" s="1">
        <v>0</v>
      </c>
      <c r="O31" s="1">
        <v>0</v>
      </c>
      <c r="P31" s="1">
        <v>0</v>
      </c>
    </row>
    <row r="32" spans="1:16" x14ac:dyDescent="0.3">
      <c r="A32" s="3">
        <v>41699</v>
      </c>
      <c r="B32" s="7" t="str">
        <f>TEXT(A32,"MM-YYYY")</f>
        <v>03-2014</v>
      </c>
      <c r="C32" s="7">
        <v>27</v>
      </c>
      <c r="D32" s="7">
        <f t="shared" si="0"/>
        <v>3</v>
      </c>
      <c r="E32" s="7">
        <f t="shared" si="1"/>
        <v>2014</v>
      </c>
      <c r="F32" s="1">
        <v>9306</v>
      </c>
      <c r="G32" s="1">
        <v>1087.4312469532304</v>
      </c>
      <c r="H32" s="1">
        <v>0</v>
      </c>
      <c r="I32" s="1">
        <v>91968100</v>
      </c>
      <c r="J32" s="1">
        <v>0</v>
      </c>
      <c r="K32" s="1">
        <v>2569</v>
      </c>
      <c r="L32" s="1">
        <v>154</v>
      </c>
      <c r="M32" s="1">
        <v>16</v>
      </c>
      <c r="N32" s="1">
        <v>201000</v>
      </c>
      <c r="O32" s="1">
        <v>0</v>
      </c>
      <c r="P32" s="1">
        <v>0</v>
      </c>
    </row>
    <row r="33" spans="1:16" x14ac:dyDescent="0.3">
      <c r="A33" s="3">
        <v>41730</v>
      </c>
      <c r="B33" s="7" t="str">
        <f>TEXT(A33,"MM-YYYY")</f>
        <v>04-2014</v>
      </c>
      <c r="C33" s="7">
        <v>28</v>
      </c>
      <c r="D33" s="7">
        <f t="shared" si="0"/>
        <v>4</v>
      </c>
      <c r="E33" s="7">
        <f t="shared" si="1"/>
        <v>2014</v>
      </c>
      <c r="F33" s="1">
        <v>10390</v>
      </c>
      <c r="G33" s="1">
        <v>1151.9926671345531</v>
      </c>
      <c r="H33" s="1">
        <v>0</v>
      </c>
      <c r="I33" s="1">
        <v>17451506.25</v>
      </c>
      <c r="J33" s="1">
        <v>0</v>
      </c>
      <c r="K33" s="1">
        <v>2645</v>
      </c>
      <c r="L33" s="1">
        <v>151</v>
      </c>
      <c r="M33" s="1">
        <v>16</v>
      </c>
      <c r="N33" s="1">
        <v>603000</v>
      </c>
      <c r="O33" s="1">
        <v>0</v>
      </c>
      <c r="P33" s="1">
        <v>0</v>
      </c>
    </row>
    <row r="34" spans="1:16" x14ac:dyDescent="0.3">
      <c r="A34" s="3">
        <v>41760</v>
      </c>
      <c r="B34" s="7" t="str">
        <f>TEXT(A34,"MM-YYYY")</f>
        <v>05-2014</v>
      </c>
      <c r="C34" s="7">
        <v>29</v>
      </c>
      <c r="D34" s="7">
        <f t="shared" si="0"/>
        <v>5</v>
      </c>
      <c r="E34" s="7">
        <f t="shared" si="1"/>
        <v>2014</v>
      </c>
      <c r="F34" s="1">
        <v>10455</v>
      </c>
      <c r="G34" s="1">
        <v>1128.3866856656325</v>
      </c>
      <c r="H34" s="1">
        <v>0</v>
      </c>
      <c r="I34" s="1">
        <v>16479540.25</v>
      </c>
      <c r="J34" s="1">
        <v>0</v>
      </c>
      <c r="K34" s="1">
        <v>3028</v>
      </c>
      <c r="L34" s="1">
        <v>151</v>
      </c>
      <c r="M34" s="1">
        <v>7</v>
      </c>
      <c r="N34" s="1">
        <v>0</v>
      </c>
      <c r="O34" s="1">
        <v>0</v>
      </c>
      <c r="P34" s="1">
        <v>12214000</v>
      </c>
    </row>
    <row r="35" spans="1:16" x14ac:dyDescent="0.3">
      <c r="A35" s="3">
        <v>41791</v>
      </c>
      <c r="B35" s="7" t="str">
        <f>TEXT(A35,"MM-YYYY")</f>
        <v>06-2014</v>
      </c>
      <c r="C35" s="7">
        <v>30</v>
      </c>
      <c r="D35" s="7">
        <f t="shared" si="0"/>
        <v>6</v>
      </c>
      <c r="E35" s="7">
        <f t="shared" si="1"/>
        <v>2014</v>
      </c>
      <c r="F35" s="1">
        <v>9240</v>
      </c>
      <c r="G35" s="1">
        <v>1223.6820081173857</v>
      </c>
      <c r="H35" s="1">
        <v>0</v>
      </c>
      <c r="I35" s="1">
        <v>16301406.25</v>
      </c>
      <c r="J35" s="1">
        <v>0</v>
      </c>
      <c r="K35" s="1">
        <v>3143</v>
      </c>
      <c r="L35" s="1">
        <v>153</v>
      </c>
      <c r="M35" s="1">
        <v>3</v>
      </c>
      <c r="N35" s="1">
        <v>0</v>
      </c>
      <c r="O35" s="1">
        <v>0</v>
      </c>
      <c r="P35" s="1">
        <v>0</v>
      </c>
    </row>
    <row r="36" spans="1:16" x14ac:dyDescent="0.3">
      <c r="A36" s="3">
        <v>41821</v>
      </c>
      <c r="B36" s="7" t="str">
        <f>TEXT(A36,"MM-YYYY")</f>
        <v>07-2014</v>
      </c>
      <c r="C36" s="7">
        <v>31</v>
      </c>
      <c r="D36" s="7">
        <f t="shared" si="0"/>
        <v>7</v>
      </c>
      <c r="E36" s="7">
        <f t="shared" si="1"/>
        <v>2014</v>
      </c>
      <c r="F36" s="1">
        <v>8688</v>
      </c>
      <c r="G36" s="1">
        <v>1110.7787545931426</v>
      </c>
      <c r="H36" s="1">
        <v>0</v>
      </c>
      <c r="I36" s="1">
        <v>12260502.25</v>
      </c>
      <c r="J36" s="1">
        <v>0</v>
      </c>
      <c r="K36" s="1">
        <v>2817</v>
      </c>
      <c r="L36" s="1">
        <v>154</v>
      </c>
      <c r="M36" s="1">
        <v>1</v>
      </c>
      <c r="N36" s="1">
        <v>0</v>
      </c>
      <c r="O36" s="1">
        <v>0</v>
      </c>
      <c r="P36" s="1">
        <v>0</v>
      </c>
    </row>
    <row r="37" spans="1:16" x14ac:dyDescent="0.3">
      <c r="A37" s="3">
        <v>41852</v>
      </c>
      <c r="B37" s="7" t="str">
        <f>TEXT(A37,"MM-YYYY")</f>
        <v>08-2014</v>
      </c>
      <c r="C37" s="7">
        <v>32</v>
      </c>
      <c r="D37" s="7">
        <f t="shared" si="0"/>
        <v>8</v>
      </c>
      <c r="E37" s="7">
        <f t="shared" si="1"/>
        <v>2014</v>
      </c>
      <c r="F37" s="1">
        <v>8677</v>
      </c>
      <c r="G37" s="1">
        <v>570.57501588428511</v>
      </c>
      <c r="H37" s="1">
        <v>0</v>
      </c>
      <c r="I37" s="1">
        <v>9803161</v>
      </c>
      <c r="J37" s="1">
        <v>0</v>
      </c>
      <c r="K37" s="1">
        <v>2719</v>
      </c>
      <c r="L37" s="1">
        <v>153</v>
      </c>
      <c r="M37" s="1">
        <v>0</v>
      </c>
      <c r="N37" s="1">
        <v>0</v>
      </c>
      <c r="O37" s="1">
        <v>0</v>
      </c>
      <c r="P37" s="1">
        <v>6107000</v>
      </c>
    </row>
    <row r="38" spans="1:16" x14ac:dyDescent="0.3">
      <c r="A38" s="3">
        <v>41883</v>
      </c>
      <c r="B38" s="7" t="str">
        <f>TEXT(A38,"MM-YYYY")</f>
        <v>09-2014</v>
      </c>
      <c r="C38" s="7">
        <v>33</v>
      </c>
      <c r="D38" s="7">
        <f t="shared" si="0"/>
        <v>9</v>
      </c>
      <c r="E38" s="7">
        <f t="shared" si="1"/>
        <v>2014</v>
      </c>
      <c r="F38" s="1">
        <v>8270</v>
      </c>
      <c r="G38" s="1">
        <v>542.02558784830228</v>
      </c>
      <c r="H38" s="1">
        <v>0</v>
      </c>
      <c r="I38" s="1">
        <v>9597604</v>
      </c>
      <c r="J38" s="1">
        <v>0</v>
      </c>
      <c r="K38" s="1">
        <v>2494</v>
      </c>
      <c r="L38" s="1">
        <v>153</v>
      </c>
      <c r="M38" s="1">
        <v>0</v>
      </c>
      <c r="N38" s="1">
        <v>6107000</v>
      </c>
      <c r="O38" s="1">
        <v>0</v>
      </c>
      <c r="P38" s="1">
        <v>0</v>
      </c>
    </row>
    <row r="39" spans="1:16" x14ac:dyDescent="0.3">
      <c r="A39" s="3">
        <v>41913</v>
      </c>
      <c r="B39" s="7" t="str">
        <f>TEXT(A39,"MM-YYYY")</f>
        <v>10-2014</v>
      </c>
      <c r="C39" s="7">
        <v>34</v>
      </c>
      <c r="D39" s="7">
        <f t="shared" si="0"/>
        <v>10</v>
      </c>
      <c r="E39" s="7">
        <f t="shared" si="1"/>
        <v>2014</v>
      </c>
      <c r="F39" s="1">
        <v>8599</v>
      </c>
      <c r="G39" s="1">
        <v>384.66733319663706</v>
      </c>
      <c r="H39" s="1">
        <v>0</v>
      </c>
      <c r="I39" s="1">
        <v>6325225</v>
      </c>
      <c r="J39" s="1">
        <v>0</v>
      </c>
      <c r="K39" s="1">
        <v>2426</v>
      </c>
      <c r="L39" s="1">
        <v>153</v>
      </c>
      <c r="M39" s="1">
        <v>13</v>
      </c>
      <c r="N39" s="1">
        <v>0</v>
      </c>
      <c r="O39" s="1">
        <v>0</v>
      </c>
      <c r="P39" s="1">
        <v>12314000</v>
      </c>
    </row>
    <row r="40" spans="1:16" x14ac:dyDescent="0.3">
      <c r="A40" s="3">
        <v>41944</v>
      </c>
      <c r="B40" s="7" t="str">
        <f>TEXT(A40,"MM-YYYY")</f>
        <v>11-2014</v>
      </c>
      <c r="C40" s="7">
        <v>35</v>
      </c>
      <c r="D40" s="7">
        <f t="shared" si="0"/>
        <v>11</v>
      </c>
      <c r="E40" s="7">
        <f t="shared" si="1"/>
        <v>2014</v>
      </c>
      <c r="F40" s="1">
        <v>8428</v>
      </c>
      <c r="G40" s="1">
        <v>995.5485988209773</v>
      </c>
      <c r="H40" s="1">
        <v>0</v>
      </c>
      <c r="I40" s="1">
        <v>14428602.25</v>
      </c>
      <c r="J40" s="1">
        <v>0</v>
      </c>
      <c r="K40" s="1">
        <v>2252</v>
      </c>
      <c r="L40" s="1">
        <v>153</v>
      </c>
      <c r="M40" s="1">
        <v>17</v>
      </c>
      <c r="N40" s="1">
        <v>6107000</v>
      </c>
      <c r="O40" s="1">
        <v>0</v>
      </c>
      <c r="P40" s="1">
        <v>0</v>
      </c>
    </row>
    <row r="41" spans="1:16" x14ac:dyDescent="0.3">
      <c r="A41" s="3">
        <v>41974</v>
      </c>
      <c r="B41" s="7" t="str">
        <f>TEXT(A41,"MM-YYYY")</f>
        <v>12-2014</v>
      </c>
      <c r="C41" s="7">
        <v>36</v>
      </c>
      <c r="D41" s="7">
        <f t="shared" si="0"/>
        <v>12</v>
      </c>
      <c r="E41" s="7">
        <f t="shared" si="1"/>
        <v>2014</v>
      </c>
      <c r="F41" s="1">
        <v>9133</v>
      </c>
      <c r="G41" s="1">
        <v>1395.8959099335084</v>
      </c>
      <c r="H41" s="1">
        <v>0</v>
      </c>
      <c r="I41" s="1">
        <v>19945156</v>
      </c>
      <c r="J41" s="1">
        <v>0</v>
      </c>
      <c r="K41" s="1">
        <v>2200</v>
      </c>
      <c r="L41" s="1">
        <v>151</v>
      </c>
      <c r="M41" s="1">
        <v>19</v>
      </c>
      <c r="N41" s="1">
        <v>12214000</v>
      </c>
      <c r="O41" s="1">
        <v>0</v>
      </c>
      <c r="P41" s="1">
        <v>14000</v>
      </c>
    </row>
    <row r="42" spans="1:16" x14ac:dyDescent="0.3">
      <c r="A42" s="4">
        <v>42005</v>
      </c>
      <c r="B42" s="7" t="str">
        <f>TEXT(A42,"MM-YYYY")</f>
        <v>01-2015</v>
      </c>
      <c r="C42" s="7">
        <v>37</v>
      </c>
      <c r="D42" s="7">
        <f t="shared" si="0"/>
        <v>1</v>
      </c>
      <c r="E42" s="7">
        <f t="shared" si="1"/>
        <v>2015</v>
      </c>
      <c r="F42" s="2">
        <v>8655</v>
      </c>
      <c r="G42" s="2">
        <v>1358.4233576163178</v>
      </c>
      <c r="H42" s="2">
        <v>0</v>
      </c>
      <c r="I42" s="2">
        <v>63274070.25</v>
      </c>
      <c r="J42" s="2">
        <v>0</v>
      </c>
      <c r="K42" s="2">
        <v>1615</v>
      </c>
      <c r="L42" s="2">
        <v>152</v>
      </c>
      <c r="M42" s="2">
        <v>8</v>
      </c>
      <c r="N42" s="2">
        <v>0</v>
      </c>
      <c r="O42" s="2">
        <v>0</v>
      </c>
      <c r="P42" s="2">
        <v>144000</v>
      </c>
    </row>
    <row r="43" spans="1:16" x14ac:dyDescent="0.3">
      <c r="A43" s="4">
        <v>42036</v>
      </c>
      <c r="B43" s="7" t="str">
        <f>TEXT(A43,"MM-YYYY")</f>
        <v>02-2015</v>
      </c>
      <c r="C43" s="7">
        <v>38</v>
      </c>
      <c r="D43" s="7">
        <f t="shared" si="0"/>
        <v>2</v>
      </c>
      <c r="E43" s="7">
        <f t="shared" si="1"/>
        <v>2015</v>
      </c>
      <c r="F43" s="2">
        <v>7713</v>
      </c>
      <c r="G43" s="2">
        <v>1302.7923201431367</v>
      </c>
      <c r="H43" s="2">
        <v>0</v>
      </c>
      <c r="I43" s="2">
        <v>92294449</v>
      </c>
      <c r="J43" s="2">
        <v>0</v>
      </c>
      <c r="K43" s="2">
        <v>4524</v>
      </c>
      <c r="L43" s="2">
        <v>154</v>
      </c>
      <c r="M43" s="2">
        <v>3</v>
      </c>
      <c r="N43" s="2">
        <v>0</v>
      </c>
      <c r="O43" s="2">
        <v>0</v>
      </c>
      <c r="P43" s="2">
        <v>0</v>
      </c>
    </row>
    <row r="44" spans="1:16" x14ac:dyDescent="0.3">
      <c r="A44" s="4">
        <v>42064</v>
      </c>
      <c r="B44" s="7" t="str">
        <f>TEXT(A44,"MM-YYYY")</f>
        <v>03-2015</v>
      </c>
      <c r="C44" s="7">
        <v>39</v>
      </c>
      <c r="D44" s="7">
        <f t="shared" si="0"/>
        <v>3</v>
      </c>
      <c r="E44" s="7">
        <f t="shared" si="1"/>
        <v>2015</v>
      </c>
      <c r="F44" s="2">
        <v>10099</v>
      </c>
      <c r="G44" s="2">
        <v>906.143443261107</v>
      </c>
      <c r="H44" s="2">
        <v>0</v>
      </c>
      <c r="I44" s="2">
        <v>92294449</v>
      </c>
      <c r="J44" s="2">
        <v>0</v>
      </c>
      <c r="K44" s="2">
        <v>4255</v>
      </c>
      <c r="L44" s="2">
        <v>152</v>
      </c>
      <c r="M44" s="2">
        <v>13</v>
      </c>
      <c r="N44" s="2">
        <v>0</v>
      </c>
      <c r="O44" s="2">
        <v>0</v>
      </c>
      <c r="P44" s="2">
        <v>144000</v>
      </c>
    </row>
    <row r="45" spans="1:16" x14ac:dyDescent="0.3">
      <c r="A45" s="4">
        <v>42095</v>
      </c>
      <c r="B45" s="7" t="str">
        <f>TEXT(A45,"MM-YYYY")</f>
        <v>04-2015</v>
      </c>
      <c r="C45" s="7">
        <v>40</v>
      </c>
      <c r="D45" s="7">
        <f t="shared" si="0"/>
        <v>4</v>
      </c>
      <c r="E45" s="7">
        <f t="shared" si="1"/>
        <v>2015</v>
      </c>
      <c r="F45" s="2">
        <v>10914</v>
      </c>
      <c r="G45" s="2">
        <v>410.4791516178156</v>
      </c>
      <c r="H45" s="2">
        <v>4699238</v>
      </c>
      <c r="I45" s="2">
        <v>107298522.25</v>
      </c>
      <c r="J45" s="2">
        <v>0</v>
      </c>
      <c r="K45" s="2">
        <v>1984</v>
      </c>
      <c r="L45" s="2">
        <v>150</v>
      </c>
      <c r="M45" s="2">
        <v>10</v>
      </c>
      <c r="N45" s="2">
        <v>0</v>
      </c>
      <c r="O45" s="2">
        <v>0</v>
      </c>
      <c r="P45" s="2">
        <v>0</v>
      </c>
    </row>
    <row r="46" spans="1:16" x14ac:dyDescent="0.3">
      <c r="A46" s="4">
        <v>42125</v>
      </c>
      <c r="B46" s="7" t="str">
        <f>TEXT(A46,"MM-YYYY")</f>
        <v>05-2015</v>
      </c>
      <c r="C46" s="7">
        <v>41</v>
      </c>
      <c r="D46" s="7">
        <f t="shared" si="0"/>
        <v>5</v>
      </c>
      <c r="E46" s="7">
        <f t="shared" si="1"/>
        <v>2015</v>
      </c>
      <c r="F46" s="2">
        <v>11132</v>
      </c>
      <c r="G46" s="2">
        <v>978.59368162871408</v>
      </c>
      <c r="H46" s="2">
        <v>3432238</v>
      </c>
      <c r="I46" s="2">
        <v>353045310.25</v>
      </c>
      <c r="J46" s="2">
        <v>0</v>
      </c>
      <c r="K46" s="2">
        <v>595</v>
      </c>
      <c r="L46" s="2">
        <v>151</v>
      </c>
      <c r="M46" s="2">
        <v>4</v>
      </c>
      <c r="N46" s="2">
        <v>0</v>
      </c>
      <c r="O46" s="2">
        <v>0</v>
      </c>
      <c r="P46" s="2">
        <v>0</v>
      </c>
    </row>
    <row r="47" spans="1:16" x14ac:dyDescent="0.3">
      <c r="A47" s="4">
        <v>42156</v>
      </c>
      <c r="B47" s="7" t="str">
        <f>TEXT(A47,"MM-YYYY")</f>
        <v>06-2015</v>
      </c>
      <c r="C47" s="7">
        <v>42</v>
      </c>
      <c r="D47" s="7">
        <f t="shared" si="0"/>
        <v>6</v>
      </c>
      <c r="E47" s="7">
        <f t="shared" si="1"/>
        <v>2015</v>
      </c>
      <c r="F47" s="2">
        <v>10187</v>
      </c>
      <c r="G47" s="2">
        <v>803.32462370092014</v>
      </c>
      <c r="H47" s="2">
        <v>500000</v>
      </c>
      <c r="I47" s="2">
        <v>281685872.25</v>
      </c>
      <c r="J47" s="2">
        <v>0</v>
      </c>
      <c r="K47" s="2">
        <v>179</v>
      </c>
      <c r="L47" s="2">
        <v>150</v>
      </c>
      <c r="M47" s="2">
        <v>2</v>
      </c>
      <c r="N47" s="2">
        <v>0</v>
      </c>
      <c r="O47" s="2">
        <v>0</v>
      </c>
      <c r="P47" s="2">
        <v>0</v>
      </c>
    </row>
    <row r="48" spans="1:16" x14ac:dyDescent="0.3">
      <c r="A48" s="4">
        <v>42186</v>
      </c>
      <c r="B48" s="7" t="str">
        <f>TEXT(A48,"MM-YYYY")</f>
        <v>07-2015</v>
      </c>
      <c r="C48" s="7">
        <v>43</v>
      </c>
      <c r="D48" s="7">
        <f t="shared" si="0"/>
        <v>7</v>
      </c>
      <c r="E48" s="7">
        <f t="shared" si="1"/>
        <v>2015</v>
      </c>
      <c r="F48" s="2">
        <v>9542</v>
      </c>
      <c r="G48" s="2">
        <v>846.16355917552346</v>
      </c>
      <c r="H48" s="2">
        <v>0</v>
      </c>
      <c r="I48" s="2">
        <v>102292996</v>
      </c>
      <c r="J48" s="2">
        <v>3200000</v>
      </c>
      <c r="K48" s="2">
        <v>761</v>
      </c>
      <c r="L48" s="2">
        <v>152</v>
      </c>
      <c r="M48" s="2">
        <v>1</v>
      </c>
      <c r="N48" s="2">
        <v>0</v>
      </c>
      <c r="O48" s="2">
        <v>0</v>
      </c>
      <c r="P48" s="2">
        <v>0</v>
      </c>
    </row>
    <row r="49" spans="1:16" x14ac:dyDescent="0.3">
      <c r="A49" s="4">
        <v>42217</v>
      </c>
      <c r="B49" s="7" t="str">
        <f>TEXT(A49,"MM-YYYY")</f>
        <v>08-2015</v>
      </c>
      <c r="C49" s="7">
        <v>44</v>
      </c>
      <c r="D49" s="7">
        <f t="shared" si="0"/>
        <v>8</v>
      </c>
      <c r="E49" s="7">
        <f t="shared" si="1"/>
        <v>2015</v>
      </c>
      <c r="F49" s="2">
        <v>9100</v>
      </c>
      <c r="G49" s="2">
        <v>1035.4476756974566</v>
      </c>
      <c r="H49" s="2">
        <v>0</v>
      </c>
      <c r="I49" s="2">
        <v>376010881</v>
      </c>
      <c r="J49" s="2">
        <v>2771002</v>
      </c>
      <c r="K49" s="2">
        <v>228</v>
      </c>
      <c r="L49" s="2">
        <v>153</v>
      </c>
      <c r="M49" s="2">
        <v>12</v>
      </c>
      <c r="N49" s="2">
        <v>12352000</v>
      </c>
      <c r="O49" s="2">
        <v>0</v>
      </c>
      <c r="P49" s="2">
        <v>8318000</v>
      </c>
    </row>
    <row r="50" spans="1:16" x14ac:dyDescent="0.3">
      <c r="A50" s="4">
        <v>42248</v>
      </c>
      <c r="B50" s="7" t="str">
        <f>TEXT(A50,"MM-YYYY")</f>
        <v>09-2015</v>
      </c>
      <c r="C50" s="7">
        <v>45</v>
      </c>
      <c r="D50" s="7">
        <f t="shared" si="0"/>
        <v>9</v>
      </c>
      <c r="E50" s="7">
        <f t="shared" si="1"/>
        <v>2015</v>
      </c>
      <c r="F50" s="2">
        <v>8883</v>
      </c>
      <c r="G50" s="2">
        <v>397.51038519814864</v>
      </c>
      <c r="H50" s="2">
        <v>0</v>
      </c>
      <c r="I50" s="2">
        <v>219647220.25</v>
      </c>
      <c r="J50" s="2">
        <v>0</v>
      </c>
      <c r="K50" s="2">
        <v>68</v>
      </c>
      <c r="L50" s="2">
        <v>151</v>
      </c>
      <c r="M50" s="2">
        <v>19</v>
      </c>
      <c r="N50" s="2">
        <v>18528000</v>
      </c>
      <c r="O50" s="2">
        <v>0</v>
      </c>
      <c r="P50" s="2">
        <v>6238500</v>
      </c>
    </row>
  </sheetData>
  <mergeCells count="1">
    <mergeCell ref="A1:G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64645-A2DE-458C-9BB3-E6F3E4F213D7}">
  <dimension ref="A1:M50"/>
  <sheetViews>
    <sheetView workbookViewId="0">
      <selection activeCell="A2" sqref="A2:U3"/>
    </sheetView>
  </sheetViews>
  <sheetFormatPr defaultRowHeight="14.4" x14ac:dyDescent="0.3"/>
  <cols>
    <col min="1" max="1" width="10.33203125" bestFit="1" customWidth="1"/>
    <col min="2" max="2" width="9.88671875" bestFit="1" customWidth="1"/>
    <col min="3" max="3" width="8.5546875" bestFit="1" customWidth="1"/>
    <col min="4" max="4" width="7.5546875" bestFit="1" customWidth="1"/>
    <col min="5" max="5" width="10.5546875" bestFit="1" customWidth="1"/>
    <col min="6" max="6" width="12.5546875" bestFit="1" customWidth="1"/>
    <col min="7" max="7" width="11.5546875" bestFit="1" customWidth="1"/>
    <col min="8" max="8" width="10.6640625" bestFit="1" customWidth="1"/>
    <col min="9" max="9" width="6.5546875" bestFit="1" customWidth="1"/>
    <col min="11" max="11" width="13.6640625" bestFit="1" customWidth="1"/>
    <col min="12" max="12" width="10.6640625" bestFit="1" customWidth="1"/>
    <col min="13" max="13" width="11.5546875" bestFit="1" customWidth="1"/>
  </cols>
  <sheetData>
    <row r="1" spans="1:13" ht="15.6" x14ac:dyDescent="0.3">
      <c r="A1" s="90" t="s">
        <v>145</v>
      </c>
      <c r="B1" s="91"/>
      <c r="C1" s="91"/>
      <c r="D1" s="91"/>
      <c r="E1" s="91"/>
      <c r="F1" s="91"/>
      <c r="G1" s="92"/>
      <c r="H1" s="16" t="s">
        <v>49</v>
      </c>
      <c r="I1" s="17">
        <f>CORREL(C5:C50,G5:G50)</f>
        <v>0.14575903419229072</v>
      </c>
    </row>
    <row r="2" spans="1:13" x14ac:dyDescent="0.3">
      <c r="A2" s="18" t="s">
        <v>50</v>
      </c>
    </row>
    <row r="3" spans="1:13" x14ac:dyDescent="0.3">
      <c r="A3" s="18" t="s">
        <v>51</v>
      </c>
    </row>
    <row r="5" spans="1:13" x14ac:dyDescent="0.3">
      <c r="A5" s="3" t="s">
        <v>7</v>
      </c>
      <c r="B5" s="3" t="s">
        <v>12</v>
      </c>
      <c r="C5" t="s">
        <v>4</v>
      </c>
      <c r="D5" t="s">
        <v>6</v>
      </c>
      <c r="E5" t="s">
        <v>8</v>
      </c>
      <c r="F5" t="s">
        <v>9</v>
      </c>
      <c r="G5" t="s">
        <v>10</v>
      </c>
      <c r="H5" t="s">
        <v>11</v>
      </c>
      <c r="I5" t="s">
        <v>0</v>
      </c>
      <c r="J5" t="s">
        <v>5</v>
      </c>
      <c r="K5" t="s">
        <v>1</v>
      </c>
      <c r="L5" t="s">
        <v>2</v>
      </c>
      <c r="M5" t="s">
        <v>3</v>
      </c>
    </row>
    <row r="6" spans="1:13" x14ac:dyDescent="0.3">
      <c r="A6" s="3">
        <v>40909</v>
      </c>
      <c r="B6" s="7">
        <f>MONTH(A6)</f>
        <v>1</v>
      </c>
      <c r="C6" s="1">
        <v>6861</v>
      </c>
      <c r="D6" s="1">
        <v>252.21632667250338</v>
      </c>
      <c r="E6" s="1">
        <v>0</v>
      </c>
      <c r="F6" s="1">
        <v>391876</v>
      </c>
      <c r="G6" s="1">
        <v>0</v>
      </c>
      <c r="H6" s="1">
        <v>0</v>
      </c>
      <c r="I6" s="1">
        <v>150</v>
      </c>
      <c r="J6" s="1">
        <v>8</v>
      </c>
      <c r="K6" s="1">
        <v>0</v>
      </c>
      <c r="L6" s="1">
        <v>0</v>
      </c>
      <c r="M6" s="1">
        <v>0</v>
      </c>
    </row>
    <row r="7" spans="1:13" x14ac:dyDescent="0.3">
      <c r="A7" s="3">
        <v>40940</v>
      </c>
      <c r="B7" s="7">
        <f t="shared" ref="B7:B50" si="0">MONTH(A7)</f>
        <v>2</v>
      </c>
      <c r="C7" s="1">
        <v>6196</v>
      </c>
      <c r="D7" s="1">
        <v>689.04142864396499</v>
      </c>
      <c r="E7" s="1">
        <v>0</v>
      </c>
      <c r="F7" s="1">
        <v>391876</v>
      </c>
      <c r="G7" s="1">
        <v>0</v>
      </c>
      <c r="H7" s="1">
        <v>917</v>
      </c>
      <c r="I7" s="1">
        <v>153</v>
      </c>
      <c r="J7" s="1">
        <v>12</v>
      </c>
      <c r="K7" s="1">
        <v>0</v>
      </c>
      <c r="L7" s="1">
        <v>0</v>
      </c>
      <c r="M7" s="1">
        <v>0</v>
      </c>
    </row>
    <row r="8" spans="1:13" x14ac:dyDescent="0.3">
      <c r="A8" s="3">
        <v>40969</v>
      </c>
      <c r="B8" s="7">
        <f t="shared" si="0"/>
        <v>3</v>
      </c>
      <c r="C8" s="1">
        <v>7519</v>
      </c>
      <c r="D8" s="1">
        <v>798.01690564132048</v>
      </c>
      <c r="E8" s="1">
        <v>309960</v>
      </c>
      <c r="F8" s="1">
        <v>6317682.25</v>
      </c>
      <c r="G8" s="1">
        <v>0</v>
      </c>
      <c r="H8" s="1">
        <v>1191</v>
      </c>
      <c r="I8" s="1">
        <v>152</v>
      </c>
      <c r="J8" s="1">
        <v>17</v>
      </c>
      <c r="K8" s="1">
        <v>6636000</v>
      </c>
      <c r="L8" s="1">
        <v>0</v>
      </c>
      <c r="M8" s="1">
        <v>13272000</v>
      </c>
    </row>
    <row r="9" spans="1:13" x14ac:dyDescent="0.3">
      <c r="A9" s="3">
        <v>41000</v>
      </c>
      <c r="B9" s="7">
        <f t="shared" si="0"/>
        <v>4</v>
      </c>
      <c r="C9" s="1">
        <v>8498</v>
      </c>
      <c r="D9" s="1">
        <v>922.7139525189458</v>
      </c>
      <c r="E9" s="1">
        <v>309960</v>
      </c>
      <c r="F9" s="1">
        <v>6292572.25</v>
      </c>
      <c r="G9" s="1">
        <v>34853</v>
      </c>
      <c r="H9" s="1">
        <v>1597</v>
      </c>
      <c r="I9" s="1">
        <v>149</v>
      </c>
      <c r="J9" s="1">
        <v>17</v>
      </c>
      <c r="K9" s="1">
        <v>0</v>
      </c>
      <c r="L9" s="1">
        <v>0</v>
      </c>
      <c r="M9" s="1">
        <v>6636000</v>
      </c>
    </row>
    <row r="10" spans="1:13" x14ac:dyDescent="0.3">
      <c r="A10" s="3">
        <v>41030</v>
      </c>
      <c r="B10" s="7">
        <f t="shared" si="0"/>
        <v>5</v>
      </c>
      <c r="C10" s="1">
        <v>8721</v>
      </c>
      <c r="D10" s="1">
        <v>445.66510543303235</v>
      </c>
      <c r="E10" s="1">
        <v>309960</v>
      </c>
      <c r="F10" s="1">
        <v>6290064</v>
      </c>
      <c r="G10" s="1">
        <v>198664</v>
      </c>
      <c r="H10" s="1">
        <v>1853</v>
      </c>
      <c r="I10" s="1">
        <v>150</v>
      </c>
      <c r="J10" s="1">
        <v>17</v>
      </c>
      <c r="K10" s="1">
        <v>0</v>
      </c>
      <c r="L10" s="1">
        <v>0</v>
      </c>
      <c r="M10" s="1">
        <v>6636000</v>
      </c>
    </row>
    <row r="11" spans="1:13" x14ac:dyDescent="0.3">
      <c r="A11" s="3">
        <v>41061</v>
      </c>
      <c r="B11" s="7">
        <f t="shared" si="0"/>
        <v>6</v>
      </c>
      <c r="C11" s="1">
        <v>6764</v>
      </c>
      <c r="D11" s="1">
        <v>310.34669068936762</v>
      </c>
      <c r="E11" s="1">
        <v>0</v>
      </c>
      <c r="F11" s="1">
        <v>842724</v>
      </c>
      <c r="G11" s="1">
        <v>0</v>
      </c>
      <c r="H11" s="1">
        <v>1904</v>
      </c>
      <c r="I11" s="1">
        <v>152</v>
      </c>
      <c r="J11" s="1">
        <v>21</v>
      </c>
      <c r="K11" s="1">
        <v>0</v>
      </c>
      <c r="L11" s="1">
        <v>1</v>
      </c>
      <c r="M11" s="1">
        <v>0</v>
      </c>
    </row>
    <row r="12" spans="1:13" x14ac:dyDescent="0.3">
      <c r="A12" s="3">
        <v>41091</v>
      </c>
      <c r="B12" s="7">
        <f t="shared" si="0"/>
        <v>7</v>
      </c>
      <c r="C12" s="1">
        <v>6538</v>
      </c>
      <c r="D12" s="1">
        <v>658.8007373459028</v>
      </c>
      <c r="E12" s="1">
        <v>309960</v>
      </c>
      <c r="F12" s="1">
        <v>8608356</v>
      </c>
      <c r="G12" s="1">
        <v>76327</v>
      </c>
      <c r="H12" s="1">
        <v>1919</v>
      </c>
      <c r="I12" s="1">
        <v>155</v>
      </c>
      <c r="J12" s="1">
        <v>21</v>
      </c>
      <c r="K12" s="1">
        <v>0</v>
      </c>
      <c r="L12" s="1">
        <v>1</v>
      </c>
      <c r="M12" s="1">
        <v>6836000</v>
      </c>
    </row>
    <row r="13" spans="1:13" x14ac:dyDescent="0.3">
      <c r="A13" s="3">
        <v>41122</v>
      </c>
      <c r="B13" s="7">
        <f t="shared" si="0"/>
        <v>8</v>
      </c>
      <c r="C13" s="1">
        <v>6808</v>
      </c>
      <c r="D13" s="1">
        <v>614.21245932788941</v>
      </c>
      <c r="E13" s="1">
        <v>309960</v>
      </c>
      <c r="F13" s="1">
        <v>9821956</v>
      </c>
      <c r="G13" s="1">
        <v>973811</v>
      </c>
      <c r="H13" s="1">
        <v>2266</v>
      </c>
      <c r="I13" s="1">
        <v>153</v>
      </c>
      <c r="J13" s="1">
        <v>20</v>
      </c>
      <c r="K13" s="1">
        <v>0</v>
      </c>
      <c r="L13" s="1">
        <v>0</v>
      </c>
      <c r="M13" s="1">
        <v>0</v>
      </c>
    </row>
    <row r="14" spans="1:13" x14ac:dyDescent="0.3">
      <c r="A14" s="3">
        <v>41153</v>
      </c>
      <c r="B14" s="7">
        <f t="shared" si="0"/>
        <v>9</v>
      </c>
      <c r="C14" s="1">
        <v>6292</v>
      </c>
      <c r="D14" s="1">
        <v>388.93428086932994</v>
      </c>
      <c r="E14" s="1">
        <v>0</v>
      </c>
      <c r="F14" s="1">
        <v>9815689</v>
      </c>
      <c r="G14" s="1">
        <v>1032480</v>
      </c>
      <c r="H14" s="1">
        <v>2370</v>
      </c>
      <c r="I14" s="1">
        <v>153</v>
      </c>
      <c r="J14" s="1">
        <v>19</v>
      </c>
      <c r="K14" s="1">
        <v>0</v>
      </c>
      <c r="L14" s="1">
        <v>0</v>
      </c>
      <c r="M14" s="1">
        <v>0</v>
      </c>
    </row>
    <row r="15" spans="1:13" x14ac:dyDescent="0.3">
      <c r="A15" s="3">
        <v>41183</v>
      </c>
      <c r="B15" s="7">
        <f t="shared" si="0"/>
        <v>10</v>
      </c>
      <c r="C15" s="1">
        <v>6973</v>
      </c>
      <c r="D15" s="1">
        <v>950.53061939867041</v>
      </c>
      <c r="E15" s="1">
        <v>0</v>
      </c>
      <c r="F15" s="1">
        <v>10055241</v>
      </c>
      <c r="G15" s="1">
        <v>3288544</v>
      </c>
      <c r="H15" s="1">
        <v>2401</v>
      </c>
      <c r="I15" s="1">
        <v>154</v>
      </c>
      <c r="J15" s="1">
        <v>20</v>
      </c>
      <c r="K15" s="1">
        <v>14536000</v>
      </c>
      <c r="L15" s="1">
        <v>0</v>
      </c>
      <c r="M15" s="1">
        <v>13288000</v>
      </c>
    </row>
    <row r="16" spans="1:13" x14ac:dyDescent="0.3">
      <c r="A16" s="3">
        <v>41214</v>
      </c>
      <c r="B16" s="7">
        <f t="shared" si="0"/>
        <v>11</v>
      </c>
      <c r="C16" s="1">
        <v>8132</v>
      </c>
      <c r="D16" s="1">
        <v>972.9614957294616</v>
      </c>
      <c r="E16" s="1">
        <v>336960</v>
      </c>
      <c r="F16" s="1">
        <v>11444689</v>
      </c>
      <c r="G16" s="1">
        <v>18087951</v>
      </c>
      <c r="H16" s="1">
        <v>2472</v>
      </c>
      <c r="I16" s="1">
        <v>153</v>
      </c>
      <c r="J16" s="1">
        <v>22</v>
      </c>
      <c r="K16" s="1">
        <v>0</v>
      </c>
      <c r="L16" s="1">
        <v>0</v>
      </c>
      <c r="M16" s="1">
        <v>38508000</v>
      </c>
    </row>
    <row r="17" spans="1:13" x14ac:dyDescent="0.3">
      <c r="A17" s="3">
        <v>41244</v>
      </c>
      <c r="B17" s="7">
        <f t="shared" si="0"/>
        <v>12</v>
      </c>
      <c r="C17" s="1">
        <v>8857</v>
      </c>
      <c r="D17" s="1">
        <v>1070.018608023101</v>
      </c>
      <c r="E17" s="1">
        <v>3432317</v>
      </c>
      <c r="F17" s="1">
        <v>7789681</v>
      </c>
      <c r="G17" s="1">
        <v>10646798</v>
      </c>
      <c r="H17" s="1">
        <v>2574</v>
      </c>
      <c r="I17" s="1">
        <v>151</v>
      </c>
      <c r="J17" s="1">
        <v>12</v>
      </c>
      <c r="K17" s="1">
        <v>0</v>
      </c>
      <c r="L17" s="1">
        <v>0</v>
      </c>
      <c r="M17" s="1">
        <v>15825000</v>
      </c>
    </row>
    <row r="18" spans="1:13" x14ac:dyDescent="0.3">
      <c r="A18" s="3">
        <v>41275</v>
      </c>
      <c r="B18" s="7">
        <f t="shared" si="0"/>
        <v>1</v>
      </c>
      <c r="C18" s="1">
        <v>8939</v>
      </c>
      <c r="D18" s="1">
        <v>1620.4487480213188</v>
      </c>
      <c r="E18" s="1">
        <v>3412067</v>
      </c>
      <c r="F18" s="1">
        <v>11404129</v>
      </c>
      <c r="G18" s="1">
        <v>2776414</v>
      </c>
      <c r="H18" s="1">
        <v>2669</v>
      </c>
      <c r="I18" s="1">
        <v>154</v>
      </c>
      <c r="J18" s="1">
        <v>5</v>
      </c>
      <c r="K18" s="1">
        <v>0</v>
      </c>
      <c r="L18" s="1">
        <v>0</v>
      </c>
      <c r="M18" s="1">
        <v>0</v>
      </c>
    </row>
    <row r="19" spans="1:13" x14ac:dyDescent="0.3">
      <c r="A19" s="3">
        <v>41306</v>
      </c>
      <c r="B19" s="7">
        <f t="shared" si="0"/>
        <v>2</v>
      </c>
      <c r="C19" s="1">
        <v>7863</v>
      </c>
      <c r="D19" s="1">
        <v>495.43507550150218</v>
      </c>
      <c r="E19" s="1">
        <v>3412067</v>
      </c>
      <c r="F19" s="1">
        <v>11400752.25</v>
      </c>
      <c r="G19" s="1">
        <v>0</v>
      </c>
      <c r="H19" s="1">
        <v>2461</v>
      </c>
      <c r="I19" s="1">
        <v>154</v>
      </c>
      <c r="J19" s="1">
        <v>11</v>
      </c>
      <c r="K19" s="1">
        <v>0</v>
      </c>
      <c r="L19" s="1">
        <v>0</v>
      </c>
      <c r="M19" s="1">
        <v>1000</v>
      </c>
    </row>
    <row r="20" spans="1:13" x14ac:dyDescent="0.3">
      <c r="A20" s="3">
        <v>41334</v>
      </c>
      <c r="B20" s="7">
        <f t="shared" si="0"/>
        <v>3</v>
      </c>
      <c r="C20" s="1">
        <v>9506</v>
      </c>
      <c r="D20" s="1">
        <v>1296.654317371904</v>
      </c>
      <c r="E20" s="1">
        <v>2912067</v>
      </c>
      <c r="F20" s="1">
        <v>12425625</v>
      </c>
      <c r="G20" s="1">
        <v>4900000</v>
      </c>
      <c r="H20" s="1">
        <v>2159</v>
      </c>
      <c r="I20" s="1">
        <v>153</v>
      </c>
      <c r="J20" s="1">
        <v>18</v>
      </c>
      <c r="K20" s="1">
        <v>0</v>
      </c>
      <c r="L20" s="1">
        <v>0</v>
      </c>
      <c r="M20" s="1">
        <v>6840000</v>
      </c>
    </row>
    <row r="21" spans="1:13" x14ac:dyDescent="0.3">
      <c r="A21" s="3">
        <v>41365</v>
      </c>
      <c r="B21" s="7">
        <f t="shared" si="0"/>
        <v>4</v>
      </c>
      <c r="C21" s="1">
        <v>10338</v>
      </c>
      <c r="D21" s="1">
        <v>648.81143862317333</v>
      </c>
      <c r="E21" s="1">
        <v>2912067</v>
      </c>
      <c r="F21" s="1">
        <v>16662724</v>
      </c>
      <c r="G21" s="1">
        <v>5715857</v>
      </c>
      <c r="H21" s="1">
        <v>2599</v>
      </c>
      <c r="I21" s="1">
        <v>151</v>
      </c>
      <c r="J21" s="1">
        <v>18</v>
      </c>
      <c r="K21" s="1">
        <v>0</v>
      </c>
      <c r="L21" s="1">
        <v>0</v>
      </c>
      <c r="M21" s="1">
        <v>0</v>
      </c>
    </row>
    <row r="22" spans="1:13" x14ac:dyDescent="0.3">
      <c r="A22" s="3">
        <v>41395</v>
      </c>
      <c r="B22" s="7">
        <f t="shared" si="0"/>
        <v>5</v>
      </c>
      <c r="C22" s="1">
        <v>10094</v>
      </c>
      <c r="D22" s="1">
        <v>643.83399474514692</v>
      </c>
      <c r="E22" s="1">
        <v>412067</v>
      </c>
      <c r="F22" s="1">
        <v>12425625</v>
      </c>
      <c r="G22" s="1">
        <v>20145571</v>
      </c>
      <c r="H22" s="1">
        <v>2820</v>
      </c>
      <c r="I22" s="1">
        <v>152</v>
      </c>
      <c r="J22" s="1">
        <v>17</v>
      </c>
      <c r="K22" s="1">
        <v>0</v>
      </c>
      <c r="L22" s="1">
        <v>0</v>
      </c>
      <c r="M22" s="1">
        <v>0</v>
      </c>
    </row>
    <row r="23" spans="1:13" x14ac:dyDescent="0.3">
      <c r="A23" s="3">
        <v>41426</v>
      </c>
      <c r="B23" s="7">
        <f t="shared" si="0"/>
        <v>6</v>
      </c>
      <c r="C23" s="1">
        <v>8523</v>
      </c>
      <c r="D23" s="1">
        <v>694.1209704282229</v>
      </c>
      <c r="E23" s="1">
        <v>412067</v>
      </c>
      <c r="F23" s="1">
        <v>7043716</v>
      </c>
      <c r="G23" s="1">
        <v>0</v>
      </c>
      <c r="H23" s="1">
        <v>2597</v>
      </c>
      <c r="I23" s="1">
        <v>154</v>
      </c>
      <c r="J23" s="1">
        <v>7</v>
      </c>
      <c r="K23" s="1">
        <v>0</v>
      </c>
      <c r="L23" s="1">
        <v>0</v>
      </c>
      <c r="M23" s="1">
        <v>28600000</v>
      </c>
    </row>
    <row r="24" spans="1:13" x14ac:dyDescent="0.3">
      <c r="A24" s="3">
        <v>41456</v>
      </c>
      <c r="B24" s="7">
        <f t="shared" si="0"/>
        <v>7</v>
      </c>
      <c r="C24" s="1">
        <v>8283</v>
      </c>
      <c r="D24" s="1">
        <v>570.57501588428511</v>
      </c>
      <c r="E24" s="1">
        <v>412067</v>
      </c>
      <c r="F24" s="1">
        <v>5953600</v>
      </c>
      <c r="G24" s="1">
        <v>2801332</v>
      </c>
      <c r="H24" s="1">
        <v>2530</v>
      </c>
      <c r="I24" s="1">
        <v>155</v>
      </c>
      <c r="J24" s="1">
        <v>3</v>
      </c>
      <c r="K24" s="1">
        <v>0</v>
      </c>
      <c r="L24" s="1">
        <v>0</v>
      </c>
      <c r="M24" s="1">
        <v>28350000</v>
      </c>
    </row>
    <row r="25" spans="1:13" x14ac:dyDescent="0.3">
      <c r="A25" s="3">
        <v>41487</v>
      </c>
      <c r="B25" s="7">
        <f t="shared" si="0"/>
        <v>8</v>
      </c>
      <c r="C25" s="1">
        <v>8210</v>
      </c>
      <c r="D25" s="1">
        <v>463.58008429952673</v>
      </c>
      <c r="E25" s="1">
        <v>412067</v>
      </c>
      <c r="F25" s="1">
        <v>5953600</v>
      </c>
      <c r="G25" s="1">
        <v>3517289</v>
      </c>
      <c r="H25" s="1">
        <v>2419</v>
      </c>
      <c r="I25" s="1">
        <v>156</v>
      </c>
      <c r="J25" s="1">
        <v>1</v>
      </c>
      <c r="K25" s="1">
        <v>0</v>
      </c>
      <c r="L25" s="1">
        <v>0</v>
      </c>
      <c r="M25" s="1">
        <v>6840000</v>
      </c>
    </row>
    <row r="26" spans="1:13" x14ac:dyDescent="0.3">
      <c r="A26" s="3">
        <v>41518</v>
      </c>
      <c r="B26" s="7">
        <f t="shared" si="0"/>
        <v>9</v>
      </c>
      <c r="C26" s="1">
        <v>7656</v>
      </c>
      <c r="D26" s="1">
        <v>406.14236140169919</v>
      </c>
      <c r="E26" s="1">
        <v>412067</v>
      </c>
      <c r="F26" s="1">
        <v>5953600</v>
      </c>
      <c r="G26" s="1">
        <v>0</v>
      </c>
      <c r="H26" s="1">
        <v>1857</v>
      </c>
      <c r="I26" s="1">
        <v>156</v>
      </c>
      <c r="J26" s="1">
        <v>6</v>
      </c>
      <c r="K26" s="1">
        <v>0</v>
      </c>
      <c r="L26" s="1">
        <v>0</v>
      </c>
      <c r="M26" s="1">
        <v>6840000</v>
      </c>
    </row>
    <row r="27" spans="1:13" x14ac:dyDescent="0.3">
      <c r="A27" s="3">
        <v>41548</v>
      </c>
      <c r="B27" s="7">
        <f t="shared" si="0"/>
        <v>10</v>
      </c>
      <c r="C27" s="1">
        <v>8167</v>
      </c>
      <c r="D27" s="1">
        <v>740.33591247497293</v>
      </c>
      <c r="E27" s="1">
        <v>2912067</v>
      </c>
      <c r="F27" s="1">
        <v>8755681</v>
      </c>
      <c r="G27" s="1">
        <v>2972895</v>
      </c>
      <c r="H27" s="1">
        <v>1956</v>
      </c>
      <c r="I27" s="1">
        <v>156</v>
      </c>
      <c r="J27" s="1">
        <v>13</v>
      </c>
      <c r="K27" s="1">
        <v>0</v>
      </c>
      <c r="L27" s="1">
        <v>0</v>
      </c>
      <c r="M27" s="1">
        <v>0</v>
      </c>
    </row>
    <row r="28" spans="1:13" x14ac:dyDescent="0.3">
      <c r="A28" s="3">
        <v>41579</v>
      </c>
      <c r="B28" s="7">
        <f t="shared" si="0"/>
        <v>11</v>
      </c>
      <c r="C28" s="1">
        <v>8326</v>
      </c>
      <c r="D28" s="1">
        <v>481.70522764985424</v>
      </c>
      <c r="E28" s="1">
        <v>2912067</v>
      </c>
      <c r="F28" s="1">
        <v>8564402.25</v>
      </c>
      <c r="G28" s="1">
        <v>2889982</v>
      </c>
      <c r="H28" s="1">
        <v>2398</v>
      </c>
      <c r="I28" s="1">
        <v>155</v>
      </c>
      <c r="J28" s="1">
        <v>15</v>
      </c>
      <c r="K28" s="1">
        <v>0</v>
      </c>
      <c r="L28" s="1">
        <v>0</v>
      </c>
      <c r="M28" s="1">
        <v>0</v>
      </c>
    </row>
    <row r="29" spans="1:13" x14ac:dyDescent="0.3">
      <c r="A29" s="3">
        <v>41609</v>
      </c>
      <c r="B29" s="7">
        <f t="shared" si="0"/>
        <v>12</v>
      </c>
      <c r="C29" s="1">
        <v>8275</v>
      </c>
      <c r="D29" s="1">
        <v>532.60736766391972</v>
      </c>
      <c r="E29" s="1">
        <v>412067</v>
      </c>
      <c r="F29" s="1">
        <v>10640644</v>
      </c>
      <c r="G29" s="1">
        <v>0</v>
      </c>
      <c r="H29" s="1">
        <v>1542</v>
      </c>
      <c r="I29" s="1">
        <v>155</v>
      </c>
      <c r="J29" s="1">
        <v>16</v>
      </c>
      <c r="K29" s="1">
        <v>0</v>
      </c>
      <c r="L29" s="1">
        <v>0</v>
      </c>
      <c r="M29" s="1">
        <v>10880000</v>
      </c>
    </row>
    <row r="30" spans="1:13" x14ac:dyDescent="0.3">
      <c r="A30" s="3">
        <v>41640</v>
      </c>
      <c r="B30" s="7">
        <f t="shared" si="0"/>
        <v>1</v>
      </c>
      <c r="C30" s="1">
        <v>8025</v>
      </c>
      <c r="D30" s="1">
        <v>556.24535010357852</v>
      </c>
      <c r="E30" s="1">
        <v>0</v>
      </c>
      <c r="F30" s="1">
        <v>11292960.25</v>
      </c>
      <c r="G30" s="1">
        <v>0</v>
      </c>
      <c r="H30" s="1">
        <v>1548</v>
      </c>
      <c r="I30" s="1">
        <v>154</v>
      </c>
      <c r="J30" s="1">
        <v>6</v>
      </c>
      <c r="K30" s="1">
        <v>0</v>
      </c>
      <c r="L30" s="1">
        <v>0</v>
      </c>
      <c r="M30" s="1">
        <v>0</v>
      </c>
    </row>
    <row r="31" spans="1:13" x14ac:dyDescent="0.3">
      <c r="A31" s="3">
        <v>41671</v>
      </c>
      <c r="B31" s="7">
        <f t="shared" si="0"/>
        <v>2</v>
      </c>
      <c r="C31" s="1">
        <v>7350</v>
      </c>
      <c r="D31" s="1">
        <v>830.02078631116046</v>
      </c>
      <c r="E31" s="1">
        <v>0</v>
      </c>
      <c r="F31" s="1">
        <v>14058750.25</v>
      </c>
      <c r="G31" s="1">
        <v>0</v>
      </c>
      <c r="H31" s="1">
        <v>2039</v>
      </c>
      <c r="I31" s="1">
        <v>156</v>
      </c>
      <c r="J31" s="1">
        <v>13</v>
      </c>
      <c r="K31" s="1">
        <v>0</v>
      </c>
      <c r="L31" s="1">
        <v>0</v>
      </c>
      <c r="M31" s="1">
        <v>0</v>
      </c>
    </row>
    <row r="32" spans="1:13" x14ac:dyDescent="0.3">
      <c r="A32" s="3">
        <v>41699</v>
      </c>
      <c r="B32" s="7">
        <f t="shared" si="0"/>
        <v>3</v>
      </c>
      <c r="C32" s="1">
        <v>9306</v>
      </c>
      <c r="D32" s="1">
        <v>1087.4312469532304</v>
      </c>
      <c r="E32" s="1">
        <v>0</v>
      </c>
      <c r="F32" s="1">
        <v>91968100</v>
      </c>
      <c r="G32" s="1">
        <v>0</v>
      </c>
      <c r="H32" s="1">
        <v>2569</v>
      </c>
      <c r="I32" s="1">
        <v>154</v>
      </c>
      <c r="J32" s="1">
        <v>16</v>
      </c>
      <c r="K32" s="1">
        <v>201000</v>
      </c>
      <c r="L32" s="1">
        <v>0</v>
      </c>
      <c r="M32" s="1">
        <v>0</v>
      </c>
    </row>
    <row r="33" spans="1:13" x14ac:dyDescent="0.3">
      <c r="A33" s="3">
        <v>41730</v>
      </c>
      <c r="B33" s="7">
        <f t="shared" si="0"/>
        <v>4</v>
      </c>
      <c r="C33" s="1">
        <v>10390</v>
      </c>
      <c r="D33" s="1">
        <v>1151.9926671345531</v>
      </c>
      <c r="E33" s="1">
        <v>0</v>
      </c>
      <c r="F33" s="1">
        <v>17451506.25</v>
      </c>
      <c r="G33" s="1">
        <v>0</v>
      </c>
      <c r="H33" s="1">
        <v>2645</v>
      </c>
      <c r="I33" s="1">
        <v>151</v>
      </c>
      <c r="J33" s="1">
        <v>16</v>
      </c>
      <c r="K33" s="1">
        <v>603000</v>
      </c>
      <c r="L33" s="1">
        <v>0</v>
      </c>
      <c r="M33" s="1">
        <v>0</v>
      </c>
    </row>
    <row r="34" spans="1:13" x14ac:dyDescent="0.3">
      <c r="A34" s="3">
        <v>41760</v>
      </c>
      <c r="B34" s="7">
        <f t="shared" si="0"/>
        <v>5</v>
      </c>
      <c r="C34" s="1">
        <v>10455</v>
      </c>
      <c r="D34" s="1">
        <v>1128.3866856656325</v>
      </c>
      <c r="E34" s="1">
        <v>0</v>
      </c>
      <c r="F34" s="1">
        <v>16479540.25</v>
      </c>
      <c r="G34" s="1">
        <v>0</v>
      </c>
      <c r="H34" s="1">
        <v>3028</v>
      </c>
      <c r="I34" s="1">
        <v>151</v>
      </c>
      <c r="J34" s="1">
        <v>7</v>
      </c>
      <c r="K34" s="1">
        <v>0</v>
      </c>
      <c r="L34" s="1">
        <v>0</v>
      </c>
      <c r="M34" s="1">
        <v>12214000</v>
      </c>
    </row>
    <row r="35" spans="1:13" x14ac:dyDescent="0.3">
      <c r="A35" s="3">
        <v>41791</v>
      </c>
      <c r="B35" s="7">
        <f t="shared" si="0"/>
        <v>6</v>
      </c>
      <c r="C35" s="1">
        <v>9240</v>
      </c>
      <c r="D35" s="1">
        <v>1223.6820081173857</v>
      </c>
      <c r="E35" s="1">
        <v>0</v>
      </c>
      <c r="F35" s="1">
        <v>16301406.25</v>
      </c>
      <c r="G35" s="1">
        <v>0</v>
      </c>
      <c r="H35" s="1">
        <v>3143</v>
      </c>
      <c r="I35" s="1">
        <v>153</v>
      </c>
      <c r="J35" s="1">
        <v>3</v>
      </c>
      <c r="K35" s="1">
        <v>0</v>
      </c>
      <c r="L35" s="1">
        <v>0</v>
      </c>
      <c r="M35" s="1">
        <v>0</v>
      </c>
    </row>
    <row r="36" spans="1:13" x14ac:dyDescent="0.3">
      <c r="A36" s="3">
        <v>41821</v>
      </c>
      <c r="B36" s="7">
        <f t="shared" si="0"/>
        <v>7</v>
      </c>
      <c r="C36" s="1">
        <v>8688</v>
      </c>
      <c r="D36" s="1">
        <v>1110.7787545931426</v>
      </c>
      <c r="E36" s="1">
        <v>0</v>
      </c>
      <c r="F36" s="1">
        <v>12260502.25</v>
      </c>
      <c r="G36" s="1">
        <v>0</v>
      </c>
      <c r="H36" s="1">
        <v>2817</v>
      </c>
      <c r="I36" s="1">
        <v>154</v>
      </c>
      <c r="J36" s="1">
        <v>1</v>
      </c>
      <c r="K36" s="1">
        <v>0</v>
      </c>
      <c r="L36" s="1">
        <v>0</v>
      </c>
      <c r="M36" s="1">
        <v>0</v>
      </c>
    </row>
    <row r="37" spans="1:13" x14ac:dyDescent="0.3">
      <c r="A37" s="3">
        <v>41852</v>
      </c>
      <c r="B37" s="7">
        <f t="shared" si="0"/>
        <v>8</v>
      </c>
      <c r="C37" s="1">
        <v>8677</v>
      </c>
      <c r="D37" s="1">
        <v>570.57501588428511</v>
      </c>
      <c r="E37" s="1">
        <v>0</v>
      </c>
      <c r="F37" s="1">
        <v>9803161</v>
      </c>
      <c r="G37" s="1">
        <v>0</v>
      </c>
      <c r="H37" s="1">
        <v>2719</v>
      </c>
      <c r="I37" s="1">
        <v>153</v>
      </c>
      <c r="J37" s="1">
        <v>0</v>
      </c>
      <c r="K37" s="1">
        <v>0</v>
      </c>
      <c r="L37" s="1">
        <v>0</v>
      </c>
      <c r="M37" s="1">
        <v>6107000</v>
      </c>
    </row>
    <row r="38" spans="1:13" x14ac:dyDescent="0.3">
      <c r="A38" s="3">
        <v>41883</v>
      </c>
      <c r="B38" s="7">
        <f t="shared" si="0"/>
        <v>9</v>
      </c>
      <c r="C38" s="1">
        <v>8270</v>
      </c>
      <c r="D38" s="1">
        <v>542.02558784830228</v>
      </c>
      <c r="E38" s="1">
        <v>0</v>
      </c>
      <c r="F38" s="1">
        <v>9597604</v>
      </c>
      <c r="G38" s="1">
        <v>0</v>
      </c>
      <c r="H38" s="1">
        <v>2494</v>
      </c>
      <c r="I38" s="1">
        <v>153</v>
      </c>
      <c r="J38" s="1">
        <v>0</v>
      </c>
      <c r="K38" s="1">
        <v>6107000</v>
      </c>
      <c r="L38" s="1">
        <v>0</v>
      </c>
      <c r="M38" s="1">
        <v>0</v>
      </c>
    </row>
    <row r="39" spans="1:13" x14ac:dyDescent="0.3">
      <c r="A39" s="3">
        <v>41913</v>
      </c>
      <c r="B39" s="7">
        <f t="shared" si="0"/>
        <v>10</v>
      </c>
      <c r="C39" s="1">
        <v>8599</v>
      </c>
      <c r="D39" s="1">
        <v>384.66733319663706</v>
      </c>
      <c r="E39" s="1">
        <v>0</v>
      </c>
      <c r="F39" s="1">
        <v>6325225</v>
      </c>
      <c r="G39" s="1">
        <v>0</v>
      </c>
      <c r="H39" s="1">
        <v>2426</v>
      </c>
      <c r="I39" s="1">
        <v>153</v>
      </c>
      <c r="J39" s="1">
        <v>13</v>
      </c>
      <c r="K39" s="1">
        <v>0</v>
      </c>
      <c r="L39" s="1">
        <v>0</v>
      </c>
      <c r="M39" s="1">
        <v>12314000</v>
      </c>
    </row>
    <row r="40" spans="1:13" x14ac:dyDescent="0.3">
      <c r="A40" s="3">
        <v>41944</v>
      </c>
      <c r="B40" s="7">
        <f t="shared" si="0"/>
        <v>11</v>
      </c>
      <c r="C40" s="1">
        <v>8428</v>
      </c>
      <c r="D40" s="1">
        <v>995.5485988209773</v>
      </c>
      <c r="E40" s="1">
        <v>0</v>
      </c>
      <c r="F40" s="1">
        <v>14428602.25</v>
      </c>
      <c r="G40" s="1">
        <v>0</v>
      </c>
      <c r="H40" s="1">
        <v>2252</v>
      </c>
      <c r="I40" s="1">
        <v>153</v>
      </c>
      <c r="J40" s="1">
        <v>17</v>
      </c>
      <c r="K40" s="1">
        <v>6107000</v>
      </c>
      <c r="L40" s="1">
        <v>0</v>
      </c>
      <c r="M40" s="1">
        <v>0</v>
      </c>
    </row>
    <row r="41" spans="1:13" x14ac:dyDescent="0.3">
      <c r="A41" s="3">
        <v>41974</v>
      </c>
      <c r="B41" s="7">
        <f t="shared" si="0"/>
        <v>12</v>
      </c>
      <c r="C41" s="1">
        <v>9133</v>
      </c>
      <c r="D41" s="1">
        <v>1395.8959099335084</v>
      </c>
      <c r="E41" s="1">
        <v>0</v>
      </c>
      <c r="F41" s="1">
        <v>19945156</v>
      </c>
      <c r="G41" s="1">
        <v>0</v>
      </c>
      <c r="H41" s="1">
        <v>2200</v>
      </c>
      <c r="I41" s="1">
        <v>151</v>
      </c>
      <c r="J41" s="1">
        <v>19</v>
      </c>
      <c r="K41" s="1">
        <v>12214000</v>
      </c>
      <c r="L41" s="1">
        <v>0</v>
      </c>
      <c r="M41" s="1">
        <v>14000</v>
      </c>
    </row>
    <row r="42" spans="1:13" x14ac:dyDescent="0.3">
      <c r="A42" s="4">
        <v>42005</v>
      </c>
      <c r="B42" s="7">
        <f t="shared" si="0"/>
        <v>1</v>
      </c>
      <c r="C42" s="2">
        <v>8655</v>
      </c>
      <c r="D42" s="2">
        <v>1358.4233576163178</v>
      </c>
      <c r="E42" s="2">
        <v>0</v>
      </c>
      <c r="F42" s="2">
        <v>63274070.25</v>
      </c>
      <c r="G42" s="2">
        <v>0</v>
      </c>
      <c r="H42" s="2">
        <v>1615</v>
      </c>
      <c r="I42" s="2">
        <v>152</v>
      </c>
      <c r="J42" s="2">
        <v>8</v>
      </c>
      <c r="K42" s="2">
        <v>0</v>
      </c>
      <c r="L42" s="2">
        <v>0</v>
      </c>
      <c r="M42" s="2">
        <v>144000</v>
      </c>
    </row>
    <row r="43" spans="1:13" x14ac:dyDescent="0.3">
      <c r="A43" s="4">
        <v>42036</v>
      </c>
      <c r="B43" s="7">
        <f t="shared" si="0"/>
        <v>2</v>
      </c>
      <c r="C43" s="2">
        <v>7713</v>
      </c>
      <c r="D43" s="2">
        <v>1302.7923201431367</v>
      </c>
      <c r="E43" s="2">
        <v>0</v>
      </c>
      <c r="F43" s="2">
        <v>92294449</v>
      </c>
      <c r="G43" s="2">
        <v>0</v>
      </c>
      <c r="H43" s="2">
        <v>4524</v>
      </c>
      <c r="I43" s="2">
        <v>154</v>
      </c>
      <c r="J43" s="2">
        <v>3</v>
      </c>
      <c r="K43" s="2">
        <v>0</v>
      </c>
      <c r="L43" s="2">
        <v>0</v>
      </c>
      <c r="M43" s="2">
        <v>0</v>
      </c>
    </row>
    <row r="44" spans="1:13" x14ac:dyDescent="0.3">
      <c r="A44" s="4">
        <v>42064</v>
      </c>
      <c r="B44" s="7">
        <f t="shared" si="0"/>
        <v>3</v>
      </c>
      <c r="C44" s="2">
        <v>10099</v>
      </c>
      <c r="D44" s="2">
        <v>906.143443261107</v>
      </c>
      <c r="E44" s="2">
        <v>0</v>
      </c>
      <c r="F44" s="2">
        <v>92294449</v>
      </c>
      <c r="G44" s="2">
        <v>0</v>
      </c>
      <c r="H44" s="2">
        <v>4255</v>
      </c>
      <c r="I44" s="2">
        <v>152</v>
      </c>
      <c r="J44" s="2">
        <v>13</v>
      </c>
      <c r="K44" s="2">
        <v>0</v>
      </c>
      <c r="L44" s="2">
        <v>0</v>
      </c>
      <c r="M44" s="2">
        <v>144000</v>
      </c>
    </row>
    <row r="45" spans="1:13" x14ac:dyDescent="0.3">
      <c r="A45" s="4">
        <v>42095</v>
      </c>
      <c r="B45" s="7">
        <f t="shared" si="0"/>
        <v>4</v>
      </c>
      <c r="C45" s="2">
        <v>10914</v>
      </c>
      <c r="D45" s="2">
        <v>410.4791516178156</v>
      </c>
      <c r="E45" s="2">
        <v>4699238</v>
      </c>
      <c r="F45" s="2">
        <v>107298522.25</v>
      </c>
      <c r="G45" s="2">
        <v>0</v>
      </c>
      <c r="H45" s="2">
        <v>1984</v>
      </c>
      <c r="I45" s="2">
        <v>150</v>
      </c>
      <c r="J45" s="2">
        <v>10</v>
      </c>
      <c r="K45" s="2">
        <v>0</v>
      </c>
      <c r="L45" s="2">
        <v>0</v>
      </c>
      <c r="M45" s="2">
        <v>0</v>
      </c>
    </row>
    <row r="46" spans="1:13" x14ac:dyDescent="0.3">
      <c r="A46" s="4">
        <v>42125</v>
      </c>
      <c r="B46" s="7">
        <f t="shared" si="0"/>
        <v>5</v>
      </c>
      <c r="C46" s="2">
        <v>11132</v>
      </c>
      <c r="D46" s="2">
        <v>978.59368162871408</v>
      </c>
      <c r="E46" s="2">
        <v>3432238</v>
      </c>
      <c r="F46" s="2">
        <v>353045310.25</v>
      </c>
      <c r="G46" s="2">
        <v>0</v>
      </c>
      <c r="H46" s="2">
        <v>595</v>
      </c>
      <c r="I46" s="2">
        <v>151</v>
      </c>
      <c r="J46" s="2">
        <v>4</v>
      </c>
      <c r="K46" s="2">
        <v>0</v>
      </c>
      <c r="L46" s="2">
        <v>0</v>
      </c>
      <c r="M46" s="2">
        <v>0</v>
      </c>
    </row>
    <row r="47" spans="1:13" x14ac:dyDescent="0.3">
      <c r="A47" s="4">
        <v>42156</v>
      </c>
      <c r="B47" s="7">
        <f t="shared" si="0"/>
        <v>6</v>
      </c>
      <c r="C47" s="2">
        <v>10187</v>
      </c>
      <c r="D47" s="2">
        <v>803.32462370092014</v>
      </c>
      <c r="E47" s="2">
        <v>500000</v>
      </c>
      <c r="F47" s="2">
        <v>281685872.25</v>
      </c>
      <c r="G47" s="2">
        <v>0</v>
      </c>
      <c r="H47" s="2">
        <v>179</v>
      </c>
      <c r="I47" s="2">
        <v>150</v>
      </c>
      <c r="J47" s="2">
        <v>2</v>
      </c>
      <c r="K47" s="2">
        <v>0</v>
      </c>
      <c r="L47" s="2">
        <v>0</v>
      </c>
      <c r="M47" s="2">
        <v>0</v>
      </c>
    </row>
    <row r="48" spans="1:13" x14ac:dyDescent="0.3">
      <c r="A48" s="4">
        <v>42186</v>
      </c>
      <c r="B48" s="7">
        <f t="shared" si="0"/>
        <v>7</v>
      </c>
      <c r="C48" s="2">
        <v>9542</v>
      </c>
      <c r="D48" s="2">
        <v>846.16355917552346</v>
      </c>
      <c r="E48" s="2">
        <v>0</v>
      </c>
      <c r="F48" s="2">
        <v>102292996</v>
      </c>
      <c r="G48" s="2">
        <v>3200000</v>
      </c>
      <c r="H48" s="2">
        <v>761</v>
      </c>
      <c r="I48" s="2">
        <v>152</v>
      </c>
      <c r="J48" s="2">
        <v>1</v>
      </c>
      <c r="K48" s="2">
        <v>0</v>
      </c>
      <c r="L48" s="2">
        <v>0</v>
      </c>
      <c r="M48" s="2">
        <v>0</v>
      </c>
    </row>
    <row r="49" spans="1:13" x14ac:dyDescent="0.3">
      <c r="A49" s="4">
        <v>42217</v>
      </c>
      <c r="B49" s="7">
        <f t="shared" si="0"/>
        <v>8</v>
      </c>
      <c r="C49" s="2">
        <v>9100</v>
      </c>
      <c r="D49" s="2">
        <v>1035.4476756974566</v>
      </c>
      <c r="E49" s="2">
        <v>0</v>
      </c>
      <c r="F49" s="2">
        <v>376010881</v>
      </c>
      <c r="G49" s="2">
        <v>2771002</v>
      </c>
      <c r="H49" s="2">
        <v>228</v>
      </c>
      <c r="I49" s="2">
        <v>153</v>
      </c>
      <c r="J49" s="2">
        <v>12</v>
      </c>
      <c r="K49" s="2">
        <v>12352000</v>
      </c>
      <c r="L49" s="2">
        <v>0</v>
      </c>
      <c r="M49" s="2">
        <v>8318000</v>
      </c>
    </row>
    <row r="50" spans="1:13" x14ac:dyDescent="0.3">
      <c r="A50" s="4">
        <v>42248</v>
      </c>
      <c r="B50" s="7">
        <f t="shared" si="0"/>
        <v>9</v>
      </c>
      <c r="C50" s="2">
        <v>8883</v>
      </c>
      <c r="D50" s="2">
        <v>397.51038519814864</v>
      </c>
      <c r="E50" s="2">
        <v>0</v>
      </c>
      <c r="F50" s="2">
        <v>219647220.25</v>
      </c>
      <c r="G50" s="2">
        <v>0</v>
      </c>
      <c r="H50" s="2">
        <v>68</v>
      </c>
      <c r="I50" s="2">
        <v>151</v>
      </c>
      <c r="J50" s="2">
        <v>19</v>
      </c>
      <c r="K50" s="2">
        <v>18528000</v>
      </c>
      <c r="L50" s="2">
        <v>0</v>
      </c>
      <c r="M50" s="2">
        <v>6238500</v>
      </c>
    </row>
  </sheetData>
  <mergeCells count="1">
    <mergeCell ref="A1:G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A4466-373E-4F0C-ACA4-5B4ABCBDA86D}">
  <dimension ref="A1:AL75"/>
  <sheetViews>
    <sheetView topLeftCell="V21" workbookViewId="0">
      <selection activeCell="Z36" sqref="Z36"/>
    </sheetView>
  </sheetViews>
  <sheetFormatPr defaultRowHeight="14.4" x14ac:dyDescent="0.3"/>
  <cols>
    <col min="1" max="1" width="10.33203125" bestFit="1" customWidth="1"/>
    <col min="2" max="2" width="11.6640625" bestFit="1" customWidth="1"/>
    <col min="3" max="3" width="11.5546875" customWidth="1"/>
    <col min="7" max="7" width="7.5546875" bestFit="1" customWidth="1"/>
    <col min="8" max="8" width="10.5546875" bestFit="1" customWidth="1"/>
    <col min="9" max="9" width="12.5546875" bestFit="1" customWidth="1"/>
    <col min="10" max="10" width="11.5546875" bestFit="1" customWidth="1"/>
    <col min="14" max="14" width="13.6640625" bestFit="1" customWidth="1"/>
    <col min="15" max="15" width="10.6640625" bestFit="1" customWidth="1"/>
    <col min="16" max="16" width="11.5546875" bestFit="1" customWidth="1"/>
    <col min="19" max="19" width="17.44140625" bestFit="1" customWidth="1"/>
    <col min="20" max="20" width="16.44140625" bestFit="1" customWidth="1"/>
    <col min="21" max="21" width="13.44140625" bestFit="1" customWidth="1"/>
    <col min="22" max="22" width="12" bestFit="1" customWidth="1"/>
    <col min="23" max="23" width="26.88671875" customWidth="1"/>
    <col min="24" max="24" width="20.5546875" customWidth="1"/>
    <col min="25" max="25" width="22.109375" bestFit="1" customWidth="1"/>
    <col min="26" max="26" width="22.6640625" bestFit="1" customWidth="1"/>
    <col min="27" max="27" width="21" bestFit="1" customWidth="1"/>
    <col min="30" max="30" width="17.44140625" bestFit="1" customWidth="1"/>
    <col min="31" max="31" width="18.21875" bestFit="1" customWidth="1"/>
    <col min="32" max="32" width="13.44140625" bestFit="1" customWidth="1"/>
  </cols>
  <sheetData>
    <row r="1" spans="1:38" ht="15.6" x14ac:dyDescent="0.3">
      <c r="A1" s="112" t="s">
        <v>52</v>
      </c>
      <c r="B1" s="113"/>
      <c r="C1" s="113"/>
      <c r="D1" s="113"/>
      <c r="E1" s="113"/>
      <c r="F1" s="113"/>
      <c r="G1" s="113"/>
      <c r="H1" s="113"/>
      <c r="I1" s="113"/>
      <c r="J1" s="113"/>
      <c r="K1" s="113"/>
      <c r="L1" s="113"/>
      <c r="M1" s="113"/>
      <c r="N1" s="113"/>
      <c r="O1" s="114"/>
    </row>
    <row r="2" spans="1:38" ht="17.399999999999999" x14ac:dyDescent="0.35">
      <c r="A2" s="15"/>
      <c r="B2" s="127" t="s">
        <v>163</v>
      </c>
      <c r="C2" s="127"/>
      <c r="T2" s="124" t="s">
        <v>158</v>
      </c>
      <c r="U2" s="125"/>
      <c r="V2" s="125"/>
      <c r="W2" s="126"/>
      <c r="AF2" s="124" t="s">
        <v>160</v>
      </c>
      <c r="AG2" s="125"/>
      <c r="AH2" s="125"/>
      <c r="AI2" s="125"/>
      <c r="AJ2" s="125"/>
      <c r="AK2" s="125"/>
      <c r="AL2" s="126"/>
    </row>
    <row r="3" spans="1:38" x14ac:dyDescent="0.3">
      <c r="A3" s="3" t="s">
        <v>7</v>
      </c>
      <c r="B3" s="3" t="s">
        <v>44</v>
      </c>
      <c r="C3" s="3" t="s">
        <v>45</v>
      </c>
      <c r="D3" s="3" t="s">
        <v>7</v>
      </c>
      <c r="E3" s="3" t="s">
        <v>43</v>
      </c>
      <c r="F3" t="s">
        <v>4</v>
      </c>
      <c r="G3" t="s">
        <v>6</v>
      </c>
      <c r="H3" t="s">
        <v>8</v>
      </c>
      <c r="I3" t="s">
        <v>9</v>
      </c>
      <c r="J3" t="s">
        <v>11</v>
      </c>
      <c r="K3" t="s">
        <v>10</v>
      </c>
      <c r="L3" t="s">
        <v>0</v>
      </c>
      <c r="M3" t="s">
        <v>5</v>
      </c>
      <c r="N3" t="s">
        <v>1</v>
      </c>
      <c r="O3" t="s">
        <v>2</v>
      </c>
      <c r="P3" t="s">
        <v>3</v>
      </c>
    </row>
    <row r="4" spans="1:38" x14ac:dyDescent="0.3">
      <c r="A4" s="3">
        <v>40909</v>
      </c>
      <c r="B4" s="7" t="str">
        <f>TEXT(A4,"MM-YYYY")</f>
        <v>01-2012</v>
      </c>
      <c r="C4" s="7">
        <v>1</v>
      </c>
      <c r="D4" s="7">
        <f>MONTH(B4)</f>
        <v>1</v>
      </c>
      <c r="E4" s="7">
        <f>YEAR(B4)</f>
        <v>2012</v>
      </c>
      <c r="F4" s="1">
        <v>6861</v>
      </c>
      <c r="G4" s="1">
        <v>252.21632667250338</v>
      </c>
      <c r="H4" s="1">
        <v>0</v>
      </c>
      <c r="I4" s="1">
        <v>391876</v>
      </c>
      <c r="J4" s="1">
        <v>0</v>
      </c>
      <c r="K4" s="1">
        <v>0</v>
      </c>
      <c r="L4" s="1">
        <v>150</v>
      </c>
      <c r="M4" s="1">
        <v>8</v>
      </c>
      <c r="N4" s="1">
        <v>0</v>
      </c>
      <c r="O4" s="1">
        <v>0</v>
      </c>
      <c r="P4" s="1">
        <v>0</v>
      </c>
      <c r="S4" t="s">
        <v>19</v>
      </c>
      <c r="AD4" t="s">
        <v>19</v>
      </c>
    </row>
    <row r="5" spans="1:38" ht="15" thickBot="1" x14ac:dyDescent="0.35">
      <c r="A5" s="3">
        <v>40940</v>
      </c>
      <c r="B5" s="7" t="str">
        <f>TEXT(A5,"MM-YYYY")</f>
        <v>02-2012</v>
      </c>
      <c r="C5" s="7">
        <v>2</v>
      </c>
      <c r="D5" s="7">
        <f t="shared" ref="D5:D48" si="0">MONTH(B5)</f>
        <v>2</v>
      </c>
      <c r="E5" s="7">
        <f t="shared" ref="E5:E48" si="1">YEAR(B5)</f>
        <v>2012</v>
      </c>
      <c r="F5" s="1">
        <v>6196</v>
      </c>
      <c r="G5" s="1">
        <v>689.04142864396499</v>
      </c>
      <c r="H5" s="1">
        <v>0</v>
      </c>
      <c r="I5" s="1">
        <v>391876</v>
      </c>
      <c r="J5" s="1">
        <v>917</v>
      </c>
      <c r="K5" s="1">
        <v>0</v>
      </c>
      <c r="L5" s="1">
        <v>153</v>
      </c>
      <c r="M5" s="1">
        <v>12</v>
      </c>
      <c r="N5" s="1">
        <v>0</v>
      </c>
      <c r="O5" s="1">
        <v>0</v>
      </c>
      <c r="P5" s="1">
        <v>0</v>
      </c>
    </row>
    <row r="6" spans="1:38" x14ac:dyDescent="0.3">
      <c r="A6" s="3">
        <v>40969</v>
      </c>
      <c r="B6" s="7" t="str">
        <f>TEXT(A6,"MM-YYYY")</f>
        <v>03-2012</v>
      </c>
      <c r="C6" s="7">
        <v>3</v>
      </c>
      <c r="D6" s="7">
        <f t="shared" si="0"/>
        <v>3</v>
      </c>
      <c r="E6" s="7">
        <f t="shared" si="1"/>
        <v>2012</v>
      </c>
      <c r="F6" s="1">
        <v>7519</v>
      </c>
      <c r="G6" s="1">
        <v>798.01690564132048</v>
      </c>
      <c r="H6" s="1">
        <v>309960</v>
      </c>
      <c r="I6" s="1">
        <v>6317682.25</v>
      </c>
      <c r="J6" s="1">
        <v>1191</v>
      </c>
      <c r="K6" s="1">
        <v>0</v>
      </c>
      <c r="L6" s="1">
        <v>152</v>
      </c>
      <c r="M6" s="1">
        <v>17</v>
      </c>
      <c r="N6" s="1">
        <v>6636000</v>
      </c>
      <c r="O6" s="1">
        <v>0</v>
      </c>
      <c r="P6" s="1">
        <v>13272000</v>
      </c>
      <c r="S6" s="13" t="s">
        <v>20</v>
      </c>
      <c r="T6" s="13"/>
      <c r="AD6" s="13" t="s">
        <v>20</v>
      </c>
      <c r="AE6" s="13"/>
    </row>
    <row r="7" spans="1:38" x14ac:dyDescent="0.3">
      <c r="A7" s="3">
        <v>41000</v>
      </c>
      <c r="B7" s="7" t="str">
        <f>TEXT(A7,"MM-YYYY")</f>
        <v>04-2012</v>
      </c>
      <c r="C7" s="7">
        <v>4</v>
      </c>
      <c r="D7" s="7">
        <f t="shared" si="0"/>
        <v>4</v>
      </c>
      <c r="E7" s="7">
        <f t="shared" si="1"/>
        <v>2012</v>
      </c>
      <c r="F7" s="1">
        <v>8498</v>
      </c>
      <c r="G7" s="1">
        <v>922.7139525189458</v>
      </c>
      <c r="H7" s="1">
        <v>309960</v>
      </c>
      <c r="I7" s="1">
        <v>6292572.25</v>
      </c>
      <c r="J7" s="1">
        <v>1597</v>
      </c>
      <c r="K7" s="1">
        <v>34853</v>
      </c>
      <c r="L7" s="1">
        <v>149</v>
      </c>
      <c r="M7" s="1">
        <v>17</v>
      </c>
      <c r="N7" s="1">
        <v>0</v>
      </c>
      <c r="O7" s="1">
        <v>0</v>
      </c>
      <c r="P7" s="1">
        <v>6636000</v>
      </c>
      <c r="S7" s="10" t="s">
        <v>21</v>
      </c>
      <c r="T7" s="10">
        <v>0.65015782858206506</v>
      </c>
      <c r="AD7" s="10" t="s">
        <v>21</v>
      </c>
      <c r="AE7" s="10">
        <v>0.24506769642734191</v>
      </c>
    </row>
    <row r="8" spans="1:38" x14ac:dyDescent="0.3">
      <c r="A8" s="3">
        <v>41030</v>
      </c>
      <c r="B8" s="7" t="str">
        <f>TEXT(A8,"MM-YYYY")</f>
        <v>05-2012</v>
      </c>
      <c r="C8" s="7">
        <v>5</v>
      </c>
      <c r="D8" s="7">
        <f t="shared" si="0"/>
        <v>5</v>
      </c>
      <c r="E8" s="7">
        <f t="shared" si="1"/>
        <v>2012</v>
      </c>
      <c r="F8" s="1">
        <v>8721</v>
      </c>
      <c r="G8" s="1">
        <v>445.66510543303235</v>
      </c>
      <c r="H8" s="1">
        <v>309960</v>
      </c>
      <c r="I8" s="1">
        <v>6290064</v>
      </c>
      <c r="J8" s="1">
        <v>1853</v>
      </c>
      <c r="K8" s="1">
        <v>198664</v>
      </c>
      <c r="L8" s="1">
        <v>150</v>
      </c>
      <c r="M8" s="1">
        <v>17</v>
      </c>
      <c r="N8" s="1">
        <v>0</v>
      </c>
      <c r="O8" s="1">
        <v>0</v>
      </c>
      <c r="P8" s="1">
        <v>6636000</v>
      </c>
      <c r="S8" s="10" t="s">
        <v>22</v>
      </c>
      <c r="T8" s="10">
        <v>0.42270520206654583</v>
      </c>
      <c r="AD8" s="10" t="s">
        <v>22</v>
      </c>
      <c r="AE8" s="10">
        <v>6.0058175832203818E-2</v>
      </c>
    </row>
    <row r="9" spans="1:38" x14ac:dyDescent="0.3">
      <c r="A9" s="3">
        <v>41061</v>
      </c>
      <c r="B9" s="7" t="str">
        <f>TEXT(A9,"MM-YYYY")</f>
        <v>06-2012</v>
      </c>
      <c r="C9" s="7">
        <v>6</v>
      </c>
      <c r="D9" s="7">
        <f t="shared" si="0"/>
        <v>6</v>
      </c>
      <c r="E9" s="7">
        <f t="shared" si="1"/>
        <v>2012</v>
      </c>
      <c r="F9" s="1">
        <v>6764</v>
      </c>
      <c r="G9" s="1">
        <v>310.34669068936762</v>
      </c>
      <c r="H9" s="1">
        <v>0</v>
      </c>
      <c r="I9" s="1">
        <v>842724</v>
      </c>
      <c r="J9" s="1">
        <v>1904</v>
      </c>
      <c r="K9" s="1">
        <v>0</v>
      </c>
      <c r="L9" s="1">
        <v>152</v>
      </c>
      <c r="M9" s="1">
        <v>21</v>
      </c>
      <c r="N9" s="1">
        <v>0</v>
      </c>
      <c r="O9" s="1">
        <v>1</v>
      </c>
      <c r="P9" s="1">
        <v>0</v>
      </c>
      <c r="S9" s="10" t="s">
        <v>23</v>
      </c>
      <c r="T9" s="10">
        <v>0.36497572227320046</v>
      </c>
      <c r="AD9" s="10" t="s">
        <v>23</v>
      </c>
      <c r="AE9" s="10">
        <v>-3.3936006584575795E-2</v>
      </c>
    </row>
    <row r="10" spans="1:38" x14ac:dyDescent="0.3">
      <c r="A10" s="3">
        <v>41091</v>
      </c>
      <c r="B10" s="7" t="str">
        <f>TEXT(A10,"MM-YYYY")</f>
        <v>07-2012</v>
      </c>
      <c r="C10" s="7">
        <v>7</v>
      </c>
      <c r="D10" s="7">
        <f t="shared" si="0"/>
        <v>7</v>
      </c>
      <c r="E10" s="7">
        <f t="shared" si="1"/>
        <v>2012</v>
      </c>
      <c r="F10" s="1">
        <v>6538</v>
      </c>
      <c r="G10" s="1">
        <v>658.8007373459028</v>
      </c>
      <c r="H10" s="1">
        <v>309960</v>
      </c>
      <c r="I10" s="1">
        <v>8608356</v>
      </c>
      <c r="J10" s="1">
        <v>1919</v>
      </c>
      <c r="K10" s="1">
        <v>76327</v>
      </c>
      <c r="L10" s="1">
        <v>155</v>
      </c>
      <c r="M10" s="1">
        <v>21</v>
      </c>
      <c r="N10" s="1">
        <v>0</v>
      </c>
      <c r="O10" s="1">
        <v>1</v>
      </c>
      <c r="P10" s="1">
        <v>6836000</v>
      </c>
      <c r="S10" s="10" t="s">
        <v>24</v>
      </c>
      <c r="T10" s="10">
        <v>973.6279413187425</v>
      </c>
      <c r="AD10" s="10" t="s">
        <v>24</v>
      </c>
      <c r="AE10" s="10">
        <v>4374865.8244551336</v>
      </c>
    </row>
    <row r="11" spans="1:38" ht="15" thickBot="1" x14ac:dyDescent="0.35">
      <c r="A11" s="3">
        <v>41122</v>
      </c>
      <c r="B11" s="7" t="str">
        <f>TEXT(A11,"MM-YYYY")</f>
        <v>08-2012</v>
      </c>
      <c r="C11" s="7">
        <v>8</v>
      </c>
      <c r="D11" s="7">
        <f t="shared" si="0"/>
        <v>8</v>
      </c>
      <c r="E11" s="7">
        <f t="shared" si="1"/>
        <v>2012</v>
      </c>
      <c r="F11" s="1">
        <v>6808</v>
      </c>
      <c r="G11" s="1">
        <v>614.21245932788941</v>
      </c>
      <c r="H11" s="1">
        <v>309960</v>
      </c>
      <c r="I11" s="1">
        <v>9821956</v>
      </c>
      <c r="J11" s="1">
        <v>2266</v>
      </c>
      <c r="K11" s="1">
        <v>973811</v>
      </c>
      <c r="L11" s="1">
        <v>153</v>
      </c>
      <c r="M11" s="1">
        <v>20</v>
      </c>
      <c r="N11" s="1">
        <v>0</v>
      </c>
      <c r="O11" s="1">
        <v>0</v>
      </c>
      <c r="P11" s="1">
        <v>0</v>
      </c>
      <c r="S11" s="11" t="s">
        <v>25</v>
      </c>
      <c r="T11" s="11">
        <v>45</v>
      </c>
      <c r="AD11" s="11" t="s">
        <v>25</v>
      </c>
      <c r="AE11" s="11">
        <v>45</v>
      </c>
    </row>
    <row r="12" spans="1:38" x14ac:dyDescent="0.3">
      <c r="A12" s="3">
        <v>41153</v>
      </c>
      <c r="B12" s="7" t="str">
        <f>TEXT(A12,"MM-YYYY")</f>
        <v>09-2012</v>
      </c>
      <c r="C12" s="7">
        <v>9</v>
      </c>
      <c r="D12" s="7">
        <f t="shared" si="0"/>
        <v>9</v>
      </c>
      <c r="E12" s="7">
        <f t="shared" si="1"/>
        <v>2012</v>
      </c>
      <c r="F12" s="1">
        <v>6292</v>
      </c>
      <c r="G12" s="1">
        <v>388.93428086932994</v>
      </c>
      <c r="H12" s="1">
        <v>0</v>
      </c>
      <c r="I12" s="1">
        <v>9815689</v>
      </c>
      <c r="J12" s="1">
        <v>2370</v>
      </c>
      <c r="K12" s="1">
        <v>1032480</v>
      </c>
      <c r="L12" s="1">
        <v>153</v>
      </c>
      <c r="M12" s="1">
        <v>19</v>
      </c>
      <c r="N12" s="1">
        <v>0</v>
      </c>
      <c r="O12" s="1">
        <v>0</v>
      </c>
      <c r="P12" s="1">
        <v>0</v>
      </c>
    </row>
    <row r="13" spans="1:38" ht="15" thickBot="1" x14ac:dyDescent="0.35">
      <c r="A13" s="3">
        <v>41183</v>
      </c>
      <c r="B13" s="7" t="str">
        <f>TEXT(A13,"MM-YYYY")</f>
        <v>10-2012</v>
      </c>
      <c r="C13" s="7">
        <v>10</v>
      </c>
      <c r="D13" s="7">
        <f t="shared" si="0"/>
        <v>10</v>
      </c>
      <c r="E13" s="7">
        <f t="shared" si="1"/>
        <v>2012</v>
      </c>
      <c r="F13" s="1">
        <v>6973</v>
      </c>
      <c r="G13" s="1">
        <v>950.53061939867041</v>
      </c>
      <c r="H13" s="1">
        <v>0</v>
      </c>
      <c r="I13" s="1">
        <v>10055241</v>
      </c>
      <c r="J13" s="1">
        <v>2401</v>
      </c>
      <c r="K13" s="1">
        <v>3288544</v>
      </c>
      <c r="L13" s="1">
        <v>154</v>
      </c>
      <c r="M13" s="1">
        <v>20</v>
      </c>
      <c r="N13" s="1">
        <v>14536000</v>
      </c>
      <c r="O13" s="1">
        <v>0</v>
      </c>
      <c r="P13" s="1">
        <v>13288000</v>
      </c>
      <c r="S13" t="s">
        <v>26</v>
      </c>
      <c r="AD13" t="s">
        <v>26</v>
      </c>
    </row>
    <row r="14" spans="1:38" x14ac:dyDescent="0.3">
      <c r="A14" s="3">
        <v>41214</v>
      </c>
      <c r="B14" s="7" t="str">
        <f>TEXT(A14,"MM-YYYY")</f>
        <v>11-2012</v>
      </c>
      <c r="C14" s="7">
        <v>11</v>
      </c>
      <c r="D14" s="7">
        <f t="shared" si="0"/>
        <v>11</v>
      </c>
      <c r="E14" s="7">
        <f t="shared" si="1"/>
        <v>2012</v>
      </c>
      <c r="F14" s="1">
        <v>8132</v>
      </c>
      <c r="G14" s="1">
        <v>972.9614957294616</v>
      </c>
      <c r="H14" s="1">
        <v>336960</v>
      </c>
      <c r="I14" s="1">
        <v>11444689</v>
      </c>
      <c r="J14" s="1">
        <v>2472</v>
      </c>
      <c r="K14" s="1">
        <v>18087951</v>
      </c>
      <c r="L14" s="1">
        <v>153</v>
      </c>
      <c r="M14" s="1">
        <v>22</v>
      </c>
      <c r="N14" s="1">
        <v>0</v>
      </c>
      <c r="O14" s="1">
        <v>0</v>
      </c>
      <c r="P14" s="1">
        <v>38508000</v>
      </c>
      <c r="S14" s="12"/>
      <c r="T14" s="12" t="s">
        <v>31</v>
      </c>
      <c r="U14" s="12" t="s">
        <v>32</v>
      </c>
      <c r="V14" s="12" t="s">
        <v>33</v>
      </c>
      <c r="W14" s="12" t="s">
        <v>34</v>
      </c>
      <c r="X14" s="12" t="s">
        <v>35</v>
      </c>
      <c r="AD14" s="12"/>
      <c r="AE14" s="12" t="s">
        <v>31</v>
      </c>
      <c r="AF14" s="12" t="s">
        <v>32</v>
      </c>
      <c r="AG14" s="12" t="s">
        <v>33</v>
      </c>
      <c r="AH14" s="12" t="s">
        <v>34</v>
      </c>
      <c r="AI14" s="12" t="s">
        <v>35</v>
      </c>
    </row>
    <row r="15" spans="1:38" x14ac:dyDescent="0.3">
      <c r="A15" s="3">
        <v>41244</v>
      </c>
      <c r="B15" s="7" t="str">
        <f>TEXT(A15,"MM-YYYY")</f>
        <v>12-2012</v>
      </c>
      <c r="C15" s="7">
        <v>12</v>
      </c>
      <c r="D15" s="7">
        <f t="shared" si="0"/>
        <v>12</v>
      </c>
      <c r="E15" s="7">
        <f t="shared" si="1"/>
        <v>2012</v>
      </c>
      <c r="F15" s="1">
        <v>8857</v>
      </c>
      <c r="G15" s="1">
        <v>1070.018608023101</v>
      </c>
      <c r="H15" s="1">
        <v>3432317</v>
      </c>
      <c r="I15" s="1">
        <v>7789681</v>
      </c>
      <c r="J15" s="1">
        <v>2574</v>
      </c>
      <c r="K15" s="1">
        <v>10646798</v>
      </c>
      <c r="L15" s="1">
        <v>151</v>
      </c>
      <c r="M15" s="1">
        <v>12</v>
      </c>
      <c r="N15" s="1">
        <v>0</v>
      </c>
      <c r="O15" s="1">
        <v>0</v>
      </c>
      <c r="P15" s="1">
        <v>15825000</v>
      </c>
      <c r="S15" s="10" t="s">
        <v>27</v>
      </c>
      <c r="T15" s="10">
        <v>4</v>
      </c>
      <c r="U15" s="10">
        <v>27764253.275337107</v>
      </c>
      <c r="V15" s="10">
        <v>6941063.3188342769</v>
      </c>
      <c r="W15" s="10">
        <v>7.3221723732780255</v>
      </c>
      <c r="X15" s="10">
        <v>1.5979870598786358E-4</v>
      </c>
      <c r="AD15" s="10" t="s">
        <v>27</v>
      </c>
      <c r="AE15" s="10">
        <v>4</v>
      </c>
      <c r="AF15" s="10">
        <v>48917091796639.875</v>
      </c>
      <c r="AG15" s="10">
        <v>12229272949159.969</v>
      </c>
      <c r="AH15" s="10">
        <v>0.63895630865642139</v>
      </c>
      <c r="AI15" s="10">
        <v>0.63778132538688415</v>
      </c>
    </row>
    <row r="16" spans="1:38" x14ac:dyDescent="0.3">
      <c r="A16" s="3">
        <v>41275</v>
      </c>
      <c r="B16" s="7" t="str">
        <f>TEXT(A16,"MM-YYYY")</f>
        <v>01-2013</v>
      </c>
      <c r="C16" s="7">
        <v>13</v>
      </c>
      <c r="D16" s="7">
        <f t="shared" si="0"/>
        <v>1</v>
      </c>
      <c r="E16" s="7">
        <f t="shared" si="1"/>
        <v>2013</v>
      </c>
      <c r="F16" s="1">
        <v>8939</v>
      </c>
      <c r="G16" s="1">
        <v>1620.4487480213188</v>
      </c>
      <c r="H16" s="1">
        <v>3412067</v>
      </c>
      <c r="I16" s="1">
        <v>11404129</v>
      </c>
      <c r="J16" s="1">
        <v>2669</v>
      </c>
      <c r="K16" s="1">
        <v>2776414</v>
      </c>
      <c r="L16" s="1">
        <v>154</v>
      </c>
      <c r="M16" s="1">
        <v>5</v>
      </c>
      <c r="N16" s="1">
        <v>0</v>
      </c>
      <c r="O16" s="1">
        <v>0</v>
      </c>
      <c r="P16" s="1">
        <v>0</v>
      </c>
      <c r="S16" s="10" t="s">
        <v>28</v>
      </c>
      <c r="T16" s="10">
        <v>40</v>
      </c>
      <c r="U16" s="10">
        <v>37918054.724662907</v>
      </c>
      <c r="V16" s="10">
        <v>947951.36811657273</v>
      </c>
      <c r="W16" s="10"/>
      <c r="X16" s="10"/>
      <c r="AD16" s="10" t="s">
        <v>28</v>
      </c>
      <c r="AE16" s="10">
        <v>40</v>
      </c>
      <c r="AF16" s="10">
        <v>765578039279419.63</v>
      </c>
      <c r="AG16" s="10">
        <v>19139450981985.492</v>
      </c>
      <c r="AH16" s="10"/>
      <c r="AI16" s="10"/>
    </row>
    <row r="17" spans="1:38" ht="15" thickBot="1" x14ac:dyDescent="0.35">
      <c r="A17" s="3">
        <v>41306</v>
      </c>
      <c r="B17" s="7" t="str">
        <f>TEXT(A17,"MM-YYYY")</f>
        <v>02-2013</v>
      </c>
      <c r="C17" s="7">
        <v>14</v>
      </c>
      <c r="D17" s="7">
        <f t="shared" si="0"/>
        <v>2</v>
      </c>
      <c r="E17" s="7">
        <f t="shared" si="1"/>
        <v>2013</v>
      </c>
      <c r="F17" s="1">
        <v>7863</v>
      </c>
      <c r="G17" s="1">
        <v>495.43507550150218</v>
      </c>
      <c r="H17" s="1">
        <v>3412067</v>
      </c>
      <c r="I17" s="1">
        <v>11400752.25</v>
      </c>
      <c r="J17" s="1">
        <v>2461</v>
      </c>
      <c r="K17" s="1">
        <v>0</v>
      </c>
      <c r="L17" s="1">
        <v>154</v>
      </c>
      <c r="M17" s="1">
        <v>11</v>
      </c>
      <c r="N17" s="1">
        <v>0</v>
      </c>
      <c r="O17" s="1">
        <v>0</v>
      </c>
      <c r="P17" s="1">
        <v>1000</v>
      </c>
      <c r="S17" s="11" t="s">
        <v>29</v>
      </c>
      <c r="T17" s="11">
        <v>44</v>
      </c>
      <c r="U17" s="11">
        <v>65682308.000000015</v>
      </c>
      <c r="V17" s="11"/>
      <c r="W17" s="11"/>
      <c r="X17" s="11"/>
      <c r="AD17" s="11" t="s">
        <v>29</v>
      </c>
      <c r="AE17" s="11">
        <v>44</v>
      </c>
      <c r="AF17" s="11">
        <v>814495131076059.5</v>
      </c>
      <c r="AG17" s="11"/>
      <c r="AH17" s="11"/>
      <c r="AI17" s="11"/>
    </row>
    <row r="18" spans="1:38" ht="15" thickBot="1" x14ac:dyDescent="0.35">
      <c r="A18" s="3">
        <v>41334</v>
      </c>
      <c r="B18" s="7" t="str">
        <f>TEXT(A18,"MM-YYYY")</f>
        <v>03-2013</v>
      </c>
      <c r="C18" s="7">
        <v>15</v>
      </c>
      <c r="D18" s="7">
        <f t="shared" si="0"/>
        <v>3</v>
      </c>
      <c r="E18" s="7">
        <f t="shared" si="1"/>
        <v>2013</v>
      </c>
      <c r="F18" s="1">
        <v>9506</v>
      </c>
      <c r="G18" s="1">
        <v>1296.654317371904</v>
      </c>
      <c r="H18" s="1">
        <v>2912067</v>
      </c>
      <c r="I18" s="1">
        <v>12425625</v>
      </c>
      <c r="J18" s="1">
        <v>2159</v>
      </c>
      <c r="K18" s="1">
        <v>4900000</v>
      </c>
      <c r="L18" s="1">
        <v>153</v>
      </c>
      <c r="M18" s="1">
        <v>18</v>
      </c>
      <c r="N18" s="1">
        <v>0</v>
      </c>
      <c r="O18" s="1">
        <v>0</v>
      </c>
      <c r="P18" s="1">
        <v>6840000</v>
      </c>
    </row>
    <row r="19" spans="1:38" x14ac:dyDescent="0.3">
      <c r="A19" s="3">
        <v>41365</v>
      </c>
      <c r="B19" s="7" t="str">
        <f>TEXT(A19,"MM-YYYY")</f>
        <v>04-2013</v>
      </c>
      <c r="C19" s="7">
        <v>16</v>
      </c>
      <c r="D19" s="7">
        <f t="shared" si="0"/>
        <v>4</v>
      </c>
      <c r="E19" s="7">
        <f t="shared" si="1"/>
        <v>2013</v>
      </c>
      <c r="F19" s="1">
        <v>10338</v>
      </c>
      <c r="G19" s="1">
        <v>648.81143862317333</v>
      </c>
      <c r="H19" s="1">
        <v>2912067</v>
      </c>
      <c r="I19" s="1">
        <v>16662724</v>
      </c>
      <c r="J19" s="1">
        <v>2599</v>
      </c>
      <c r="K19" s="1">
        <v>5715857</v>
      </c>
      <c r="L19" s="1">
        <v>151</v>
      </c>
      <c r="M19" s="1">
        <v>18</v>
      </c>
      <c r="N19" s="1">
        <v>0</v>
      </c>
      <c r="O19" s="1">
        <v>0</v>
      </c>
      <c r="P19" s="1">
        <v>0</v>
      </c>
      <c r="S19" s="12"/>
      <c r="T19" s="12" t="s">
        <v>36</v>
      </c>
      <c r="U19" s="12" t="s">
        <v>24</v>
      </c>
      <c r="V19" s="12" t="s">
        <v>37</v>
      </c>
      <c r="W19" s="12" t="s">
        <v>38</v>
      </c>
      <c r="X19" s="12" t="s">
        <v>39</v>
      </c>
      <c r="Y19" s="12" t="s">
        <v>40</v>
      </c>
      <c r="Z19" s="12" t="s">
        <v>41</v>
      </c>
      <c r="AA19" s="12" t="s">
        <v>42</v>
      </c>
      <c r="AD19" s="12"/>
      <c r="AE19" s="12" t="s">
        <v>36</v>
      </c>
      <c r="AF19" s="12" t="s">
        <v>24</v>
      </c>
      <c r="AG19" s="12" t="s">
        <v>37</v>
      </c>
      <c r="AH19" s="12" t="s">
        <v>38</v>
      </c>
      <c r="AI19" s="12" t="s">
        <v>39</v>
      </c>
      <c r="AJ19" s="12" t="s">
        <v>40</v>
      </c>
      <c r="AK19" s="12" t="s">
        <v>41</v>
      </c>
      <c r="AL19" s="12" t="s">
        <v>42</v>
      </c>
    </row>
    <row r="20" spans="1:38" x14ac:dyDescent="0.3">
      <c r="A20" s="3">
        <v>41395</v>
      </c>
      <c r="B20" s="7" t="str">
        <f>TEXT(A20,"MM-YYYY")</f>
        <v>05-2013</v>
      </c>
      <c r="C20" s="7">
        <v>17</v>
      </c>
      <c r="D20" s="7">
        <f t="shared" si="0"/>
        <v>5</v>
      </c>
      <c r="E20" s="7">
        <f t="shared" si="1"/>
        <v>2013</v>
      </c>
      <c r="F20" s="1">
        <v>10094</v>
      </c>
      <c r="G20" s="1">
        <v>643.83399474514692</v>
      </c>
      <c r="H20" s="1">
        <v>412067</v>
      </c>
      <c r="I20" s="1">
        <v>12425625</v>
      </c>
      <c r="J20" s="1">
        <v>2820</v>
      </c>
      <c r="K20" s="1">
        <v>20145571</v>
      </c>
      <c r="L20" s="1">
        <v>152</v>
      </c>
      <c r="M20" s="1">
        <v>17</v>
      </c>
      <c r="N20" s="1">
        <v>0</v>
      </c>
      <c r="O20" s="1">
        <v>0</v>
      </c>
      <c r="P20" s="1">
        <v>0</v>
      </c>
      <c r="S20" s="10" t="s">
        <v>30</v>
      </c>
      <c r="T20" s="10">
        <v>6751.991642867175</v>
      </c>
      <c r="U20" s="10">
        <v>482.6404328635104</v>
      </c>
      <c r="V20" s="10">
        <v>13.989693326784792</v>
      </c>
      <c r="W20" s="10">
        <v>5.3712121802753199E-17</v>
      </c>
      <c r="X20" s="10">
        <v>5776.5389416399667</v>
      </c>
      <c r="Y20" s="10">
        <v>7727.4443440943833</v>
      </c>
      <c r="Z20" s="10">
        <v>5776.5389416399667</v>
      </c>
      <c r="AA20" s="10">
        <v>7727.4443440943833</v>
      </c>
      <c r="AD20" s="10" t="s">
        <v>30</v>
      </c>
      <c r="AE20" s="10">
        <v>237123.79354201735</v>
      </c>
      <c r="AF20" s="10">
        <v>2168679.6830983227</v>
      </c>
      <c r="AG20" s="10">
        <v>0.109340164612621</v>
      </c>
      <c r="AH20" s="10">
        <v>0.91347939544626089</v>
      </c>
      <c r="AI20" s="10">
        <v>-4145941.3434252115</v>
      </c>
      <c r="AJ20" s="10">
        <v>4620188.930509246</v>
      </c>
      <c r="AK20" s="10">
        <v>-4145941.3434252115</v>
      </c>
      <c r="AL20" s="10">
        <v>4620188.930509246</v>
      </c>
    </row>
    <row r="21" spans="1:38" x14ac:dyDescent="0.3">
      <c r="A21" s="3">
        <v>41426</v>
      </c>
      <c r="B21" s="7" t="str">
        <f>TEXT(A21,"MM-YYYY")</f>
        <v>06-2013</v>
      </c>
      <c r="C21" s="7">
        <v>18</v>
      </c>
      <c r="D21" s="7">
        <f t="shared" si="0"/>
        <v>6</v>
      </c>
      <c r="E21" s="7">
        <f t="shared" si="1"/>
        <v>2013</v>
      </c>
      <c r="F21" s="1">
        <v>8523</v>
      </c>
      <c r="G21" s="1">
        <v>694.1209704282229</v>
      </c>
      <c r="H21" s="1">
        <v>412067</v>
      </c>
      <c r="I21" s="1">
        <v>7043716</v>
      </c>
      <c r="J21" s="1">
        <v>2597</v>
      </c>
      <c r="K21" s="1">
        <v>0</v>
      </c>
      <c r="L21" s="1">
        <v>154</v>
      </c>
      <c r="M21" s="1">
        <v>7</v>
      </c>
      <c r="N21" s="1">
        <v>0</v>
      </c>
      <c r="O21" s="1">
        <v>0</v>
      </c>
      <c r="P21" s="1">
        <v>28600000</v>
      </c>
      <c r="S21" s="10" t="s">
        <v>6</v>
      </c>
      <c r="T21" s="10">
        <v>0.64313985842374921</v>
      </c>
      <c r="U21" s="10">
        <v>0.48477112286206803</v>
      </c>
      <c r="V21" s="10">
        <v>1.3266876430812935</v>
      </c>
      <c r="W21" s="10">
        <v>0.19213660857945294</v>
      </c>
      <c r="X21" s="10">
        <v>-0.33661912792391546</v>
      </c>
      <c r="Y21" s="10">
        <v>1.6228988447714139</v>
      </c>
      <c r="Z21" s="10">
        <v>-0.33661912792391546</v>
      </c>
      <c r="AA21" s="10">
        <v>1.6228988447714139</v>
      </c>
      <c r="AD21" s="10" t="s">
        <v>6</v>
      </c>
      <c r="AE21" s="10">
        <v>736.53339604238545</v>
      </c>
      <c r="AF21" s="10">
        <v>2178.2536512042229</v>
      </c>
      <c r="AG21" s="10">
        <v>0.3381302244737206</v>
      </c>
      <c r="AH21" s="10">
        <v>0.73703339328350137</v>
      </c>
      <c r="AI21" s="10">
        <v>-3665.8814522512553</v>
      </c>
      <c r="AJ21" s="10">
        <v>5138.9482443360266</v>
      </c>
      <c r="AK21" s="10">
        <v>-3665.8814522512553</v>
      </c>
      <c r="AL21" s="10">
        <v>5138.9482443360266</v>
      </c>
    </row>
    <row r="22" spans="1:38" x14ac:dyDescent="0.3">
      <c r="A22" s="3">
        <v>41456</v>
      </c>
      <c r="B22" s="7" t="str">
        <f>TEXT(A22,"MM-YYYY")</f>
        <v>07-2013</v>
      </c>
      <c r="C22" s="7">
        <v>19</v>
      </c>
      <c r="D22" s="7">
        <f t="shared" si="0"/>
        <v>7</v>
      </c>
      <c r="E22" s="7">
        <f t="shared" si="1"/>
        <v>2013</v>
      </c>
      <c r="F22" s="1">
        <v>8283</v>
      </c>
      <c r="G22" s="1">
        <v>570.57501588428511</v>
      </c>
      <c r="H22" s="1">
        <v>412067</v>
      </c>
      <c r="I22" s="1">
        <v>5953600</v>
      </c>
      <c r="J22" s="1">
        <v>2530</v>
      </c>
      <c r="K22" s="1">
        <v>2801332</v>
      </c>
      <c r="L22" s="1">
        <v>155</v>
      </c>
      <c r="M22" s="1">
        <v>3</v>
      </c>
      <c r="N22" s="1">
        <v>0</v>
      </c>
      <c r="O22" s="1">
        <v>0</v>
      </c>
      <c r="P22" s="1">
        <v>28350000</v>
      </c>
      <c r="S22" s="10" t="s">
        <v>8</v>
      </c>
      <c r="T22" s="10">
        <v>2.6496382161235482E-4</v>
      </c>
      <c r="U22" s="10">
        <v>1.1126616930661369E-4</v>
      </c>
      <c r="V22" s="10">
        <v>2.3813511623843175</v>
      </c>
      <c r="W22" s="10">
        <v>2.2097674846946469E-2</v>
      </c>
      <c r="X22" s="10">
        <v>4.0086505053106618E-5</v>
      </c>
      <c r="Y22" s="10">
        <v>4.8984113817160304E-4</v>
      </c>
      <c r="Z22" s="10">
        <v>4.0086505053106618E-5</v>
      </c>
      <c r="AA22" s="10">
        <v>4.8984113817160304E-4</v>
      </c>
      <c r="AD22" s="10" t="s">
        <v>8</v>
      </c>
      <c r="AE22" s="10">
        <v>0.58879641507731362</v>
      </c>
      <c r="AF22" s="10">
        <v>0.49995952340708821</v>
      </c>
      <c r="AG22" s="10">
        <v>1.1776881677637145</v>
      </c>
      <c r="AH22" s="10">
        <v>0.24588058327544079</v>
      </c>
      <c r="AI22" s="10">
        <v>-0.42165947383000579</v>
      </c>
      <c r="AJ22" s="10">
        <v>1.5992523039846329</v>
      </c>
      <c r="AK22" s="10">
        <v>-0.42165947383000579</v>
      </c>
      <c r="AL22" s="10">
        <v>1.5992523039846329</v>
      </c>
    </row>
    <row r="23" spans="1:38" x14ac:dyDescent="0.3">
      <c r="A23" s="3">
        <v>41487</v>
      </c>
      <c r="B23" s="7" t="str">
        <f>TEXT(A23,"MM-YYYY")</f>
        <v>08-2013</v>
      </c>
      <c r="C23" s="7">
        <v>20</v>
      </c>
      <c r="D23" s="7">
        <f t="shared" si="0"/>
        <v>8</v>
      </c>
      <c r="E23" s="7">
        <f t="shared" si="1"/>
        <v>2013</v>
      </c>
      <c r="F23" s="1">
        <v>8210</v>
      </c>
      <c r="G23" s="1">
        <v>463.58008429952673</v>
      </c>
      <c r="H23" s="1">
        <v>412067</v>
      </c>
      <c r="I23" s="1">
        <v>5953600</v>
      </c>
      <c r="J23" s="1">
        <v>2419</v>
      </c>
      <c r="K23" s="1">
        <v>3517289</v>
      </c>
      <c r="L23" s="1">
        <v>156</v>
      </c>
      <c r="M23" s="1">
        <v>1</v>
      </c>
      <c r="N23" s="1">
        <v>0</v>
      </c>
      <c r="O23" s="1">
        <v>0</v>
      </c>
      <c r="P23" s="1">
        <v>6840000</v>
      </c>
      <c r="S23" s="10" t="s">
        <v>9</v>
      </c>
      <c r="T23" s="10">
        <v>7.3151522911807303E-6</v>
      </c>
      <c r="U23" s="10">
        <v>2.0030922098826413E-6</v>
      </c>
      <c r="V23" s="10">
        <v>3.6519298787594585</v>
      </c>
      <c r="W23" s="10">
        <v>7.463142301541184E-4</v>
      </c>
      <c r="X23" s="10">
        <v>3.2667519212727143E-6</v>
      </c>
      <c r="Y23" s="10">
        <v>1.1363552661088747E-5</v>
      </c>
      <c r="Z23" s="10">
        <v>3.2667519212727143E-6</v>
      </c>
      <c r="AA23" s="10">
        <v>1.1363552661088747E-5</v>
      </c>
      <c r="AD23" s="10" t="s">
        <v>9</v>
      </c>
      <c r="AE23" s="10">
        <v>-4.32506782217914E-3</v>
      </c>
      <c r="AF23" s="10">
        <v>9.0006246537854794E-3</v>
      </c>
      <c r="AG23" s="10">
        <v>-0.48052973971757668</v>
      </c>
      <c r="AH23" s="10">
        <v>0.63346856210776326</v>
      </c>
      <c r="AI23" s="10">
        <v>-2.2516008807328895E-2</v>
      </c>
      <c r="AJ23" s="10">
        <v>1.3865873162970617E-2</v>
      </c>
      <c r="AK23" s="10">
        <v>-2.2516008807328895E-2</v>
      </c>
      <c r="AL23" s="10">
        <v>1.3865873162970617E-2</v>
      </c>
    </row>
    <row r="24" spans="1:38" ht="15" thickBot="1" x14ac:dyDescent="0.35">
      <c r="A24" s="3">
        <v>41518</v>
      </c>
      <c r="B24" s="7" t="str">
        <f>TEXT(A24,"MM-YYYY")</f>
        <v>09-2013</v>
      </c>
      <c r="C24" s="7">
        <v>21</v>
      </c>
      <c r="D24" s="7">
        <f t="shared" si="0"/>
        <v>9</v>
      </c>
      <c r="E24" s="7">
        <f t="shared" si="1"/>
        <v>2013</v>
      </c>
      <c r="F24" s="1">
        <v>7656</v>
      </c>
      <c r="G24" s="1">
        <v>406.14236140169919</v>
      </c>
      <c r="H24" s="1">
        <v>412067</v>
      </c>
      <c r="I24" s="1">
        <v>5953600</v>
      </c>
      <c r="J24" s="1">
        <v>1857</v>
      </c>
      <c r="K24" s="1">
        <v>0</v>
      </c>
      <c r="L24" s="1">
        <v>156</v>
      </c>
      <c r="M24" s="1">
        <v>6</v>
      </c>
      <c r="N24" s="1">
        <v>0</v>
      </c>
      <c r="O24" s="1">
        <v>0</v>
      </c>
      <c r="P24" s="1">
        <v>6840000</v>
      </c>
      <c r="S24" s="11" t="s">
        <v>11</v>
      </c>
      <c r="T24" s="11">
        <v>0.3586958332589163</v>
      </c>
      <c r="U24" s="11">
        <v>0.19296223273637575</v>
      </c>
      <c r="V24" s="11">
        <v>1.8588913911924161</v>
      </c>
      <c r="W24" s="11">
        <v>7.041081503139697E-2</v>
      </c>
      <c r="X24" s="11">
        <v>-3.1295386583124363E-2</v>
      </c>
      <c r="Y24" s="11">
        <v>0.74868705310095696</v>
      </c>
      <c r="Z24" s="11">
        <v>-3.1295386583124363E-2</v>
      </c>
      <c r="AA24" s="11">
        <v>0.74868705310095696</v>
      </c>
      <c r="AD24" s="11" t="s">
        <v>11</v>
      </c>
      <c r="AE24" s="11">
        <v>403.08605589149596</v>
      </c>
      <c r="AF24" s="11">
        <v>867.0497646827107</v>
      </c>
      <c r="AG24" s="11">
        <v>0.46489379538555298</v>
      </c>
      <c r="AH24" s="11">
        <v>0.64452840803361144</v>
      </c>
      <c r="AI24" s="11">
        <v>-1349.2868856795762</v>
      </c>
      <c r="AJ24" s="11">
        <v>2155.4589974625683</v>
      </c>
      <c r="AK24" s="11">
        <v>-1349.2868856795762</v>
      </c>
      <c r="AL24" s="11">
        <v>2155.4589974625683</v>
      </c>
    </row>
    <row r="25" spans="1:38" x14ac:dyDescent="0.3">
      <c r="A25" s="3">
        <v>41548</v>
      </c>
      <c r="B25" s="7" t="str">
        <f>TEXT(A25,"MM-YYYY")</f>
        <v>10-2013</v>
      </c>
      <c r="C25" s="7">
        <v>22</v>
      </c>
      <c r="D25" s="7">
        <f t="shared" si="0"/>
        <v>10</v>
      </c>
      <c r="E25" s="7">
        <f t="shared" si="1"/>
        <v>2013</v>
      </c>
      <c r="F25" s="1">
        <v>8167</v>
      </c>
      <c r="G25" s="1">
        <v>740.33591247497293</v>
      </c>
      <c r="H25" s="1">
        <v>2912067</v>
      </c>
      <c r="I25" s="1">
        <v>8755681</v>
      </c>
      <c r="J25" s="1">
        <v>1956</v>
      </c>
      <c r="K25" s="1">
        <v>2972895</v>
      </c>
      <c r="L25" s="1">
        <v>156</v>
      </c>
      <c r="M25" s="1">
        <v>13</v>
      </c>
      <c r="N25" s="1">
        <v>0</v>
      </c>
      <c r="O25" s="1">
        <v>0</v>
      </c>
      <c r="P25" s="1">
        <v>0</v>
      </c>
    </row>
    <row r="26" spans="1:38" x14ac:dyDescent="0.3">
      <c r="A26" s="3">
        <v>41579</v>
      </c>
      <c r="B26" s="7" t="str">
        <f>TEXT(A26,"MM-YYYY")</f>
        <v>11-2013</v>
      </c>
      <c r="C26" s="7">
        <v>23</v>
      </c>
      <c r="D26" s="7">
        <f t="shared" si="0"/>
        <v>11</v>
      </c>
      <c r="E26" s="7">
        <f t="shared" si="1"/>
        <v>2013</v>
      </c>
      <c r="F26" s="1">
        <v>8326</v>
      </c>
      <c r="G26" s="1">
        <v>481.70522764985424</v>
      </c>
      <c r="H26" s="1">
        <v>2912067</v>
      </c>
      <c r="I26" s="1">
        <v>8564402.25</v>
      </c>
      <c r="J26" s="1">
        <v>2398</v>
      </c>
      <c r="K26" s="1">
        <v>2889982</v>
      </c>
      <c r="L26" s="1">
        <v>155</v>
      </c>
      <c r="M26" s="1">
        <v>15</v>
      </c>
      <c r="N26" s="1">
        <v>0</v>
      </c>
      <c r="O26" s="1">
        <v>0</v>
      </c>
      <c r="P26" s="1">
        <v>0</v>
      </c>
    </row>
    <row r="27" spans="1:38" x14ac:dyDescent="0.3">
      <c r="A27" s="3">
        <v>41609</v>
      </c>
      <c r="B27" s="7" t="str">
        <f>TEXT(A27,"MM-YYYY")</f>
        <v>12-2013</v>
      </c>
      <c r="C27" s="7">
        <v>24</v>
      </c>
      <c r="D27" s="7">
        <f t="shared" si="0"/>
        <v>12</v>
      </c>
      <c r="E27" s="7">
        <f t="shared" si="1"/>
        <v>2013</v>
      </c>
      <c r="F27" s="1">
        <v>8275</v>
      </c>
      <c r="G27" s="1">
        <v>532.60736766391972</v>
      </c>
      <c r="H27" s="1">
        <v>412067</v>
      </c>
      <c r="I27" s="1">
        <v>10640644</v>
      </c>
      <c r="J27" s="1">
        <v>1542</v>
      </c>
      <c r="K27" s="1">
        <v>0</v>
      </c>
      <c r="L27" s="1">
        <v>155</v>
      </c>
      <c r="M27" s="1">
        <v>16</v>
      </c>
      <c r="N27" s="1">
        <v>0</v>
      </c>
      <c r="O27" s="1">
        <v>0</v>
      </c>
      <c r="P27" s="1">
        <v>10880000</v>
      </c>
    </row>
    <row r="28" spans="1:38" x14ac:dyDescent="0.3">
      <c r="A28" s="3">
        <v>41640</v>
      </c>
      <c r="B28" s="7" t="str">
        <f>TEXT(A28,"MM-YYYY")</f>
        <v>01-2014</v>
      </c>
      <c r="C28" s="7">
        <v>25</v>
      </c>
      <c r="D28" s="7">
        <f t="shared" si="0"/>
        <v>1</v>
      </c>
      <c r="E28" s="7">
        <f t="shared" si="1"/>
        <v>2014</v>
      </c>
      <c r="F28" s="1">
        <v>8025</v>
      </c>
      <c r="G28" s="1">
        <v>556.24535010357852</v>
      </c>
      <c r="H28" s="1">
        <v>0</v>
      </c>
      <c r="I28" s="1">
        <v>11292960.25</v>
      </c>
      <c r="J28" s="1">
        <v>1548</v>
      </c>
      <c r="K28" s="1">
        <v>0</v>
      </c>
      <c r="L28" s="1">
        <v>154</v>
      </c>
      <c r="M28" s="1">
        <v>6</v>
      </c>
      <c r="N28" s="1">
        <v>0</v>
      </c>
      <c r="O28" s="1">
        <v>0</v>
      </c>
      <c r="P28" s="1">
        <v>0</v>
      </c>
      <c r="S28" t="s">
        <v>154</v>
      </c>
      <c r="AD28" t="s">
        <v>154</v>
      </c>
    </row>
    <row r="29" spans="1:38" ht="15" thickBot="1" x14ac:dyDescent="0.35">
      <c r="A29" s="3">
        <v>41671</v>
      </c>
      <c r="B29" s="7" t="str">
        <f>TEXT(A29,"MM-YYYY")</f>
        <v>02-2014</v>
      </c>
      <c r="C29" s="7">
        <v>26</v>
      </c>
      <c r="D29" s="7">
        <f t="shared" si="0"/>
        <v>2</v>
      </c>
      <c r="E29" s="7">
        <f t="shared" si="1"/>
        <v>2014</v>
      </c>
      <c r="F29" s="1">
        <v>7350</v>
      </c>
      <c r="G29" s="1">
        <v>830.02078631116046</v>
      </c>
      <c r="H29" s="1">
        <v>0</v>
      </c>
      <c r="I29" s="1">
        <v>14058750.25</v>
      </c>
      <c r="J29" s="1">
        <v>2039</v>
      </c>
      <c r="K29" s="1">
        <v>0</v>
      </c>
      <c r="L29" s="1">
        <v>156</v>
      </c>
      <c r="M29" s="1">
        <v>13</v>
      </c>
      <c r="N29" s="1">
        <v>0</v>
      </c>
      <c r="O29" s="1">
        <v>0</v>
      </c>
      <c r="P29" s="1">
        <v>0</v>
      </c>
    </row>
    <row r="30" spans="1:38" x14ac:dyDescent="0.3">
      <c r="A30" s="3">
        <v>41699</v>
      </c>
      <c r="B30" s="7" t="str">
        <f>TEXT(A30,"MM-YYYY")</f>
        <v>03-2014</v>
      </c>
      <c r="C30" s="7">
        <v>27</v>
      </c>
      <c r="D30" s="7">
        <f t="shared" si="0"/>
        <v>3</v>
      </c>
      <c r="E30" s="7">
        <f t="shared" si="1"/>
        <v>2014</v>
      </c>
      <c r="F30" s="1">
        <v>9306</v>
      </c>
      <c r="G30" s="1">
        <v>1087.4312469532304</v>
      </c>
      <c r="H30" s="1">
        <v>0</v>
      </c>
      <c r="I30" s="1">
        <v>91968100</v>
      </c>
      <c r="J30" s="1">
        <v>2569</v>
      </c>
      <c r="K30" s="1">
        <v>0</v>
      </c>
      <c r="L30" s="1">
        <v>154</v>
      </c>
      <c r="M30" s="1">
        <v>16</v>
      </c>
      <c r="N30" s="1">
        <v>201000</v>
      </c>
      <c r="O30" s="1">
        <v>0</v>
      </c>
      <c r="P30" s="1">
        <v>0</v>
      </c>
      <c r="S30" s="12" t="s">
        <v>155</v>
      </c>
      <c r="T30" s="12" t="s">
        <v>156</v>
      </c>
      <c r="U30" s="12" t="s">
        <v>157</v>
      </c>
      <c r="W30" s="12" t="s">
        <v>161</v>
      </c>
      <c r="X30" s="12" t="s">
        <v>162</v>
      </c>
      <c r="AD30" s="12" t="s">
        <v>155</v>
      </c>
      <c r="AE30" s="12" t="s">
        <v>159</v>
      </c>
      <c r="AF30" s="12" t="s">
        <v>157</v>
      </c>
    </row>
    <row r="31" spans="1:38" x14ac:dyDescent="0.3">
      <c r="A31" s="3">
        <v>41730</v>
      </c>
      <c r="B31" s="7" t="str">
        <f>TEXT(A31,"MM-YYYY")</f>
        <v>04-2014</v>
      </c>
      <c r="C31" s="7">
        <v>28</v>
      </c>
      <c r="D31" s="7">
        <f t="shared" si="0"/>
        <v>4</v>
      </c>
      <c r="E31" s="7">
        <f t="shared" si="1"/>
        <v>2014</v>
      </c>
      <c r="F31" s="1">
        <v>10390</v>
      </c>
      <c r="G31" s="1">
        <v>1151.9926671345531</v>
      </c>
      <c r="H31" s="1">
        <v>0</v>
      </c>
      <c r="I31" s="1">
        <v>17451506.25</v>
      </c>
      <c r="J31" s="1">
        <v>2645</v>
      </c>
      <c r="K31" s="1">
        <v>0</v>
      </c>
      <c r="L31" s="1">
        <v>151</v>
      </c>
      <c r="M31" s="1">
        <v>16</v>
      </c>
      <c r="N31" s="1">
        <v>603000</v>
      </c>
      <c r="O31" s="1">
        <v>0</v>
      </c>
      <c r="P31" s="1">
        <v>0</v>
      </c>
      <c r="S31" s="10">
        <v>1</v>
      </c>
      <c r="T31" s="10">
        <v>6917.0686481147459</v>
      </c>
      <c r="U31" s="10">
        <v>-56.068648114745884</v>
      </c>
      <c r="W31" s="10">
        <v>-56.068648114745884</v>
      </c>
      <c r="X31" s="10">
        <v>-421194.65088556771</v>
      </c>
      <c r="AD31" s="10">
        <v>1</v>
      </c>
      <c r="AE31" s="10">
        <v>421194.65088556771</v>
      </c>
      <c r="AF31" s="10">
        <v>-421194.65088556771</v>
      </c>
    </row>
    <row r="32" spans="1:38" x14ac:dyDescent="0.3">
      <c r="A32" s="3">
        <v>41760</v>
      </c>
      <c r="B32" s="7" t="str">
        <f>TEXT(A32,"MM-YYYY")</f>
        <v>05-2014</v>
      </c>
      <c r="C32" s="7">
        <v>29</v>
      </c>
      <c r="D32" s="7">
        <f t="shared" si="0"/>
        <v>5</v>
      </c>
      <c r="E32" s="7">
        <f t="shared" si="1"/>
        <v>2014</v>
      </c>
      <c r="F32" s="1">
        <v>10455</v>
      </c>
      <c r="G32" s="1">
        <v>1128.3866856656325</v>
      </c>
      <c r="H32" s="1">
        <v>0</v>
      </c>
      <c r="I32" s="1">
        <v>16479540.25</v>
      </c>
      <c r="J32" s="1">
        <v>3028</v>
      </c>
      <c r="K32" s="1">
        <v>0</v>
      </c>
      <c r="L32" s="1">
        <v>151</v>
      </c>
      <c r="M32" s="1">
        <v>7</v>
      </c>
      <c r="N32" s="1">
        <v>0</v>
      </c>
      <c r="O32" s="1">
        <v>0</v>
      </c>
      <c r="P32" s="1">
        <v>12214000</v>
      </c>
      <c r="S32" s="10">
        <v>2</v>
      </c>
      <c r="T32" s="10">
        <v>7526.9323614510367</v>
      </c>
      <c r="U32" s="10">
        <v>-1330.9323614510367</v>
      </c>
      <c r="W32" s="10">
        <v>-1330.9323614510367</v>
      </c>
      <c r="X32" s="10">
        <v>-1112560.8399696713</v>
      </c>
      <c r="AD32" s="10">
        <v>2</v>
      </c>
      <c r="AE32" s="10">
        <v>1112560.8399696713</v>
      </c>
      <c r="AF32" s="10">
        <v>-1112560.8399696713</v>
      </c>
    </row>
    <row r="33" spans="1:32" ht="15" thickBot="1" x14ac:dyDescent="0.35">
      <c r="A33" s="3">
        <v>41791</v>
      </c>
      <c r="B33" s="7" t="str">
        <f>TEXT(A33,"MM-YYYY")</f>
        <v>06-2014</v>
      </c>
      <c r="C33" s="7">
        <v>30</v>
      </c>
      <c r="D33" s="7">
        <f t="shared" si="0"/>
        <v>6</v>
      </c>
      <c r="E33" s="7">
        <f t="shared" si="1"/>
        <v>2014</v>
      </c>
      <c r="F33" s="1">
        <v>9240</v>
      </c>
      <c r="G33" s="1">
        <v>1223.6820081173857</v>
      </c>
      <c r="H33" s="1">
        <v>0</v>
      </c>
      <c r="I33" s="1">
        <v>16301406.25</v>
      </c>
      <c r="J33" s="1">
        <v>3143</v>
      </c>
      <c r="K33" s="1">
        <v>0</v>
      </c>
      <c r="L33" s="1">
        <v>153</v>
      </c>
      <c r="M33" s="1">
        <v>3</v>
      </c>
      <c r="N33" s="1">
        <v>0</v>
      </c>
      <c r="O33" s="1">
        <v>0</v>
      </c>
      <c r="P33" s="1">
        <v>0</v>
      </c>
      <c r="S33" s="10">
        <v>3</v>
      </c>
      <c r="T33" s="10">
        <v>7820.7778539254659</v>
      </c>
      <c r="U33" s="10">
        <v>-301.77785392546593</v>
      </c>
      <c r="W33" s="10">
        <v>-301.77785392546593</v>
      </c>
      <c r="X33" s="10">
        <v>-1460144.3203271634</v>
      </c>
      <c r="AD33" s="10">
        <v>3</v>
      </c>
      <c r="AE33" s="10">
        <v>1460144.3203271634</v>
      </c>
      <c r="AF33" s="10">
        <v>-1460144.3203271634</v>
      </c>
    </row>
    <row r="34" spans="1:32" x14ac:dyDescent="0.3">
      <c r="A34" s="3">
        <v>41821</v>
      </c>
      <c r="B34" s="7" t="str">
        <f>TEXT(A34,"MM-YYYY")</f>
        <v>07-2014</v>
      </c>
      <c r="C34" s="7">
        <v>31</v>
      </c>
      <c r="D34" s="7">
        <f t="shared" si="0"/>
        <v>7</v>
      </c>
      <c r="E34" s="7">
        <f t="shared" si="1"/>
        <v>2014</v>
      </c>
      <c r="F34" s="1">
        <v>8688</v>
      </c>
      <c r="G34" s="1">
        <v>1110.7787545931426</v>
      </c>
      <c r="H34" s="1">
        <v>0</v>
      </c>
      <c r="I34" s="1">
        <v>12260502.25</v>
      </c>
      <c r="J34" s="1">
        <v>2817</v>
      </c>
      <c r="K34" s="1">
        <v>0</v>
      </c>
      <c r="L34" s="1">
        <v>154</v>
      </c>
      <c r="M34" s="1">
        <v>1</v>
      </c>
      <c r="N34" s="1">
        <v>0</v>
      </c>
      <c r="O34" s="1">
        <v>0</v>
      </c>
      <c r="P34" s="1">
        <v>0</v>
      </c>
      <c r="S34" s="10">
        <v>4</v>
      </c>
      <c r="T34" s="10">
        <v>8046.4223198292902</v>
      </c>
      <c r="U34" s="10">
        <v>451.57768017070975</v>
      </c>
      <c r="W34" s="10">
        <v>451.57768017070975</v>
      </c>
      <c r="X34" s="10">
        <v>-1680896.4008853594</v>
      </c>
      <c r="Y34" s="12"/>
      <c r="Z34" s="12" t="s">
        <v>161</v>
      </c>
      <c r="AA34" s="12" t="s">
        <v>162</v>
      </c>
      <c r="AD34" s="10">
        <v>4</v>
      </c>
      <c r="AE34" s="10">
        <v>1715749.4008853594</v>
      </c>
      <c r="AF34" s="10">
        <v>-1680896.4008853594</v>
      </c>
    </row>
    <row r="35" spans="1:32" x14ac:dyDescent="0.3">
      <c r="A35" s="3">
        <v>41852</v>
      </c>
      <c r="B35" s="7" t="str">
        <f>TEXT(A35,"MM-YYYY")</f>
        <v>08-2014</v>
      </c>
      <c r="C35" s="7">
        <v>32</v>
      </c>
      <c r="D35" s="7">
        <f t="shared" si="0"/>
        <v>8</v>
      </c>
      <c r="E35" s="7">
        <f t="shared" si="1"/>
        <v>2014</v>
      </c>
      <c r="F35" s="1">
        <v>8677</v>
      </c>
      <c r="G35" s="1">
        <v>570.57501588428511</v>
      </c>
      <c r="H35" s="1">
        <v>0</v>
      </c>
      <c r="I35" s="1">
        <v>9803161</v>
      </c>
      <c r="J35" s="1">
        <v>2719</v>
      </c>
      <c r="K35" s="1">
        <v>0</v>
      </c>
      <c r="L35" s="1">
        <v>153</v>
      </c>
      <c r="M35" s="1">
        <v>0</v>
      </c>
      <c r="N35" s="1">
        <v>0</v>
      </c>
      <c r="O35" s="1">
        <v>0</v>
      </c>
      <c r="P35" s="1">
        <v>6107000</v>
      </c>
      <c r="S35" s="10">
        <v>5</v>
      </c>
      <c r="T35" s="10">
        <v>7831.4209769367917</v>
      </c>
      <c r="U35" s="10">
        <v>889.5790230632083</v>
      </c>
      <c r="W35" s="10">
        <v>889.5790230632083</v>
      </c>
      <c r="X35" s="10">
        <v>-1268923.8721226552</v>
      </c>
      <c r="Y35" s="10" t="s">
        <v>161</v>
      </c>
      <c r="Z35" s="10">
        <v>1</v>
      </c>
      <c r="AA35" s="10"/>
      <c r="AD35" s="10">
        <v>5</v>
      </c>
      <c r="AE35" s="10">
        <v>1467587.8721226552</v>
      </c>
      <c r="AF35" s="10">
        <v>-1268923.8721226552</v>
      </c>
    </row>
    <row r="36" spans="1:32" ht="15" thickBot="1" x14ac:dyDescent="0.35">
      <c r="A36" s="3">
        <v>41883</v>
      </c>
      <c r="B36" s="7" t="str">
        <f>TEXT(A36,"MM-YYYY")</f>
        <v>09-2014</v>
      </c>
      <c r="C36" s="7">
        <v>33</v>
      </c>
      <c r="D36" s="7">
        <f t="shared" si="0"/>
        <v>9</v>
      </c>
      <c r="E36" s="7">
        <f t="shared" si="1"/>
        <v>2014</v>
      </c>
      <c r="F36" s="1">
        <v>8270</v>
      </c>
      <c r="G36" s="1">
        <v>542.02558784830228</v>
      </c>
      <c r="H36" s="1">
        <v>0</v>
      </c>
      <c r="I36" s="1">
        <v>9597604</v>
      </c>
      <c r="J36" s="1">
        <v>2494</v>
      </c>
      <c r="K36" s="1">
        <v>0</v>
      </c>
      <c r="L36" s="1">
        <v>153</v>
      </c>
      <c r="M36" s="1">
        <v>0</v>
      </c>
      <c r="N36" s="1">
        <v>6107000</v>
      </c>
      <c r="O36" s="1">
        <v>0</v>
      </c>
      <c r="P36" s="1">
        <v>0</v>
      </c>
      <c r="S36" s="10">
        <v>6</v>
      </c>
      <c r="T36" s="10">
        <v>7640.709490503823</v>
      </c>
      <c r="U36" s="10">
        <v>-876.70949050382296</v>
      </c>
      <c r="W36" s="10">
        <v>-876.70949050382296</v>
      </c>
      <c r="X36" s="10">
        <v>-1229535.5075480032</v>
      </c>
      <c r="Y36" s="11" t="s">
        <v>162</v>
      </c>
      <c r="Z36" s="130">
        <v>0.12980409565670609</v>
      </c>
      <c r="AA36" s="11">
        <v>1</v>
      </c>
      <c r="AD36" s="10">
        <v>6</v>
      </c>
      <c r="AE36" s="10">
        <v>1229535.5075480032</v>
      </c>
      <c r="AF36" s="10">
        <v>-1229535.5075480032</v>
      </c>
    </row>
    <row r="37" spans="1:32" x14ac:dyDescent="0.3">
      <c r="A37" s="3">
        <v>41913</v>
      </c>
      <c r="B37" s="7" t="str">
        <f>TEXT(A37,"MM-YYYY")</f>
        <v>10-2014</v>
      </c>
      <c r="C37" s="7">
        <v>34</v>
      </c>
      <c r="D37" s="7">
        <f t="shared" si="0"/>
        <v>10</v>
      </c>
      <c r="E37" s="7">
        <f t="shared" si="1"/>
        <v>2014</v>
      </c>
      <c r="F37" s="1">
        <v>8599</v>
      </c>
      <c r="G37" s="1">
        <v>384.66733319663706</v>
      </c>
      <c r="H37" s="1">
        <v>0</v>
      </c>
      <c r="I37" s="1">
        <v>6325225</v>
      </c>
      <c r="J37" s="1">
        <v>2426</v>
      </c>
      <c r="K37" s="1">
        <v>0</v>
      </c>
      <c r="L37" s="1">
        <v>153</v>
      </c>
      <c r="M37" s="1">
        <v>13</v>
      </c>
      <c r="N37" s="1">
        <v>0</v>
      </c>
      <c r="O37" s="1">
        <v>0</v>
      </c>
      <c r="P37" s="1">
        <v>12314000</v>
      </c>
      <c r="S37" s="10">
        <v>7</v>
      </c>
      <c r="T37" s="10">
        <v>8009.1295811008049</v>
      </c>
      <c r="U37" s="10">
        <v>-1471.1295811008049</v>
      </c>
      <c r="W37" s="10">
        <v>-1471.1295811008049</v>
      </c>
      <c r="X37" s="10">
        <v>-1564819.2924703048</v>
      </c>
      <c r="AD37" s="10">
        <v>7</v>
      </c>
      <c r="AE37" s="10">
        <v>1641146.2924703048</v>
      </c>
      <c r="AF37" s="10">
        <v>-1564819.2924703048</v>
      </c>
    </row>
    <row r="38" spans="1:32" x14ac:dyDescent="0.3">
      <c r="A38" s="3">
        <v>41944</v>
      </c>
      <c r="B38" s="7" t="str">
        <f>TEXT(A38,"MM-YYYY")</f>
        <v>11-2014</v>
      </c>
      <c r="C38" s="7">
        <v>35</v>
      </c>
      <c r="D38" s="7">
        <f t="shared" si="0"/>
        <v>11</v>
      </c>
      <c r="E38" s="7">
        <f t="shared" si="1"/>
        <v>2014</v>
      </c>
      <c r="F38" s="1">
        <v>8428</v>
      </c>
      <c r="G38" s="1">
        <v>995.5485988209773</v>
      </c>
      <c r="H38" s="1">
        <v>0</v>
      </c>
      <c r="I38" s="1">
        <v>14428602.25</v>
      </c>
      <c r="J38" s="1">
        <v>2252</v>
      </c>
      <c r="K38" s="1">
        <v>0</v>
      </c>
      <c r="L38" s="1">
        <v>153</v>
      </c>
      <c r="M38" s="1">
        <v>17</v>
      </c>
      <c r="N38" s="1">
        <v>6107000</v>
      </c>
      <c r="O38" s="1">
        <v>0</v>
      </c>
      <c r="P38" s="1">
        <v>0</v>
      </c>
      <c r="S38" s="10">
        <v>8</v>
      </c>
      <c r="T38" s="10">
        <v>8113.798205250363</v>
      </c>
      <c r="U38" s="10">
        <v>-1305.798205250363</v>
      </c>
      <c r="W38" s="10">
        <v>-1305.798205250363</v>
      </c>
      <c r="X38" s="10">
        <v>-769116.4957233679</v>
      </c>
      <c r="AD38" s="10">
        <v>8</v>
      </c>
      <c r="AE38" s="10">
        <v>1742927.4957233679</v>
      </c>
      <c r="AF38" s="10">
        <v>-769116.4957233679</v>
      </c>
    </row>
    <row r="39" spans="1:32" x14ac:dyDescent="0.3">
      <c r="A39" s="3">
        <v>41974</v>
      </c>
      <c r="B39" s="7" t="str">
        <f>TEXT(A39,"MM-YYYY")</f>
        <v>12-2014</v>
      </c>
      <c r="C39" s="7">
        <v>36</v>
      </c>
      <c r="D39" s="7">
        <f t="shared" si="0"/>
        <v>12</v>
      </c>
      <c r="E39" s="7">
        <f t="shared" si="1"/>
        <v>2014</v>
      </c>
      <c r="F39" s="1">
        <v>9133</v>
      </c>
      <c r="G39" s="1">
        <v>1395.8959099335084</v>
      </c>
      <c r="H39" s="1">
        <v>0</v>
      </c>
      <c r="I39" s="1">
        <v>19945156</v>
      </c>
      <c r="J39" s="1">
        <v>2200</v>
      </c>
      <c r="K39" s="1">
        <v>0</v>
      </c>
      <c r="L39" s="1">
        <v>151</v>
      </c>
      <c r="M39" s="1">
        <v>19</v>
      </c>
      <c r="N39" s="1">
        <v>12214000</v>
      </c>
      <c r="O39" s="1">
        <v>0</v>
      </c>
      <c r="P39" s="1">
        <v>14000</v>
      </c>
      <c r="S39" s="10">
        <v>9</v>
      </c>
      <c r="T39" s="10">
        <v>7924.0431659031174</v>
      </c>
      <c r="U39" s="10">
        <v>-1632.0431659031174</v>
      </c>
      <c r="W39" s="10">
        <v>-1632.0431659031174</v>
      </c>
      <c r="X39" s="10">
        <v>-403967.31208443572</v>
      </c>
      <c r="AD39" s="10">
        <v>9</v>
      </c>
      <c r="AE39" s="10">
        <v>1436447.3120844357</v>
      </c>
      <c r="AF39" s="10">
        <v>-403967.31208443572</v>
      </c>
    </row>
    <row r="40" spans="1:32" x14ac:dyDescent="0.3">
      <c r="A40" s="4">
        <v>42005</v>
      </c>
      <c r="B40" s="7" t="str">
        <f>TEXT(A40,"MM-YYYY")</f>
        <v>01-2015</v>
      </c>
      <c r="C40" s="7">
        <v>37</v>
      </c>
      <c r="D40" s="7">
        <f t="shared" si="0"/>
        <v>1</v>
      </c>
      <c r="E40" s="7">
        <f t="shared" si="1"/>
        <v>2015</v>
      </c>
      <c r="F40" s="2">
        <v>8655</v>
      </c>
      <c r="G40" s="2">
        <v>1358.4233576163178</v>
      </c>
      <c r="H40" s="2">
        <v>0</v>
      </c>
      <c r="I40" s="2">
        <v>63274070.25</v>
      </c>
      <c r="J40" s="2">
        <v>1615</v>
      </c>
      <c r="K40" s="2">
        <v>0</v>
      </c>
      <c r="L40" s="2">
        <v>152</v>
      </c>
      <c r="M40" s="2">
        <v>8</v>
      </c>
      <c r="N40" s="2">
        <v>0</v>
      </c>
      <c r="O40" s="2">
        <v>0</v>
      </c>
      <c r="P40" s="2">
        <v>144000</v>
      </c>
      <c r="S40" s="10">
        <v>10</v>
      </c>
      <c r="T40" s="10">
        <v>8298.1000857488561</v>
      </c>
      <c r="U40" s="10">
        <v>-1325.1000857488561</v>
      </c>
      <c r="W40" s="10">
        <v>-1325.1000857488561</v>
      </c>
      <c r="X40" s="10">
        <v>1427002.6404078824</v>
      </c>
      <c r="AD40" s="10">
        <v>10</v>
      </c>
      <c r="AE40" s="10">
        <v>1861541.3595921176</v>
      </c>
      <c r="AF40" s="10">
        <v>1427002.6404078824</v>
      </c>
    </row>
    <row r="41" spans="1:32" x14ac:dyDescent="0.3">
      <c r="A41" s="4">
        <v>42036</v>
      </c>
      <c r="B41" s="7" t="str">
        <f>TEXT(A41,"MM-YYYY")</f>
        <v>02-2015</v>
      </c>
      <c r="C41" s="7">
        <v>38</v>
      </c>
      <c r="D41" s="7">
        <f t="shared" si="0"/>
        <v>2</v>
      </c>
      <c r="E41" s="7">
        <f t="shared" si="1"/>
        <v>2015</v>
      </c>
      <c r="F41" s="2">
        <v>7713</v>
      </c>
      <c r="G41" s="2">
        <v>1302.7923201431367</v>
      </c>
      <c r="H41" s="2">
        <v>0</v>
      </c>
      <c r="I41" s="2">
        <v>92294449</v>
      </c>
      <c r="J41" s="2">
        <v>4524</v>
      </c>
      <c r="K41" s="2">
        <v>0</v>
      </c>
      <c r="L41" s="2">
        <v>154</v>
      </c>
      <c r="M41" s="2">
        <v>3</v>
      </c>
      <c r="N41" s="2">
        <v>0</v>
      </c>
      <c r="O41" s="2">
        <v>0</v>
      </c>
      <c r="P41" s="2">
        <v>0</v>
      </c>
      <c r="S41" s="10">
        <v>11</v>
      </c>
      <c r="T41" s="10">
        <v>8437.4399135891217</v>
      </c>
      <c r="U41" s="10">
        <v>-305.43991358912172</v>
      </c>
      <c r="W41" s="10">
        <v>-305.43991358912172</v>
      </c>
      <c r="X41" s="10">
        <v>15988878.057730401</v>
      </c>
      <c r="AD41" s="10">
        <v>11</v>
      </c>
      <c r="AE41" s="10">
        <v>2099072.9422695986</v>
      </c>
      <c r="AF41" s="10">
        <v>15988878.057730401</v>
      </c>
    </row>
    <row r="42" spans="1:32" x14ac:dyDescent="0.3">
      <c r="A42" s="4">
        <v>42064</v>
      </c>
      <c r="B42" s="7" t="str">
        <f>TEXT(A42,"MM-YYYY")</f>
        <v>03-2015</v>
      </c>
      <c r="C42" s="7">
        <v>39</v>
      </c>
      <c r="D42" s="7">
        <f t="shared" si="0"/>
        <v>3</v>
      </c>
      <c r="E42" s="7">
        <f t="shared" si="1"/>
        <v>2015</v>
      </c>
      <c r="F42" s="2">
        <v>10099</v>
      </c>
      <c r="G42" s="2">
        <v>906.143443261107</v>
      </c>
      <c r="H42" s="2">
        <v>0</v>
      </c>
      <c r="I42" s="2">
        <v>92294449</v>
      </c>
      <c r="J42" s="2">
        <v>4255</v>
      </c>
      <c r="K42" s="2">
        <v>0</v>
      </c>
      <c r="L42" s="2">
        <v>152</v>
      </c>
      <c r="M42" s="2">
        <v>13</v>
      </c>
      <c r="N42" s="2">
        <v>0</v>
      </c>
      <c r="O42" s="2">
        <v>0</v>
      </c>
      <c r="P42" s="2">
        <v>144000</v>
      </c>
      <c r="S42" s="10">
        <v>12</v>
      </c>
      <c r="T42" s="10">
        <v>9329.8688658701503</v>
      </c>
      <c r="U42" s="10">
        <v>-472.86886587015033</v>
      </c>
      <c r="W42" s="10">
        <v>-472.86886587015033</v>
      </c>
      <c r="X42" s="10">
        <v>6596781.2130266922</v>
      </c>
      <c r="AD42" s="10">
        <v>12</v>
      </c>
      <c r="AE42" s="10">
        <v>4050016.7869733078</v>
      </c>
      <c r="AF42" s="10">
        <v>6596781.2130266922</v>
      </c>
    </row>
    <row r="43" spans="1:32" x14ac:dyDescent="0.3">
      <c r="A43" s="4">
        <v>42095</v>
      </c>
      <c r="B43" s="7" t="str">
        <f>TEXT(A43,"MM-YYYY")</f>
        <v>04-2015</v>
      </c>
      <c r="C43" s="7">
        <v>40</v>
      </c>
      <c r="D43" s="7">
        <f t="shared" si="0"/>
        <v>4</v>
      </c>
      <c r="E43" s="7">
        <f t="shared" si="1"/>
        <v>2015</v>
      </c>
      <c r="F43" s="2">
        <v>10914</v>
      </c>
      <c r="G43" s="2">
        <v>410.4791516178156</v>
      </c>
      <c r="H43" s="2">
        <v>4699238</v>
      </c>
      <c r="I43" s="2">
        <v>107298522.25</v>
      </c>
      <c r="J43" s="2">
        <v>1984</v>
      </c>
      <c r="K43" s="2">
        <v>0</v>
      </c>
      <c r="L43" s="2">
        <v>150</v>
      </c>
      <c r="M43" s="2">
        <v>10</v>
      </c>
      <c r="N43" s="2">
        <v>0</v>
      </c>
      <c r="O43" s="2">
        <v>0</v>
      </c>
      <c r="P43" s="2">
        <v>0</v>
      </c>
      <c r="S43" s="10">
        <v>13</v>
      </c>
      <c r="T43" s="10">
        <v>9739.0232525212668</v>
      </c>
      <c r="U43" s="10">
        <v>-800.02325252126684</v>
      </c>
      <c r="W43" s="10">
        <v>-800.02325252126684</v>
      </c>
      <c r="X43" s="10">
        <v>-1689750.282434918</v>
      </c>
      <c r="AD43" s="10">
        <v>13</v>
      </c>
      <c r="AE43" s="10">
        <v>4466164.282434918</v>
      </c>
      <c r="AF43" s="10">
        <v>-1689750.282434918</v>
      </c>
    </row>
    <row r="44" spans="1:32" x14ac:dyDescent="0.3">
      <c r="A44" s="4">
        <v>42125</v>
      </c>
      <c r="B44" s="7" t="str">
        <f>TEXT(A44,"MM-YYYY")</f>
        <v>05-2015</v>
      </c>
      <c r="C44" s="7">
        <v>41</v>
      </c>
      <c r="D44" s="7">
        <f t="shared" si="0"/>
        <v>5</v>
      </c>
      <c r="E44" s="7">
        <f t="shared" si="1"/>
        <v>2015</v>
      </c>
      <c r="F44" s="2">
        <v>11132</v>
      </c>
      <c r="G44" s="2">
        <v>978.59368162871408</v>
      </c>
      <c r="H44" s="2">
        <v>3432238</v>
      </c>
      <c r="I44" s="2">
        <v>353045310.25</v>
      </c>
      <c r="J44" s="2">
        <v>595</v>
      </c>
      <c r="K44" s="2">
        <v>0</v>
      </c>
      <c r="L44" s="2">
        <v>151</v>
      </c>
      <c r="M44" s="2">
        <v>4</v>
      </c>
      <c r="N44" s="2">
        <v>0</v>
      </c>
      <c r="O44" s="2">
        <v>0</v>
      </c>
      <c r="P44" s="2">
        <v>0</v>
      </c>
      <c r="S44" s="10">
        <v>14</v>
      </c>
      <c r="T44" s="10">
        <v>8940.8486836937373</v>
      </c>
      <c r="U44" s="10">
        <v>-1077.8486836937373</v>
      </c>
      <c r="W44" s="10">
        <v>-1077.8486836937373</v>
      </c>
      <c r="X44" s="10">
        <v>-3553726.8466671188</v>
      </c>
      <c r="AD44" s="10">
        <v>14</v>
      </c>
      <c r="AE44" s="10">
        <v>3553726.8466671188</v>
      </c>
      <c r="AF44" s="10">
        <v>-3553726.8466671188</v>
      </c>
    </row>
    <row r="45" spans="1:32" x14ac:dyDescent="0.3">
      <c r="A45" s="4">
        <v>42156</v>
      </c>
      <c r="B45" s="7" t="str">
        <f>TEXT(A45,"MM-YYYY")</f>
        <v>06-2015</v>
      </c>
      <c r="C45" s="7">
        <v>42</v>
      </c>
      <c r="D45" s="7">
        <f t="shared" si="0"/>
        <v>6</v>
      </c>
      <c r="E45" s="7">
        <f t="shared" si="1"/>
        <v>2015</v>
      </c>
      <c r="F45" s="2">
        <v>10187</v>
      </c>
      <c r="G45" s="2">
        <v>803.32462370092014</v>
      </c>
      <c r="H45" s="2">
        <v>500000</v>
      </c>
      <c r="I45" s="2">
        <v>281685872.25</v>
      </c>
      <c r="J45" s="2">
        <v>179</v>
      </c>
      <c r="K45" s="2">
        <v>0</v>
      </c>
      <c r="L45" s="2">
        <v>150</v>
      </c>
      <c r="M45" s="2">
        <v>2</v>
      </c>
      <c r="N45" s="2">
        <v>0</v>
      </c>
      <c r="O45" s="2">
        <v>0</v>
      </c>
      <c r="P45" s="2">
        <v>0</v>
      </c>
      <c r="S45" s="10">
        <v>15</v>
      </c>
      <c r="T45" s="10">
        <v>9222.8337612716132</v>
      </c>
      <c r="U45" s="10">
        <v>283.16623872838682</v>
      </c>
      <c r="W45" s="10">
        <v>283.16623872838682</v>
      </c>
      <c r="X45" s="10">
        <v>1176711.2647143104</v>
      </c>
      <c r="AD45" s="10">
        <v>15</v>
      </c>
      <c r="AE45" s="10">
        <v>3723288.7352856896</v>
      </c>
      <c r="AF45" s="10">
        <v>1176711.2647143104</v>
      </c>
    </row>
    <row r="46" spans="1:32" x14ac:dyDescent="0.3">
      <c r="A46" s="4">
        <v>42186</v>
      </c>
      <c r="B46" s="7" t="str">
        <f>TEXT(A46,"MM-YYYY")</f>
        <v>07-2015</v>
      </c>
      <c r="C46" s="7">
        <v>43</v>
      </c>
      <c r="D46" s="7">
        <f t="shared" si="0"/>
        <v>7</v>
      </c>
      <c r="E46" s="7">
        <f t="shared" si="1"/>
        <v>2015</v>
      </c>
      <c r="F46" s="2">
        <v>9542</v>
      </c>
      <c r="G46" s="2">
        <v>846.16355917552346</v>
      </c>
      <c r="H46" s="2">
        <v>0</v>
      </c>
      <c r="I46" s="2">
        <v>102292996</v>
      </c>
      <c r="J46" s="2">
        <v>761</v>
      </c>
      <c r="K46" s="2">
        <v>3200000</v>
      </c>
      <c r="L46" s="2">
        <v>152</v>
      </c>
      <c r="M46" s="2">
        <v>1</v>
      </c>
      <c r="N46" s="2">
        <v>0</v>
      </c>
      <c r="O46" s="2">
        <v>0</v>
      </c>
      <c r="P46" s="2">
        <v>0</v>
      </c>
      <c r="S46" s="10">
        <v>16</v>
      </c>
      <c r="T46" s="10">
        <v>8995.0013750440521</v>
      </c>
      <c r="U46" s="10">
        <v>1342.9986249559479</v>
      </c>
      <c r="W46" s="10">
        <v>1342.9986249559479</v>
      </c>
      <c r="X46" s="10">
        <v>2310694.0562530179</v>
      </c>
      <c r="AD46" s="10">
        <v>16</v>
      </c>
      <c r="AE46" s="10">
        <v>3405162.9437469821</v>
      </c>
      <c r="AF46" s="10">
        <v>2310694.0562530179</v>
      </c>
    </row>
    <row r="47" spans="1:32" x14ac:dyDescent="0.3">
      <c r="A47" s="4">
        <v>42217</v>
      </c>
      <c r="B47" s="7" t="str">
        <f>TEXT(A47,"MM-YYYY")</f>
        <v>08-2015</v>
      </c>
      <c r="C47" s="7">
        <v>44</v>
      </c>
      <c r="D47" s="7">
        <f t="shared" si="0"/>
        <v>8</v>
      </c>
      <c r="E47" s="7">
        <f t="shared" si="1"/>
        <v>2015</v>
      </c>
      <c r="F47" s="2">
        <v>9100</v>
      </c>
      <c r="G47" s="2">
        <v>1035.4476756974566</v>
      </c>
      <c r="H47" s="2">
        <v>0</v>
      </c>
      <c r="I47" s="2">
        <v>376010881</v>
      </c>
      <c r="J47" s="2">
        <v>228</v>
      </c>
      <c r="K47" s="2">
        <v>2771002</v>
      </c>
      <c r="L47" s="2">
        <v>153</v>
      </c>
      <c r="M47" s="2">
        <v>12</v>
      </c>
      <c r="N47" s="2">
        <v>12352000</v>
      </c>
      <c r="O47" s="2">
        <v>0</v>
      </c>
      <c r="P47" s="2">
        <v>8318000</v>
      </c>
      <c r="S47" s="10">
        <v>17</v>
      </c>
      <c r="T47" s="10">
        <v>8377.6673831545504</v>
      </c>
      <c r="U47" s="10">
        <v>1716.3326168454496</v>
      </c>
      <c r="W47" s="10">
        <v>1716.3326168454496</v>
      </c>
      <c r="X47" s="10">
        <v>18108657.388693087</v>
      </c>
      <c r="AD47" s="10">
        <v>17</v>
      </c>
      <c r="AE47" s="10">
        <v>2036913.6113069132</v>
      </c>
      <c r="AF47" s="10">
        <v>18108657.388693087</v>
      </c>
    </row>
    <row r="48" spans="1:32" x14ac:dyDescent="0.3">
      <c r="A48" s="4">
        <v>42248</v>
      </c>
      <c r="B48" s="7" t="str">
        <f>TEXT(A48,"MM-YYYY")</f>
        <v>09-2015</v>
      </c>
      <c r="C48" s="7">
        <v>45</v>
      </c>
      <c r="D48" s="7">
        <f t="shared" si="0"/>
        <v>9</v>
      </c>
      <c r="E48" s="7">
        <f t="shared" si="1"/>
        <v>2015</v>
      </c>
      <c r="F48" s="2">
        <v>8883</v>
      </c>
      <c r="G48" s="2">
        <v>397.51038519814864</v>
      </c>
      <c r="H48" s="2">
        <v>0</v>
      </c>
      <c r="I48" s="2">
        <v>219647220.25</v>
      </c>
      <c r="J48" s="2">
        <v>68</v>
      </c>
      <c r="K48" s="2">
        <v>0</v>
      </c>
      <c r="L48" s="2">
        <v>151</v>
      </c>
      <c r="M48" s="2">
        <v>19</v>
      </c>
      <c r="N48" s="2">
        <v>18528000</v>
      </c>
      <c r="O48" s="2">
        <v>0</v>
      </c>
      <c r="P48" s="2">
        <v>6238500</v>
      </c>
      <c r="S48" s="10">
        <v>18</v>
      </c>
      <c r="T48" s="10">
        <v>8290.6502868069074</v>
      </c>
      <c r="U48" s="10">
        <v>232.34971319309261</v>
      </c>
      <c r="W48" s="10">
        <v>232.34971319309261</v>
      </c>
      <c r="X48" s="10">
        <v>-2007340.5792574626</v>
      </c>
      <c r="AD48" s="10">
        <v>18</v>
      </c>
      <c r="AE48" s="10">
        <v>2007340.5792574626</v>
      </c>
      <c r="AF48" s="10">
        <v>-2007340.5792574626</v>
      </c>
    </row>
    <row r="49" spans="19:32" x14ac:dyDescent="0.3">
      <c r="S49" s="10">
        <v>19</v>
      </c>
      <c r="T49" s="10">
        <v>8179.1859737092936</v>
      </c>
      <c r="U49" s="10">
        <v>103.81402629070635</v>
      </c>
      <c r="W49" s="10">
        <v>103.81402629070635</v>
      </c>
      <c r="X49" s="10">
        <v>907279.08232076978</v>
      </c>
      <c r="AD49" s="10">
        <v>19</v>
      </c>
      <c r="AE49" s="10">
        <v>1894052.9176792302</v>
      </c>
      <c r="AF49" s="10">
        <v>907279.08232076978</v>
      </c>
    </row>
    <row r="50" spans="19:32" x14ac:dyDescent="0.3">
      <c r="S50" s="10">
        <v>20</v>
      </c>
      <c r="T50" s="10">
        <v>8070.5580310660735</v>
      </c>
      <c r="U50" s="10">
        <v>139.44196893392655</v>
      </c>
      <c r="W50" s="10">
        <v>139.44196893392655</v>
      </c>
      <c r="X50" s="10">
        <v>1746783.9748441705</v>
      </c>
      <c r="AD50" s="10">
        <v>20</v>
      </c>
      <c r="AE50" s="10">
        <v>1770505.0251558295</v>
      </c>
      <c r="AF50" s="10">
        <v>1746783.9748441705</v>
      </c>
    </row>
    <row r="51" spans="19:32" x14ac:dyDescent="0.3">
      <c r="S51" s="10">
        <v>21</v>
      </c>
      <c r="T51" s="10">
        <v>7832.0304838018701</v>
      </c>
      <c r="U51" s="10">
        <v>-176.0304838018701</v>
      </c>
      <c r="W51" s="10">
        <v>-176.0304838018701</v>
      </c>
      <c r="X51" s="10">
        <v>-1501665.8606379302</v>
      </c>
      <c r="AD51" s="10">
        <v>21</v>
      </c>
      <c r="AE51" s="10">
        <v>1501665.8606379302</v>
      </c>
      <c r="AF51" s="10">
        <v>-1501665.8606379302</v>
      </c>
    </row>
    <row r="52" spans="19:32" x14ac:dyDescent="0.3">
      <c r="S52" s="10">
        <v>22</v>
      </c>
      <c r="T52" s="10">
        <v>8765.3817676960098</v>
      </c>
      <c r="U52" s="10">
        <v>-598.38176769600977</v>
      </c>
      <c r="W52" s="10">
        <v>-598.38176769600977</v>
      </c>
      <c r="X52" s="10">
        <v>-274692.93860369595</v>
      </c>
      <c r="AD52" s="10">
        <v>22</v>
      </c>
      <c r="AE52" s="10">
        <v>3247587.9386036959</v>
      </c>
      <c r="AF52" s="10">
        <v>-274692.93860369595</v>
      </c>
    </row>
    <row r="53" spans="19:32" x14ac:dyDescent="0.3">
      <c r="S53" s="10">
        <v>23</v>
      </c>
      <c r="T53" s="10">
        <v>8756.1903907876695</v>
      </c>
      <c r="U53" s="10">
        <v>-430.19039078766946</v>
      </c>
      <c r="W53" s="10">
        <v>-430.19039078766946</v>
      </c>
      <c r="X53" s="10">
        <v>-346107.13225941593</v>
      </c>
      <c r="AD53" s="10">
        <v>23</v>
      </c>
      <c r="AE53" s="10">
        <v>3236089.1322594159</v>
      </c>
      <c r="AF53" s="10">
        <v>-346107.13225941593</v>
      </c>
    </row>
    <row r="54" spans="19:32" x14ac:dyDescent="0.3">
      <c r="S54" s="10">
        <v>24</v>
      </c>
      <c r="T54" s="10">
        <v>7834.6624232038203</v>
      </c>
      <c r="U54" s="10">
        <v>440.33757679617975</v>
      </c>
      <c r="W54" s="10">
        <v>440.33757679617975</v>
      </c>
      <c r="X54" s="10">
        <v>-1447567.6703894059</v>
      </c>
      <c r="AD54" s="10">
        <v>24</v>
      </c>
      <c r="AE54" s="10">
        <v>1447567.6703894059</v>
      </c>
      <c r="AF54" s="10">
        <v>-1447567.6703894059</v>
      </c>
    </row>
    <row r="55" spans="19:32" x14ac:dyDescent="0.3">
      <c r="S55" s="10">
        <v>25</v>
      </c>
      <c r="T55" s="10">
        <v>7747.606072513463</v>
      </c>
      <c r="U55" s="10">
        <v>277.393927486537</v>
      </c>
      <c r="W55" s="10">
        <v>277.393927486537</v>
      </c>
      <c r="X55" s="10">
        <v>-1221951.4658122044</v>
      </c>
      <c r="AD55" s="10">
        <v>25</v>
      </c>
      <c r="AE55" s="10">
        <v>1221951.4658122044</v>
      </c>
      <c r="AF55" s="10">
        <v>-1221951.4658122044</v>
      </c>
    </row>
    <row r="56" spans="19:32" x14ac:dyDescent="0.3">
      <c r="S56" s="10">
        <v>26</v>
      </c>
      <c r="T56" s="10">
        <v>8120.03379698146</v>
      </c>
      <c r="U56" s="10">
        <v>-770.03379698146</v>
      </c>
      <c r="W56" s="10">
        <v>-770.03379698146</v>
      </c>
      <c r="X56" s="10">
        <v>-1609549.2417059797</v>
      </c>
      <c r="AD56" s="10">
        <v>26</v>
      </c>
      <c r="AE56" s="10">
        <v>1609549.2417059797</v>
      </c>
      <c r="AF56" s="10">
        <v>-1609549.2417059797</v>
      </c>
    </row>
    <row r="57" spans="19:32" x14ac:dyDescent="0.3">
      <c r="S57" s="10">
        <v>27</v>
      </c>
      <c r="T57" s="10">
        <v>9045.6122741509316</v>
      </c>
      <c r="U57" s="10">
        <v>260.38772584906837</v>
      </c>
      <c r="W57" s="10">
        <v>260.38772584906837</v>
      </c>
      <c r="X57" s="10">
        <v>-1675813.0304313856</v>
      </c>
      <c r="AD57" s="10">
        <v>27</v>
      </c>
      <c r="AE57" s="10">
        <v>1675813.0304313856</v>
      </c>
      <c r="AF57" s="10">
        <v>-1675813.0304313856</v>
      </c>
    </row>
    <row r="58" spans="19:32" x14ac:dyDescent="0.3">
      <c r="S58" s="10">
        <v>28</v>
      </c>
      <c r="T58" s="10">
        <v>8569.2949486123653</v>
      </c>
      <c r="U58" s="10">
        <v>1820.7050513876347</v>
      </c>
      <c r="W58" s="10">
        <v>1820.7050513876347</v>
      </c>
      <c r="X58" s="10">
        <v>-2076288.5345851288</v>
      </c>
      <c r="AD58" s="10">
        <v>28</v>
      </c>
      <c r="AE58" s="10">
        <v>2076288.5345851288</v>
      </c>
      <c r="AF58" s="10">
        <v>-2076288.5345851288</v>
      </c>
    </row>
    <row r="59" spans="19:32" x14ac:dyDescent="0.3">
      <c r="S59" s="10">
        <v>29</v>
      </c>
      <c r="T59" s="10">
        <v>8684.3834258588049</v>
      </c>
      <c r="U59" s="10">
        <v>1770.6165741411951</v>
      </c>
      <c r="W59" s="10">
        <v>1770.6165741411951</v>
      </c>
      <c r="X59" s="10">
        <v>-2217487.7191642062</v>
      </c>
      <c r="AD59" s="10">
        <v>29</v>
      </c>
      <c r="AE59" s="10">
        <v>2217487.7191642062</v>
      </c>
      <c r="AF59" s="10">
        <v>-2217487.7191642062</v>
      </c>
    </row>
    <row r="60" spans="19:32" x14ac:dyDescent="0.3">
      <c r="S60" s="10">
        <v>30</v>
      </c>
      <c r="T60" s="10">
        <v>8785.6185895354083</v>
      </c>
      <c r="U60" s="10">
        <v>454.38141046459168</v>
      </c>
      <c r="W60" s="10">
        <v>454.38141046459168</v>
      </c>
      <c r="X60" s="10">
        <v>-2334801.2446955079</v>
      </c>
      <c r="AD60" s="10">
        <v>30</v>
      </c>
      <c r="AE60" s="10">
        <v>2334801.2446955079</v>
      </c>
      <c r="AF60" s="10">
        <v>-2334801.2446955079</v>
      </c>
    </row>
    <row r="61" spans="19:32" x14ac:dyDescent="0.3">
      <c r="S61" s="10">
        <v>31</v>
      </c>
      <c r="T61" s="10">
        <v>8566.5113372517972</v>
      </c>
      <c r="U61" s="10">
        <v>121.48866274820284</v>
      </c>
      <c r="W61" s="10">
        <v>121.48866274820284</v>
      </c>
      <c r="X61" s="10">
        <v>-2137715.3575953501</v>
      </c>
      <c r="AD61" s="10">
        <v>31</v>
      </c>
      <c r="AE61" s="10">
        <v>2137715.3575953501</v>
      </c>
      <c r="AF61" s="10">
        <v>-2137715.3575953501</v>
      </c>
    </row>
    <row r="62" spans="19:32" x14ac:dyDescent="0.3">
      <c r="S62" s="10">
        <v>32</v>
      </c>
      <c r="T62" s="10">
        <v>8165.9567640840796</v>
      </c>
      <c r="U62" s="10">
        <v>511.04323591592038</v>
      </c>
      <c r="W62" s="10">
        <v>511.04323591592038</v>
      </c>
      <c r="X62" s="10">
        <v>-1710962.997460444</v>
      </c>
      <c r="AD62" s="10">
        <v>32</v>
      </c>
      <c r="AE62" s="10">
        <v>1710962.997460444</v>
      </c>
      <c r="AF62" s="10">
        <v>-1710962.997460444</v>
      </c>
    </row>
    <row r="63" spans="19:32" x14ac:dyDescent="0.3">
      <c r="S63" s="10">
        <v>33</v>
      </c>
      <c r="T63" s="10">
        <v>8065.3852457361645</v>
      </c>
      <c r="U63" s="10">
        <v>204.61475426383549</v>
      </c>
      <c r="W63" s="10">
        <v>204.61475426383549</v>
      </c>
      <c r="X63" s="10">
        <v>-1600130.0756647708</v>
      </c>
      <c r="AD63" s="10">
        <v>33</v>
      </c>
      <c r="AE63" s="10">
        <v>1600130.0756647708</v>
      </c>
      <c r="AF63" s="10">
        <v>-1600130.0756647708</v>
      </c>
    </row>
    <row r="64" spans="19:32" x14ac:dyDescent="0.3">
      <c r="S64" s="10">
        <v>34</v>
      </c>
      <c r="T64" s="10">
        <v>7915.852612716616</v>
      </c>
      <c r="U64" s="10">
        <v>683.14738728338398</v>
      </c>
      <c r="W64" s="10">
        <v>683.14738728338398</v>
      </c>
      <c r="X64" s="10">
        <v>-1470973.8752851305</v>
      </c>
      <c r="AD64" s="10">
        <v>34</v>
      </c>
      <c r="AE64" s="10">
        <v>1470973.8752851305</v>
      </c>
      <c r="AF64" s="10">
        <v>-1470973.8752851305</v>
      </c>
    </row>
    <row r="65" spans="19:32" x14ac:dyDescent="0.3">
      <c r="S65" s="10">
        <v>35</v>
      </c>
      <c r="T65" s="10">
        <v>8305.5990670735628</v>
      </c>
      <c r="U65" s="10">
        <v>122.40093292643724</v>
      </c>
      <c r="W65" s="10">
        <v>122.40093292643724</v>
      </c>
      <c r="X65" s="10">
        <v>-1815723.6985140224</v>
      </c>
      <c r="AD65" s="10">
        <v>35</v>
      </c>
      <c r="AE65" s="10">
        <v>1815723.6985140224</v>
      </c>
      <c r="AF65" s="10">
        <v>-1815723.6985140224</v>
      </c>
    </row>
    <row r="66" spans="19:32" x14ac:dyDescent="0.3">
      <c r="S66" s="10">
        <v>36</v>
      </c>
      <c r="T66" s="10">
        <v>8584.7806275370749</v>
      </c>
      <c r="U66" s="10">
        <v>548.21937246292509</v>
      </c>
      <c r="W66" s="10">
        <v>548.21937246292509</v>
      </c>
      <c r="X66" s="10">
        <v>-2065772.919144368</v>
      </c>
      <c r="AD66" s="10">
        <v>36</v>
      </c>
      <c r="AE66" s="10">
        <v>2065772.919144368</v>
      </c>
      <c r="AF66" s="10">
        <v>-2065772.919144368</v>
      </c>
    </row>
    <row r="67" spans="19:32" x14ac:dyDescent="0.3">
      <c r="S67" s="10">
        <v>37</v>
      </c>
      <c r="T67" s="10">
        <v>8667.8010794388156</v>
      </c>
      <c r="U67" s="10">
        <v>-12.801079438815577</v>
      </c>
      <c r="W67" s="10">
        <v>-12.801079438815577</v>
      </c>
      <c r="X67" s="10">
        <v>-1614967.2974386523</v>
      </c>
      <c r="AD67" s="10">
        <v>37</v>
      </c>
      <c r="AE67" s="10">
        <v>1614967.2974386523</v>
      </c>
      <c r="AF67" s="10">
        <v>-1614967.2974386523</v>
      </c>
    </row>
    <row r="68" spans="19:32" x14ac:dyDescent="0.3">
      <c r="S68" s="10">
        <v>38</v>
      </c>
      <c r="T68" s="10">
        <v>9887.7572109285302</v>
      </c>
      <c r="U68" s="10">
        <v>-2174.7572109285302</v>
      </c>
      <c r="W68" s="10">
        <v>-2174.7572109285302</v>
      </c>
      <c r="X68" s="10">
        <v>-2621055.4107524543</v>
      </c>
      <c r="AD68" s="10">
        <v>38</v>
      </c>
      <c r="AE68" s="10">
        <v>2621055.4107524543</v>
      </c>
      <c r="AF68" s="10">
        <v>-2621055.4107524543</v>
      </c>
    </row>
    <row r="69" spans="19:32" x14ac:dyDescent="0.3">
      <c r="S69" s="10">
        <v>39</v>
      </c>
      <c r="T69" s="10">
        <v>9536.1673292600335</v>
      </c>
      <c r="U69" s="10">
        <v>562.83267073996649</v>
      </c>
      <c r="W69" s="10">
        <v>562.83267073996649</v>
      </c>
      <c r="X69" s="10">
        <v>-2220480.1173913227</v>
      </c>
      <c r="AD69" s="10">
        <v>39</v>
      </c>
      <c r="AE69" s="10">
        <v>2220480.1173913227</v>
      </c>
      <c r="AF69" s="10">
        <v>-2220480.1173913227</v>
      </c>
    </row>
    <row r="70" spans="19:32" x14ac:dyDescent="0.3">
      <c r="S70" s="10">
        <v>40</v>
      </c>
      <c r="T70" s="10">
        <v>9757.6727695336413</v>
      </c>
      <c r="U70" s="10">
        <v>1156.3272304663587</v>
      </c>
      <c r="W70" s="10">
        <v>1156.3272304663587</v>
      </c>
      <c r="X70" s="10">
        <v>-3641999.2340206504</v>
      </c>
      <c r="AD70" s="10">
        <v>40</v>
      </c>
      <c r="AE70" s="10">
        <v>3641999.2340206504</v>
      </c>
      <c r="AF70" s="10">
        <v>-3641999.2340206504</v>
      </c>
    </row>
    <row r="71" spans="19:32" x14ac:dyDescent="0.3">
      <c r="S71" s="10">
        <v>41</v>
      </c>
      <c r="T71" s="10">
        <v>11086.78737284234</v>
      </c>
      <c r="U71" s="10">
        <v>45.212627157659881</v>
      </c>
      <c r="W71" s="10">
        <v>45.212627157659881</v>
      </c>
      <c r="X71" s="10">
        <v>-1691671.4434316778</v>
      </c>
      <c r="AD71" s="10">
        <v>41</v>
      </c>
      <c r="AE71" s="10">
        <v>1691671.4434316778</v>
      </c>
      <c r="AF71" s="10">
        <v>-1691671.4434316778</v>
      </c>
    </row>
    <row r="72" spans="19:32" x14ac:dyDescent="0.3">
      <c r="S72" s="10">
        <v>42</v>
      </c>
      <c r="T72" s="10">
        <v>9525.9052463648495</v>
      </c>
      <c r="U72" s="10">
        <v>661.09475363515048</v>
      </c>
      <c r="W72" s="10">
        <v>661.09475363515048</v>
      </c>
      <c r="X72" s="10">
        <v>22960.683726776857</v>
      </c>
      <c r="AD72" s="10">
        <v>42</v>
      </c>
      <c r="AE72" s="10">
        <v>-22960.683726776857</v>
      </c>
      <c r="AF72" s="10">
        <v>22960.683726776857</v>
      </c>
    </row>
    <row r="73" spans="19:32" x14ac:dyDescent="0.3">
      <c r="S73" s="10">
        <v>43</v>
      </c>
      <c r="T73" s="10">
        <v>8317.4495276898342</v>
      </c>
      <c r="U73" s="10">
        <v>1224.5504723101658</v>
      </c>
      <c r="W73" s="10">
        <v>1224.5504723101658</v>
      </c>
      <c r="X73" s="10">
        <v>2475324.1435115933</v>
      </c>
      <c r="AD73" s="10">
        <v>43</v>
      </c>
      <c r="AE73" s="10">
        <v>724675.85648840654</v>
      </c>
      <c r="AF73" s="10">
        <v>2475324.1435115933</v>
      </c>
    </row>
    <row r="74" spans="19:32" x14ac:dyDescent="0.3">
      <c r="S74" s="10">
        <v>44</v>
      </c>
      <c r="T74" s="10">
        <v>10250.288822059505</v>
      </c>
      <c r="U74" s="10">
        <v>-1150.288822059505</v>
      </c>
      <c r="W74" s="10">
        <v>-1150.288822059505</v>
      </c>
      <c r="X74" s="10">
        <v>3305605.3549114093</v>
      </c>
      <c r="AD74" s="10">
        <v>44</v>
      </c>
      <c r="AE74" s="10">
        <v>-534603.35491140909</v>
      </c>
      <c r="AF74" s="10">
        <v>3305605.3549114093</v>
      </c>
    </row>
    <row r="75" spans="19:32" ht="15" thickBot="1" x14ac:dyDescent="0.35">
      <c r="S75" s="11">
        <v>45</v>
      </c>
      <c r="T75" s="11">
        <v>8638.7905988503535</v>
      </c>
      <c r="U75" s="11">
        <v>244.20940114964651</v>
      </c>
      <c r="W75" s="11">
        <v>244.20940114964651</v>
      </c>
      <c r="X75" s="11">
        <v>392675.80521962116</v>
      </c>
      <c r="AD75" s="11">
        <v>45</v>
      </c>
      <c r="AE75" s="11">
        <v>-392675.80521962116</v>
      </c>
      <c r="AF75" s="11">
        <v>392675.80521962116</v>
      </c>
    </row>
  </sheetData>
  <mergeCells count="4">
    <mergeCell ref="A1:O1"/>
    <mergeCell ref="T2:W2"/>
    <mergeCell ref="AF2:AL2"/>
    <mergeCell ref="B2:C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02B8C-384E-4A56-B541-1D58F5D17915}">
  <dimension ref="A1:AD51"/>
  <sheetViews>
    <sheetView workbookViewId="0">
      <selection activeCell="R21" sqref="R21"/>
    </sheetView>
  </sheetViews>
  <sheetFormatPr defaultRowHeight="14.4" x14ac:dyDescent="0.3"/>
  <cols>
    <col min="1" max="1" width="9" bestFit="1" customWidth="1"/>
    <col min="2" max="2" width="14.21875" bestFit="1" customWidth="1"/>
    <col min="3" max="3" width="12.44140625" bestFit="1" customWidth="1"/>
    <col min="4" max="4" width="10" bestFit="1" customWidth="1"/>
    <col min="5" max="5" width="6.88671875" bestFit="1" customWidth="1"/>
    <col min="6" max="7" width="12" bestFit="1" customWidth="1"/>
    <col min="8" max="8" width="12.21875" bestFit="1" customWidth="1"/>
    <col min="9" max="9" width="13.44140625" bestFit="1" customWidth="1"/>
    <col min="10" max="10" width="12.21875" bestFit="1" customWidth="1"/>
    <col min="11" max="11" width="11.5546875" bestFit="1" customWidth="1"/>
    <col min="12" max="12" width="7.33203125" bestFit="1" customWidth="1"/>
    <col min="13" max="13" width="10.77734375" bestFit="1" customWidth="1"/>
    <col min="14" max="14" width="11.44140625" bestFit="1" customWidth="1"/>
    <col min="15" max="15" width="16.33203125" bestFit="1" customWidth="1"/>
    <col min="16" max="16" width="13.109375" bestFit="1" customWidth="1"/>
    <col min="17" max="17" width="11.6640625" bestFit="1" customWidth="1"/>
    <col min="18" max="18" width="10.77734375" bestFit="1" customWidth="1"/>
    <col min="19" max="19" width="13.6640625" bestFit="1" customWidth="1"/>
    <col min="20" max="20" width="12.6640625" bestFit="1" customWidth="1"/>
    <col min="22" max="22" width="14.109375" bestFit="1" customWidth="1"/>
    <col min="23" max="23" width="12.6640625" bestFit="1" customWidth="1"/>
    <col min="24" max="24" width="9.5546875" bestFit="1" customWidth="1"/>
    <col min="25" max="25" width="12" bestFit="1" customWidth="1"/>
  </cols>
  <sheetData>
    <row r="1" spans="1:30" ht="15.6" x14ac:dyDescent="0.3">
      <c r="A1" s="68" t="s">
        <v>144</v>
      </c>
      <c r="B1" s="68"/>
      <c r="C1" s="68"/>
      <c r="D1" s="68"/>
      <c r="E1" s="68"/>
      <c r="F1" s="68"/>
      <c r="G1" s="68"/>
      <c r="H1" s="68"/>
      <c r="I1" s="68"/>
      <c r="J1" s="68"/>
      <c r="S1" s="12"/>
      <c r="T1" s="12" t="s">
        <v>4</v>
      </c>
      <c r="U1" s="12" t="s">
        <v>5</v>
      </c>
      <c r="V1" s="12" t="s">
        <v>1</v>
      </c>
      <c r="W1" s="12" t="s">
        <v>2</v>
      </c>
      <c r="X1" s="12" t="s">
        <v>3</v>
      </c>
    </row>
    <row r="2" spans="1:30" x14ac:dyDescent="0.3">
      <c r="B2" s="103"/>
      <c r="C2" s="103"/>
      <c r="D2" s="103"/>
      <c r="E2" s="103"/>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row>
    <row r="3" spans="1:30" x14ac:dyDescent="0.3">
      <c r="A3" s="69" t="s">
        <v>7</v>
      </c>
      <c r="B3" s="5" t="s">
        <v>44</v>
      </c>
      <c r="C3" s="5" t="s">
        <v>45</v>
      </c>
      <c r="D3" s="5" t="s">
        <v>129</v>
      </c>
      <c r="E3" s="5" t="s">
        <v>43</v>
      </c>
      <c r="F3" s="5" t="s">
        <v>6</v>
      </c>
      <c r="G3" s="5" t="s">
        <v>74</v>
      </c>
      <c r="H3" s="5" t="s">
        <v>8</v>
      </c>
      <c r="I3" s="5" t="s">
        <v>9</v>
      </c>
      <c r="J3" s="5" t="s">
        <v>10</v>
      </c>
      <c r="K3" s="5" t="s">
        <v>11</v>
      </c>
      <c r="L3" s="5" t="s">
        <v>0</v>
      </c>
      <c r="M3" s="5" t="s">
        <v>4</v>
      </c>
      <c r="N3" s="5" t="s">
        <v>5</v>
      </c>
      <c r="O3" s="5" t="s">
        <v>1</v>
      </c>
      <c r="P3" s="5" t="s">
        <v>2</v>
      </c>
      <c r="Q3" s="6" t="s">
        <v>3</v>
      </c>
      <c r="R3" s="103"/>
      <c r="S3" s="103"/>
      <c r="T3" s="103"/>
      <c r="U3" s="103"/>
      <c r="V3" s="103"/>
      <c r="W3" s="103"/>
      <c r="X3" s="103"/>
      <c r="Y3" s="103"/>
      <c r="Z3" s="103"/>
      <c r="AA3" s="103"/>
      <c r="AB3" s="103"/>
      <c r="AC3" s="103"/>
      <c r="AD3" s="103"/>
    </row>
    <row r="4" spans="1:30" x14ac:dyDescent="0.3">
      <c r="A4" s="70">
        <v>40909</v>
      </c>
      <c r="B4" s="71" t="s">
        <v>83</v>
      </c>
      <c r="C4" s="71">
        <v>1</v>
      </c>
      <c r="D4" s="71">
        <v>1</v>
      </c>
      <c r="E4" s="71">
        <v>2012</v>
      </c>
      <c r="F4" s="71">
        <v>252.21632667250338</v>
      </c>
      <c r="G4" s="71">
        <v>2.124739811483055E-9</v>
      </c>
      <c r="H4" s="71">
        <v>0</v>
      </c>
      <c r="I4" s="71">
        <v>391876</v>
      </c>
      <c r="J4" s="71">
        <v>0</v>
      </c>
      <c r="K4" s="71">
        <v>0</v>
      </c>
      <c r="L4" s="71">
        <v>150</v>
      </c>
      <c r="M4" s="71">
        <v>6861</v>
      </c>
      <c r="N4" s="71">
        <v>8</v>
      </c>
      <c r="O4" s="71">
        <v>0</v>
      </c>
      <c r="P4" s="71">
        <v>0</v>
      </c>
      <c r="Q4" s="72">
        <v>0</v>
      </c>
      <c r="S4" s="10" t="s">
        <v>1</v>
      </c>
      <c r="T4" s="10">
        <v>-4.8960567991777983E-2</v>
      </c>
      <c r="U4" s="10">
        <v>0.27473694498439932</v>
      </c>
      <c r="V4" s="10">
        <v>1</v>
      </c>
      <c r="W4" s="10"/>
      <c r="X4" s="10"/>
    </row>
    <row r="5" spans="1:30" x14ac:dyDescent="0.3">
      <c r="A5" s="73">
        <v>40940</v>
      </c>
      <c r="B5" s="74" t="s">
        <v>84</v>
      </c>
      <c r="C5" s="74">
        <v>2</v>
      </c>
      <c r="D5" s="74">
        <v>2</v>
      </c>
      <c r="E5" s="74">
        <v>2012</v>
      </c>
      <c r="F5" s="74">
        <v>689.04142864396499</v>
      </c>
      <c r="G5" s="74">
        <v>0.67321898389424795</v>
      </c>
      <c r="H5" s="74">
        <v>0</v>
      </c>
      <c r="I5" s="74">
        <v>391876</v>
      </c>
      <c r="J5" s="74">
        <v>0</v>
      </c>
      <c r="K5" s="74">
        <v>917</v>
      </c>
      <c r="L5" s="74">
        <v>153</v>
      </c>
      <c r="M5" s="74">
        <v>6196</v>
      </c>
      <c r="N5" s="74">
        <v>12</v>
      </c>
      <c r="O5" s="74">
        <v>0</v>
      </c>
      <c r="P5" s="74">
        <v>0</v>
      </c>
      <c r="Q5" s="75">
        <v>0</v>
      </c>
      <c r="S5" s="10" t="s">
        <v>2</v>
      </c>
      <c r="T5" s="115">
        <v>-0.34047828849548895</v>
      </c>
      <c r="U5" s="10">
        <v>0.30239883126586847</v>
      </c>
      <c r="V5" s="10">
        <v>-8.5594055524518764E-2</v>
      </c>
      <c r="W5" s="10">
        <v>1</v>
      </c>
      <c r="X5" s="10"/>
    </row>
    <row r="6" spans="1:30" ht="15" thickBot="1" x14ac:dyDescent="0.35">
      <c r="A6" s="70">
        <v>40969</v>
      </c>
      <c r="B6" s="71" t="s">
        <v>85</v>
      </c>
      <c r="C6" s="71">
        <v>3</v>
      </c>
      <c r="D6" s="71">
        <v>3</v>
      </c>
      <c r="E6" s="71">
        <v>2012</v>
      </c>
      <c r="F6" s="71">
        <v>798.01690564132048</v>
      </c>
      <c r="G6" s="71">
        <v>1.5557809756546481</v>
      </c>
      <c r="H6" s="71">
        <v>309960</v>
      </c>
      <c r="I6" s="71">
        <v>6317682.25</v>
      </c>
      <c r="J6" s="71">
        <v>0</v>
      </c>
      <c r="K6" s="71">
        <v>1191</v>
      </c>
      <c r="L6" s="71">
        <v>152</v>
      </c>
      <c r="M6" s="71">
        <v>7519</v>
      </c>
      <c r="N6" s="71">
        <v>17</v>
      </c>
      <c r="O6" s="71">
        <v>6636000</v>
      </c>
      <c r="P6" s="71">
        <v>0</v>
      </c>
      <c r="Q6" s="72">
        <v>13272000</v>
      </c>
      <c r="S6" s="11" t="s">
        <v>3</v>
      </c>
      <c r="T6" s="11">
        <v>-9.0961216514369406E-2</v>
      </c>
      <c r="U6" s="11">
        <v>0.10981237649423053</v>
      </c>
      <c r="V6" s="11">
        <v>5.7619018354714717E-2</v>
      </c>
      <c r="W6" s="11">
        <v>-4.5201996954726223E-2</v>
      </c>
      <c r="X6" s="11">
        <v>1</v>
      </c>
    </row>
    <row r="7" spans="1:30" x14ac:dyDescent="0.3">
      <c r="A7" s="73">
        <v>41000</v>
      </c>
      <c r="B7" s="74" t="s">
        <v>86</v>
      </c>
      <c r="C7" s="74">
        <v>4</v>
      </c>
      <c r="D7" s="74">
        <v>4</v>
      </c>
      <c r="E7" s="74">
        <v>2012</v>
      </c>
      <c r="F7" s="74">
        <v>922.7139525189458</v>
      </c>
      <c r="G7" s="74">
        <v>2.3365149971108528</v>
      </c>
      <c r="H7" s="74">
        <v>309960</v>
      </c>
      <c r="I7" s="74">
        <v>6292572.25</v>
      </c>
      <c r="J7" s="74">
        <v>34853</v>
      </c>
      <c r="K7" s="74">
        <v>1597</v>
      </c>
      <c r="L7" s="74">
        <v>149</v>
      </c>
      <c r="M7" s="74">
        <v>8498</v>
      </c>
      <c r="N7" s="74">
        <v>17</v>
      </c>
      <c r="O7" s="74">
        <v>0</v>
      </c>
      <c r="P7" s="74">
        <v>0</v>
      </c>
      <c r="Q7" s="75">
        <v>6636000</v>
      </c>
    </row>
    <row r="8" spans="1:30" x14ac:dyDescent="0.3">
      <c r="A8" s="70">
        <v>41030</v>
      </c>
      <c r="B8" s="71" t="s">
        <v>87</v>
      </c>
      <c r="C8" s="71">
        <v>5</v>
      </c>
      <c r="D8" s="71">
        <v>5</v>
      </c>
      <c r="E8" s="71">
        <v>2012</v>
      </c>
      <c r="F8" s="71">
        <v>445.66510543303235</v>
      </c>
      <c r="G8" s="71">
        <v>2.0092594173103975</v>
      </c>
      <c r="H8" s="71">
        <v>309960</v>
      </c>
      <c r="I8" s="71">
        <v>6290064</v>
      </c>
      <c r="J8" s="71">
        <v>198664</v>
      </c>
      <c r="K8" s="71">
        <v>1853</v>
      </c>
      <c r="L8" s="71">
        <v>150</v>
      </c>
      <c r="M8" s="71">
        <v>8721</v>
      </c>
      <c r="N8" s="71">
        <v>17</v>
      </c>
      <c r="O8" s="71">
        <v>0</v>
      </c>
      <c r="P8" s="71">
        <v>0</v>
      </c>
      <c r="Q8" s="72">
        <v>6636000</v>
      </c>
      <c r="S8" t="s">
        <v>19</v>
      </c>
    </row>
    <row r="9" spans="1:30" ht="15" thickBot="1" x14ac:dyDescent="0.35">
      <c r="A9" s="73">
        <v>41061</v>
      </c>
      <c r="B9" s="74" t="s">
        <v>88</v>
      </c>
      <c r="C9" s="74">
        <v>6</v>
      </c>
      <c r="D9" s="74">
        <v>6</v>
      </c>
      <c r="E9" s="74">
        <v>2012</v>
      </c>
      <c r="F9" s="74">
        <v>310.34669068936762</v>
      </c>
      <c r="G9" s="74">
        <v>1.7276149462472496</v>
      </c>
      <c r="H9" s="74">
        <v>0</v>
      </c>
      <c r="I9" s="74">
        <v>842724</v>
      </c>
      <c r="J9" s="74">
        <v>0</v>
      </c>
      <c r="K9" s="74">
        <v>1904</v>
      </c>
      <c r="L9" s="74">
        <v>152</v>
      </c>
      <c r="M9" s="74">
        <v>6764</v>
      </c>
      <c r="N9" s="74">
        <v>21</v>
      </c>
      <c r="O9" s="74">
        <v>0</v>
      </c>
      <c r="P9" s="74">
        <v>1</v>
      </c>
      <c r="Q9" s="75">
        <v>0</v>
      </c>
    </row>
    <row r="10" spans="1:30" x14ac:dyDescent="0.3">
      <c r="A10" s="70">
        <v>41091</v>
      </c>
      <c r="B10" s="71" t="s">
        <v>89</v>
      </c>
      <c r="C10" s="71">
        <v>7</v>
      </c>
      <c r="D10" s="71">
        <v>7</v>
      </c>
      <c r="E10" s="71">
        <v>2012</v>
      </c>
      <c r="F10" s="71">
        <v>658.8007373459028</v>
      </c>
      <c r="G10" s="71">
        <v>1.9353018416091523</v>
      </c>
      <c r="H10" s="71">
        <v>309960</v>
      </c>
      <c r="I10" s="71">
        <v>8608356</v>
      </c>
      <c r="J10" s="71">
        <v>76327</v>
      </c>
      <c r="K10" s="71">
        <v>1919</v>
      </c>
      <c r="L10" s="71">
        <v>155</v>
      </c>
      <c r="M10" s="71">
        <v>6538</v>
      </c>
      <c r="N10" s="71">
        <v>21</v>
      </c>
      <c r="O10" s="71">
        <v>0</v>
      </c>
      <c r="P10" s="71">
        <v>1</v>
      </c>
      <c r="Q10" s="72">
        <v>6836000</v>
      </c>
      <c r="S10" s="13" t="s">
        <v>20</v>
      </c>
      <c r="T10" s="13"/>
    </row>
    <row r="11" spans="1:30" x14ac:dyDescent="0.3">
      <c r="A11" s="73">
        <v>41122</v>
      </c>
      <c r="B11" s="74" t="s">
        <v>90</v>
      </c>
      <c r="C11" s="74">
        <v>8</v>
      </c>
      <c r="D11" s="74">
        <v>8</v>
      </c>
      <c r="E11" s="74">
        <v>2012</v>
      </c>
      <c r="F11" s="74">
        <v>614.21245932788941</v>
      </c>
      <c r="G11" s="74">
        <v>1.8259239592773275</v>
      </c>
      <c r="H11" s="74">
        <v>309960</v>
      </c>
      <c r="I11" s="74">
        <v>9821956</v>
      </c>
      <c r="J11" s="74">
        <v>973811</v>
      </c>
      <c r="K11" s="74">
        <v>2266</v>
      </c>
      <c r="L11" s="74">
        <v>153</v>
      </c>
      <c r="M11" s="74">
        <v>6808</v>
      </c>
      <c r="N11" s="74">
        <v>20</v>
      </c>
      <c r="O11" s="74">
        <v>0</v>
      </c>
      <c r="P11" s="74">
        <v>0</v>
      </c>
      <c r="Q11" s="75">
        <v>0</v>
      </c>
      <c r="S11" s="10" t="s">
        <v>21</v>
      </c>
      <c r="T11" s="10">
        <v>0.38139126584757355</v>
      </c>
    </row>
    <row r="12" spans="1:30" x14ac:dyDescent="0.3">
      <c r="A12" s="70">
        <v>41153</v>
      </c>
      <c r="B12" s="71" t="s">
        <v>91</v>
      </c>
      <c r="C12" s="71">
        <v>9</v>
      </c>
      <c r="D12" s="71">
        <v>9</v>
      </c>
      <c r="E12" s="71">
        <v>2012</v>
      </c>
      <c r="F12" s="71">
        <v>388.93428086932994</v>
      </c>
      <c r="G12" s="71">
        <v>1.5699939370619989</v>
      </c>
      <c r="H12" s="71">
        <v>0</v>
      </c>
      <c r="I12" s="71">
        <v>9815689</v>
      </c>
      <c r="J12" s="71">
        <v>1032480</v>
      </c>
      <c r="K12" s="71">
        <v>2370</v>
      </c>
      <c r="L12" s="71">
        <v>153</v>
      </c>
      <c r="M12" s="71">
        <v>6292</v>
      </c>
      <c r="N12" s="71">
        <v>19</v>
      </c>
      <c r="O12" s="71">
        <v>0</v>
      </c>
      <c r="P12" s="71">
        <v>0</v>
      </c>
      <c r="Q12" s="72">
        <v>0</v>
      </c>
      <c r="S12" s="10" t="s">
        <v>22</v>
      </c>
      <c r="T12" s="10">
        <v>0.14545929766481452</v>
      </c>
    </row>
    <row r="13" spans="1:30" x14ac:dyDescent="0.3">
      <c r="A13" s="73">
        <v>41183</v>
      </c>
      <c r="B13" s="74" t="s">
        <v>92</v>
      </c>
      <c r="C13" s="74">
        <v>10</v>
      </c>
      <c r="D13" s="74">
        <v>10</v>
      </c>
      <c r="E13" s="74">
        <v>2012</v>
      </c>
      <c r="F13" s="74">
        <v>950.53061939867041</v>
      </c>
      <c r="G13" s="74">
        <v>2.3492783288370438</v>
      </c>
      <c r="H13" s="74">
        <v>0</v>
      </c>
      <c r="I13" s="74">
        <v>10055241</v>
      </c>
      <c r="J13" s="74">
        <v>3288544</v>
      </c>
      <c r="K13" s="74">
        <v>2401</v>
      </c>
      <c r="L13" s="74">
        <v>154</v>
      </c>
      <c r="M13" s="74">
        <v>6973</v>
      </c>
      <c r="N13" s="74">
        <v>20</v>
      </c>
      <c r="O13" s="74">
        <v>14536000</v>
      </c>
      <c r="P13" s="74">
        <v>0</v>
      </c>
      <c r="Q13" s="75">
        <v>13288000</v>
      </c>
      <c r="S13" s="10" t="s">
        <v>23</v>
      </c>
      <c r="T13" s="10">
        <v>6.0005227431295972E-2</v>
      </c>
    </row>
    <row r="14" spans="1:30" x14ac:dyDescent="0.3">
      <c r="A14" s="70">
        <v>41214</v>
      </c>
      <c r="B14" s="71" t="s">
        <v>93</v>
      </c>
      <c r="C14" s="71">
        <v>11</v>
      </c>
      <c r="D14" s="71">
        <v>11</v>
      </c>
      <c r="E14" s="71">
        <v>2012</v>
      </c>
      <c r="F14" s="71">
        <v>972.9614957294616</v>
      </c>
      <c r="G14" s="71">
        <v>3.019573425902192</v>
      </c>
      <c r="H14" s="71">
        <v>336960</v>
      </c>
      <c r="I14" s="71">
        <v>11444689</v>
      </c>
      <c r="J14" s="71">
        <v>18087951</v>
      </c>
      <c r="K14" s="71">
        <v>2472</v>
      </c>
      <c r="L14" s="71">
        <v>153</v>
      </c>
      <c r="M14" s="71">
        <v>8132</v>
      </c>
      <c r="N14" s="71">
        <v>22</v>
      </c>
      <c r="O14" s="71">
        <v>0</v>
      </c>
      <c r="P14" s="71">
        <v>0</v>
      </c>
      <c r="Q14" s="72">
        <v>38508000</v>
      </c>
      <c r="S14" s="10" t="s">
        <v>24</v>
      </c>
      <c r="T14" s="10">
        <v>1184.5696012615299</v>
      </c>
    </row>
    <row r="15" spans="1:30" ht="15" thickBot="1" x14ac:dyDescent="0.35">
      <c r="A15" s="73">
        <v>41244</v>
      </c>
      <c r="B15" s="74" t="s">
        <v>94</v>
      </c>
      <c r="C15" s="74">
        <v>12</v>
      </c>
      <c r="D15" s="74">
        <v>12</v>
      </c>
      <c r="E15" s="74">
        <v>2012</v>
      </c>
      <c r="F15" s="74">
        <v>1070.018608023101</v>
      </c>
      <c r="G15" s="74">
        <v>3.5962533997220834</v>
      </c>
      <c r="H15" s="74">
        <v>3432317</v>
      </c>
      <c r="I15" s="74">
        <v>7789681</v>
      </c>
      <c r="J15" s="74">
        <v>10646798</v>
      </c>
      <c r="K15" s="74">
        <v>2574</v>
      </c>
      <c r="L15" s="74">
        <v>151</v>
      </c>
      <c r="M15" s="74">
        <v>8857</v>
      </c>
      <c r="N15" s="74">
        <v>12</v>
      </c>
      <c r="O15" s="74">
        <v>0</v>
      </c>
      <c r="P15" s="74">
        <v>0</v>
      </c>
      <c r="Q15" s="75">
        <v>15825000</v>
      </c>
      <c r="S15" s="11" t="s">
        <v>25</v>
      </c>
      <c r="T15" s="11">
        <v>45</v>
      </c>
    </row>
    <row r="16" spans="1:30" x14ac:dyDescent="0.3">
      <c r="A16" s="70">
        <v>41275</v>
      </c>
      <c r="B16" s="71" t="s">
        <v>95</v>
      </c>
      <c r="C16" s="71">
        <v>13</v>
      </c>
      <c r="D16" s="71">
        <v>1</v>
      </c>
      <c r="E16" s="71">
        <v>2013</v>
      </c>
      <c r="F16" s="71">
        <v>1620.4487480213188</v>
      </c>
      <c r="G16" s="71">
        <v>4.0921545031365882</v>
      </c>
      <c r="H16" s="71">
        <v>3412067</v>
      </c>
      <c r="I16" s="71">
        <v>11404129</v>
      </c>
      <c r="J16" s="71">
        <v>2776414</v>
      </c>
      <c r="K16" s="71">
        <v>2669</v>
      </c>
      <c r="L16" s="71">
        <v>154</v>
      </c>
      <c r="M16" s="71">
        <v>8939</v>
      </c>
      <c r="N16" s="71">
        <v>5</v>
      </c>
      <c r="O16" s="71">
        <v>0</v>
      </c>
      <c r="P16" s="71">
        <v>0</v>
      </c>
      <c r="Q16" s="72">
        <v>0</v>
      </c>
    </row>
    <row r="17" spans="1:27" ht="15" thickBot="1" x14ac:dyDescent="0.35">
      <c r="A17" s="73">
        <v>41306</v>
      </c>
      <c r="B17" s="74" t="s">
        <v>96</v>
      </c>
      <c r="C17" s="74">
        <v>14</v>
      </c>
      <c r="D17" s="74">
        <v>2</v>
      </c>
      <c r="E17" s="74">
        <v>2013</v>
      </c>
      <c r="F17" s="74">
        <v>495.43507550150218</v>
      </c>
      <c r="G17" s="74">
        <v>3.5208519579061606</v>
      </c>
      <c r="H17" s="74">
        <v>3412067</v>
      </c>
      <c r="I17" s="74">
        <v>11400752.25</v>
      </c>
      <c r="J17" s="74">
        <v>0</v>
      </c>
      <c r="K17" s="74">
        <v>2461</v>
      </c>
      <c r="L17" s="74">
        <v>154</v>
      </c>
      <c r="M17" s="74">
        <v>7863</v>
      </c>
      <c r="N17" s="74">
        <v>11</v>
      </c>
      <c r="O17" s="74">
        <v>0</v>
      </c>
      <c r="P17" s="74">
        <v>0</v>
      </c>
      <c r="Q17" s="75">
        <v>1000</v>
      </c>
      <c r="S17" t="s">
        <v>26</v>
      </c>
    </row>
    <row r="18" spans="1:27" x14ac:dyDescent="0.3">
      <c r="A18" s="70">
        <v>41334</v>
      </c>
      <c r="B18" s="71" t="s">
        <v>97</v>
      </c>
      <c r="C18" s="71">
        <v>15</v>
      </c>
      <c r="D18" s="71">
        <v>3</v>
      </c>
      <c r="E18" s="71">
        <v>2013</v>
      </c>
      <c r="F18" s="71">
        <v>1296.654317371904</v>
      </c>
      <c r="G18" s="71">
        <v>4.0273212666177258</v>
      </c>
      <c r="H18" s="71">
        <v>2912067</v>
      </c>
      <c r="I18" s="71">
        <v>12425625</v>
      </c>
      <c r="J18" s="71">
        <v>4900000</v>
      </c>
      <c r="K18" s="71">
        <v>2159</v>
      </c>
      <c r="L18" s="71">
        <v>153</v>
      </c>
      <c r="M18" s="71">
        <v>9506</v>
      </c>
      <c r="N18" s="71">
        <v>18</v>
      </c>
      <c r="O18" s="71">
        <v>0</v>
      </c>
      <c r="P18" s="71">
        <v>0</v>
      </c>
      <c r="Q18" s="72">
        <v>6840000</v>
      </c>
      <c r="S18" s="12"/>
      <c r="T18" s="12" t="s">
        <v>31</v>
      </c>
      <c r="U18" s="12" t="s">
        <v>32</v>
      </c>
      <c r="V18" s="12" t="s">
        <v>33</v>
      </c>
      <c r="W18" s="12" t="s">
        <v>34</v>
      </c>
      <c r="X18" s="12" t="s">
        <v>35</v>
      </c>
    </row>
    <row r="19" spans="1:27" x14ac:dyDescent="0.3">
      <c r="A19" s="73">
        <v>41365</v>
      </c>
      <c r="B19" s="74" t="s">
        <v>98</v>
      </c>
      <c r="C19" s="74">
        <v>16</v>
      </c>
      <c r="D19" s="74">
        <v>4</v>
      </c>
      <c r="E19" s="74">
        <v>2013</v>
      </c>
      <c r="F19" s="74">
        <v>648.81143862317333</v>
      </c>
      <c r="G19" s="74">
        <v>3.8366217242824785</v>
      </c>
      <c r="H19" s="74">
        <v>2912067</v>
      </c>
      <c r="I19" s="74">
        <v>16662724</v>
      </c>
      <c r="J19" s="74">
        <v>5715857</v>
      </c>
      <c r="K19" s="74">
        <v>2599</v>
      </c>
      <c r="L19" s="74">
        <v>151</v>
      </c>
      <c r="M19" s="74">
        <v>10338</v>
      </c>
      <c r="N19" s="74">
        <v>18</v>
      </c>
      <c r="O19" s="74">
        <v>0</v>
      </c>
      <c r="P19" s="74">
        <v>0</v>
      </c>
      <c r="Q19" s="75">
        <v>0</v>
      </c>
      <c r="S19" s="10" t="s">
        <v>27</v>
      </c>
      <c r="T19" s="10">
        <v>4</v>
      </c>
      <c r="U19" s="10">
        <v>9554102.390684031</v>
      </c>
      <c r="V19" s="10">
        <v>2388525.5976710077</v>
      </c>
      <c r="W19" s="10">
        <v>1.7021927366048328</v>
      </c>
      <c r="X19" s="10">
        <v>0.16855490501721826</v>
      </c>
    </row>
    <row r="20" spans="1:27" x14ac:dyDescent="0.3">
      <c r="A20" s="70">
        <v>41395</v>
      </c>
      <c r="B20" s="71" t="s">
        <v>99</v>
      </c>
      <c r="C20" s="71">
        <v>17</v>
      </c>
      <c r="D20" s="71">
        <v>5</v>
      </c>
      <c r="E20" s="71">
        <v>2013</v>
      </c>
      <c r="F20" s="71">
        <v>643.83399474514692</v>
      </c>
      <c r="G20" s="71">
        <v>3.6363397457426312</v>
      </c>
      <c r="H20" s="71">
        <v>412067</v>
      </c>
      <c r="I20" s="71">
        <v>12425625</v>
      </c>
      <c r="J20" s="71">
        <v>20145571</v>
      </c>
      <c r="K20" s="71">
        <v>2820</v>
      </c>
      <c r="L20" s="71">
        <v>152</v>
      </c>
      <c r="M20" s="71">
        <v>10094</v>
      </c>
      <c r="N20" s="71">
        <v>17</v>
      </c>
      <c r="O20" s="71">
        <v>0</v>
      </c>
      <c r="P20" s="71">
        <v>0</v>
      </c>
      <c r="Q20" s="72">
        <v>0</v>
      </c>
      <c r="S20" s="10" t="s">
        <v>28</v>
      </c>
      <c r="T20" s="10">
        <v>40</v>
      </c>
      <c r="U20" s="10">
        <v>56128205.609315984</v>
      </c>
      <c r="V20" s="10">
        <v>1403205.1402328997</v>
      </c>
      <c r="W20" s="10"/>
      <c r="X20" s="10"/>
    </row>
    <row r="21" spans="1:27" ht="15" thickBot="1" x14ac:dyDescent="0.35">
      <c r="A21" s="73">
        <v>41426</v>
      </c>
      <c r="B21" s="74" t="s">
        <v>100</v>
      </c>
      <c r="C21" s="74">
        <v>18</v>
      </c>
      <c r="D21" s="74">
        <v>6</v>
      </c>
      <c r="E21" s="74">
        <v>2013</v>
      </c>
      <c r="F21" s="74">
        <v>694.1209704282229</v>
      </c>
      <c r="G21" s="74">
        <v>3.8322001505294465</v>
      </c>
      <c r="H21" s="74">
        <v>412067</v>
      </c>
      <c r="I21" s="74">
        <v>7043716</v>
      </c>
      <c r="J21" s="74">
        <v>0</v>
      </c>
      <c r="K21" s="74">
        <v>2597</v>
      </c>
      <c r="L21" s="74">
        <v>154</v>
      </c>
      <c r="M21" s="74">
        <v>8523</v>
      </c>
      <c r="N21" s="74">
        <v>7</v>
      </c>
      <c r="O21" s="74">
        <v>0</v>
      </c>
      <c r="P21" s="74">
        <v>0</v>
      </c>
      <c r="Q21" s="75">
        <v>28600000</v>
      </c>
      <c r="S21" s="11" t="s">
        <v>29</v>
      </c>
      <c r="T21" s="11">
        <v>44</v>
      </c>
      <c r="U21" s="11">
        <v>65682308.000000015</v>
      </c>
      <c r="V21" s="11"/>
      <c r="W21" s="11"/>
      <c r="X21" s="11"/>
    </row>
    <row r="22" spans="1:27" ht="15" thickBot="1" x14ac:dyDescent="0.35">
      <c r="A22" s="70">
        <v>41456</v>
      </c>
      <c r="B22" s="71" t="s">
        <v>101</v>
      </c>
      <c r="C22" s="71">
        <v>19</v>
      </c>
      <c r="D22" s="71">
        <v>7</v>
      </c>
      <c r="E22" s="71">
        <v>2013</v>
      </c>
      <c r="F22" s="71">
        <v>570.57501588428511</v>
      </c>
      <c r="G22" s="71">
        <v>3.3356682258274848</v>
      </c>
      <c r="H22" s="71">
        <v>412067</v>
      </c>
      <c r="I22" s="71">
        <v>5953600</v>
      </c>
      <c r="J22" s="71">
        <v>2801332</v>
      </c>
      <c r="K22" s="71">
        <v>2530</v>
      </c>
      <c r="L22" s="71">
        <v>155</v>
      </c>
      <c r="M22" s="71">
        <v>8283</v>
      </c>
      <c r="N22" s="71">
        <v>3</v>
      </c>
      <c r="O22" s="71">
        <v>0</v>
      </c>
      <c r="P22" s="71">
        <v>0</v>
      </c>
      <c r="Q22" s="72">
        <v>28350000</v>
      </c>
    </row>
    <row r="23" spans="1:27" x14ac:dyDescent="0.3">
      <c r="A23" s="73">
        <v>41487</v>
      </c>
      <c r="B23" s="74" t="s">
        <v>102</v>
      </c>
      <c r="C23" s="74">
        <v>20</v>
      </c>
      <c r="D23" s="74">
        <v>8</v>
      </c>
      <c r="E23" s="74">
        <v>2013</v>
      </c>
      <c r="F23" s="74">
        <v>463.58008429952673</v>
      </c>
      <c r="G23" s="74">
        <v>2.8686850451691068</v>
      </c>
      <c r="H23" s="74">
        <v>412067</v>
      </c>
      <c r="I23" s="74">
        <v>5953600</v>
      </c>
      <c r="J23" s="74">
        <v>3517289</v>
      </c>
      <c r="K23" s="74">
        <v>2419</v>
      </c>
      <c r="L23" s="74">
        <v>156</v>
      </c>
      <c r="M23" s="74">
        <v>8210</v>
      </c>
      <c r="N23" s="74">
        <v>1</v>
      </c>
      <c r="O23" s="74">
        <v>0</v>
      </c>
      <c r="P23" s="74">
        <v>0</v>
      </c>
      <c r="Q23" s="75">
        <v>6840000</v>
      </c>
      <c r="S23" s="12"/>
      <c r="T23" s="12" t="s">
        <v>36</v>
      </c>
      <c r="U23" s="12" t="s">
        <v>24</v>
      </c>
      <c r="V23" s="12" t="s">
        <v>37</v>
      </c>
      <c r="W23" s="12" t="s">
        <v>38</v>
      </c>
      <c r="X23" s="12" t="s">
        <v>39</v>
      </c>
      <c r="Y23" s="12" t="s">
        <v>40</v>
      </c>
      <c r="Z23" s="12" t="s">
        <v>41</v>
      </c>
      <c r="AA23" s="12" t="s">
        <v>42</v>
      </c>
    </row>
    <row r="24" spans="1:27" x14ac:dyDescent="0.3">
      <c r="A24" s="70">
        <v>41518</v>
      </c>
      <c r="B24" s="71" t="s">
        <v>103</v>
      </c>
      <c r="C24" s="71">
        <v>21</v>
      </c>
      <c r="D24" s="71">
        <v>9</v>
      </c>
      <c r="E24" s="71">
        <v>2013</v>
      </c>
      <c r="F24" s="71">
        <v>406.14236140169919</v>
      </c>
      <c r="G24" s="71">
        <v>2.4666105155339051</v>
      </c>
      <c r="H24" s="71">
        <v>412067</v>
      </c>
      <c r="I24" s="71">
        <v>5953600</v>
      </c>
      <c r="J24" s="71">
        <v>0</v>
      </c>
      <c r="K24" s="71">
        <v>1857</v>
      </c>
      <c r="L24" s="71">
        <v>156</v>
      </c>
      <c r="M24" s="71">
        <v>7656</v>
      </c>
      <c r="N24" s="71">
        <v>6</v>
      </c>
      <c r="O24" s="71">
        <v>0</v>
      </c>
      <c r="P24" s="71">
        <v>0</v>
      </c>
      <c r="Q24" s="72">
        <v>6840000</v>
      </c>
      <c r="S24" s="10" t="s">
        <v>30</v>
      </c>
      <c r="T24" s="10">
        <v>8982.4458914761653</v>
      </c>
      <c r="U24" s="10">
        <v>361.71557132520928</v>
      </c>
      <c r="V24" s="10">
        <v>24.832898010354871</v>
      </c>
      <c r="W24" s="10">
        <v>6.3884249462251196E-26</v>
      </c>
      <c r="X24" s="10">
        <v>8251.3914519802111</v>
      </c>
      <c r="Y24" s="10">
        <v>9713.5003309721196</v>
      </c>
      <c r="Z24" s="10">
        <v>8251.3914519802111</v>
      </c>
      <c r="AA24" s="10">
        <v>9713.5003309721196</v>
      </c>
    </row>
    <row r="25" spans="1:27" x14ac:dyDescent="0.3">
      <c r="A25" s="73">
        <v>41548</v>
      </c>
      <c r="B25" s="74" t="s">
        <v>104</v>
      </c>
      <c r="C25" s="74">
        <v>22</v>
      </c>
      <c r="D25" s="74">
        <v>10</v>
      </c>
      <c r="E25" s="74">
        <v>2013</v>
      </c>
      <c r="F25" s="74">
        <v>740.33591247497293</v>
      </c>
      <c r="G25" s="74">
        <v>3.0212089244274321</v>
      </c>
      <c r="H25" s="74">
        <v>2912067</v>
      </c>
      <c r="I25" s="74">
        <v>8755681</v>
      </c>
      <c r="J25" s="74">
        <v>2972895</v>
      </c>
      <c r="K25" s="74">
        <v>1956</v>
      </c>
      <c r="L25" s="74">
        <v>156</v>
      </c>
      <c r="M25" s="74">
        <v>8167</v>
      </c>
      <c r="N25" s="74">
        <v>13</v>
      </c>
      <c r="O25" s="74">
        <v>0</v>
      </c>
      <c r="P25" s="74">
        <v>0</v>
      </c>
      <c r="Q25" s="75">
        <v>0</v>
      </c>
      <c r="S25" s="10" t="s">
        <v>5</v>
      </c>
      <c r="T25" s="10">
        <v>-22.645769991696636</v>
      </c>
      <c r="U25" s="10">
        <v>29.133883352831067</v>
      </c>
      <c r="V25" s="10">
        <v>-0.77730008449066046</v>
      </c>
      <c r="W25" s="10">
        <v>0.4415547990288945</v>
      </c>
      <c r="X25" s="10">
        <v>-81.527544660157133</v>
      </c>
      <c r="Y25" s="10">
        <v>36.236004676763869</v>
      </c>
      <c r="Z25" s="10">
        <v>-81.527544660157133</v>
      </c>
      <c r="AA25" s="10">
        <v>36.236004676763869</v>
      </c>
    </row>
    <row r="26" spans="1:27" x14ac:dyDescent="0.3">
      <c r="A26" s="70">
        <v>41579</v>
      </c>
      <c r="B26" s="71" t="s">
        <v>105</v>
      </c>
      <c r="C26" s="71">
        <v>23</v>
      </c>
      <c r="D26" s="71">
        <v>11</v>
      </c>
      <c r="E26" s="71">
        <v>2013</v>
      </c>
      <c r="F26" s="71">
        <v>481.70522764985424</v>
      </c>
      <c r="G26" s="71">
        <v>2.5990115289672326</v>
      </c>
      <c r="H26" s="71">
        <v>2912067</v>
      </c>
      <c r="I26" s="71">
        <v>8564402.25</v>
      </c>
      <c r="J26" s="71">
        <v>2889982</v>
      </c>
      <c r="K26" s="71">
        <v>2398</v>
      </c>
      <c r="L26" s="71">
        <v>155</v>
      </c>
      <c r="M26" s="71">
        <v>8326</v>
      </c>
      <c r="N26" s="71">
        <v>15</v>
      </c>
      <c r="O26" s="71">
        <v>0</v>
      </c>
      <c r="P26" s="71">
        <v>0</v>
      </c>
      <c r="Q26" s="72">
        <v>0</v>
      </c>
      <c r="S26" s="10" t="s">
        <v>1</v>
      </c>
      <c r="T26" s="10">
        <v>-9.9214772422344994E-6</v>
      </c>
      <c r="U26" s="10">
        <v>4.3182291293555914E-5</v>
      </c>
      <c r="V26" s="10">
        <v>-0.22975800831844881</v>
      </c>
      <c r="W26" s="10">
        <v>0.81945070478688864</v>
      </c>
      <c r="X26" s="10">
        <v>-9.7196143472677229E-5</v>
      </c>
      <c r="Y26" s="10">
        <v>7.7353188988208224E-5</v>
      </c>
      <c r="Z26" s="10">
        <v>-9.7196143472677229E-5</v>
      </c>
      <c r="AA26" s="10">
        <v>7.7353188988208224E-5</v>
      </c>
    </row>
    <row r="27" spans="1:27" x14ac:dyDescent="0.3">
      <c r="A27" s="73">
        <v>41609</v>
      </c>
      <c r="B27" s="74" t="s">
        <v>106</v>
      </c>
      <c r="C27" s="74">
        <v>24</v>
      </c>
      <c r="D27" s="74">
        <v>12</v>
      </c>
      <c r="E27" s="74">
        <v>2013</v>
      </c>
      <c r="F27" s="74">
        <v>532.60736766391972</v>
      </c>
      <c r="G27" s="74">
        <v>2.2448574594356918</v>
      </c>
      <c r="H27" s="74">
        <v>412067</v>
      </c>
      <c r="I27" s="74">
        <v>10640644</v>
      </c>
      <c r="J27" s="74">
        <v>0</v>
      </c>
      <c r="K27" s="74">
        <v>1542</v>
      </c>
      <c r="L27" s="74">
        <v>155</v>
      </c>
      <c r="M27" s="74">
        <v>8275</v>
      </c>
      <c r="N27" s="74">
        <v>16</v>
      </c>
      <c r="O27" s="74">
        <v>0</v>
      </c>
      <c r="P27" s="74">
        <v>0</v>
      </c>
      <c r="Q27" s="75">
        <v>10880000</v>
      </c>
      <c r="S27" s="10" t="s">
        <v>2</v>
      </c>
      <c r="T27" s="10">
        <v>-1813.1109894435704</v>
      </c>
      <c r="U27" s="10">
        <v>917.44262309849228</v>
      </c>
      <c r="V27" s="10">
        <v>-1.9762663558404605</v>
      </c>
      <c r="W27" s="10">
        <v>5.5049115788908198E-2</v>
      </c>
      <c r="X27" s="10">
        <v>-3667.3316970059673</v>
      </c>
      <c r="Y27" s="10">
        <v>41.109718118826549</v>
      </c>
      <c r="Z27" s="10">
        <v>-3667.3316970059673</v>
      </c>
      <c r="AA27" s="10">
        <v>41.109718118826549</v>
      </c>
    </row>
    <row r="28" spans="1:27" ht="15" thickBot="1" x14ac:dyDescent="0.35">
      <c r="A28" s="70">
        <v>41640</v>
      </c>
      <c r="B28" s="71" t="s">
        <v>107</v>
      </c>
      <c r="C28" s="71">
        <v>25</v>
      </c>
      <c r="D28" s="71">
        <v>1</v>
      </c>
      <c r="E28" s="71">
        <v>2014</v>
      </c>
      <c r="F28" s="71">
        <v>556.24535010357852</v>
      </c>
      <c r="G28" s="71">
        <v>1.9546664108836136</v>
      </c>
      <c r="H28" s="71">
        <v>0</v>
      </c>
      <c r="I28" s="71">
        <v>11292960.25</v>
      </c>
      <c r="J28" s="71">
        <v>0</v>
      </c>
      <c r="K28" s="71">
        <v>1548</v>
      </c>
      <c r="L28" s="71">
        <v>154</v>
      </c>
      <c r="M28" s="71">
        <v>8025</v>
      </c>
      <c r="N28" s="71">
        <v>6</v>
      </c>
      <c r="O28" s="71">
        <v>0</v>
      </c>
      <c r="P28" s="71">
        <v>0</v>
      </c>
      <c r="Q28" s="72">
        <v>0</v>
      </c>
      <c r="S28" s="11" t="s">
        <v>3</v>
      </c>
      <c r="T28" s="11">
        <v>-1.2514257521054895E-5</v>
      </c>
      <c r="U28" s="11">
        <v>2.075087660650755E-5</v>
      </c>
      <c r="V28" s="11">
        <v>-0.60307127059540122</v>
      </c>
      <c r="W28" s="11">
        <v>0.54986565971564372</v>
      </c>
      <c r="X28" s="11">
        <v>-5.4453343557749471E-5</v>
      </c>
      <c r="Y28" s="11">
        <v>2.9424828515639679E-5</v>
      </c>
      <c r="Z28" s="11">
        <v>-5.4453343557749471E-5</v>
      </c>
      <c r="AA28" s="11">
        <v>2.9424828515639679E-5</v>
      </c>
    </row>
    <row r="29" spans="1:27" x14ac:dyDescent="0.3">
      <c r="A29" s="73">
        <v>41671</v>
      </c>
      <c r="B29" s="74" t="s">
        <v>108</v>
      </c>
      <c r="C29" s="74">
        <v>26</v>
      </c>
      <c r="D29" s="74">
        <v>2</v>
      </c>
      <c r="E29" s="74">
        <v>2014</v>
      </c>
      <c r="F29" s="74">
        <v>830.02078631116046</v>
      </c>
      <c r="G29" s="74">
        <v>2.67027369245855</v>
      </c>
      <c r="H29" s="74">
        <v>0</v>
      </c>
      <c r="I29" s="74">
        <v>14058750.25</v>
      </c>
      <c r="J29" s="74">
        <v>0</v>
      </c>
      <c r="K29" s="74">
        <v>2039</v>
      </c>
      <c r="L29" s="74">
        <v>156</v>
      </c>
      <c r="M29" s="74">
        <v>7350</v>
      </c>
      <c r="N29" s="74">
        <v>13</v>
      </c>
      <c r="O29" s="74">
        <v>0</v>
      </c>
      <c r="P29" s="74">
        <v>0</v>
      </c>
      <c r="Q29" s="75">
        <v>0</v>
      </c>
    </row>
    <row r="30" spans="1:27" x14ac:dyDescent="0.3">
      <c r="A30" s="70">
        <v>41699</v>
      </c>
      <c r="B30" s="71" t="s">
        <v>109</v>
      </c>
      <c r="C30" s="71">
        <v>27</v>
      </c>
      <c r="D30" s="71">
        <v>3</v>
      </c>
      <c r="E30" s="71">
        <v>2014</v>
      </c>
      <c r="F30" s="71">
        <v>1087.4312469532304</v>
      </c>
      <c r="G30" s="71">
        <v>3.295932100327347</v>
      </c>
      <c r="H30" s="71">
        <v>0</v>
      </c>
      <c r="I30" s="71">
        <v>91968100</v>
      </c>
      <c r="J30" s="71">
        <v>0</v>
      </c>
      <c r="K30" s="71">
        <v>2569</v>
      </c>
      <c r="L30" s="71">
        <v>154</v>
      </c>
      <c r="M30" s="71">
        <v>9306</v>
      </c>
      <c r="N30" s="71">
        <v>16</v>
      </c>
      <c r="O30" s="71">
        <v>201000</v>
      </c>
      <c r="P30" s="71">
        <v>0</v>
      </c>
      <c r="Q30" s="72">
        <v>0</v>
      </c>
    </row>
    <row r="31" spans="1:27" x14ac:dyDescent="0.3">
      <c r="A31" s="73">
        <v>41730</v>
      </c>
      <c r="B31" s="74" t="s">
        <v>110</v>
      </c>
      <c r="C31" s="74">
        <v>28</v>
      </c>
      <c r="D31" s="74">
        <v>4</v>
      </c>
      <c r="E31" s="74">
        <v>2014</v>
      </c>
      <c r="F31" s="74">
        <v>1151.9926671345531</v>
      </c>
      <c r="G31" s="74">
        <v>3.8339179402362933</v>
      </c>
      <c r="H31" s="74">
        <v>0</v>
      </c>
      <c r="I31" s="74">
        <v>17451506.25</v>
      </c>
      <c r="J31" s="74">
        <v>0</v>
      </c>
      <c r="K31" s="74">
        <v>2645</v>
      </c>
      <c r="L31" s="74">
        <v>151</v>
      </c>
      <c r="M31" s="74">
        <v>10390</v>
      </c>
      <c r="N31" s="74">
        <v>16</v>
      </c>
      <c r="O31" s="74">
        <v>603000</v>
      </c>
      <c r="P31" s="74">
        <v>0</v>
      </c>
      <c r="Q31" s="75">
        <v>0</v>
      </c>
      <c r="R31" t="s">
        <v>153</v>
      </c>
    </row>
    <row r="32" spans="1:27" x14ac:dyDescent="0.3">
      <c r="A32" s="70">
        <v>41760</v>
      </c>
      <c r="B32" s="71" t="s">
        <v>111</v>
      </c>
      <c r="C32" s="71">
        <v>29</v>
      </c>
      <c r="D32" s="71">
        <v>5</v>
      </c>
      <c r="E32" s="71">
        <v>2014</v>
      </c>
      <c r="F32" s="71">
        <v>1128.3866856656325</v>
      </c>
      <c r="G32" s="71">
        <v>4.296485955792968</v>
      </c>
      <c r="H32" s="71">
        <v>0</v>
      </c>
      <c r="I32" s="71">
        <v>16479540.25</v>
      </c>
      <c r="J32" s="71">
        <v>0</v>
      </c>
      <c r="K32" s="71">
        <v>3028</v>
      </c>
      <c r="L32" s="71">
        <v>151</v>
      </c>
      <c r="M32" s="71">
        <v>10455</v>
      </c>
      <c r="N32" s="71">
        <v>7</v>
      </c>
      <c r="O32" s="71">
        <v>0</v>
      </c>
      <c r="P32" s="71">
        <v>0</v>
      </c>
      <c r="Q32" s="72">
        <v>12214000</v>
      </c>
    </row>
    <row r="33" spans="1:17" x14ac:dyDescent="0.3">
      <c r="A33" s="73">
        <v>41791</v>
      </c>
      <c r="B33" s="74" t="s">
        <v>112</v>
      </c>
      <c r="C33" s="74">
        <v>30</v>
      </c>
      <c r="D33" s="74">
        <v>6</v>
      </c>
      <c r="E33" s="74">
        <v>2014</v>
      </c>
      <c r="F33" s="74">
        <v>1223.6820081173857</v>
      </c>
      <c r="G33" s="74">
        <v>4.6942295734321231</v>
      </c>
      <c r="H33" s="74">
        <v>0</v>
      </c>
      <c r="I33" s="74">
        <v>16301406.25</v>
      </c>
      <c r="J33" s="74">
        <v>0</v>
      </c>
      <c r="K33" s="74">
        <v>3143</v>
      </c>
      <c r="L33" s="74">
        <v>153</v>
      </c>
      <c r="M33" s="74">
        <v>9240</v>
      </c>
      <c r="N33" s="74">
        <v>3</v>
      </c>
      <c r="O33" s="74">
        <v>0</v>
      </c>
      <c r="P33" s="74">
        <v>0</v>
      </c>
      <c r="Q33" s="75">
        <v>0</v>
      </c>
    </row>
    <row r="34" spans="1:17" x14ac:dyDescent="0.3">
      <c r="A34" s="70">
        <v>41821</v>
      </c>
      <c r="B34" s="71" t="s">
        <v>113</v>
      </c>
      <c r="C34" s="71">
        <v>31</v>
      </c>
      <c r="D34" s="71">
        <v>7</v>
      </c>
      <c r="E34" s="71">
        <v>2014</v>
      </c>
      <c r="F34" s="71">
        <v>1110.7787545931426</v>
      </c>
      <c r="G34" s="71">
        <v>5.0361976122077641</v>
      </c>
      <c r="H34" s="71">
        <v>0</v>
      </c>
      <c r="I34" s="71">
        <v>12260502.25</v>
      </c>
      <c r="J34" s="71">
        <v>0</v>
      </c>
      <c r="K34" s="71">
        <v>2817</v>
      </c>
      <c r="L34" s="71">
        <v>154</v>
      </c>
      <c r="M34" s="71">
        <v>8688</v>
      </c>
      <c r="N34" s="71">
        <v>1</v>
      </c>
      <c r="O34" s="71">
        <v>0</v>
      </c>
      <c r="P34" s="71">
        <v>0</v>
      </c>
      <c r="Q34" s="72">
        <v>0</v>
      </c>
    </row>
    <row r="35" spans="1:17" x14ac:dyDescent="0.3">
      <c r="A35" s="73">
        <v>41852</v>
      </c>
      <c r="B35" s="74" t="s">
        <v>114</v>
      </c>
      <c r="C35" s="74">
        <v>32</v>
      </c>
      <c r="D35" s="74">
        <v>8</v>
      </c>
      <c r="E35" s="74">
        <v>2014</v>
      </c>
      <c r="F35" s="74">
        <v>570.57501588428511</v>
      </c>
      <c r="G35" s="74">
        <v>4.370897330196919</v>
      </c>
      <c r="H35" s="74">
        <v>0</v>
      </c>
      <c r="I35" s="74">
        <v>9803161</v>
      </c>
      <c r="J35" s="74">
        <v>0</v>
      </c>
      <c r="K35" s="74">
        <v>2719</v>
      </c>
      <c r="L35" s="74">
        <v>153</v>
      </c>
      <c r="M35" s="74">
        <v>8677</v>
      </c>
      <c r="N35" s="74">
        <v>0</v>
      </c>
      <c r="O35" s="74">
        <v>0</v>
      </c>
      <c r="P35" s="74">
        <v>0</v>
      </c>
      <c r="Q35" s="75">
        <v>6107000</v>
      </c>
    </row>
    <row r="36" spans="1:17" x14ac:dyDescent="0.3">
      <c r="A36" s="70">
        <v>41883</v>
      </c>
      <c r="B36" s="71" t="s">
        <v>115</v>
      </c>
      <c r="C36" s="71">
        <v>33</v>
      </c>
      <c r="D36" s="71">
        <v>9</v>
      </c>
      <c r="E36" s="71">
        <v>2014</v>
      </c>
      <c r="F36" s="71">
        <v>542.02558784830228</v>
      </c>
      <c r="G36" s="71">
        <v>3.7727229605437276</v>
      </c>
      <c r="H36" s="71">
        <v>0</v>
      </c>
      <c r="I36" s="71">
        <v>9597604</v>
      </c>
      <c r="J36" s="71">
        <v>0</v>
      </c>
      <c r="K36" s="71">
        <v>2494</v>
      </c>
      <c r="L36" s="71">
        <v>153</v>
      </c>
      <c r="M36" s="71">
        <v>8270</v>
      </c>
      <c r="N36" s="71">
        <v>0</v>
      </c>
      <c r="O36" s="71">
        <v>6107000</v>
      </c>
      <c r="P36" s="71">
        <v>0</v>
      </c>
      <c r="Q36" s="72">
        <v>0</v>
      </c>
    </row>
    <row r="37" spans="1:17" x14ac:dyDescent="0.3">
      <c r="A37" s="73">
        <v>41913</v>
      </c>
      <c r="B37" s="74" t="s">
        <v>116</v>
      </c>
      <c r="C37" s="74">
        <v>34</v>
      </c>
      <c r="D37" s="74">
        <v>10</v>
      </c>
      <c r="E37" s="74">
        <v>2014</v>
      </c>
      <c r="F37" s="74">
        <v>384.66733319663706</v>
      </c>
      <c r="G37" s="74">
        <v>3.2439003794789643</v>
      </c>
      <c r="H37" s="74">
        <v>0</v>
      </c>
      <c r="I37" s="74">
        <v>6325225</v>
      </c>
      <c r="J37" s="74">
        <v>0</v>
      </c>
      <c r="K37" s="74">
        <v>2426</v>
      </c>
      <c r="L37" s="74">
        <v>153</v>
      </c>
      <c r="M37" s="74">
        <v>8599</v>
      </c>
      <c r="N37" s="74">
        <v>13</v>
      </c>
      <c r="O37" s="74">
        <v>0</v>
      </c>
      <c r="P37" s="74">
        <v>0</v>
      </c>
      <c r="Q37" s="75">
        <v>12314000</v>
      </c>
    </row>
    <row r="38" spans="1:17" x14ac:dyDescent="0.3">
      <c r="A38" s="70">
        <v>41944</v>
      </c>
      <c r="B38" s="71" t="s">
        <v>117</v>
      </c>
      <c r="C38" s="71">
        <v>35</v>
      </c>
      <c r="D38" s="71">
        <v>11</v>
      </c>
      <c r="E38" s="71">
        <v>2014</v>
      </c>
      <c r="F38" s="71">
        <v>995.5485988209773</v>
      </c>
      <c r="G38" s="71">
        <v>3.7889434020136941</v>
      </c>
      <c r="H38" s="71">
        <v>0</v>
      </c>
      <c r="I38" s="71">
        <v>14428602.25</v>
      </c>
      <c r="J38" s="71">
        <v>0</v>
      </c>
      <c r="K38" s="71">
        <v>2252</v>
      </c>
      <c r="L38" s="71">
        <v>153</v>
      </c>
      <c r="M38" s="71">
        <v>8428</v>
      </c>
      <c r="N38" s="71">
        <v>17</v>
      </c>
      <c r="O38" s="71">
        <v>6107000</v>
      </c>
      <c r="P38" s="71">
        <v>0</v>
      </c>
      <c r="Q38" s="72">
        <v>0</v>
      </c>
    </row>
    <row r="39" spans="1:17" x14ac:dyDescent="0.3">
      <c r="A39" s="73">
        <v>41974</v>
      </c>
      <c r="B39" s="74" t="s">
        <v>118</v>
      </c>
      <c r="C39" s="74">
        <v>36</v>
      </c>
      <c r="D39" s="74">
        <v>12</v>
      </c>
      <c r="E39" s="74">
        <v>2014</v>
      </c>
      <c r="F39" s="74">
        <v>1395.8959099335084</v>
      </c>
      <c r="G39" s="74">
        <v>4.2578342770790609</v>
      </c>
      <c r="H39" s="74">
        <v>0</v>
      </c>
      <c r="I39" s="74">
        <v>19945156</v>
      </c>
      <c r="J39" s="74">
        <v>0</v>
      </c>
      <c r="K39" s="74">
        <v>2200</v>
      </c>
      <c r="L39" s="74">
        <v>151</v>
      </c>
      <c r="M39" s="74">
        <v>9133</v>
      </c>
      <c r="N39" s="74">
        <v>19</v>
      </c>
      <c r="O39" s="74">
        <v>12214000</v>
      </c>
      <c r="P39" s="74">
        <v>0</v>
      </c>
      <c r="Q39" s="75">
        <v>14000</v>
      </c>
    </row>
    <row r="40" spans="1:17" x14ac:dyDescent="0.3">
      <c r="A40" s="70">
        <v>42005</v>
      </c>
      <c r="B40" s="71" t="s">
        <v>119</v>
      </c>
      <c r="C40" s="71">
        <v>37</v>
      </c>
      <c r="D40" s="71">
        <v>1</v>
      </c>
      <c r="E40" s="71">
        <v>2015</v>
      </c>
      <c r="F40" s="71">
        <v>1358.4233576163178</v>
      </c>
      <c r="G40" s="71">
        <v>4.6609989700839822</v>
      </c>
      <c r="H40" s="71">
        <v>0</v>
      </c>
      <c r="I40" s="71">
        <v>63274070.25</v>
      </c>
      <c r="J40" s="71">
        <v>0</v>
      </c>
      <c r="K40" s="71">
        <v>1615</v>
      </c>
      <c r="L40" s="71">
        <v>152</v>
      </c>
      <c r="M40" s="71">
        <v>8655</v>
      </c>
      <c r="N40" s="71">
        <v>8</v>
      </c>
      <c r="O40" s="71">
        <v>0</v>
      </c>
      <c r="P40" s="71">
        <v>0</v>
      </c>
      <c r="Q40" s="72">
        <v>144000</v>
      </c>
    </row>
    <row r="41" spans="1:17" x14ac:dyDescent="0.3">
      <c r="A41" s="73">
        <v>42036</v>
      </c>
      <c r="B41" s="74" t="s">
        <v>120</v>
      </c>
      <c r="C41" s="74">
        <v>38</v>
      </c>
      <c r="D41" s="74">
        <v>2</v>
      </c>
      <c r="E41" s="74">
        <v>2015</v>
      </c>
      <c r="F41" s="74">
        <v>1302.7923201431367</v>
      </c>
      <c r="G41" s="74">
        <v>5.0076501527905375</v>
      </c>
      <c r="H41" s="74">
        <v>0</v>
      </c>
      <c r="I41" s="74">
        <v>92294449</v>
      </c>
      <c r="J41" s="74">
        <v>0</v>
      </c>
      <c r="K41" s="74">
        <v>4524</v>
      </c>
      <c r="L41" s="74">
        <v>154</v>
      </c>
      <c r="M41" s="74">
        <v>7713</v>
      </c>
      <c r="N41" s="74">
        <v>3</v>
      </c>
      <c r="O41" s="74">
        <v>0</v>
      </c>
      <c r="P41" s="74">
        <v>0</v>
      </c>
      <c r="Q41" s="75">
        <v>0</v>
      </c>
    </row>
    <row r="42" spans="1:17" x14ac:dyDescent="0.3">
      <c r="A42" s="70">
        <v>42064</v>
      </c>
      <c r="B42" s="71" t="s">
        <v>121</v>
      </c>
      <c r="C42" s="71">
        <v>39</v>
      </c>
      <c r="D42" s="71">
        <v>3</v>
      </c>
      <c r="E42" s="71">
        <v>2015</v>
      </c>
      <c r="F42" s="71">
        <v>906.143443261107</v>
      </c>
      <c r="G42" s="71">
        <v>5.3039882440796777</v>
      </c>
      <c r="H42" s="71">
        <v>0</v>
      </c>
      <c r="I42" s="71">
        <v>92294449</v>
      </c>
      <c r="J42" s="71">
        <v>0</v>
      </c>
      <c r="K42" s="71">
        <v>4255</v>
      </c>
      <c r="L42" s="71">
        <v>152</v>
      </c>
      <c r="M42" s="71">
        <v>10099</v>
      </c>
      <c r="N42" s="71">
        <v>13</v>
      </c>
      <c r="O42" s="71">
        <v>0</v>
      </c>
      <c r="P42" s="71">
        <v>0</v>
      </c>
      <c r="Q42" s="72">
        <v>144000</v>
      </c>
    </row>
    <row r="43" spans="1:17" x14ac:dyDescent="0.3">
      <c r="A43" s="73">
        <v>42095</v>
      </c>
      <c r="B43" s="74" t="s">
        <v>122</v>
      </c>
      <c r="C43" s="74">
        <v>40</v>
      </c>
      <c r="D43" s="74">
        <v>4</v>
      </c>
      <c r="E43" s="74">
        <v>2015</v>
      </c>
      <c r="F43" s="74">
        <v>410.4791516178156</v>
      </c>
      <c r="G43" s="74">
        <v>4.5605585575877861</v>
      </c>
      <c r="H43" s="74">
        <v>4699238</v>
      </c>
      <c r="I43" s="74">
        <v>107298522.25</v>
      </c>
      <c r="J43" s="74">
        <v>0</v>
      </c>
      <c r="K43" s="74">
        <v>1984</v>
      </c>
      <c r="L43" s="74">
        <v>150</v>
      </c>
      <c r="M43" s="74">
        <v>10914</v>
      </c>
      <c r="N43" s="74">
        <v>10</v>
      </c>
      <c r="O43" s="74">
        <v>0</v>
      </c>
      <c r="P43" s="74">
        <v>0</v>
      </c>
      <c r="Q43" s="75">
        <v>0</v>
      </c>
    </row>
    <row r="44" spans="1:17" x14ac:dyDescent="0.3">
      <c r="A44" s="70">
        <v>42125</v>
      </c>
      <c r="B44" s="71" t="s">
        <v>123</v>
      </c>
      <c r="C44" s="71">
        <v>41</v>
      </c>
      <c r="D44" s="71">
        <v>5</v>
      </c>
      <c r="E44" s="71">
        <v>2015</v>
      </c>
      <c r="F44" s="71">
        <v>978.59368162871408</v>
      </c>
      <c r="G44" s="71">
        <v>4.9209357555044608</v>
      </c>
      <c r="H44" s="71">
        <v>3432238</v>
      </c>
      <c r="I44" s="71">
        <v>353045310.25</v>
      </c>
      <c r="J44" s="71">
        <v>0</v>
      </c>
      <c r="K44" s="71">
        <v>595</v>
      </c>
      <c r="L44" s="71">
        <v>151</v>
      </c>
      <c r="M44" s="71">
        <v>11132</v>
      </c>
      <c r="N44" s="71">
        <v>4</v>
      </c>
      <c r="O44" s="71">
        <v>0</v>
      </c>
      <c r="P44" s="71">
        <v>0</v>
      </c>
      <c r="Q44" s="72">
        <v>0</v>
      </c>
    </row>
    <row r="45" spans="1:17" x14ac:dyDescent="0.3">
      <c r="A45" s="73">
        <v>42156</v>
      </c>
      <c r="B45" s="74" t="s">
        <v>124</v>
      </c>
      <c r="C45" s="74">
        <v>42</v>
      </c>
      <c r="D45" s="74">
        <v>6</v>
      </c>
      <c r="E45" s="74">
        <v>2015</v>
      </c>
      <c r="F45" s="74">
        <v>803.32462370092014</v>
      </c>
      <c r="G45" s="74">
        <v>5.2109650653901873</v>
      </c>
      <c r="H45" s="74">
        <v>500000</v>
      </c>
      <c r="I45" s="74">
        <v>281685872.25</v>
      </c>
      <c r="J45" s="74">
        <v>0</v>
      </c>
      <c r="K45" s="74">
        <v>179</v>
      </c>
      <c r="L45" s="74">
        <v>150</v>
      </c>
      <c r="M45" s="74">
        <v>10187</v>
      </c>
      <c r="N45" s="74">
        <v>2</v>
      </c>
      <c r="O45" s="74">
        <v>0</v>
      </c>
      <c r="P45" s="74">
        <v>0</v>
      </c>
      <c r="Q45" s="75">
        <v>0</v>
      </c>
    </row>
    <row r="46" spans="1:17" x14ac:dyDescent="0.3">
      <c r="A46" s="70">
        <v>42186</v>
      </c>
      <c r="B46" s="71" t="s">
        <v>125</v>
      </c>
      <c r="C46" s="71">
        <v>43</v>
      </c>
      <c r="D46" s="71">
        <v>7</v>
      </c>
      <c r="E46" s="71">
        <v>2015</v>
      </c>
      <c r="F46" s="71">
        <v>846.16355917552346</v>
      </c>
      <c r="G46" s="71">
        <v>5.4735071821905565</v>
      </c>
      <c r="H46" s="71">
        <v>0</v>
      </c>
      <c r="I46" s="71">
        <v>102292996</v>
      </c>
      <c r="J46" s="71">
        <v>3200000</v>
      </c>
      <c r="K46" s="71">
        <v>761</v>
      </c>
      <c r="L46" s="71">
        <v>152</v>
      </c>
      <c r="M46" s="71">
        <v>9542</v>
      </c>
      <c r="N46" s="71">
        <v>1</v>
      </c>
      <c r="O46" s="71">
        <v>0</v>
      </c>
      <c r="P46" s="71">
        <v>0</v>
      </c>
      <c r="Q46" s="72">
        <v>0</v>
      </c>
    </row>
    <row r="47" spans="1:17" x14ac:dyDescent="0.3">
      <c r="A47" s="73">
        <v>42217</v>
      </c>
      <c r="B47" s="74" t="s">
        <v>126</v>
      </c>
      <c r="C47" s="74">
        <v>44</v>
      </c>
      <c r="D47" s="74">
        <v>8</v>
      </c>
      <c r="E47" s="74">
        <v>2015</v>
      </c>
      <c r="F47" s="74">
        <v>1035.4476756974566</v>
      </c>
      <c r="G47" s="74">
        <v>5.7061566362371048</v>
      </c>
      <c r="H47" s="74">
        <v>0</v>
      </c>
      <c r="I47" s="74">
        <v>376010881</v>
      </c>
      <c r="J47" s="74">
        <v>2771002</v>
      </c>
      <c r="K47" s="74">
        <v>228</v>
      </c>
      <c r="L47" s="74">
        <v>153</v>
      </c>
      <c r="M47" s="74">
        <v>9100</v>
      </c>
      <c r="N47" s="74">
        <v>12</v>
      </c>
      <c r="O47" s="74">
        <v>12352000</v>
      </c>
      <c r="P47" s="74">
        <v>0</v>
      </c>
      <c r="Q47" s="75">
        <v>8318000</v>
      </c>
    </row>
    <row r="48" spans="1:17" x14ac:dyDescent="0.3">
      <c r="A48" s="70">
        <v>42248</v>
      </c>
      <c r="B48" s="71" t="s">
        <v>127</v>
      </c>
      <c r="C48" s="71">
        <v>45</v>
      </c>
      <c r="D48" s="71">
        <v>9</v>
      </c>
      <c r="E48" s="71">
        <v>2015</v>
      </c>
      <c r="F48" s="71">
        <v>397.51038519814864</v>
      </c>
      <c r="G48" s="71">
        <v>4.9063303892454737</v>
      </c>
      <c r="H48" s="71">
        <v>0</v>
      </c>
      <c r="I48" s="71">
        <v>219647220.25</v>
      </c>
      <c r="J48" s="71">
        <v>0</v>
      </c>
      <c r="K48" s="71">
        <v>68</v>
      </c>
      <c r="L48" s="71">
        <v>151</v>
      </c>
      <c r="M48" s="71">
        <v>8883</v>
      </c>
      <c r="N48" s="71">
        <v>19</v>
      </c>
      <c r="O48" s="71">
        <v>18528000</v>
      </c>
      <c r="P48" s="71">
        <v>0</v>
      </c>
      <c r="Q48" s="72">
        <v>6238500</v>
      </c>
    </row>
    <row r="50" spans="1:30" x14ac:dyDescent="0.3">
      <c r="R50" s="103"/>
      <c r="S50" s="103"/>
      <c r="T50" s="103"/>
      <c r="U50" s="103"/>
      <c r="V50" s="103"/>
      <c r="W50" s="103"/>
      <c r="X50" s="103"/>
      <c r="Y50" s="103"/>
      <c r="Z50" s="103"/>
      <c r="AA50" s="103"/>
      <c r="AB50" s="103"/>
      <c r="AC50" s="103"/>
      <c r="AD50" s="103"/>
    </row>
    <row r="51" spans="1:30" x14ac:dyDescent="0.3">
      <c r="A51" s="103"/>
      <c r="B51" s="103"/>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3"/>
      <c r="AB51" s="103"/>
      <c r="AC51" s="103"/>
      <c r="AD51" s="103"/>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BDDB0-9CEA-434E-A5A9-DBE24B7A6237}">
  <dimension ref="A2:U47"/>
  <sheetViews>
    <sheetView workbookViewId="0">
      <selection activeCell="A2" sqref="A2:Q47"/>
    </sheetView>
  </sheetViews>
  <sheetFormatPr defaultRowHeight="14.4" x14ac:dyDescent="0.3"/>
  <cols>
    <col min="1" max="1" width="10.33203125" bestFit="1" customWidth="1"/>
    <col min="2" max="2" width="11.6640625" bestFit="1" customWidth="1"/>
    <col min="3" max="3" width="9.88671875" bestFit="1" customWidth="1"/>
    <col min="4" max="4" width="6.44140625" bestFit="1" customWidth="1"/>
    <col min="5" max="5" width="5" bestFit="1" customWidth="1"/>
    <col min="6" max="6" width="8.5546875" bestFit="1" customWidth="1"/>
    <col min="7" max="7" width="7.5546875" bestFit="1" customWidth="1"/>
    <col min="8" max="8" width="7.5546875" customWidth="1"/>
    <col min="9" max="9" width="10.5546875" bestFit="1" customWidth="1"/>
    <col min="10" max="10" width="12.5546875" bestFit="1" customWidth="1"/>
    <col min="11" max="11" width="11.5546875" bestFit="1" customWidth="1"/>
    <col min="12" max="12" width="9" bestFit="1" customWidth="1"/>
    <col min="13" max="13" width="6.5546875" bestFit="1" customWidth="1"/>
    <col min="15" max="15" width="13.6640625" bestFit="1" customWidth="1"/>
    <col min="16" max="16" width="10.6640625" bestFit="1" customWidth="1"/>
    <col min="17" max="17" width="11.5546875" bestFit="1" customWidth="1"/>
  </cols>
  <sheetData>
    <row r="2" spans="1:21" x14ac:dyDescent="0.3">
      <c r="A2" s="3" t="s">
        <v>7</v>
      </c>
      <c r="B2" s="3" t="s">
        <v>44</v>
      </c>
      <c r="C2" s="3" t="s">
        <v>45</v>
      </c>
      <c r="D2" s="3" t="s">
        <v>7</v>
      </c>
      <c r="E2" s="3" t="s">
        <v>43</v>
      </c>
      <c r="F2" t="s">
        <v>4</v>
      </c>
      <c r="G2" t="s">
        <v>6</v>
      </c>
      <c r="H2" s="3" t="s">
        <v>62</v>
      </c>
      <c r="I2" t="s">
        <v>8</v>
      </c>
      <c r="J2" t="s">
        <v>9</v>
      </c>
      <c r="K2" t="s">
        <v>10</v>
      </c>
      <c r="L2" t="s">
        <v>11</v>
      </c>
      <c r="M2" t="s">
        <v>0</v>
      </c>
      <c r="N2" t="s">
        <v>5</v>
      </c>
      <c r="O2" t="s">
        <v>1</v>
      </c>
      <c r="P2" t="s">
        <v>2</v>
      </c>
      <c r="Q2" t="s">
        <v>3</v>
      </c>
      <c r="S2" t="s">
        <v>63</v>
      </c>
      <c r="T2" t="s">
        <v>64</v>
      </c>
      <c r="U2" t="s">
        <v>65</v>
      </c>
    </row>
    <row r="3" spans="1:21" x14ac:dyDescent="0.3">
      <c r="A3" s="3">
        <v>40909</v>
      </c>
      <c r="B3" s="7" t="str">
        <f>TEXT(A3,"MM-YYYY")</f>
        <v>01-2012</v>
      </c>
      <c r="C3" s="7">
        <v>1</v>
      </c>
      <c r="D3" s="7">
        <f>MONTH(B3)</f>
        <v>1</v>
      </c>
      <c r="E3" s="7">
        <f>YEAR(B3)</f>
        <v>2012</v>
      </c>
      <c r="F3" s="1">
        <v>6861</v>
      </c>
      <c r="G3" s="1">
        <v>252.21632667250338</v>
      </c>
      <c r="H3" s="1"/>
      <c r="I3" s="1">
        <v>0</v>
      </c>
      <c r="J3" s="1">
        <v>391876</v>
      </c>
      <c r="K3" s="1">
        <v>0</v>
      </c>
      <c r="L3" s="1">
        <v>0</v>
      </c>
      <c r="M3" s="1">
        <v>150</v>
      </c>
      <c r="N3" s="1">
        <v>8</v>
      </c>
      <c r="O3" s="1">
        <v>0</v>
      </c>
      <c r="P3" s="1">
        <v>0</v>
      </c>
      <c r="Q3" s="1">
        <v>0</v>
      </c>
      <c r="S3" s="1">
        <v>0.5</v>
      </c>
      <c r="T3" s="1">
        <v>1</v>
      </c>
      <c r="U3" s="1">
        <v>100</v>
      </c>
    </row>
    <row r="4" spans="1:21" x14ac:dyDescent="0.3">
      <c r="A4" s="3">
        <v>40940</v>
      </c>
      <c r="B4" s="7" t="str">
        <f>TEXT(A4,"MM-YYYY")</f>
        <v>02-2012</v>
      </c>
      <c r="C4" s="7">
        <v>2</v>
      </c>
      <c r="D4" s="7">
        <f t="shared" ref="D4:D47" si="0">MONTH(B4)</f>
        <v>2</v>
      </c>
      <c r="E4" s="7">
        <f t="shared" ref="E4:E47" si="1">YEAR(B4)</f>
        <v>2012</v>
      </c>
      <c r="F4" s="1">
        <v>6196</v>
      </c>
      <c r="G4" s="1">
        <v>689.04142864396499</v>
      </c>
      <c r="H4" s="1"/>
      <c r="I4" s="1">
        <v>0</v>
      </c>
      <c r="J4" s="1">
        <v>391876</v>
      </c>
      <c r="K4" s="1">
        <v>0</v>
      </c>
      <c r="L4" s="1">
        <v>917</v>
      </c>
      <c r="M4" s="1">
        <v>153</v>
      </c>
      <c r="N4" s="1">
        <v>12</v>
      </c>
      <c r="O4" s="1">
        <v>0</v>
      </c>
      <c r="P4" s="1">
        <v>0</v>
      </c>
      <c r="Q4" s="1">
        <v>0</v>
      </c>
    </row>
    <row r="5" spans="1:21" x14ac:dyDescent="0.3">
      <c r="A5" s="3">
        <v>40969</v>
      </c>
      <c r="B5" s="7" t="str">
        <f>TEXT(A5,"MM-YYYY")</f>
        <v>03-2012</v>
      </c>
      <c r="C5" s="7">
        <v>3</v>
      </c>
      <c r="D5" s="7">
        <f t="shared" si="0"/>
        <v>3</v>
      </c>
      <c r="E5" s="7">
        <f t="shared" si="1"/>
        <v>2012</v>
      </c>
      <c r="F5" s="1">
        <v>7519</v>
      </c>
      <c r="G5" s="1">
        <v>798.01690564132048</v>
      </c>
      <c r="H5" s="1"/>
      <c r="I5" s="1">
        <v>309960</v>
      </c>
      <c r="J5" s="1">
        <v>6317682.25</v>
      </c>
      <c r="K5" s="1">
        <v>0</v>
      </c>
      <c r="L5" s="1">
        <v>1191</v>
      </c>
      <c r="M5" s="1">
        <v>152</v>
      </c>
      <c r="N5" s="1">
        <v>17</v>
      </c>
      <c r="O5" s="1">
        <v>6636000</v>
      </c>
      <c r="P5" s="1">
        <v>0</v>
      </c>
      <c r="Q5" s="1">
        <v>13272000</v>
      </c>
    </row>
    <row r="6" spans="1:21" x14ac:dyDescent="0.3">
      <c r="A6" s="3">
        <v>41000</v>
      </c>
      <c r="B6" s="7" t="str">
        <f>TEXT(A6,"MM-YYYY")</f>
        <v>04-2012</v>
      </c>
      <c r="C6" s="7">
        <v>4</v>
      </c>
      <c r="D6" s="7">
        <f t="shared" si="0"/>
        <v>4</v>
      </c>
      <c r="E6" s="7">
        <f t="shared" si="1"/>
        <v>2012</v>
      </c>
      <c r="F6" s="1">
        <v>8498</v>
      </c>
      <c r="G6" s="1">
        <v>922.7139525189458</v>
      </c>
      <c r="H6" s="1"/>
      <c r="I6" s="1">
        <v>309960</v>
      </c>
      <c r="J6" s="1">
        <v>6292572.25</v>
      </c>
      <c r="K6" s="1">
        <v>34853</v>
      </c>
      <c r="L6" s="1">
        <v>1597</v>
      </c>
      <c r="M6" s="1">
        <v>149</v>
      </c>
      <c r="N6" s="1">
        <v>17</v>
      </c>
      <c r="O6" s="1">
        <v>0</v>
      </c>
      <c r="P6" s="1">
        <v>0</v>
      </c>
      <c r="Q6" s="1">
        <v>6636000</v>
      </c>
    </row>
    <row r="7" spans="1:21" x14ac:dyDescent="0.3">
      <c r="A7" s="3">
        <v>41030</v>
      </c>
      <c r="B7" s="7" t="str">
        <f>TEXT(A7,"MM-YYYY")</f>
        <v>05-2012</v>
      </c>
      <c r="C7" s="7">
        <v>5</v>
      </c>
      <c r="D7" s="7">
        <f t="shared" si="0"/>
        <v>5</v>
      </c>
      <c r="E7" s="7">
        <f t="shared" si="1"/>
        <v>2012</v>
      </c>
      <c r="F7" s="1">
        <v>8721</v>
      </c>
      <c r="G7" s="1">
        <v>445.66510543303235</v>
      </c>
      <c r="H7" s="1"/>
      <c r="I7" s="1">
        <v>309960</v>
      </c>
      <c r="J7" s="1">
        <v>6290064</v>
      </c>
      <c r="K7" s="1">
        <v>198664</v>
      </c>
      <c r="L7" s="1">
        <v>1853</v>
      </c>
      <c r="M7" s="1">
        <v>150</v>
      </c>
      <c r="N7" s="1">
        <v>17</v>
      </c>
      <c r="O7" s="1">
        <v>0</v>
      </c>
      <c r="P7" s="1">
        <v>0</v>
      </c>
      <c r="Q7" s="1">
        <v>6636000</v>
      </c>
    </row>
    <row r="8" spans="1:21" x14ac:dyDescent="0.3">
      <c r="A8" s="3">
        <v>41061</v>
      </c>
      <c r="B8" s="7" t="str">
        <f>TEXT(A8,"MM-YYYY")</f>
        <v>06-2012</v>
      </c>
      <c r="C8" s="7">
        <v>6</v>
      </c>
      <c r="D8" s="7">
        <f t="shared" si="0"/>
        <v>6</v>
      </c>
      <c r="E8" s="7">
        <f t="shared" si="1"/>
        <v>2012</v>
      </c>
      <c r="F8" s="1">
        <v>6764</v>
      </c>
      <c r="G8" s="1">
        <v>310.34669068936762</v>
      </c>
      <c r="H8" s="1"/>
      <c r="I8" s="1">
        <v>0</v>
      </c>
      <c r="J8" s="1">
        <v>842724</v>
      </c>
      <c r="K8" s="1">
        <v>0</v>
      </c>
      <c r="L8" s="1">
        <v>1904</v>
      </c>
      <c r="M8" s="1">
        <v>152</v>
      </c>
      <c r="N8" s="1">
        <v>21</v>
      </c>
      <c r="O8" s="1">
        <v>0</v>
      </c>
      <c r="P8" s="1">
        <v>1</v>
      </c>
      <c r="Q8" s="1">
        <v>0</v>
      </c>
    </row>
    <row r="9" spans="1:21" x14ac:dyDescent="0.3">
      <c r="A9" s="3">
        <v>41091</v>
      </c>
      <c r="B9" s="7" t="str">
        <f>TEXT(A9,"MM-YYYY")</f>
        <v>07-2012</v>
      </c>
      <c r="C9" s="7">
        <v>7</v>
      </c>
      <c r="D9" s="7">
        <f t="shared" si="0"/>
        <v>7</v>
      </c>
      <c r="E9" s="7">
        <f t="shared" si="1"/>
        <v>2012</v>
      </c>
      <c r="F9" s="1">
        <v>6538</v>
      </c>
      <c r="G9" s="1">
        <v>658.8007373459028</v>
      </c>
      <c r="H9" s="1"/>
      <c r="I9" s="1">
        <v>309960</v>
      </c>
      <c r="J9" s="1">
        <v>8608356</v>
      </c>
      <c r="K9" s="1">
        <v>76327</v>
      </c>
      <c r="L9" s="1">
        <v>1919</v>
      </c>
      <c r="M9" s="1">
        <v>155</v>
      </c>
      <c r="N9" s="1">
        <v>21</v>
      </c>
      <c r="O9" s="1">
        <v>0</v>
      </c>
      <c r="P9" s="1">
        <v>1</v>
      </c>
      <c r="Q9" s="1">
        <v>6836000</v>
      </c>
    </row>
    <row r="10" spans="1:21" x14ac:dyDescent="0.3">
      <c r="A10" s="3">
        <v>41122</v>
      </c>
      <c r="B10" s="7" t="str">
        <f>TEXT(A10,"MM-YYYY")</f>
        <v>08-2012</v>
      </c>
      <c r="C10" s="7">
        <v>8</v>
      </c>
      <c r="D10" s="7">
        <f t="shared" si="0"/>
        <v>8</v>
      </c>
      <c r="E10" s="7">
        <f t="shared" si="1"/>
        <v>2012</v>
      </c>
      <c r="F10" s="1">
        <v>6808</v>
      </c>
      <c r="G10" s="1">
        <v>614.21245932788941</v>
      </c>
      <c r="H10" s="1"/>
      <c r="I10" s="1">
        <v>309960</v>
      </c>
      <c r="J10" s="1">
        <v>9821956</v>
      </c>
      <c r="K10" s="1">
        <v>973811</v>
      </c>
      <c r="L10" s="1">
        <v>2266</v>
      </c>
      <c r="M10" s="1">
        <v>153</v>
      </c>
      <c r="N10" s="1">
        <v>20</v>
      </c>
      <c r="O10" s="1">
        <v>0</v>
      </c>
      <c r="P10" s="1">
        <v>0</v>
      </c>
      <c r="Q10" s="1">
        <v>0</v>
      </c>
    </row>
    <row r="11" spans="1:21" x14ac:dyDescent="0.3">
      <c r="A11" s="3">
        <v>41153</v>
      </c>
      <c r="B11" s="7" t="str">
        <f>TEXT(A11,"MM-YYYY")</f>
        <v>09-2012</v>
      </c>
      <c r="C11" s="7">
        <v>9</v>
      </c>
      <c r="D11" s="7">
        <f t="shared" si="0"/>
        <v>9</v>
      </c>
      <c r="E11" s="7">
        <f t="shared" si="1"/>
        <v>2012</v>
      </c>
      <c r="F11" s="1">
        <v>6292</v>
      </c>
      <c r="G11" s="1">
        <v>388.93428086932994</v>
      </c>
      <c r="H11" s="1"/>
      <c r="I11" s="1">
        <v>0</v>
      </c>
      <c r="J11" s="1">
        <v>9815689</v>
      </c>
      <c r="K11" s="1">
        <v>1032480</v>
      </c>
      <c r="L11" s="1">
        <v>2370</v>
      </c>
      <c r="M11" s="1">
        <v>153</v>
      </c>
      <c r="N11" s="1">
        <v>19</v>
      </c>
      <c r="O11" s="1">
        <v>0</v>
      </c>
      <c r="P11" s="1">
        <v>0</v>
      </c>
      <c r="Q11" s="1">
        <v>0</v>
      </c>
    </row>
    <row r="12" spans="1:21" x14ac:dyDescent="0.3">
      <c r="A12" s="3">
        <v>41183</v>
      </c>
      <c r="B12" s="7" t="str">
        <f>TEXT(A12,"MM-YYYY")</f>
        <v>10-2012</v>
      </c>
      <c r="C12" s="7">
        <v>10</v>
      </c>
      <c r="D12" s="7">
        <f t="shared" si="0"/>
        <v>10</v>
      </c>
      <c r="E12" s="7">
        <f t="shared" si="1"/>
        <v>2012</v>
      </c>
      <c r="F12" s="1">
        <v>6973</v>
      </c>
      <c r="G12" s="1">
        <v>950.53061939867041</v>
      </c>
      <c r="H12" s="1"/>
      <c r="I12" s="1">
        <v>0</v>
      </c>
      <c r="J12" s="1">
        <v>10055241</v>
      </c>
      <c r="K12" s="1">
        <v>3288544</v>
      </c>
      <c r="L12" s="1">
        <v>2401</v>
      </c>
      <c r="M12" s="1">
        <v>154</v>
      </c>
      <c r="N12" s="1">
        <v>20</v>
      </c>
      <c r="O12" s="1">
        <v>14536000</v>
      </c>
      <c r="P12" s="1">
        <v>0</v>
      </c>
      <c r="Q12" s="1">
        <v>13288000</v>
      </c>
    </row>
    <row r="13" spans="1:21" x14ac:dyDescent="0.3">
      <c r="A13" s="3">
        <v>41214</v>
      </c>
      <c r="B13" s="7" t="str">
        <f>TEXT(A13,"MM-YYYY")</f>
        <v>11-2012</v>
      </c>
      <c r="C13" s="7">
        <v>11</v>
      </c>
      <c r="D13" s="7">
        <f t="shared" si="0"/>
        <v>11</v>
      </c>
      <c r="E13" s="7">
        <f t="shared" si="1"/>
        <v>2012</v>
      </c>
      <c r="F13" s="1">
        <v>8132</v>
      </c>
      <c r="G13" s="1">
        <v>972.9614957294616</v>
      </c>
      <c r="H13" s="1"/>
      <c r="I13" s="1">
        <v>336960</v>
      </c>
      <c r="J13" s="1">
        <v>11444689</v>
      </c>
      <c r="K13" s="1">
        <v>18087951</v>
      </c>
      <c r="L13" s="1">
        <v>2472</v>
      </c>
      <c r="M13" s="1">
        <v>153</v>
      </c>
      <c r="N13" s="1">
        <v>22</v>
      </c>
      <c r="O13" s="1">
        <v>0</v>
      </c>
      <c r="P13" s="1">
        <v>0</v>
      </c>
      <c r="Q13" s="1">
        <v>38508000</v>
      </c>
    </row>
    <row r="14" spans="1:21" x14ac:dyDescent="0.3">
      <c r="A14" s="3">
        <v>41244</v>
      </c>
      <c r="B14" s="7" t="str">
        <f>TEXT(A14,"MM-YYYY")</f>
        <v>12-2012</v>
      </c>
      <c r="C14" s="7">
        <v>12</v>
      </c>
      <c r="D14" s="7">
        <f t="shared" si="0"/>
        <v>12</v>
      </c>
      <c r="E14" s="7">
        <f t="shared" si="1"/>
        <v>2012</v>
      </c>
      <c r="F14" s="1">
        <v>8857</v>
      </c>
      <c r="G14" s="1">
        <v>1070.018608023101</v>
      </c>
      <c r="H14" s="1"/>
      <c r="I14" s="1">
        <v>3432317</v>
      </c>
      <c r="J14" s="1">
        <v>7789681</v>
      </c>
      <c r="K14" s="1">
        <v>10646798</v>
      </c>
      <c r="L14" s="1">
        <v>2574</v>
      </c>
      <c r="M14" s="1">
        <v>151</v>
      </c>
      <c r="N14" s="1">
        <v>12</v>
      </c>
      <c r="O14" s="1">
        <v>0</v>
      </c>
      <c r="P14" s="1">
        <v>0</v>
      </c>
      <c r="Q14" s="1">
        <v>15825000</v>
      </c>
    </row>
    <row r="15" spans="1:21" x14ac:dyDescent="0.3">
      <c r="A15" s="3">
        <v>41275</v>
      </c>
      <c r="B15" s="7" t="str">
        <f>TEXT(A15,"MM-YYYY")</f>
        <v>01-2013</v>
      </c>
      <c r="C15" s="7">
        <v>13</v>
      </c>
      <c r="D15" s="7">
        <f t="shared" si="0"/>
        <v>1</v>
      </c>
      <c r="E15" s="7">
        <f t="shared" si="1"/>
        <v>2013</v>
      </c>
      <c r="F15" s="1">
        <v>8939</v>
      </c>
      <c r="G15" s="1">
        <v>1620.4487480213188</v>
      </c>
      <c r="H15" s="1"/>
      <c r="I15" s="1">
        <v>3412067</v>
      </c>
      <c r="J15" s="1">
        <v>11404129</v>
      </c>
      <c r="K15" s="1">
        <v>2776414</v>
      </c>
      <c r="L15" s="1">
        <v>2669</v>
      </c>
      <c r="M15" s="1">
        <v>154</v>
      </c>
      <c r="N15" s="1">
        <v>5</v>
      </c>
      <c r="O15" s="1">
        <v>0</v>
      </c>
      <c r="P15" s="1">
        <v>0</v>
      </c>
      <c r="Q15" s="1">
        <v>0</v>
      </c>
    </row>
    <row r="16" spans="1:21" x14ac:dyDescent="0.3">
      <c r="A16" s="3">
        <v>41306</v>
      </c>
      <c r="B16" s="7" t="str">
        <f>TEXT(A16,"MM-YYYY")</f>
        <v>02-2013</v>
      </c>
      <c r="C16" s="7">
        <v>14</v>
      </c>
      <c r="D16" s="7">
        <f t="shared" si="0"/>
        <v>2</v>
      </c>
      <c r="E16" s="7">
        <f t="shared" si="1"/>
        <v>2013</v>
      </c>
      <c r="F16" s="1">
        <v>7863</v>
      </c>
      <c r="G16" s="1">
        <v>495.43507550150218</v>
      </c>
      <c r="H16" s="1"/>
      <c r="I16" s="1">
        <v>3412067</v>
      </c>
      <c r="J16" s="1">
        <v>11400752.25</v>
      </c>
      <c r="K16" s="1">
        <v>0</v>
      </c>
      <c r="L16" s="1">
        <v>2461</v>
      </c>
      <c r="M16" s="1">
        <v>154</v>
      </c>
      <c r="N16" s="1">
        <v>11</v>
      </c>
      <c r="O16" s="1">
        <v>0</v>
      </c>
      <c r="P16" s="1">
        <v>0</v>
      </c>
      <c r="Q16" s="1">
        <v>1000</v>
      </c>
    </row>
    <row r="17" spans="1:17" x14ac:dyDescent="0.3">
      <c r="A17" s="3">
        <v>41334</v>
      </c>
      <c r="B17" s="7" t="str">
        <f>TEXT(A17,"MM-YYYY")</f>
        <v>03-2013</v>
      </c>
      <c r="C17" s="7">
        <v>15</v>
      </c>
      <c r="D17" s="7">
        <f t="shared" si="0"/>
        <v>3</v>
      </c>
      <c r="E17" s="7">
        <f t="shared" si="1"/>
        <v>2013</v>
      </c>
      <c r="F17" s="1">
        <v>9506</v>
      </c>
      <c r="G17" s="1">
        <v>1296.654317371904</v>
      </c>
      <c r="H17" s="1"/>
      <c r="I17" s="1">
        <v>2912067</v>
      </c>
      <c r="J17" s="1">
        <v>12425625</v>
      </c>
      <c r="K17" s="1">
        <v>4900000</v>
      </c>
      <c r="L17" s="1">
        <v>2159</v>
      </c>
      <c r="M17" s="1">
        <v>153</v>
      </c>
      <c r="N17" s="1">
        <v>18</v>
      </c>
      <c r="O17" s="1">
        <v>0</v>
      </c>
      <c r="P17" s="1">
        <v>0</v>
      </c>
      <c r="Q17" s="1">
        <v>6840000</v>
      </c>
    </row>
    <row r="18" spans="1:17" x14ac:dyDescent="0.3">
      <c r="A18" s="3">
        <v>41365</v>
      </c>
      <c r="B18" s="7" t="str">
        <f>TEXT(A18,"MM-YYYY")</f>
        <v>04-2013</v>
      </c>
      <c r="C18" s="7">
        <v>16</v>
      </c>
      <c r="D18" s="7">
        <f t="shared" si="0"/>
        <v>4</v>
      </c>
      <c r="E18" s="7">
        <f t="shared" si="1"/>
        <v>2013</v>
      </c>
      <c r="F18" s="1">
        <v>10338</v>
      </c>
      <c r="G18" s="1">
        <v>648.81143862317333</v>
      </c>
      <c r="H18" s="1"/>
      <c r="I18" s="1">
        <v>2912067</v>
      </c>
      <c r="J18" s="1">
        <v>16662724</v>
      </c>
      <c r="K18" s="1">
        <v>5715857</v>
      </c>
      <c r="L18" s="1">
        <v>2599</v>
      </c>
      <c r="M18" s="1">
        <v>151</v>
      </c>
      <c r="N18" s="1">
        <v>18</v>
      </c>
      <c r="O18" s="1">
        <v>0</v>
      </c>
      <c r="P18" s="1">
        <v>0</v>
      </c>
      <c r="Q18" s="1">
        <v>0</v>
      </c>
    </row>
    <row r="19" spans="1:17" x14ac:dyDescent="0.3">
      <c r="A19" s="3">
        <v>41395</v>
      </c>
      <c r="B19" s="7" t="str">
        <f>TEXT(A19,"MM-YYYY")</f>
        <v>05-2013</v>
      </c>
      <c r="C19" s="7">
        <v>17</v>
      </c>
      <c r="D19" s="7">
        <f t="shared" si="0"/>
        <v>5</v>
      </c>
      <c r="E19" s="7">
        <f t="shared" si="1"/>
        <v>2013</v>
      </c>
      <c r="F19" s="1">
        <v>10094</v>
      </c>
      <c r="G19" s="1">
        <v>643.83399474514692</v>
      </c>
      <c r="H19" s="1"/>
      <c r="I19" s="1">
        <v>412067</v>
      </c>
      <c r="J19" s="1">
        <v>12425625</v>
      </c>
      <c r="K19" s="1">
        <v>20145571</v>
      </c>
      <c r="L19" s="1">
        <v>2820</v>
      </c>
      <c r="M19" s="1">
        <v>152</v>
      </c>
      <c r="N19" s="1">
        <v>17</v>
      </c>
      <c r="O19" s="1">
        <v>0</v>
      </c>
      <c r="P19" s="1">
        <v>0</v>
      </c>
      <c r="Q19" s="1">
        <v>0</v>
      </c>
    </row>
    <row r="20" spans="1:17" x14ac:dyDescent="0.3">
      <c r="A20" s="3">
        <v>41426</v>
      </c>
      <c r="B20" s="7" t="str">
        <f>TEXT(A20,"MM-YYYY")</f>
        <v>06-2013</v>
      </c>
      <c r="C20" s="7">
        <v>18</v>
      </c>
      <c r="D20" s="7">
        <f t="shared" si="0"/>
        <v>6</v>
      </c>
      <c r="E20" s="7">
        <f t="shared" si="1"/>
        <v>2013</v>
      </c>
      <c r="F20" s="1">
        <v>8523</v>
      </c>
      <c r="G20" s="1">
        <v>694.1209704282229</v>
      </c>
      <c r="H20" s="1"/>
      <c r="I20" s="1">
        <v>412067</v>
      </c>
      <c r="J20" s="1">
        <v>7043716</v>
      </c>
      <c r="K20" s="1">
        <v>0</v>
      </c>
      <c r="L20" s="1">
        <v>2597</v>
      </c>
      <c r="M20" s="1">
        <v>154</v>
      </c>
      <c r="N20" s="1">
        <v>7</v>
      </c>
      <c r="O20" s="1">
        <v>0</v>
      </c>
      <c r="P20" s="1">
        <v>0</v>
      </c>
      <c r="Q20" s="1">
        <v>28600000</v>
      </c>
    </row>
    <row r="21" spans="1:17" x14ac:dyDescent="0.3">
      <c r="A21" s="3">
        <v>41456</v>
      </c>
      <c r="B21" s="7" t="str">
        <f>TEXT(A21,"MM-YYYY")</f>
        <v>07-2013</v>
      </c>
      <c r="C21" s="7">
        <v>19</v>
      </c>
      <c r="D21" s="7">
        <f t="shared" si="0"/>
        <v>7</v>
      </c>
      <c r="E21" s="7">
        <f t="shared" si="1"/>
        <v>2013</v>
      </c>
      <c r="F21" s="1">
        <v>8283</v>
      </c>
      <c r="G21" s="1">
        <v>570.57501588428511</v>
      </c>
      <c r="H21" s="1"/>
      <c r="I21" s="1">
        <v>412067</v>
      </c>
      <c r="J21" s="1">
        <v>5953600</v>
      </c>
      <c r="K21" s="1">
        <v>2801332</v>
      </c>
      <c r="L21" s="1">
        <v>2530</v>
      </c>
      <c r="M21" s="1">
        <v>155</v>
      </c>
      <c r="N21" s="1">
        <v>3</v>
      </c>
      <c r="O21" s="1">
        <v>0</v>
      </c>
      <c r="P21" s="1">
        <v>0</v>
      </c>
      <c r="Q21" s="1">
        <v>28350000</v>
      </c>
    </row>
    <row r="22" spans="1:17" x14ac:dyDescent="0.3">
      <c r="A22" s="3">
        <v>41487</v>
      </c>
      <c r="B22" s="7" t="str">
        <f>TEXT(A22,"MM-YYYY")</f>
        <v>08-2013</v>
      </c>
      <c r="C22" s="7">
        <v>20</v>
      </c>
      <c r="D22" s="7">
        <f t="shared" si="0"/>
        <v>8</v>
      </c>
      <c r="E22" s="7">
        <f t="shared" si="1"/>
        <v>2013</v>
      </c>
      <c r="F22" s="1">
        <v>8210</v>
      </c>
      <c r="G22" s="1">
        <v>463.58008429952673</v>
      </c>
      <c r="H22" s="1"/>
      <c r="I22" s="1">
        <v>412067</v>
      </c>
      <c r="J22" s="1">
        <v>5953600</v>
      </c>
      <c r="K22" s="1">
        <v>3517289</v>
      </c>
      <c r="L22" s="1">
        <v>2419</v>
      </c>
      <c r="M22" s="1">
        <v>156</v>
      </c>
      <c r="N22" s="1">
        <v>1</v>
      </c>
      <c r="O22" s="1">
        <v>0</v>
      </c>
      <c r="P22" s="1">
        <v>0</v>
      </c>
      <c r="Q22" s="1">
        <v>6840000</v>
      </c>
    </row>
    <row r="23" spans="1:17" x14ac:dyDescent="0.3">
      <c r="A23" s="3">
        <v>41518</v>
      </c>
      <c r="B23" s="7" t="str">
        <f>TEXT(A23,"MM-YYYY")</f>
        <v>09-2013</v>
      </c>
      <c r="C23" s="7">
        <v>21</v>
      </c>
      <c r="D23" s="7">
        <f t="shared" si="0"/>
        <v>9</v>
      </c>
      <c r="E23" s="7">
        <f t="shared" si="1"/>
        <v>2013</v>
      </c>
      <c r="F23" s="1">
        <v>7656</v>
      </c>
      <c r="G23" s="1">
        <v>406.14236140169919</v>
      </c>
      <c r="H23" s="1"/>
      <c r="I23" s="1">
        <v>412067</v>
      </c>
      <c r="J23" s="1">
        <v>5953600</v>
      </c>
      <c r="K23" s="1">
        <v>0</v>
      </c>
      <c r="L23" s="1">
        <v>1857</v>
      </c>
      <c r="M23" s="1">
        <v>156</v>
      </c>
      <c r="N23" s="1">
        <v>6</v>
      </c>
      <c r="O23" s="1">
        <v>0</v>
      </c>
      <c r="P23" s="1">
        <v>0</v>
      </c>
      <c r="Q23" s="1">
        <v>6840000</v>
      </c>
    </row>
    <row r="24" spans="1:17" x14ac:dyDescent="0.3">
      <c r="A24" s="3">
        <v>41548</v>
      </c>
      <c r="B24" s="7" t="str">
        <f>TEXT(A24,"MM-YYYY")</f>
        <v>10-2013</v>
      </c>
      <c r="C24" s="7">
        <v>22</v>
      </c>
      <c r="D24" s="7">
        <f t="shared" si="0"/>
        <v>10</v>
      </c>
      <c r="E24" s="7">
        <f t="shared" si="1"/>
        <v>2013</v>
      </c>
      <c r="F24" s="1">
        <v>8167</v>
      </c>
      <c r="G24" s="1">
        <v>740.33591247497293</v>
      </c>
      <c r="H24" s="1"/>
      <c r="I24" s="1">
        <v>2912067</v>
      </c>
      <c r="J24" s="1">
        <v>8755681</v>
      </c>
      <c r="K24" s="1">
        <v>2972895</v>
      </c>
      <c r="L24" s="1">
        <v>1956</v>
      </c>
      <c r="M24" s="1">
        <v>156</v>
      </c>
      <c r="N24" s="1">
        <v>13</v>
      </c>
      <c r="O24" s="1">
        <v>0</v>
      </c>
      <c r="P24" s="1">
        <v>0</v>
      </c>
      <c r="Q24" s="1">
        <v>0</v>
      </c>
    </row>
    <row r="25" spans="1:17" x14ac:dyDescent="0.3">
      <c r="A25" s="3">
        <v>41579</v>
      </c>
      <c r="B25" s="7" t="str">
        <f>TEXT(A25,"MM-YYYY")</f>
        <v>11-2013</v>
      </c>
      <c r="C25" s="7">
        <v>23</v>
      </c>
      <c r="D25" s="7">
        <f t="shared" si="0"/>
        <v>11</v>
      </c>
      <c r="E25" s="7">
        <f t="shared" si="1"/>
        <v>2013</v>
      </c>
      <c r="F25" s="1">
        <v>8326</v>
      </c>
      <c r="G25" s="1">
        <v>481.70522764985424</v>
      </c>
      <c r="H25" s="1"/>
      <c r="I25" s="1">
        <v>2912067</v>
      </c>
      <c r="J25" s="1">
        <v>8564402.25</v>
      </c>
      <c r="K25" s="1">
        <v>2889982</v>
      </c>
      <c r="L25" s="1">
        <v>2398</v>
      </c>
      <c r="M25" s="1">
        <v>155</v>
      </c>
      <c r="N25" s="1">
        <v>15</v>
      </c>
      <c r="O25" s="1">
        <v>0</v>
      </c>
      <c r="P25" s="1">
        <v>0</v>
      </c>
      <c r="Q25" s="1">
        <v>0</v>
      </c>
    </row>
    <row r="26" spans="1:17" x14ac:dyDescent="0.3">
      <c r="A26" s="3">
        <v>41609</v>
      </c>
      <c r="B26" s="7" t="str">
        <f>TEXT(A26,"MM-YYYY")</f>
        <v>12-2013</v>
      </c>
      <c r="C26" s="7">
        <v>24</v>
      </c>
      <c r="D26" s="7">
        <f t="shared" si="0"/>
        <v>12</v>
      </c>
      <c r="E26" s="7">
        <f t="shared" si="1"/>
        <v>2013</v>
      </c>
      <c r="F26" s="1">
        <v>8275</v>
      </c>
      <c r="G26" s="1">
        <v>532.60736766391972</v>
      </c>
      <c r="H26" s="1"/>
      <c r="I26" s="1">
        <v>412067</v>
      </c>
      <c r="J26" s="1">
        <v>10640644</v>
      </c>
      <c r="K26" s="1">
        <v>0</v>
      </c>
      <c r="L26" s="1">
        <v>1542</v>
      </c>
      <c r="M26" s="1">
        <v>155</v>
      </c>
      <c r="N26" s="1">
        <v>16</v>
      </c>
      <c r="O26" s="1">
        <v>0</v>
      </c>
      <c r="P26" s="1">
        <v>0</v>
      </c>
      <c r="Q26" s="1">
        <v>10880000</v>
      </c>
    </row>
    <row r="27" spans="1:17" x14ac:dyDescent="0.3">
      <c r="A27" s="3">
        <v>41640</v>
      </c>
      <c r="B27" s="7" t="str">
        <f>TEXT(A27,"MM-YYYY")</f>
        <v>01-2014</v>
      </c>
      <c r="C27" s="7">
        <v>25</v>
      </c>
      <c r="D27" s="7">
        <f t="shared" si="0"/>
        <v>1</v>
      </c>
      <c r="E27" s="7">
        <f t="shared" si="1"/>
        <v>2014</v>
      </c>
      <c r="F27" s="1">
        <v>8025</v>
      </c>
      <c r="G27" s="1">
        <v>556.24535010357852</v>
      </c>
      <c r="H27" s="1"/>
      <c r="I27" s="1">
        <v>0</v>
      </c>
      <c r="J27" s="1">
        <v>11292960.25</v>
      </c>
      <c r="K27" s="1">
        <v>0</v>
      </c>
      <c r="L27" s="1">
        <v>1548</v>
      </c>
      <c r="M27" s="1">
        <v>154</v>
      </c>
      <c r="N27" s="1">
        <v>6</v>
      </c>
      <c r="O27" s="1">
        <v>0</v>
      </c>
      <c r="P27" s="1">
        <v>0</v>
      </c>
      <c r="Q27" s="1">
        <v>0</v>
      </c>
    </row>
    <row r="28" spans="1:17" x14ac:dyDescent="0.3">
      <c r="A28" s="3">
        <v>41671</v>
      </c>
      <c r="B28" s="7" t="str">
        <f>TEXT(A28,"MM-YYYY")</f>
        <v>02-2014</v>
      </c>
      <c r="C28" s="7">
        <v>26</v>
      </c>
      <c r="D28" s="7">
        <f t="shared" si="0"/>
        <v>2</v>
      </c>
      <c r="E28" s="7">
        <f t="shared" si="1"/>
        <v>2014</v>
      </c>
      <c r="F28" s="1">
        <v>7350</v>
      </c>
      <c r="G28" s="1">
        <v>830.02078631116046</v>
      </c>
      <c r="H28" s="1"/>
      <c r="I28" s="1">
        <v>0</v>
      </c>
      <c r="J28" s="1">
        <v>14058750.25</v>
      </c>
      <c r="K28" s="1">
        <v>0</v>
      </c>
      <c r="L28" s="1">
        <v>2039</v>
      </c>
      <c r="M28" s="1">
        <v>156</v>
      </c>
      <c r="N28" s="1">
        <v>13</v>
      </c>
      <c r="O28" s="1">
        <v>0</v>
      </c>
      <c r="P28" s="1">
        <v>0</v>
      </c>
      <c r="Q28" s="1">
        <v>0</v>
      </c>
    </row>
    <row r="29" spans="1:17" x14ac:dyDescent="0.3">
      <c r="A29" s="3">
        <v>41699</v>
      </c>
      <c r="B29" s="7" t="str">
        <f>TEXT(A29,"MM-YYYY")</f>
        <v>03-2014</v>
      </c>
      <c r="C29" s="7">
        <v>27</v>
      </c>
      <c r="D29" s="7">
        <f t="shared" si="0"/>
        <v>3</v>
      </c>
      <c r="E29" s="7">
        <f t="shared" si="1"/>
        <v>2014</v>
      </c>
      <c r="F29" s="1">
        <v>9306</v>
      </c>
      <c r="G29" s="1">
        <v>1087.4312469532304</v>
      </c>
      <c r="H29" s="1"/>
      <c r="I29" s="1">
        <v>0</v>
      </c>
      <c r="J29" s="1">
        <v>91968100</v>
      </c>
      <c r="K29" s="1">
        <v>0</v>
      </c>
      <c r="L29" s="1">
        <v>2569</v>
      </c>
      <c r="M29" s="1">
        <v>154</v>
      </c>
      <c r="N29" s="1">
        <v>16</v>
      </c>
      <c r="O29" s="1">
        <v>201000</v>
      </c>
      <c r="P29" s="1">
        <v>0</v>
      </c>
      <c r="Q29" s="1">
        <v>0</v>
      </c>
    </row>
    <row r="30" spans="1:17" x14ac:dyDescent="0.3">
      <c r="A30" s="3">
        <v>41730</v>
      </c>
      <c r="B30" s="7" t="str">
        <f>TEXT(A30,"MM-YYYY")</f>
        <v>04-2014</v>
      </c>
      <c r="C30" s="7">
        <v>28</v>
      </c>
      <c r="D30" s="7">
        <f t="shared" si="0"/>
        <v>4</v>
      </c>
      <c r="E30" s="7">
        <f t="shared" si="1"/>
        <v>2014</v>
      </c>
      <c r="F30" s="1">
        <v>10390</v>
      </c>
      <c r="G30" s="1">
        <v>1151.9926671345531</v>
      </c>
      <c r="H30" s="1"/>
      <c r="I30" s="1">
        <v>0</v>
      </c>
      <c r="J30" s="1">
        <v>17451506.25</v>
      </c>
      <c r="K30" s="1">
        <v>0</v>
      </c>
      <c r="L30" s="1">
        <v>2645</v>
      </c>
      <c r="M30" s="1">
        <v>151</v>
      </c>
      <c r="N30" s="1">
        <v>16</v>
      </c>
      <c r="O30" s="1">
        <v>603000</v>
      </c>
      <c r="P30" s="1">
        <v>0</v>
      </c>
      <c r="Q30" s="1">
        <v>0</v>
      </c>
    </row>
    <row r="31" spans="1:17" x14ac:dyDescent="0.3">
      <c r="A31" s="3">
        <v>41760</v>
      </c>
      <c r="B31" s="7" t="str">
        <f>TEXT(A31,"MM-YYYY")</f>
        <v>05-2014</v>
      </c>
      <c r="C31" s="7">
        <v>29</v>
      </c>
      <c r="D31" s="7">
        <f t="shared" si="0"/>
        <v>5</v>
      </c>
      <c r="E31" s="7">
        <f t="shared" si="1"/>
        <v>2014</v>
      </c>
      <c r="F31" s="1">
        <v>10455</v>
      </c>
      <c r="G31" s="1">
        <v>1128.3866856656325</v>
      </c>
      <c r="H31" s="1"/>
      <c r="I31" s="1">
        <v>0</v>
      </c>
      <c r="J31" s="1">
        <v>16479540.25</v>
      </c>
      <c r="K31" s="1">
        <v>0</v>
      </c>
      <c r="L31" s="1">
        <v>3028</v>
      </c>
      <c r="M31" s="1">
        <v>151</v>
      </c>
      <c r="N31" s="1">
        <v>7</v>
      </c>
      <c r="O31" s="1">
        <v>0</v>
      </c>
      <c r="P31" s="1">
        <v>0</v>
      </c>
      <c r="Q31" s="1">
        <v>12214000</v>
      </c>
    </row>
    <row r="32" spans="1:17" x14ac:dyDescent="0.3">
      <c r="A32" s="3">
        <v>41791</v>
      </c>
      <c r="B32" s="7" t="str">
        <f>TEXT(A32,"MM-YYYY")</f>
        <v>06-2014</v>
      </c>
      <c r="C32" s="7">
        <v>30</v>
      </c>
      <c r="D32" s="7">
        <f t="shared" si="0"/>
        <v>6</v>
      </c>
      <c r="E32" s="7">
        <f t="shared" si="1"/>
        <v>2014</v>
      </c>
      <c r="F32" s="1">
        <v>9240</v>
      </c>
      <c r="G32" s="1">
        <v>1223.6820081173857</v>
      </c>
      <c r="H32" s="1"/>
      <c r="I32" s="1">
        <v>0</v>
      </c>
      <c r="J32" s="1">
        <v>16301406.25</v>
      </c>
      <c r="K32" s="1">
        <v>0</v>
      </c>
      <c r="L32" s="1">
        <v>3143</v>
      </c>
      <c r="M32" s="1">
        <v>153</v>
      </c>
      <c r="N32" s="1">
        <v>3</v>
      </c>
      <c r="O32" s="1">
        <v>0</v>
      </c>
      <c r="P32" s="1">
        <v>0</v>
      </c>
      <c r="Q32" s="1">
        <v>0</v>
      </c>
    </row>
    <row r="33" spans="1:17" x14ac:dyDescent="0.3">
      <c r="A33" s="3">
        <v>41821</v>
      </c>
      <c r="B33" s="7" t="str">
        <f>TEXT(A33,"MM-YYYY")</f>
        <v>07-2014</v>
      </c>
      <c r="C33" s="7">
        <v>31</v>
      </c>
      <c r="D33" s="7">
        <f t="shared" si="0"/>
        <v>7</v>
      </c>
      <c r="E33" s="7">
        <f t="shared" si="1"/>
        <v>2014</v>
      </c>
      <c r="F33" s="1">
        <v>8688</v>
      </c>
      <c r="G33" s="1">
        <v>1110.7787545931426</v>
      </c>
      <c r="H33" s="1"/>
      <c r="I33" s="1">
        <v>0</v>
      </c>
      <c r="J33" s="1">
        <v>12260502.25</v>
      </c>
      <c r="K33" s="1">
        <v>0</v>
      </c>
      <c r="L33" s="1">
        <v>2817</v>
      </c>
      <c r="M33" s="1">
        <v>154</v>
      </c>
      <c r="N33" s="1">
        <v>1</v>
      </c>
      <c r="O33" s="1">
        <v>0</v>
      </c>
      <c r="P33" s="1">
        <v>0</v>
      </c>
      <c r="Q33" s="1">
        <v>0</v>
      </c>
    </row>
    <row r="34" spans="1:17" x14ac:dyDescent="0.3">
      <c r="A34" s="3">
        <v>41852</v>
      </c>
      <c r="B34" s="7" t="str">
        <f>TEXT(A34,"MM-YYYY")</f>
        <v>08-2014</v>
      </c>
      <c r="C34" s="7">
        <v>32</v>
      </c>
      <c r="D34" s="7">
        <f t="shared" si="0"/>
        <v>8</v>
      </c>
      <c r="E34" s="7">
        <f t="shared" si="1"/>
        <v>2014</v>
      </c>
      <c r="F34" s="1">
        <v>8677</v>
      </c>
      <c r="G34" s="1">
        <v>570.57501588428511</v>
      </c>
      <c r="H34" s="1"/>
      <c r="I34" s="1">
        <v>0</v>
      </c>
      <c r="J34" s="1">
        <v>9803161</v>
      </c>
      <c r="K34" s="1">
        <v>0</v>
      </c>
      <c r="L34" s="1">
        <v>2719</v>
      </c>
      <c r="M34" s="1">
        <v>153</v>
      </c>
      <c r="N34" s="1">
        <v>0</v>
      </c>
      <c r="O34" s="1">
        <v>0</v>
      </c>
      <c r="P34" s="1">
        <v>0</v>
      </c>
      <c r="Q34" s="1">
        <v>6107000</v>
      </c>
    </row>
    <row r="35" spans="1:17" x14ac:dyDescent="0.3">
      <c r="A35" s="3">
        <v>41883</v>
      </c>
      <c r="B35" s="7" t="str">
        <f>TEXT(A35,"MM-YYYY")</f>
        <v>09-2014</v>
      </c>
      <c r="C35" s="7">
        <v>33</v>
      </c>
      <c r="D35" s="7">
        <f t="shared" si="0"/>
        <v>9</v>
      </c>
      <c r="E35" s="7">
        <f t="shared" si="1"/>
        <v>2014</v>
      </c>
      <c r="F35" s="1">
        <v>8270</v>
      </c>
      <c r="G35" s="1">
        <v>542.02558784830228</v>
      </c>
      <c r="H35" s="1"/>
      <c r="I35" s="1">
        <v>0</v>
      </c>
      <c r="J35" s="1">
        <v>9597604</v>
      </c>
      <c r="K35" s="1">
        <v>0</v>
      </c>
      <c r="L35" s="1">
        <v>2494</v>
      </c>
      <c r="M35" s="1">
        <v>153</v>
      </c>
      <c r="N35" s="1">
        <v>0</v>
      </c>
      <c r="O35" s="1">
        <v>6107000</v>
      </c>
      <c r="P35" s="1">
        <v>0</v>
      </c>
      <c r="Q35" s="1">
        <v>0</v>
      </c>
    </row>
    <row r="36" spans="1:17" x14ac:dyDescent="0.3">
      <c r="A36" s="3">
        <v>41913</v>
      </c>
      <c r="B36" s="7" t="str">
        <f>TEXT(A36,"MM-YYYY")</f>
        <v>10-2014</v>
      </c>
      <c r="C36" s="7">
        <v>34</v>
      </c>
      <c r="D36" s="7">
        <f t="shared" si="0"/>
        <v>10</v>
      </c>
      <c r="E36" s="7">
        <f t="shared" si="1"/>
        <v>2014</v>
      </c>
      <c r="F36" s="1">
        <v>8599</v>
      </c>
      <c r="G36" s="1">
        <v>384.66733319663706</v>
      </c>
      <c r="H36" s="1"/>
      <c r="I36" s="1">
        <v>0</v>
      </c>
      <c r="J36" s="1">
        <v>6325225</v>
      </c>
      <c r="K36" s="1">
        <v>0</v>
      </c>
      <c r="L36" s="1">
        <v>2426</v>
      </c>
      <c r="M36" s="1">
        <v>153</v>
      </c>
      <c r="N36" s="1">
        <v>13</v>
      </c>
      <c r="O36" s="1">
        <v>0</v>
      </c>
      <c r="P36" s="1">
        <v>0</v>
      </c>
      <c r="Q36" s="1">
        <v>12314000</v>
      </c>
    </row>
    <row r="37" spans="1:17" x14ac:dyDescent="0.3">
      <c r="A37" s="3">
        <v>41944</v>
      </c>
      <c r="B37" s="7" t="str">
        <f>TEXT(A37,"MM-YYYY")</f>
        <v>11-2014</v>
      </c>
      <c r="C37" s="7">
        <v>35</v>
      </c>
      <c r="D37" s="7">
        <f t="shared" si="0"/>
        <v>11</v>
      </c>
      <c r="E37" s="7">
        <f t="shared" si="1"/>
        <v>2014</v>
      </c>
      <c r="F37" s="1">
        <v>8428</v>
      </c>
      <c r="G37" s="1">
        <v>995.5485988209773</v>
      </c>
      <c r="H37" s="1"/>
      <c r="I37" s="1">
        <v>0</v>
      </c>
      <c r="J37" s="1">
        <v>14428602.25</v>
      </c>
      <c r="K37" s="1">
        <v>0</v>
      </c>
      <c r="L37" s="1">
        <v>2252</v>
      </c>
      <c r="M37" s="1">
        <v>153</v>
      </c>
      <c r="N37" s="1">
        <v>17</v>
      </c>
      <c r="O37" s="1">
        <v>6107000</v>
      </c>
      <c r="P37" s="1">
        <v>0</v>
      </c>
      <c r="Q37" s="1">
        <v>0</v>
      </c>
    </row>
    <row r="38" spans="1:17" x14ac:dyDescent="0.3">
      <c r="A38" s="3">
        <v>41974</v>
      </c>
      <c r="B38" s="7" t="str">
        <f>TEXT(A38,"MM-YYYY")</f>
        <v>12-2014</v>
      </c>
      <c r="C38" s="7">
        <v>36</v>
      </c>
      <c r="D38" s="7">
        <f t="shared" si="0"/>
        <v>12</v>
      </c>
      <c r="E38" s="7">
        <f t="shared" si="1"/>
        <v>2014</v>
      </c>
      <c r="F38" s="1">
        <v>9133</v>
      </c>
      <c r="G38" s="1">
        <v>1395.8959099335084</v>
      </c>
      <c r="H38" s="1"/>
      <c r="I38" s="1">
        <v>0</v>
      </c>
      <c r="J38" s="1">
        <v>19945156</v>
      </c>
      <c r="K38" s="1">
        <v>0</v>
      </c>
      <c r="L38" s="1">
        <v>2200</v>
      </c>
      <c r="M38" s="1">
        <v>151</v>
      </c>
      <c r="N38" s="1">
        <v>19</v>
      </c>
      <c r="O38" s="1">
        <v>12214000</v>
      </c>
      <c r="P38" s="1">
        <v>0</v>
      </c>
      <c r="Q38" s="1">
        <v>14000</v>
      </c>
    </row>
    <row r="39" spans="1:17" x14ac:dyDescent="0.3">
      <c r="A39" s="4">
        <v>42005</v>
      </c>
      <c r="B39" s="7" t="str">
        <f>TEXT(A39,"MM-YYYY")</f>
        <v>01-2015</v>
      </c>
      <c r="C39" s="7">
        <v>37</v>
      </c>
      <c r="D39" s="7">
        <f t="shared" si="0"/>
        <v>1</v>
      </c>
      <c r="E39" s="7">
        <f t="shared" si="1"/>
        <v>2015</v>
      </c>
      <c r="F39" s="2">
        <v>8655</v>
      </c>
      <c r="G39" s="2">
        <v>1358.4233576163178</v>
      </c>
      <c r="H39" s="2"/>
      <c r="I39" s="2">
        <v>0</v>
      </c>
      <c r="J39" s="2">
        <v>63274070.25</v>
      </c>
      <c r="K39" s="2">
        <v>0</v>
      </c>
      <c r="L39" s="2">
        <v>1615</v>
      </c>
      <c r="M39" s="2">
        <v>152</v>
      </c>
      <c r="N39" s="2">
        <v>8</v>
      </c>
      <c r="O39" s="2">
        <v>0</v>
      </c>
      <c r="P39" s="2">
        <v>0</v>
      </c>
      <c r="Q39" s="2">
        <v>144000</v>
      </c>
    </row>
    <row r="40" spans="1:17" x14ac:dyDescent="0.3">
      <c r="A40" s="4">
        <v>42036</v>
      </c>
      <c r="B40" s="7" t="str">
        <f>TEXT(A40,"MM-YYYY")</f>
        <v>02-2015</v>
      </c>
      <c r="C40" s="7">
        <v>38</v>
      </c>
      <c r="D40" s="7">
        <f t="shared" si="0"/>
        <v>2</v>
      </c>
      <c r="E40" s="7">
        <f t="shared" si="1"/>
        <v>2015</v>
      </c>
      <c r="F40" s="2">
        <v>7713</v>
      </c>
      <c r="G40" s="2">
        <v>1302.7923201431367</v>
      </c>
      <c r="H40" s="2"/>
      <c r="I40" s="2">
        <v>0</v>
      </c>
      <c r="J40" s="2">
        <v>92294449</v>
      </c>
      <c r="K40" s="2">
        <v>0</v>
      </c>
      <c r="L40" s="2">
        <v>4524</v>
      </c>
      <c r="M40" s="2">
        <v>154</v>
      </c>
      <c r="N40" s="2">
        <v>3</v>
      </c>
      <c r="O40" s="2">
        <v>0</v>
      </c>
      <c r="P40" s="2">
        <v>0</v>
      </c>
      <c r="Q40" s="2">
        <v>0</v>
      </c>
    </row>
    <row r="41" spans="1:17" x14ac:dyDescent="0.3">
      <c r="A41" s="4">
        <v>42064</v>
      </c>
      <c r="B41" s="7" t="str">
        <f>TEXT(A41,"MM-YYYY")</f>
        <v>03-2015</v>
      </c>
      <c r="C41" s="7">
        <v>39</v>
      </c>
      <c r="D41" s="7">
        <f t="shared" si="0"/>
        <v>3</v>
      </c>
      <c r="E41" s="7">
        <f t="shared" si="1"/>
        <v>2015</v>
      </c>
      <c r="F41" s="2">
        <v>10099</v>
      </c>
      <c r="G41" s="2">
        <v>906.143443261107</v>
      </c>
      <c r="H41" s="2"/>
      <c r="I41" s="2">
        <v>0</v>
      </c>
      <c r="J41" s="2">
        <v>92294449</v>
      </c>
      <c r="K41" s="2">
        <v>0</v>
      </c>
      <c r="L41" s="2">
        <v>4255</v>
      </c>
      <c r="M41" s="2">
        <v>152</v>
      </c>
      <c r="N41" s="2">
        <v>13</v>
      </c>
      <c r="O41" s="2">
        <v>0</v>
      </c>
      <c r="P41" s="2">
        <v>0</v>
      </c>
      <c r="Q41" s="2">
        <v>144000</v>
      </c>
    </row>
    <row r="42" spans="1:17" x14ac:dyDescent="0.3">
      <c r="A42" s="4">
        <v>42095</v>
      </c>
      <c r="B42" s="7" t="str">
        <f>TEXT(A42,"MM-YYYY")</f>
        <v>04-2015</v>
      </c>
      <c r="C42" s="7">
        <v>40</v>
      </c>
      <c r="D42" s="7">
        <f t="shared" si="0"/>
        <v>4</v>
      </c>
      <c r="E42" s="7">
        <f t="shared" si="1"/>
        <v>2015</v>
      </c>
      <c r="F42" s="2">
        <v>10914</v>
      </c>
      <c r="G42" s="2">
        <v>410.4791516178156</v>
      </c>
      <c r="H42" s="2"/>
      <c r="I42" s="2">
        <v>4699238</v>
      </c>
      <c r="J42" s="2">
        <v>107298522.25</v>
      </c>
      <c r="K42" s="2">
        <v>0</v>
      </c>
      <c r="L42" s="2">
        <v>1984</v>
      </c>
      <c r="M42" s="2">
        <v>150</v>
      </c>
      <c r="N42" s="2">
        <v>10</v>
      </c>
      <c r="O42" s="2">
        <v>0</v>
      </c>
      <c r="P42" s="2">
        <v>0</v>
      </c>
      <c r="Q42" s="2">
        <v>0</v>
      </c>
    </row>
    <row r="43" spans="1:17" x14ac:dyDescent="0.3">
      <c r="A43" s="4">
        <v>42125</v>
      </c>
      <c r="B43" s="7" t="str">
        <f>TEXT(A43,"MM-YYYY")</f>
        <v>05-2015</v>
      </c>
      <c r="C43" s="7">
        <v>41</v>
      </c>
      <c r="D43" s="7">
        <f t="shared" si="0"/>
        <v>5</v>
      </c>
      <c r="E43" s="7">
        <f t="shared" si="1"/>
        <v>2015</v>
      </c>
      <c r="F43" s="2">
        <v>11132</v>
      </c>
      <c r="G43" s="2">
        <v>978.59368162871408</v>
      </c>
      <c r="H43" s="2"/>
      <c r="I43" s="2">
        <v>3432238</v>
      </c>
      <c r="J43" s="2">
        <v>353045310.25</v>
      </c>
      <c r="K43" s="2">
        <v>0</v>
      </c>
      <c r="L43" s="2">
        <v>595</v>
      </c>
      <c r="M43" s="2">
        <v>151</v>
      </c>
      <c r="N43" s="2">
        <v>4</v>
      </c>
      <c r="O43" s="2">
        <v>0</v>
      </c>
      <c r="P43" s="2">
        <v>0</v>
      </c>
      <c r="Q43" s="2">
        <v>0</v>
      </c>
    </row>
    <row r="44" spans="1:17" x14ac:dyDescent="0.3">
      <c r="A44" s="4">
        <v>42156</v>
      </c>
      <c r="B44" s="7" t="str">
        <f>TEXT(A44,"MM-YYYY")</f>
        <v>06-2015</v>
      </c>
      <c r="C44" s="7">
        <v>42</v>
      </c>
      <c r="D44" s="7">
        <f t="shared" si="0"/>
        <v>6</v>
      </c>
      <c r="E44" s="7">
        <f t="shared" si="1"/>
        <v>2015</v>
      </c>
      <c r="F44" s="2">
        <v>10187</v>
      </c>
      <c r="G44" s="2">
        <v>803.32462370092014</v>
      </c>
      <c r="H44" s="2"/>
      <c r="I44" s="2">
        <v>500000</v>
      </c>
      <c r="J44" s="2">
        <v>281685872.25</v>
      </c>
      <c r="K44" s="2">
        <v>0</v>
      </c>
      <c r="L44" s="2">
        <v>179</v>
      </c>
      <c r="M44" s="2">
        <v>150</v>
      </c>
      <c r="N44" s="2">
        <v>2</v>
      </c>
      <c r="O44" s="2">
        <v>0</v>
      </c>
      <c r="P44" s="2">
        <v>0</v>
      </c>
      <c r="Q44" s="2">
        <v>0</v>
      </c>
    </row>
    <row r="45" spans="1:17" x14ac:dyDescent="0.3">
      <c r="A45" s="4">
        <v>42186</v>
      </c>
      <c r="B45" s="7" t="str">
        <f>TEXT(A45,"MM-YYYY")</f>
        <v>07-2015</v>
      </c>
      <c r="C45" s="7">
        <v>43</v>
      </c>
      <c r="D45" s="7">
        <f t="shared" si="0"/>
        <v>7</v>
      </c>
      <c r="E45" s="7">
        <f t="shared" si="1"/>
        <v>2015</v>
      </c>
      <c r="F45" s="2">
        <v>9542</v>
      </c>
      <c r="G45" s="2">
        <v>846.16355917552346</v>
      </c>
      <c r="H45" s="2"/>
      <c r="I45" s="2">
        <v>0</v>
      </c>
      <c r="J45" s="2">
        <v>102292996</v>
      </c>
      <c r="K45" s="2">
        <v>3200000</v>
      </c>
      <c r="L45" s="2">
        <v>761</v>
      </c>
      <c r="M45" s="2">
        <v>152</v>
      </c>
      <c r="N45" s="2">
        <v>1</v>
      </c>
      <c r="O45" s="2">
        <v>0</v>
      </c>
      <c r="P45" s="2">
        <v>0</v>
      </c>
      <c r="Q45" s="2">
        <v>0</v>
      </c>
    </row>
    <row r="46" spans="1:17" x14ac:dyDescent="0.3">
      <c r="A46" s="4">
        <v>42217</v>
      </c>
      <c r="B46" s="7" t="str">
        <f>TEXT(A46,"MM-YYYY")</f>
        <v>08-2015</v>
      </c>
      <c r="C46" s="7">
        <v>44</v>
      </c>
      <c r="D46" s="7">
        <f t="shared" si="0"/>
        <v>8</v>
      </c>
      <c r="E46" s="7">
        <f t="shared" si="1"/>
        <v>2015</v>
      </c>
      <c r="F46" s="2">
        <v>9100</v>
      </c>
      <c r="G46" s="2">
        <v>1035.4476756974566</v>
      </c>
      <c r="H46" s="2"/>
      <c r="I46" s="2">
        <v>0</v>
      </c>
      <c r="J46" s="2">
        <v>376010881</v>
      </c>
      <c r="K46" s="2">
        <v>2771002</v>
      </c>
      <c r="L46" s="2">
        <v>228</v>
      </c>
      <c r="M46" s="2">
        <v>153</v>
      </c>
      <c r="N46" s="2">
        <v>12</v>
      </c>
      <c r="O46" s="2">
        <v>12352000</v>
      </c>
      <c r="P46" s="2">
        <v>0</v>
      </c>
      <c r="Q46" s="2">
        <v>8318000</v>
      </c>
    </row>
    <row r="47" spans="1:17" x14ac:dyDescent="0.3">
      <c r="A47" s="4">
        <v>42248</v>
      </c>
      <c r="B47" s="7" t="str">
        <f>TEXT(A47,"MM-YYYY")</f>
        <v>09-2015</v>
      </c>
      <c r="C47" s="7">
        <v>45</v>
      </c>
      <c r="D47" s="7">
        <f t="shared" si="0"/>
        <v>9</v>
      </c>
      <c r="E47" s="7">
        <f t="shared" si="1"/>
        <v>2015</v>
      </c>
      <c r="F47" s="2">
        <v>8883</v>
      </c>
      <c r="G47" s="2">
        <v>397.51038519814864</v>
      </c>
      <c r="H47" s="2"/>
      <c r="I47" s="2">
        <v>0</v>
      </c>
      <c r="J47" s="2">
        <v>219647220.25</v>
      </c>
      <c r="K47" s="2">
        <v>0</v>
      </c>
      <c r="L47" s="2">
        <v>68</v>
      </c>
      <c r="M47" s="2">
        <v>151</v>
      </c>
      <c r="N47" s="2">
        <v>19</v>
      </c>
      <c r="O47" s="2">
        <v>18528000</v>
      </c>
      <c r="P47" s="2">
        <v>0</v>
      </c>
      <c r="Q47" s="2">
        <v>6238500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9E924-7585-4BD1-B3BB-E40748154E34}">
  <dimension ref="A1:U72"/>
  <sheetViews>
    <sheetView tabSelected="1" workbookViewId="0">
      <selection activeCell="A6" sqref="A6:U51"/>
    </sheetView>
  </sheetViews>
  <sheetFormatPr defaultRowHeight="14.4" x14ac:dyDescent="0.3"/>
  <cols>
    <col min="1" max="1" width="17" customWidth="1"/>
    <col min="2" max="2" width="12" bestFit="1" customWidth="1"/>
    <col min="3" max="3" width="13.44140625" bestFit="1" customWidth="1"/>
    <col min="4" max="5" width="12" bestFit="1" customWidth="1"/>
    <col min="6" max="6" width="12.44140625" bestFit="1" customWidth="1"/>
    <col min="7" max="7" width="9.6640625" customWidth="1"/>
    <col min="8" max="8" width="13.77734375" bestFit="1" customWidth="1"/>
    <col min="9" max="9" width="12.109375" bestFit="1" customWidth="1"/>
    <col min="10" max="12" width="9" customWidth="1"/>
    <col min="13" max="13" width="17.33203125" bestFit="1" customWidth="1"/>
    <col min="14" max="14" width="12.5546875" bestFit="1" customWidth="1"/>
    <col min="15" max="15" width="32.33203125" bestFit="1" customWidth="1"/>
    <col min="16" max="16" width="14" bestFit="1" customWidth="1"/>
    <col min="17" max="17" width="6.5546875" bestFit="1" customWidth="1"/>
    <col min="19" max="19" width="13.6640625" bestFit="1" customWidth="1"/>
    <col min="20" max="20" width="10.6640625" bestFit="1" customWidth="1"/>
    <col min="21" max="21" width="11.5546875" bestFit="1" customWidth="1"/>
    <col min="23" max="23" width="11" bestFit="1" customWidth="1"/>
  </cols>
  <sheetData>
    <row r="1" spans="1:21" ht="15.6" x14ac:dyDescent="0.3">
      <c r="A1" s="38" t="s">
        <v>67</v>
      </c>
      <c r="B1" s="39"/>
      <c r="C1" s="40"/>
      <c r="D1" s="40"/>
      <c r="E1" s="40"/>
      <c r="F1" s="40"/>
      <c r="G1" s="40"/>
      <c r="H1" s="40"/>
      <c r="I1" s="40"/>
      <c r="J1" s="40"/>
      <c r="K1" s="40"/>
      <c r="L1" s="40"/>
      <c r="M1" s="40"/>
      <c r="N1" s="44" t="s">
        <v>72</v>
      </c>
      <c r="O1" s="44"/>
      <c r="P1" s="49">
        <v>0.85982665023759419</v>
      </c>
      <c r="Q1" s="43">
        <v>0.7</v>
      </c>
      <c r="R1" s="43">
        <v>0.8</v>
      </c>
      <c r="S1" s="43">
        <v>0.4</v>
      </c>
      <c r="T1" s="43">
        <v>0.5</v>
      </c>
      <c r="U1" s="43"/>
    </row>
    <row r="2" spans="1:21" x14ac:dyDescent="0.3">
      <c r="A2" s="38" t="s">
        <v>66</v>
      </c>
      <c r="B2" s="40"/>
      <c r="C2" s="42" t="s">
        <v>68</v>
      </c>
      <c r="D2" s="42"/>
      <c r="E2" s="42"/>
      <c r="F2" s="42"/>
      <c r="G2" s="42"/>
      <c r="H2" s="42"/>
      <c r="I2" s="42"/>
      <c r="J2" s="42"/>
      <c r="K2" s="42"/>
      <c r="L2" s="42"/>
      <c r="M2" s="42"/>
      <c r="N2" s="45" t="s">
        <v>71</v>
      </c>
      <c r="O2" s="45"/>
      <c r="P2" s="50">
        <v>20.589157896458303</v>
      </c>
      <c r="Q2" s="43">
        <v>1.5</v>
      </c>
      <c r="R2" s="43">
        <v>2</v>
      </c>
      <c r="S2" s="43">
        <v>2.5</v>
      </c>
      <c r="T2" s="43">
        <v>0.5</v>
      </c>
      <c r="U2" s="43"/>
    </row>
    <row r="3" spans="1:21" x14ac:dyDescent="0.3">
      <c r="A3" s="38" t="s">
        <v>69</v>
      </c>
      <c r="B3" s="40"/>
      <c r="C3" s="40"/>
      <c r="D3" s="40"/>
      <c r="E3" s="40"/>
      <c r="F3" s="40"/>
      <c r="G3" s="40"/>
      <c r="H3" s="40"/>
      <c r="I3" s="40"/>
      <c r="J3" s="40"/>
      <c r="K3" s="40"/>
      <c r="L3" s="40"/>
      <c r="M3" s="41"/>
      <c r="N3" s="46" t="s">
        <v>73</v>
      </c>
      <c r="O3" s="47"/>
      <c r="P3" s="50">
        <v>665.27234308202935</v>
      </c>
      <c r="Q3" s="43">
        <v>400</v>
      </c>
      <c r="R3" s="43">
        <v>300</v>
      </c>
      <c r="S3" s="43">
        <v>200</v>
      </c>
      <c r="T3" s="43">
        <v>100</v>
      </c>
      <c r="U3" s="43"/>
    </row>
    <row r="4" spans="1:21" x14ac:dyDescent="0.3">
      <c r="A4" s="42" t="s">
        <v>70</v>
      </c>
      <c r="B4" s="42"/>
      <c r="C4" s="42"/>
      <c r="D4" s="42"/>
      <c r="E4" s="42"/>
      <c r="F4" s="42"/>
      <c r="G4" s="42"/>
      <c r="H4" s="40"/>
      <c r="I4" s="40"/>
      <c r="J4" s="40"/>
      <c r="K4" s="40"/>
      <c r="L4" s="40"/>
      <c r="M4" s="40"/>
      <c r="O4" s="47"/>
      <c r="P4" s="51" t="s">
        <v>79</v>
      </c>
    </row>
    <row r="6" spans="1:21" x14ac:dyDescent="0.3">
      <c r="A6" s="3" t="s">
        <v>7</v>
      </c>
      <c r="B6" s="3" t="s">
        <v>44</v>
      </c>
      <c r="C6" s="3" t="s">
        <v>45</v>
      </c>
      <c r="D6" s="3" t="s">
        <v>7</v>
      </c>
      <c r="E6" s="3" t="s">
        <v>43</v>
      </c>
      <c r="F6" t="s">
        <v>4</v>
      </c>
      <c r="G6" t="s">
        <v>6</v>
      </c>
      <c r="H6" s="52" t="s">
        <v>74</v>
      </c>
      <c r="I6" s="3" t="s">
        <v>75</v>
      </c>
      <c r="J6" s="3" t="s">
        <v>76</v>
      </c>
      <c r="K6" s="3" t="s">
        <v>77</v>
      </c>
      <c r="L6" s="3" t="s">
        <v>78</v>
      </c>
      <c r="M6" t="s">
        <v>8</v>
      </c>
      <c r="N6" t="s">
        <v>9</v>
      </c>
      <c r="O6" t="s">
        <v>10</v>
      </c>
      <c r="P6" t="s">
        <v>11</v>
      </c>
      <c r="Q6" t="s">
        <v>0</v>
      </c>
      <c r="R6" t="s">
        <v>5</v>
      </c>
      <c r="S6" t="s">
        <v>1</v>
      </c>
      <c r="T6" t="s">
        <v>2</v>
      </c>
      <c r="U6" t="s">
        <v>3</v>
      </c>
    </row>
    <row r="7" spans="1:21" x14ac:dyDescent="0.3">
      <c r="A7" s="3">
        <v>40909</v>
      </c>
      <c r="B7" s="7" t="str">
        <f>TEXT(A7,"MM-YYYY")</f>
        <v>01-2012</v>
      </c>
      <c r="C7" s="7">
        <v>1</v>
      </c>
      <c r="D7" s="7">
        <f>MONTH(B7)</f>
        <v>1</v>
      </c>
      <c r="E7" s="7">
        <f>YEAR(B7)</f>
        <v>2012</v>
      </c>
      <c r="F7" s="1">
        <v>6861</v>
      </c>
      <c r="G7" s="1">
        <v>252.21632667250338</v>
      </c>
      <c r="H7" s="53">
        <f>G7^$P$2 / (G7^$P$2 + $P$3^$P$2)</f>
        <v>2.124739811483055E-9</v>
      </c>
      <c r="I7" s="1">
        <f>G7^Q$2 / (G7^Q$2 + Q$3^Q$2)</f>
        <v>0.33364031451475124</v>
      </c>
      <c r="J7" s="1">
        <f>(G7^$R$2 / (G7^$R$2 + $R$3^$R$2))</f>
        <v>0.41411237460021361</v>
      </c>
      <c r="K7" s="1">
        <f>G7^$S$2/(G7^$S$2+$S$3^$S$2)</f>
        <v>0.64105002893645036</v>
      </c>
      <c r="L7" s="1">
        <f>G7^$T$2/(G7^$T$2+$T$3^$T$2)</f>
        <v>0.61362094441264881</v>
      </c>
      <c r="M7" s="1">
        <v>0</v>
      </c>
      <c r="N7" s="1">
        <v>391876</v>
      </c>
      <c r="O7" s="1">
        <v>0</v>
      </c>
      <c r="P7" s="1">
        <v>0</v>
      </c>
      <c r="Q7" s="1">
        <v>150</v>
      </c>
      <c r="R7" s="1">
        <v>8</v>
      </c>
      <c r="S7" s="1">
        <v>0</v>
      </c>
      <c r="T7" s="1">
        <v>0</v>
      </c>
      <c r="U7" s="1">
        <v>0</v>
      </c>
    </row>
    <row r="8" spans="1:21" x14ac:dyDescent="0.3">
      <c r="A8" s="3">
        <v>40940</v>
      </c>
      <c r="B8" s="7" t="str">
        <f>TEXT(A8,"MM-YYYY")</f>
        <v>02-2012</v>
      </c>
      <c r="C8" s="7">
        <v>2</v>
      </c>
      <c r="D8" s="7">
        <f t="shared" ref="D8:D51" si="0">MONTH(B8)</f>
        <v>2</v>
      </c>
      <c r="E8" s="7">
        <f t="shared" ref="E8:E51" si="1">YEAR(B8)</f>
        <v>2012</v>
      </c>
      <c r="F8" s="1">
        <v>6196</v>
      </c>
      <c r="G8" s="1">
        <v>689.04142864396499</v>
      </c>
      <c r="H8" s="53">
        <f>$P$1*H7+(G8^$P$2/(G8^$P$2+$P$3^$P$2))</f>
        <v>0.67321898389424795</v>
      </c>
      <c r="I8" s="1">
        <f>$Q$1*I7+(G8^$Q$2/(G8^$Q$2+$Q$3^$Q$2))</f>
        <v>0.92688278106216304</v>
      </c>
      <c r="J8" s="1">
        <f>$R$1*J7+(G8^$R$2/(G8^$R$2+$R$3^$R$2))</f>
        <v>1.1719352761001103</v>
      </c>
      <c r="K8" s="1">
        <f>$S$1*K7+(G8^$S$2/(G8^$S$2+$S$3^$S$2))</f>
        <v>1.213000668610952</v>
      </c>
      <c r="L8" s="1">
        <f>$T$1*L7+(G8^$T$2/(G8^$T$2+$T$3^$T$2))</f>
        <v>1.0309453488451834</v>
      </c>
      <c r="M8" s="1">
        <v>0</v>
      </c>
      <c r="N8" s="1">
        <v>391876</v>
      </c>
      <c r="O8" s="1">
        <v>0</v>
      </c>
      <c r="P8" s="1">
        <v>917</v>
      </c>
      <c r="Q8" s="1">
        <v>153</v>
      </c>
      <c r="R8" s="1">
        <v>12</v>
      </c>
      <c r="S8" s="1">
        <v>0</v>
      </c>
      <c r="T8" s="1">
        <v>0</v>
      </c>
      <c r="U8" s="1">
        <v>0</v>
      </c>
    </row>
    <row r="9" spans="1:21" x14ac:dyDescent="0.3">
      <c r="A9" s="3">
        <v>40969</v>
      </c>
      <c r="B9" s="7" t="str">
        <f>TEXT(A9,"MM-YYYY")</f>
        <v>03-2012</v>
      </c>
      <c r="C9" s="7">
        <v>3</v>
      </c>
      <c r="D9" s="7">
        <f t="shared" si="0"/>
        <v>3</v>
      </c>
      <c r="E9" s="7">
        <f t="shared" si="1"/>
        <v>2012</v>
      </c>
      <c r="F9" s="1">
        <v>7519</v>
      </c>
      <c r="G9" s="1">
        <v>798.01690564132048</v>
      </c>
      <c r="H9" s="53">
        <f t="shared" ref="H9:H51" si="2">$P$1*H8+(G9^$P$2/(G9^$P$2+$P$3^$P$2))</f>
        <v>1.5557809756546481</v>
      </c>
      <c r="I9" s="1">
        <f t="shared" ref="I9:I51" si="3">$Q$1*I8+(G9^$Q$2/(G9^$Q$2+$Q$3^$Q$2))</f>
        <v>1.3868949979600855</v>
      </c>
      <c r="J9" s="1">
        <f t="shared" ref="J9:J51" si="4">$R$1*J8+(G9^$R$2/(G9^$R$2+$R$3^$R$2))</f>
        <v>1.8137230094247152</v>
      </c>
      <c r="K9" s="1">
        <f t="shared" ref="K9:K51" si="5">$S$1*K8+(G9^$S$2/(G9^$S$2+$S$3^$S$2))</f>
        <v>1.4547143763915154</v>
      </c>
      <c r="L9" s="1">
        <f t="shared" ref="L9:L51" si="6">$T$1*L8+(G9^$T$2/(G9^$T$2+$T$3^$T$2))</f>
        <v>1.2540292500415278</v>
      </c>
      <c r="M9" s="1">
        <v>309960</v>
      </c>
      <c r="N9" s="1">
        <v>6317682.25</v>
      </c>
      <c r="O9" s="1">
        <v>0</v>
      </c>
      <c r="P9" s="1">
        <v>1191</v>
      </c>
      <c r="Q9" s="1">
        <v>152</v>
      </c>
      <c r="R9" s="1">
        <v>17</v>
      </c>
      <c r="S9" s="1">
        <v>6636000</v>
      </c>
      <c r="T9" s="1">
        <v>0</v>
      </c>
      <c r="U9" s="1">
        <v>13272000</v>
      </c>
    </row>
    <row r="10" spans="1:21" x14ac:dyDescent="0.3">
      <c r="A10" s="3">
        <v>41000</v>
      </c>
      <c r="B10" s="7" t="str">
        <f>TEXT(A10,"MM-YYYY")</f>
        <v>04-2012</v>
      </c>
      <c r="C10" s="7">
        <v>4</v>
      </c>
      <c r="D10" s="7">
        <f t="shared" si="0"/>
        <v>4</v>
      </c>
      <c r="E10" s="7">
        <f t="shared" si="1"/>
        <v>2012</v>
      </c>
      <c r="F10" s="1">
        <v>8498</v>
      </c>
      <c r="G10" s="1">
        <v>922.7139525189458</v>
      </c>
      <c r="H10" s="53">
        <f t="shared" si="2"/>
        <v>2.3365149971108528</v>
      </c>
      <c r="I10" s="1">
        <f t="shared" si="3"/>
        <v>1.7487803714855594</v>
      </c>
      <c r="J10" s="1">
        <f t="shared" si="4"/>
        <v>2.3553762185145164</v>
      </c>
      <c r="K10" s="1">
        <f t="shared" si="5"/>
        <v>1.5604809902583852</v>
      </c>
      <c r="L10" s="1">
        <f t="shared" si="6"/>
        <v>1.3793440105747532</v>
      </c>
      <c r="M10" s="1">
        <v>309960</v>
      </c>
      <c r="N10" s="1">
        <v>6292572.25</v>
      </c>
      <c r="O10" s="1">
        <v>34853</v>
      </c>
      <c r="P10" s="1">
        <v>1597</v>
      </c>
      <c r="Q10" s="1">
        <v>149</v>
      </c>
      <c r="R10" s="1">
        <v>17</v>
      </c>
      <c r="S10" s="1">
        <v>0</v>
      </c>
      <c r="T10" s="1">
        <v>0</v>
      </c>
      <c r="U10" s="1">
        <v>6636000</v>
      </c>
    </row>
    <row r="11" spans="1:21" x14ac:dyDescent="0.3">
      <c r="A11" s="3">
        <v>41030</v>
      </c>
      <c r="B11" s="7" t="str">
        <f>TEXT(A11,"MM-YYYY")</f>
        <v>05-2012</v>
      </c>
      <c r="C11" s="7">
        <v>5</v>
      </c>
      <c r="D11" s="7">
        <f t="shared" si="0"/>
        <v>5</v>
      </c>
      <c r="E11" s="7">
        <f t="shared" si="1"/>
        <v>2012</v>
      </c>
      <c r="F11" s="1">
        <v>8721</v>
      </c>
      <c r="G11" s="1">
        <v>445.66510543303235</v>
      </c>
      <c r="H11" s="53">
        <f t="shared" si="2"/>
        <v>2.0092594173103975</v>
      </c>
      <c r="I11" s="1">
        <f t="shared" si="3"/>
        <v>1.7645963795546411</v>
      </c>
      <c r="J11" s="1">
        <f t="shared" si="4"/>
        <v>2.5724694487044668</v>
      </c>
      <c r="K11" s="1">
        <f t="shared" si="5"/>
        <v>1.5053172984418928</v>
      </c>
      <c r="L11" s="1">
        <f t="shared" si="6"/>
        <v>1.3682400308225056</v>
      </c>
      <c r="M11" s="1">
        <v>309960</v>
      </c>
      <c r="N11" s="1">
        <v>6290064</v>
      </c>
      <c r="O11" s="1">
        <v>198664</v>
      </c>
      <c r="P11" s="1">
        <v>1853</v>
      </c>
      <c r="Q11" s="1">
        <v>150</v>
      </c>
      <c r="R11" s="1">
        <v>17</v>
      </c>
      <c r="S11" s="1">
        <v>0</v>
      </c>
      <c r="T11" s="1">
        <v>0</v>
      </c>
      <c r="U11" s="1">
        <v>6636000</v>
      </c>
    </row>
    <row r="12" spans="1:21" x14ac:dyDescent="0.3">
      <c r="A12" s="3">
        <v>41061</v>
      </c>
      <c r="B12" s="7" t="str">
        <f>TEXT(A12,"MM-YYYY")</f>
        <v>06-2012</v>
      </c>
      <c r="C12" s="7">
        <v>6</v>
      </c>
      <c r="D12" s="7">
        <f t="shared" si="0"/>
        <v>6</v>
      </c>
      <c r="E12" s="7">
        <f t="shared" si="1"/>
        <v>2012</v>
      </c>
      <c r="F12" s="1">
        <v>6764</v>
      </c>
      <c r="G12" s="1">
        <v>310.34669068936762</v>
      </c>
      <c r="H12" s="53">
        <f t="shared" si="2"/>
        <v>1.7276149462472496</v>
      </c>
      <c r="I12" s="1">
        <f t="shared" si="3"/>
        <v>1.641184760304101</v>
      </c>
      <c r="J12" s="1">
        <f t="shared" si="4"/>
        <v>2.5749228420666874</v>
      </c>
      <c r="K12" s="1">
        <f t="shared" si="5"/>
        <v>1.3520930495493908</v>
      </c>
      <c r="L12" s="1">
        <f t="shared" si="6"/>
        <v>1.3220197399292699</v>
      </c>
      <c r="M12" s="1">
        <v>0</v>
      </c>
      <c r="N12" s="1">
        <v>842724</v>
      </c>
      <c r="O12" s="1">
        <v>0</v>
      </c>
      <c r="P12" s="1">
        <v>1904</v>
      </c>
      <c r="Q12" s="1">
        <v>152</v>
      </c>
      <c r="R12" s="1">
        <v>21</v>
      </c>
      <c r="S12" s="1">
        <v>0</v>
      </c>
      <c r="T12" s="1">
        <v>1</v>
      </c>
      <c r="U12" s="1">
        <v>0</v>
      </c>
    </row>
    <row r="13" spans="1:21" x14ac:dyDescent="0.3">
      <c r="A13" s="3">
        <v>41091</v>
      </c>
      <c r="B13" s="7" t="str">
        <f>TEXT(A13,"MM-YYYY")</f>
        <v>07-2012</v>
      </c>
      <c r="C13" s="7">
        <v>7</v>
      </c>
      <c r="D13" s="7">
        <f t="shared" si="0"/>
        <v>7</v>
      </c>
      <c r="E13" s="7">
        <f t="shared" si="1"/>
        <v>2012</v>
      </c>
      <c r="F13" s="1">
        <v>6538</v>
      </c>
      <c r="G13" s="1">
        <v>658.8007373459028</v>
      </c>
      <c r="H13" s="53">
        <f t="shared" si="2"/>
        <v>1.9353018416091523</v>
      </c>
      <c r="I13" s="1">
        <f t="shared" si="3"/>
        <v>1.8276668986679176</v>
      </c>
      <c r="J13" s="1">
        <f t="shared" si="4"/>
        <v>2.8881885831460044</v>
      </c>
      <c r="K13" s="1">
        <f t="shared" si="5"/>
        <v>1.4925115213508349</v>
      </c>
      <c r="L13" s="1">
        <f t="shared" si="6"/>
        <v>1.3806395540359753</v>
      </c>
      <c r="M13" s="1">
        <v>309960</v>
      </c>
      <c r="N13" s="1">
        <v>8608356</v>
      </c>
      <c r="O13" s="1">
        <v>76327</v>
      </c>
      <c r="P13" s="1">
        <v>1919</v>
      </c>
      <c r="Q13" s="1">
        <v>155</v>
      </c>
      <c r="R13" s="1">
        <v>21</v>
      </c>
      <c r="S13" s="1">
        <v>0</v>
      </c>
      <c r="T13" s="1">
        <v>1</v>
      </c>
      <c r="U13" s="1">
        <v>6836000</v>
      </c>
    </row>
    <row r="14" spans="1:21" x14ac:dyDescent="0.3">
      <c r="A14" s="3">
        <v>41122</v>
      </c>
      <c r="B14" s="7" t="str">
        <f>TEXT(A14,"MM-YYYY")</f>
        <v>08-2012</v>
      </c>
      <c r="C14" s="7">
        <v>8</v>
      </c>
      <c r="D14" s="7">
        <f t="shared" si="0"/>
        <v>8</v>
      </c>
      <c r="E14" s="7">
        <f t="shared" si="1"/>
        <v>2012</v>
      </c>
      <c r="F14" s="1">
        <v>6808</v>
      </c>
      <c r="G14" s="1">
        <v>614.21245932788941</v>
      </c>
      <c r="H14" s="53">
        <f t="shared" si="2"/>
        <v>1.8259239592773275</v>
      </c>
      <c r="I14" s="1">
        <f t="shared" si="3"/>
        <v>1.9348691564695188</v>
      </c>
      <c r="J14" s="1">
        <f t="shared" si="4"/>
        <v>3.1179373571280724</v>
      </c>
      <c r="K14" s="1">
        <f t="shared" si="5"/>
        <v>1.5399531901636996</v>
      </c>
      <c r="L14" s="1">
        <f t="shared" si="6"/>
        <v>1.4028255744155651</v>
      </c>
      <c r="M14" s="1">
        <v>309960</v>
      </c>
      <c r="N14" s="1">
        <v>9821956</v>
      </c>
      <c r="O14" s="1">
        <v>973811</v>
      </c>
      <c r="P14" s="1">
        <v>2266</v>
      </c>
      <c r="Q14" s="1">
        <v>153</v>
      </c>
      <c r="R14" s="1">
        <v>20</v>
      </c>
      <c r="S14" s="1">
        <v>0</v>
      </c>
      <c r="T14" s="1">
        <v>0</v>
      </c>
      <c r="U14" s="1">
        <v>0</v>
      </c>
    </row>
    <row r="15" spans="1:21" x14ac:dyDescent="0.3">
      <c r="A15" s="3">
        <v>41153</v>
      </c>
      <c r="B15" s="7" t="str">
        <f>TEXT(A15,"MM-YYYY")</f>
        <v>09-2012</v>
      </c>
      <c r="C15" s="7">
        <v>9</v>
      </c>
      <c r="D15" s="7">
        <f t="shared" si="0"/>
        <v>9</v>
      </c>
      <c r="E15" s="7">
        <f t="shared" si="1"/>
        <v>2012</v>
      </c>
      <c r="F15" s="1">
        <v>6292</v>
      </c>
      <c r="G15" s="1">
        <v>388.93428086932994</v>
      </c>
      <c r="H15" s="53">
        <f t="shared" si="2"/>
        <v>1.5699939370619989</v>
      </c>
      <c r="I15" s="1">
        <f t="shared" si="3"/>
        <v>1.8438896511495524</v>
      </c>
      <c r="J15" s="1">
        <f t="shared" si="4"/>
        <v>3.1213236218084619</v>
      </c>
      <c r="K15" s="1">
        <f t="shared" si="5"/>
        <v>1.4565857501733952</v>
      </c>
      <c r="L15" s="1">
        <f t="shared" si="6"/>
        <v>1.3649550717163472</v>
      </c>
      <c r="M15" s="1">
        <v>0</v>
      </c>
      <c r="N15" s="1">
        <v>9815689</v>
      </c>
      <c r="O15" s="1">
        <v>1032480</v>
      </c>
      <c r="P15" s="1">
        <v>2370</v>
      </c>
      <c r="Q15" s="1">
        <v>153</v>
      </c>
      <c r="R15" s="1">
        <v>19</v>
      </c>
      <c r="S15" s="1">
        <v>0</v>
      </c>
      <c r="T15" s="1">
        <v>0</v>
      </c>
      <c r="U15" s="1">
        <v>0</v>
      </c>
    </row>
    <row r="16" spans="1:21" x14ac:dyDescent="0.3">
      <c r="A16" s="3">
        <v>41183</v>
      </c>
      <c r="B16" s="7" t="str">
        <f>TEXT(A16,"MM-YYYY")</f>
        <v>10-2012</v>
      </c>
      <c r="C16" s="7">
        <v>10</v>
      </c>
      <c r="D16" s="7">
        <f t="shared" si="0"/>
        <v>10</v>
      </c>
      <c r="E16" s="7">
        <f t="shared" si="1"/>
        <v>2012</v>
      </c>
      <c r="F16" s="1">
        <v>6973</v>
      </c>
      <c r="G16" s="1">
        <v>950.53061939867041</v>
      </c>
      <c r="H16" s="53">
        <f t="shared" si="2"/>
        <v>2.3492783288370438</v>
      </c>
      <c r="I16" s="1">
        <f t="shared" si="3"/>
        <v>2.076277176868671</v>
      </c>
      <c r="J16" s="1">
        <f t="shared" si="4"/>
        <v>3.4064708413132219</v>
      </c>
      <c r="K16" s="1">
        <f t="shared" si="5"/>
        <v>1.5627308406756226</v>
      </c>
      <c r="L16" s="1">
        <f t="shared" si="6"/>
        <v>1.4375636418558777</v>
      </c>
      <c r="M16" s="1">
        <v>0</v>
      </c>
      <c r="N16" s="1">
        <v>10055241</v>
      </c>
      <c r="O16" s="1">
        <v>3288544</v>
      </c>
      <c r="P16" s="1">
        <v>2401</v>
      </c>
      <c r="Q16" s="1">
        <v>154</v>
      </c>
      <c r="R16" s="1">
        <v>20</v>
      </c>
      <c r="S16" s="1">
        <v>14536000</v>
      </c>
      <c r="T16" s="1">
        <v>0</v>
      </c>
      <c r="U16" s="1">
        <v>13288000</v>
      </c>
    </row>
    <row r="17" spans="1:21" x14ac:dyDescent="0.3">
      <c r="A17" s="3">
        <v>41214</v>
      </c>
      <c r="B17" s="7" t="str">
        <f>TEXT(A17,"MM-YYYY")</f>
        <v>11-2012</v>
      </c>
      <c r="C17" s="7">
        <v>11</v>
      </c>
      <c r="D17" s="7">
        <f t="shared" si="0"/>
        <v>11</v>
      </c>
      <c r="E17" s="7">
        <f t="shared" si="1"/>
        <v>2012</v>
      </c>
      <c r="F17" s="1">
        <v>8132</v>
      </c>
      <c r="G17" s="1">
        <v>972.9614957294616</v>
      </c>
      <c r="H17" s="53">
        <f t="shared" si="2"/>
        <v>3.019573425902192</v>
      </c>
      <c r="I17" s="1">
        <f t="shared" si="3"/>
        <v>2.244783285740946</v>
      </c>
      <c r="J17" s="1">
        <f t="shared" si="4"/>
        <v>3.6383588980415795</v>
      </c>
      <c r="K17" s="1">
        <f t="shared" si="5"/>
        <v>1.6062950737794948</v>
      </c>
      <c r="L17" s="1">
        <f t="shared" si="6"/>
        <v>1.4760181844627527</v>
      </c>
      <c r="M17" s="1">
        <v>336960</v>
      </c>
      <c r="N17" s="1">
        <v>11444689</v>
      </c>
      <c r="O17" s="1">
        <v>18087951</v>
      </c>
      <c r="P17" s="1">
        <v>2472</v>
      </c>
      <c r="Q17" s="1">
        <v>153</v>
      </c>
      <c r="R17" s="1">
        <v>22</v>
      </c>
      <c r="S17" s="1">
        <v>0</v>
      </c>
      <c r="T17" s="1">
        <v>0</v>
      </c>
      <c r="U17" s="1">
        <v>38508000</v>
      </c>
    </row>
    <row r="18" spans="1:21" x14ac:dyDescent="0.3">
      <c r="A18" s="3">
        <v>41244</v>
      </c>
      <c r="B18" s="7" t="str">
        <f>TEXT(A18,"MM-YYYY")</f>
        <v>12-2012</v>
      </c>
      <c r="C18" s="7">
        <v>12</v>
      </c>
      <c r="D18" s="7">
        <f t="shared" si="0"/>
        <v>12</v>
      </c>
      <c r="E18" s="7">
        <f t="shared" si="1"/>
        <v>2012</v>
      </c>
      <c r="F18" s="1">
        <v>8857</v>
      </c>
      <c r="G18" s="1">
        <v>1070.018608023101</v>
      </c>
      <c r="H18" s="53">
        <f t="shared" si="2"/>
        <v>3.5962533997220834</v>
      </c>
      <c r="I18" s="1">
        <f t="shared" si="3"/>
        <v>2.3853083963152559</v>
      </c>
      <c r="J18" s="1">
        <f t="shared" si="4"/>
        <v>3.8378090733399093</v>
      </c>
      <c r="K18" s="1">
        <f t="shared" si="5"/>
        <v>1.6276386077353684</v>
      </c>
      <c r="L18" s="1">
        <f t="shared" si="6"/>
        <v>1.5038781311297797</v>
      </c>
      <c r="M18" s="1">
        <v>3432317</v>
      </c>
      <c r="N18" s="1">
        <v>7789681</v>
      </c>
      <c r="O18" s="1">
        <v>10646798</v>
      </c>
      <c r="P18" s="1">
        <v>2574</v>
      </c>
      <c r="Q18" s="1">
        <v>151</v>
      </c>
      <c r="R18" s="1">
        <v>12</v>
      </c>
      <c r="S18" s="1">
        <v>0</v>
      </c>
      <c r="T18" s="1">
        <v>0</v>
      </c>
      <c r="U18" s="1">
        <v>15825000</v>
      </c>
    </row>
    <row r="19" spans="1:21" x14ac:dyDescent="0.3">
      <c r="A19" s="3">
        <v>41275</v>
      </c>
      <c r="B19" s="7" t="str">
        <f>TEXT(A19,"MM-YYYY")</f>
        <v>01-2013</v>
      </c>
      <c r="C19" s="7">
        <v>13</v>
      </c>
      <c r="D19" s="7">
        <f t="shared" si="0"/>
        <v>1</v>
      </c>
      <c r="E19" s="7">
        <f t="shared" si="1"/>
        <v>2013</v>
      </c>
      <c r="F19" s="1">
        <v>8939</v>
      </c>
      <c r="G19" s="1">
        <v>1620.4487480213188</v>
      </c>
      <c r="H19" s="53">
        <f t="shared" si="2"/>
        <v>4.0921545031365882</v>
      </c>
      <c r="I19" s="1">
        <f t="shared" si="3"/>
        <v>2.560472280648828</v>
      </c>
      <c r="J19" s="1">
        <f t="shared" si="4"/>
        <v>4.0371085129234157</v>
      </c>
      <c r="K19" s="1">
        <f t="shared" si="5"/>
        <v>1.6457322925304103</v>
      </c>
      <c r="L19" s="1">
        <f t="shared" si="6"/>
        <v>1.5529530894477266</v>
      </c>
      <c r="M19" s="1">
        <v>3412067</v>
      </c>
      <c r="N19" s="1">
        <v>11404129</v>
      </c>
      <c r="O19" s="1">
        <v>2776414</v>
      </c>
      <c r="P19" s="1">
        <v>2669</v>
      </c>
      <c r="Q19" s="1">
        <v>154</v>
      </c>
      <c r="R19" s="1">
        <v>5</v>
      </c>
      <c r="S19" s="1">
        <v>0</v>
      </c>
      <c r="T19" s="1">
        <v>0</v>
      </c>
      <c r="U19" s="1">
        <v>0</v>
      </c>
    </row>
    <row r="20" spans="1:21" x14ac:dyDescent="0.3">
      <c r="A20" s="3">
        <v>41306</v>
      </c>
      <c r="B20" s="7" t="str">
        <f>TEXT(A20,"MM-YYYY")</f>
        <v>02-2013</v>
      </c>
      <c r="C20" s="7">
        <v>14</v>
      </c>
      <c r="D20" s="7">
        <f t="shared" si="0"/>
        <v>2</v>
      </c>
      <c r="E20" s="7">
        <f t="shared" si="1"/>
        <v>2013</v>
      </c>
      <c r="F20" s="1">
        <v>7863</v>
      </c>
      <c r="G20" s="1">
        <v>495.43507550150218</v>
      </c>
      <c r="H20" s="53">
        <f t="shared" si="2"/>
        <v>3.5208519579061606</v>
      </c>
      <c r="I20" s="1">
        <f t="shared" si="3"/>
        <v>2.3718882186554491</v>
      </c>
      <c r="J20" s="1">
        <f t="shared" si="4"/>
        <v>3.9613952219840698</v>
      </c>
      <c r="K20" s="1">
        <f t="shared" si="5"/>
        <v>1.5644676004635385</v>
      </c>
      <c r="L20" s="1">
        <f t="shared" si="6"/>
        <v>1.4664794891268285</v>
      </c>
      <c r="M20" s="1">
        <v>3412067</v>
      </c>
      <c r="N20" s="1">
        <v>11400752.25</v>
      </c>
      <c r="O20" s="1">
        <v>0</v>
      </c>
      <c r="P20" s="1">
        <v>2461</v>
      </c>
      <c r="Q20" s="1">
        <v>154</v>
      </c>
      <c r="R20" s="1">
        <v>11</v>
      </c>
      <c r="S20" s="1">
        <v>0</v>
      </c>
      <c r="T20" s="1">
        <v>0</v>
      </c>
      <c r="U20" s="1">
        <v>1000</v>
      </c>
    </row>
    <row r="21" spans="1:21" x14ac:dyDescent="0.3">
      <c r="A21" s="3">
        <v>41334</v>
      </c>
      <c r="B21" s="7" t="str">
        <f>TEXT(A21,"MM-YYYY")</f>
        <v>03-2013</v>
      </c>
      <c r="C21" s="7">
        <v>15</v>
      </c>
      <c r="D21" s="7">
        <f t="shared" si="0"/>
        <v>3</v>
      </c>
      <c r="E21" s="7">
        <f t="shared" si="1"/>
        <v>2013</v>
      </c>
      <c r="F21" s="1">
        <v>9506</v>
      </c>
      <c r="G21" s="1">
        <v>1296.654317371904</v>
      </c>
      <c r="H21" s="53">
        <f t="shared" si="2"/>
        <v>4.0273212666177258</v>
      </c>
      <c r="I21" s="1">
        <f t="shared" si="3"/>
        <v>2.5140463033909097</v>
      </c>
      <c r="J21" s="1">
        <f t="shared" si="4"/>
        <v>4.1183063943740583</v>
      </c>
      <c r="K21" s="1">
        <f t="shared" si="5"/>
        <v>1.6165299301206089</v>
      </c>
      <c r="L21" s="1">
        <f t="shared" si="6"/>
        <v>1.5158913740528317</v>
      </c>
      <c r="M21" s="1">
        <v>2912067</v>
      </c>
      <c r="N21" s="1">
        <v>12425625</v>
      </c>
      <c r="O21" s="1">
        <v>4900000</v>
      </c>
      <c r="P21" s="1">
        <v>2159</v>
      </c>
      <c r="Q21" s="1">
        <v>153</v>
      </c>
      <c r="R21" s="1">
        <v>18</v>
      </c>
      <c r="S21" s="1">
        <v>0</v>
      </c>
      <c r="T21" s="1">
        <v>0</v>
      </c>
      <c r="U21" s="1">
        <v>6840000</v>
      </c>
    </row>
    <row r="22" spans="1:21" x14ac:dyDescent="0.3">
      <c r="A22" s="3">
        <v>41365</v>
      </c>
      <c r="B22" s="7" t="str">
        <f>TEXT(A22,"MM-YYYY")</f>
        <v>04-2013</v>
      </c>
      <c r="C22" s="7">
        <v>16</v>
      </c>
      <c r="D22" s="7">
        <f t="shared" si="0"/>
        <v>4</v>
      </c>
      <c r="E22" s="7">
        <f t="shared" si="1"/>
        <v>2013</v>
      </c>
      <c r="F22" s="1">
        <v>10338</v>
      </c>
      <c r="G22" s="1">
        <v>648.81143862317333</v>
      </c>
      <c r="H22" s="53">
        <f t="shared" si="2"/>
        <v>3.8366217242824785</v>
      </c>
      <c r="I22" s="1">
        <f t="shared" si="3"/>
        <v>2.4336530150833156</v>
      </c>
      <c r="J22" s="1">
        <f t="shared" si="4"/>
        <v>4.1185048017110315</v>
      </c>
      <c r="K22" s="1">
        <f t="shared" si="5"/>
        <v>1.5964989407090973</v>
      </c>
      <c r="L22" s="1">
        <f t="shared" si="6"/>
        <v>1.4760314227221683</v>
      </c>
      <c r="M22" s="1">
        <v>2912067</v>
      </c>
      <c r="N22" s="1">
        <v>16662724</v>
      </c>
      <c r="O22" s="1">
        <v>5715857</v>
      </c>
      <c r="P22" s="1">
        <v>2599</v>
      </c>
      <c r="Q22" s="1">
        <v>151</v>
      </c>
      <c r="R22" s="1">
        <v>18</v>
      </c>
      <c r="S22" s="1">
        <v>0</v>
      </c>
      <c r="T22" s="1">
        <v>0</v>
      </c>
      <c r="U22" s="1">
        <v>0</v>
      </c>
    </row>
    <row r="23" spans="1:21" x14ac:dyDescent="0.3">
      <c r="A23" s="3">
        <v>41395</v>
      </c>
      <c r="B23" s="7" t="str">
        <f>TEXT(A23,"MM-YYYY")</f>
        <v>05-2013</v>
      </c>
      <c r="C23" s="7">
        <v>17</v>
      </c>
      <c r="D23" s="7">
        <f t="shared" si="0"/>
        <v>5</v>
      </c>
      <c r="E23" s="7">
        <f t="shared" si="1"/>
        <v>2013</v>
      </c>
      <c r="F23" s="1">
        <v>10094</v>
      </c>
      <c r="G23" s="1">
        <v>643.83399474514692</v>
      </c>
      <c r="H23" s="53">
        <f t="shared" si="2"/>
        <v>3.6363397457426312</v>
      </c>
      <c r="I23" s="1">
        <f t="shared" si="3"/>
        <v>2.3748337007434457</v>
      </c>
      <c r="J23" s="1">
        <f t="shared" si="4"/>
        <v>4.1164172456580204</v>
      </c>
      <c r="K23" s="1">
        <f t="shared" si="5"/>
        <v>1.5875620888556465</v>
      </c>
      <c r="L23" s="1">
        <f t="shared" si="6"/>
        <v>1.4553212814996772</v>
      </c>
      <c r="M23" s="1">
        <v>412067</v>
      </c>
      <c r="N23" s="1">
        <v>12425625</v>
      </c>
      <c r="O23" s="1">
        <v>20145571</v>
      </c>
      <c r="P23" s="1">
        <v>2820</v>
      </c>
      <c r="Q23" s="1">
        <v>152</v>
      </c>
      <c r="R23" s="1">
        <v>17</v>
      </c>
      <c r="S23" s="1">
        <v>0</v>
      </c>
      <c r="T23" s="1">
        <v>0</v>
      </c>
      <c r="U23" s="1">
        <v>0</v>
      </c>
    </row>
    <row r="24" spans="1:21" x14ac:dyDescent="0.3">
      <c r="A24" s="3">
        <v>41426</v>
      </c>
      <c r="B24" s="7" t="str">
        <f>TEXT(A24,"MM-YYYY")</f>
        <v>06-2013</v>
      </c>
      <c r="C24" s="7">
        <v>18</v>
      </c>
      <c r="D24" s="7">
        <f t="shared" si="0"/>
        <v>6</v>
      </c>
      <c r="E24" s="7">
        <f t="shared" si="1"/>
        <v>2013</v>
      </c>
      <c r="F24" s="1">
        <v>8523</v>
      </c>
      <c r="G24" s="1">
        <v>694.1209704282229</v>
      </c>
      <c r="H24" s="53">
        <f t="shared" si="2"/>
        <v>3.8322001505294465</v>
      </c>
      <c r="I24" s="1">
        <f t="shared" si="3"/>
        <v>2.3580556631414593</v>
      </c>
      <c r="J24" s="1">
        <f t="shared" si="4"/>
        <v>4.1357371845024558</v>
      </c>
      <c r="K24" s="1">
        <f t="shared" si="5"/>
        <v>1.5923617857890906</v>
      </c>
      <c r="L24" s="1">
        <f t="shared" si="6"/>
        <v>1.452528530530889</v>
      </c>
      <c r="M24" s="1">
        <v>412067</v>
      </c>
      <c r="N24" s="1">
        <v>7043716</v>
      </c>
      <c r="O24" s="1">
        <v>0</v>
      </c>
      <c r="P24" s="1">
        <v>2597</v>
      </c>
      <c r="Q24" s="1">
        <v>154</v>
      </c>
      <c r="R24" s="1">
        <v>7</v>
      </c>
      <c r="S24" s="1">
        <v>0</v>
      </c>
      <c r="T24" s="1">
        <v>0</v>
      </c>
      <c r="U24" s="1">
        <v>28600000</v>
      </c>
    </row>
    <row r="25" spans="1:21" x14ac:dyDescent="0.3">
      <c r="A25" s="3">
        <v>41456</v>
      </c>
      <c r="B25" s="7" t="str">
        <f>TEXT(A25,"MM-YYYY")</f>
        <v>07-2013</v>
      </c>
      <c r="C25" s="7">
        <v>19</v>
      </c>
      <c r="D25" s="7">
        <f t="shared" si="0"/>
        <v>7</v>
      </c>
      <c r="E25" s="7">
        <f t="shared" si="1"/>
        <v>2013</v>
      </c>
      <c r="F25" s="1">
        <v>8283</v>
      </c>
      <c r="G25" s="1">
        <v>570.57501588428511</v>
      </c>
      <c r="H25" s="53">
        <f t="shared" si="2"/>
        <v>3.3356682258274848</v>
      </c>
      <c r="I25" s="1">
        <f t="shared" si="3"/>
        <v>2.2807679393540523</v>
      </c>
      <c r="J25" s="1">
        <f t="shared" si="4"/>
        <v>4.0920123603014877</v>
      </c>
      <c r="K25" s="1">
        <f t="shared" si="5"/>
        <v>1.5691341602038484</v>
      </c>
      <c r="L25" s="1">
        <f t="shared" si="6"/>
        <v>1.4311633429715331</v>
      </c>
      <c r="M25" s="1">
        <v>412067</v>
      </c>
      <c r="N25" s="1">
        <v>5953600</v>
      </c>
      <c r="O25" s="1">
        <v>2801332</v>
      </c>
      <c r="P25" s="1">
        <v>2530</v>
      </c>
      <c r="Q25" s="1">
        <v>155</v>
      </c>
      <c r="R25" s="1">
        <v>3</v>
      </c>
      <c r="S25" s="1">
        <v>0</v>
      </c>
      <c r="T25" s="1">
        <v>0</v>
      </c>
      <c r="U25" s="1">
        <v>28350000</v>
      </c>
    </row>
    <row r="26" spans="1:21" x14ac:dyDescent="0.3">
      <c r="A26" s="3">
        <v>41487</v>
      </c>
      <c r="B26" s="7" t="str">
        <f>TEXT(A26,"MM-YYYY")</f>
        <v>08-2013</v>
      </c>
      <c r="C26" s="7">
        <v>20</v>
      </c>
      <c r="D26" s="7">
        <f t="shared" si="0"/>
        <v>8</v>
      </c>
      <c r="E26" s="7">
        <f t="shared" si="1"/>
        <v>2013</v>
      </c>
      <c r="F26" s="1">
        <v>8210</v>
      </c>
      <c r="G26" s="1">
        <v>463.58008429952673</v>
      </c>
      <c r="H26" s="53">
        <f t="shared" si="2"/>
        <v>2.8686850451691068</v>
      </c>
      <c r="I26" s="1">
        <f t="shared" si="3"/>
        <v>2.151630930769497</v>
      </c>
      <c r="J26" s="1">
        <f t="shared" si="4"/>
        <v>3.9784374284674984</v>
      </c>
      <c r="K26" s="1">
        <f t="shared" si="5"/>
        <v>1.5187175439594971</v>
      </c>
      <c r="L26" s="1">
        <f t="shared" si="6"/>
        <v>1.3984325626172973</v>
      </c>
      <c r="M26" s="1">
        <v>412067</v>
      </c>
      <c r="N26" s="1">
        <v>5953600</v>
      </c>
      <c r="O26" s="1">
        <v>3517289</v>
      </c>
      <c r="P26" s="1">
        <v>2419</v>
      </c>
      <c r="Q26" s="1">
        <v>156</v>
      </c>
      <c r="R26" s="1">
        <v>1</v>
      </c>
      <c r="S26" s="1">
        <v>0</v>
      </c>
      <c r="T26" s="1">
        <v>0</v>
      </c>
      <c r="U26" s="1">
        <v>6840000</v>
      </c>
    </row>
    <row r="27" spans="1:21" x14ac:dyDescent="0.3">
      <c r="A27" s="3">
        <v>41518</v>
      </c>
      <c r="B27" s="7" t="str">
        <f>TEXT(A27,"MM-YYYY")</f>
        <v>09-2013</v>
      </c>
      <c r="C27" s="7">
        <v>21</v>
      </c>
      <c r="D27" s="7">
        <f t="shared" si="0"/>
        <v>9</v>
      </c>
      <c r="E27" s="7">
        <f t="shared" si="1"/>
        <v>2013</v>
      </c>
      <c r="F27" s="1">
        <v>7656</v>
      </c>
      <c r="G27" s="1">
        <v>406.14236140169919</v>
      </c>
      <c r="H27" s="53">
        <f t="shared" si="2"/>
        <v>2.4666105155339051</v>
      </c>
      <c r="I27" s="1">
        <f t="shared" si="3"/>
        <v>2.0118561007922251</v>
      </c>
      <c r="J27" s="1">
        <f t="shared" si="4"/>
        <v>3.8297417885088416</v>
      </c>
      <c r="K27" s="1">
        <f t="shared" si="5"/>
        <v>1.4620647714146593</v>
      </c>
      <c r="L27" s="1">
        <f t="shared" si="6"/>
        <v>1.3675740361005186</v>
      </c>
      <c r="M27" s="1">
        <v>412067</v>
      </c>
      <c r="N27" s="1">
        <v>5953600</v>
      </c>
      <c r="O27" s="1">
        <v>0</v>
      </c>
      <c r="P27" s="1">
        <v>1857</v>
      </c>
      <c r="Q27" s="1">
        <v>156</v>
      </c>
      <c r="R27" s="1">
        <v>6</v>
      </c>
      <c r="S27" s="1">
        <v>0</v>
      </c>
      <c r="T27" s="1">
        <v>0</v>
      </c>
      <c r="U27" s="1">
        <v>6840000</v>
      </c>
    </row>
    <row r="28" spans="1:21" x14ac:dyDescent="0.3">
      <c r="A28" s="3">
        <v>41548</v>
      </c>
      <c r="B28" s="7" t="str">
        <f>TEXT(A28,"MM-YYYY")</f>
        <v>10-2013</v>
      </c>
      <c r="C28" s="7">
        <v>22</v>
      </c>
      <c r="D28" s="7">
        <f t="shared" si="0"/>
        <v>10</v>
      </c>
      <c r="E28" s="7">
        <f t="shared" si="1"/>
        <v>2013</v>
      </c>
      <c r="F28" s="1">
        <v>8167</v>
      </c>
      <c r="G28" s="1">
        <v>740.33591247497293</v>
      </c>
      <c r="H28" s="53">
        <f t="shared" si="2"/>
        <v>3.0212089244274321</v>
      </c>
      <c r="I28" s="1">
        <f t="shared" si="3"/>
        <v>2.1240456890659725</v>
      </c>
      <c r="J28" s="1">
        <f t="shared" si="4"/>
        <v>3.9227491023381935</v>
      </c>
      <c r="K28" s="1">
        <f t="shared" si="5"/>
        <v>1.548280388411664</v>
      </c>
      <c r="L28" s="1">
        <f t="shared" si="6"/>
        <v>1.4150356615235524</v>
      </c>
      <c r="M28" s="1">
        <v>2912067</v>
      </c>
      <c r="N28" s="1">
        <v>8755681</v>
      </c>
      <c r="O28" s="1">
        <v>2972895</v>
      </c>
      <c r="P28" s="1">
        <v>1956</v>
      </c>
      <c r="Q28" s="1">
        <v>156</v>
      </c>
      <c r="R28" s="1">
        <v>13</v>
      </c>
      <c r="S28" s="1">
        <v>0</v>
      </c>
      <c r="T28" s="1">
        <v>0</v>
      </c>
      <c r="U28" s="1">
        <v>0</v>
      </c>
    </row>
    <row r="29" spans="1:21" x14ac:dyDescent="0.3">
      <c r="A29" s="3">
        <v>41579</v>
      </c>
      <c r="B29" s="7" t="str">
        <f>TEXT(A29,"MM-YYYY")</f>
        <v>11-2013</v>
      </c>
      <c r="C29" s="7">
        <v>23</v>
      </c>
      <c r="D29" s="7">
        <f t="shared" si="0"/>
        <v>11</v>
      </c>
      <c r="E29" s="7">
        <f t="shared" si="1"/>
        <v>2013</v>
      </c>
      <c r="F29" s="1">
        <v>8326</v>
      </c>
      <c r="G29" s="1">
        <v>481.70522764985424</v>
      </c>
      <c r="H29" s="53">
        <f t="shared" si="2"/>
        <v>2.5990115289672326</v>
      </c>
      <c r="I29" s="1">
        <f t="shared" si="3"/>
        <v>2.0560844096036344</v>
      </c>
      <c r="J29" s="1">
        <f t="shared" si="4"/>
        <v>3.8587308289324307</v>
      </c>
      <c r="K29" s="1">
        <f t="shared" si="5"/>
        <v>1.519340314773866</v>
      </c>
      <c r="L29" s="1">
        <f t="shared" si="6"/>
        <v>1.3945070766088943</v>
      </c>
      <c r="M29" s="1">
        <v>2912067</v>
      </c>
      <c r="N29" s="1">
        <v>8564402.25</v>
      </c>
      <c r="O29" s="1">
        <v>2889982</v>
      </c>
      <c r="P29" s="1">
        <v>2398</v>
      </c>
      <c r="Q29" s="1">
        <v>155</v>
      </c>
      <c r="R29" s="1">
        <v>15</v>
      </c>
      <c r="S29" s="1">
        <v>0</v>
      </c>
      <c r="T29" s="1">
        <v>0</v>
      </c>
      <c r="U29" s="1">
        <v>0</v>
      </c>
    </row>
    <row r="30" spans="1:21" x14ac:dyDescent="0.3">
      <c r="A30" s="3">
        <v>41609</v>
      </c>
      <c r="B30" s="7" t="str">
        <f>TEXT(A30,"MM-YYYY")</f>
        <v>12-2013</v>
      </c>
      <c r="C30" s="7">
        <v>24</v>
      </c>
      <c r="D30" s="7">
        <f t="shared" si="0"/>
        <v>12</v>
      </c>
      <c r="E30" s="7">
        <f t="shared" si="1"/>
        <v>2013</v>
      </c>
      <c r="F30" s="1">
        <v>8275</v>
      </c>
      <c r="G30" s="1">
        <v>532.60736766391972</v>
      </c>
      <c r="H30" s="53">
        <f t="shared" si="2"/>
        <v>2.2448574594356918</v>
      </c>
      <c r="I30" s="1">
        <f t="shared" si="3"/>
        <v>2.0450085626379151</v>
      </c>
      <c r="J30" s="1">
        <f t="shared" si="4"/>
        <v>3.8461308254302695</v>
      </c>
      <c r="K30" s="1">
        <f t="shared" si="5"/>
        <v>1.5282001046011038</v>
      </c>
      <c r="L30" s="1">
        <f t="shared" si="6"/>
        <v>1.3949404300438115</v>
      </c>
      <c r="M30" s="1">
        <v>412067</v>
      </c>
      <c r="N30" s="1">
        <v>10640644</v>
      </c>
      <c r="O30" s="1">
        <v>0</v>
      </c>
      <c r="P30" s="1">
        <v>1542</v>
      </c>
      <c r="Q30" s="1">
        <v>155</v>
      </c>
      <c r="R30" s="1">
        <v>16</v>
      </c>
      <c r="S30" s="1">
        <v>0</v>
      </c>
      <c r="T30" s="1">
        <v>0</v>
      </c>
      <c r="U30" s="1">
        <v>10880000</v>
      </c>
    </row>
    <row r="31" spans="1:21" x14ac:dyDescent="0.3">
      <c r="A31" s="3">
        <v>41640</v>
      </c>
      <c r="B31" s="7" t="str">
        <f>TEXT(A31,"MM-YYYY")</f>
        <v>01-2014</v>
      </c>
      <c r="C31" s="7">
        <v>25</v>
      </c>
      <c r="D31" s="7">
        <f t="shared" si="0"/>
        <v>1</v>
      </c>
      <c r="E31" s="7">
        <f t="shared" si="1"/>
        <v>2014</v>
      </c>
      <c r="F31" s="1">
        <v>8025</v>
      </c>
      <c r="G31" s="1">
        <v>556.24535010357852</v>
      </c>
      <c r="H31" s="53">
        <f t="shared" si="2"/>
        <v>1.9546664108836136</v>
      </c>
      <c r="I31" s="1">
        <f t="shared" si="3"/>
        <v>2.052699560551499</v>
      </c>
      <c r="J31" s="1">
        <f t="shared" si="4"/>
        <v>3.8515716686073622</v>
      </c>
      <c r="K31" s="1">
        <f t="shared" si="5"/>
        <v>1.5393377932573065</v>
      </c>
      <c r="L31" s="1">
        <f t="shared" si="6"/>
        <v>1.3997169502654665</v>
      </c>
      <c r="M31" s="1">
        <v>0</v>
      </c>
      <c r="N31" s="1">
        <v>11292960.25</v>
      </c>
      <c r="O31" s="1">
        <v>0</v>
      </c>
      <c r="P31" s="1">
        <v>1548</v>
      </c>
      <c r="Q31" s="1">
        <v>154</v>
      </c>
      <c r="R31" s="1">
        <v>6</v>
      </c>
      <c r="S31" s="1">
        <v>0</v>
      </c>
      <c r="T31" s="1">
        <v>0</v>
      </c>
      <c r="U31" s="1">
        <v>0</v>
      </c>
    </row>
    <row r="32" spans="1:21" x14ac:dyDescent="0.3">
      <c r="A32" s="3">
        <v>41671</v>
      </c>
      <c r="B32" s="7" t="str">
        <f>TEXT(A32,"MM-YYYY")</f>
        <v>02-2014</v>
      </c>
      <c r="C32" s="7">
        <v>26</v>
      </c>
      <c r="D32" s="7">
        <f t="shared" si="0"/>
        <v>2</v>
      </c>
      <c r="E32" s="7">
        <f t="shared" si="1"/>
        <v>2014</v>
      </c>
      <c r="F32" s="1">
        <v>7350</v>
      </c>
      <c r="G32" s="1">
        <v>830.02078631116046</v>
      </c>
      <c r="H32" s="53">
        <f t="shared" si="2"/>
        <v>2.67027369245855</v>
      </c>
      <c r="I32" s="1">
        <f t="shared" si="3"/>
        <v>2.1862078877020616</v>
      </c>
      <c r="J32" s="1">
        <f t="shared" si="4"/>
        <v>3.9657148863996379</v>
      </c>
      <c r="K32" s="1">
        <f t="shared" si="5"/>
        <v>1.588024381481524</v>
      </c>
      <c r="L32" s="1">
        <f t="shared" si="6"/>
        <v>1.4421934649860715</v>
      </c>
      <c r="M32" s="1">
        <v>0</v>
      </c>
      <c r="N32" s="1">
        <v>14058750.25</v>
      </c>
      <c r="O32" s="1">
        <v>0</v>
      </c>
      <c r="P32" s="1">
        <v>2039</v>
      </c>
      <c r="Q32" s="1">
        <v>156</v>
      </c>
      <c r="R32" s="1">
        <v>13</v>
      </c>
      <c r="S32" s="1">
        <v>0</v>
      </c>
      <c r="T32" s="1">
        <v>0</v>
      </c>
      <c r="U32" s="1">
        <v>0</v>
      </c>
    </row>
    <row r="33" spans="1:21" x14ac:dyDescent="0.3">
      <c r="A33" s="3">
        <v>41699</v>
      </c>
      <c r="B33" s="7" t="str">
        <f>TEXT(A33,"MM-YYYY")</f>
        <v>03-2014</v>
      </c>
      <c r="C33" s="7">
        <v>27</v>
      </c>
      <c r="D33" s="7">
        <f t="shared" si="0"/>
        <v>3</v>
      </c>
      <c r="E33" s="7">
        <f t="shared" si="1"/>
        <v>2014</v>
      </c>
      <c r="F33" s="1">
        <v>9306</v>
      </c>
      <c r="G33" s="1">
        <v>1087.4312469532304</v>
      </c>
      <c r="H33" s="53">
        <f t="shared" si="2"/>
        <v>3.295932100327347</v>
      </c>
      <c r="I33" s="1">
        <f t="shared" si="3"/>
        <v>2.347944380122772</v>
      </c>
      <c r="J33" s="1">
        <f t="shared" si="4"/>
        <v>4.1018453669268569</v>
      </c>
      <c r="K33" s="1">
        <f t="shared" si="5"/>
        <v>1.6209104280570414</v>
      </c>
      <c r="L33" s="1">
        <f t="shared" si="6"/>
        <v>1.4884099249902834</v>
      </c>
      <c r="M33" s="1">
        <v>0</v>
      </c>
      <c r="N33" s="1">
        <v>91968100</v>
      </c>
      <c r="O33" s="1">
        <v>0</v>
      </c>
      <c r="P33" s="1">
        <v>2569</v>
      </c>
      <c r="Q33" s="1">
        <v>154</v>
      </c>
      <c r="R33" s="1">
        <v>16</v>
      </c>
      <c r="S33" s="1">
        <v>201000</v>
      </c>
      <c r="T33" s="1">
        <v>0</v>
      </c>
      <c r="U33" s="1">
        <v>0</v>
      </c>
    </row>
    <row r="34" spans="1:21" x14ac:dyDescent="0.3">
      <c r="A34" s="3">
        <v>41730</v>
      </c>
      <c r="B34" s="7" t="str">
        <f>TEXT(A34,"MM-YYYY")</f>
        <v>04-2014</v>
      </c>
      <c r="C34" s="7">
        <v>28</v>
      </c>
      <c r="D34" s="7">
        <f t="shared" si="0"/>
        <v>4</v>
      </c>
      <c r="E34" s="7">
        <f t="shared" si="1"/>
        <v>2014</v>
      </c>
      <c r="F34" s="1">
        <v>10390</v>
      </c>
      <c r="G34" s="1">
        <v>1151.9926671345531</v>
      </c>
      <c r="H34" s="53">
        <f t="shared" si="2"/>
        <v>3.8339179402362933</v>
      </c>
      <c r="I34" s="1">
        <f t="shared" si="3"/>
        <v>2.473708976503596</v>
      </c>
      <c r="J34" s="1">
        <f t="shared" si="4"/>
        <v>4.2179657304476024</v>
      </c>
      <c r="K34" s="1">
        <f t="shared" si="5"/>
        <v>1.635961066276626</v>
      </c>
      <c r="L34" s="1">
        <f t="shared" si="6"/>
        <v>1.5166271644608309</v>
      </c>
      <c r="M34" s="1">
        <v>0</v>
      </c>
      <c r="N34" s="1">
        <v>17451506.25</v>
      </c>
      <c r="O34" s="1">
        <v>0</v>
      </c>
      <c r="P34" s="1">
        <v>2645</v>
      </c>
      <c r="Q34" s="1">
        <v>151</v>
      </c>
      <c r="R34" s="1">
        <v>16</v>
      </c>
      <c r="S34" s="1">
        <v>603000</v>
      </c>
      <c r="T34" s="1">
        <v>0</v>
      </c>
      <c r="U34" s="1">
        <v>0</v>
      </c>
    </row>
    <row r="35" spans="1:21" x14ac:dyDescent="0.3">
      <c r="A35" s="3">
        <v>41760</v>
      </c>
      <c r="B35" s="7" t="str">
        <f>TEXT(A35,"MM-YYYY")</f>
        <v>05-2014</v>
      </c>
      <c r="C35" s="7">
        <v>29</v>
      </c>
      <c r="D35" s="7">
        <f t="shared" si="0"/>
        <v>5</v>
      </c>
      <c r="E35" s="7">
        <f t="shared" si="1"/>
        <v>2014</v>
      </c>
      <c r="F35" s="1">
        <v>10455</v>
      </c>
      <c r="G35" s="1">
        <v>1128.3866856656325</v>
      </c>
      <c r="H35" s="53">
        <f t="shared" si="2"/>
        <v>4.296485955792968</v>
      </c>
      <c r="I35" s="1">
        <f t="shared" si="3"/>
        <v>2.557320157080488</v>
      </c>
      <c r="J35" s="1">
        <f t="shared" si="4"/>
        <v>4.3083541944349832</v>
      </c>
      <c r="K35" s="1">
        <f t="shared" si="5"/>
        <v>1.6413310230917979</v>
      </c>
      <c r="L35" s="1">
        <f t="shared" si="6"/>
        <v>1.5289108898178521</v>
      </c>
      <c r="M35" s="1">
        <v>0</v>
      </c>
      <c r="N35" s="1">
        <v>16479540.25</v>
      </c>
      <c r="O35" s="1">
        <v>0</v>
      </c>
      <c r="P35" s="1">
        <v>3028</v>
      </c>
      <c r="Q35" s="1">
        <v>151</v>
      </c>
      <c r="R35" s="1">
        <v>7</v>
      </c>
      <c r="S35" s="1">
        <v>0</v>
      </c>
      <c r="T35" s="1">
        <v>0</v>
      </c>
      <c r="U35" s="1">
        <v>12214000</v>
      </c>
    </row>
    <row r="36" spans="1:21" x14ac:dyDescent="0.3">
      <c r="A36" s="3">
        <v>41791</v>
      </c>
      <c r="B36" s="7" t="str">
        <f>TEXT(A36,"MM-YYYY")</f>
        <v>06-2014</v>
      </c>
      <c r="C36" s="7">
        <v>30</v>
      </c>
      <c r="D36" s="7">
        <f t="shared" si="0"/>
        <v>6</v>
      </c>
      <c r="E36" s="7">
        <f t="shared" si="1"/>
        <v>2014</v>
      </c>
      <c r="F36" s="1">
        <v>9240</v>
      </c>
      <c r="G36" s="1">
        <v>1223.6820081173857</v>
      </c>
      <c r="H36" s="53">
        <f t="shared" si="2"/>
        <v>4.6942295734321231</v>
      </c>
      <c r="I36" s="1">
        <f t="shared" si="3"/>
        <v>2.6326618474902426</v>
      </c>
      <c r="J36" s="1">
        <f t="shared" si="4"/>
        <v>4.3899867870456459</v>
      </c>
      <c r="K36" s="1">
        <f t="shared" si="5"/>
        <v>1.6458482946980344</v>
      </c>
      <c r="L36" s="1">
        <f t="shared" si="6"/>
        <v>1.5421401786956481</v>
      </c>
      <c r="M36" s="1">
        <v>0</v>
      </c>
      <c r="N36" s="1">
        <v>16301406.25</v>
      </c>
      <c r="O36" s="1">
        <v>0</v>
      </c>
      <c r="P36" s="1">
        <v>3143</v>
      </c>
      <c r="Q36" s="1">
        <v>153</v>
      </c>
      <c r="R36" s="1">
        <v>3</v>
      </c>
      <c r="S36" s="1">
        <v>0</v>
      </c>
      <c r="T36" s="1">
        <v>0</v>
      </c>
      <c r="U36" s="1">
        <v>0</v>
      </c>
    </row>
    <row r="37" spans="1:21" x14ac:dyDescent="0.3">
      <c r="A37" s="3">
        <v>41821</v>
      </c>
      <c r="B37" s="7" t="str">
        <f>TEXT(A37,"MM-YYYY")</f>
        <v>07-2014</v>
      </c>
      <c r="C37" s="7">
        <v>31</v>
      </c>
      <c r="D37" s="7">
        <f t="shared" si="0"/>
        <v>7</v>
      </c>
      <c r="E37" s="7">
        <f t="shared" si="1"/>
        <v>2014</v>
      </c>
      <c r="F37" s="1">
        <v>8688</v>
      </c>
      <c r="G37" s="1">
        <v>1110.7787545931426</v>
      </c>
      <c r="H37" s="53">
        <f t="shared" si="2"/>
        <v>5.0361976122077641</v>
      </c>
      <c r="I37" s="1">
        <f t="shared" si="3"/>
        <v>2.6651661522714529</v>
      </c>
      <c r="J37" s="1">
        <f t="shared" si="4"/>
        <v>4.4440048410119797</v>
      </c>
      <c r="K37" s="1">
        <f t="shared" si="5"/>
        <v>1.6447695489845202</v>
      </c>
      <c r="L37" s="1">
        <f t="shared" si="6"/>
        <v>1.5402743043484377</v>
      </c>
      <c r="M37" s="1">
        <v>0</v>
      </c>
      <c r="N37" s="1">
        <v>12260502.25</v>
      </c>
      <c r="O37" s="1">
        <v>0</v>
      </c>
      <c r="P37" s="1">
        <v>2817</v>
      </c>
      <c r="Q37" s="1">
        <v>154</v>
      </c>
      <c r="R37" s="1">
        <v>1</v>
      </c>
      <c r="S37" s="1">
        <v>0</v>
      </c>
      <c r="T37" s="1">
        <v>0</v>
      </c>
      <c r="U37" s="1">
        <v>0</v>
      </c>
    </row>
    <row r="38" spans="1:21" x14ac:dyDescent="0.3">
      <c r="A38" s="3">
        <v>41852</v>
      </c>
      <c r="B38" s="7" t="str">
        <f>TEXT(A38,"MM-YYYY")</f>
        <v>08-2014</v>
      </c>
      <c r="C38" s="7">
        <v>32</v>
      </c>
      <c r="D38" s="7">
        <f t="shared" si="0"/>
        <v>8</v>
      </c>
      <c r="E38" s="7">
        <f t="shared" si="1"/>
        <v>2014</v>
      </c>
      <c r="F38" s="1">
        <v>8677</v>
      </c>
      <c r="G38" s="1">
        <v>570.57501588428511</v>
      </c>
      <c r="H38" s="53">
        <f t="shared" si="2"/>
        <v>4.370897330196919</v>
      </c>
      <c r="I38" s="1">
        <f t="shared" si="3"/>
        <v>2.4957452817450481</v>
      </c>
      <c r="J38" s="1">
        <f t="shared" si="4"/>
        <v>4.3386264855091072</v>
      </c>
      <c r="K38" s="1">
        <f t="shared" si="5"/>
        <v>1.5900972654820202</v>
      </c>
      <c r="L38" s="1">
        <f t="shared" si="6"/>
        <v>1.4750362298803075</v>
      </c>
      <c r="M38" s="1">
        <v>0</v>
      </c>
      <c r="N38" s="1">
        <v>9803161</v>
      </c>
      <c r="O38" s="1">
        <v>0</v>
      </c>
      <c r="P38" s="1">
        <v>2719</v>
      </c>
      <c r="Q38" s="1">
        <v>153</v>
      </c>
      <c r="R38" s="1">
        <v>0</v>
      </c>
      <c r="S38" s="1">
        <v>0</v>
      </c>
      <c r="T38" s="1">
        <v>0</v>
      </c>
      <c r="U38" s="1">
        <v>6107000</v>
      </c>
    </row>
    <row r="39" spans="1:21" x14ac:dyDescent="0.3">
      <c r="A39" s="3">
        <v>41883</v>
      </c>
      <c r="B39" s="7" t="str">
        <f>TEXT(A39,"MM-YYYY")</f>
        <v>09-2014</v>
      </c>
      <c r="C39" s="7">
        <v>33</v>
      </c>
      <c r="D39" s="7">
        <f t="shared" si="0"/>
        <v>9</v>
      </c>
      <c r="E39" s="7">
        <f t="shared" si="1"/>
        <v>2014</v>
      </c>
      <c r="F39" s="1">
        <v>8270</v>
      </c>
      <c r="G39" s="1">
        <v>542.02558784830228</v>
      </c>
      <c r="H39" s="53">
        <f t="shared" si="2"/>
        <v>3.7727229605437276</v>
      </c>
      <c r="I39" s="1">
        <f t="shared" si="3"/>
        <v>2.3590326324924584</v>
      </c>
      <c r="J39" s="1">
        <f t="shared" si="4"/>
        <v>4.2363990063212258</v>
      </c>
      <c r="K39" s="1">
        <f t="shared" si="5"/>
        <v>1.5596525398506795</v>
      </c>
      <c r="L39" s="1">
        <f t="shared" si="6"/>
        <v>1.4370503737419766</v>
      </c>
      <c r="M39" s="1">
        <v>0</v>
      </c>
      <c r="N39" s="1">
        <v>9597604</v>
      </c>
      <c r="O39" s="1">
        <v>0</v>
      </c>
      <c r="P39" s="1">
        <v>2494</v>
      </c>
      <c r="Q39" s="1">
        <v>153</v>
      </c>
      <c r="R39" s="1">
        <v>0</v>
      </c>
      <c r="S39" s="1">
        <v>6107000</v>
      </c>
      <c r="T39" s="1">
        <v>0</v>
      </c>
      <c r="U39" s="1">
        <v>0</v>
      </c>
    </row>
    <row r="40" spans="1:21" x14ac:dyDescent="0.3">
      <c r="A40" s="3">
        <v>41913</v>
      </c>
      <c r="B40" s="7" t="str">
        <f>TEXT(A40,"MM-YYYY")</f>
        <v>10-2014</v>
      </c>
      <c r="C40" s="7">
        <v>34</v>
      </c>
      <c r="D40" s="7">
        <f t="shared" si="0"/>
        <v>10</v>
      </c>
      <c r="E40" s="7">
        <f t="shared" si="1"/>
        <v>2014</v>
      </c>
      <c r="F40" s="1">
        <v>8599</v>
      </c>
      <c r="G40" s="1">
        <v>384.66733319663706</v>
      </c>
      <c r="H40" s="53">
        <f t="shared" si="2"/>
        <v>3.2439003794789643</v>
      </c>
      <c r="I40" s="1">
        <f t="shared" si="3"/>
        <v>2.1366699187252078</v>
      </c>
      <c r="J40" s="1">
        <f t="shared" si="4"/>
        <v>4.0109186151643312</v>
      </c>
      <c r="K40" s="1">
        <f t="shared" si="5"/>
        <v>1.4607354525581453</v>
      </c>
      <c r="L40" s="1">
        <f t="shared" si="6"/>
        <v>1.3808349505063149</v>
      </c>
      <c r="M40" s="1">
        <v>0</v>
      </c>
      <c r="N40" s="1">
        <v>6325225</v>
      </c>
      <c r="O40" s="1">
        <v>0</v>
      </c>
      <c r="P40" s="1">
        <v>2426</v>
      </c>
      <c r="Q40" s="1">
        <v>153</v>
      </c>
      <c r="R40" s="1">
        <v>13</v>
      </c>
      <c r="S40" s="1">
        <v>0</v>
      </c>
      <c r="T40" s="1">
        <v>0</v>
      </c>
      <c r="U40" s="1">
        <v>12314000</v>
      </c>
    </row>
    <row r="41" spans="1:21" x14ac:dyDescent="0.3">
      <c r="A41" s="3">
        <v>41944</v>
      </c>
      <c r="B41" s="7" t="str">
        <f>TEXT(A41,"MM-YYYY")</f>
        <v>11-2014</v>
      </c>
      <c r="C41" s="7">
        <v>35</v>
      </c>
      <c r="D41" s="7">
        <f t="shared" si="0"/>
        <v>11</v>
      </c>
      <c r="E41" s="7">
        <f t="shared" si="1"/>
        <v>2014</v>
      </c>
      <c r="F41" s="1">
        <v>8428</v>
      </c>
      <c r="G41" s="1">
        <v>995.5485988209773</v>
      </c>
      <c r="H41" s="53">
        <f t="shared" si="2"/>
        <v>3.7889434020136941</v>
      </c>
      <c r="I41" s="1">
        <f t="shared" si="3"/>
        <v>2.2926843760457465</v>
      </c>
      <c r="J41" s="1">
        <f t="shared" si="4"/>
        <v>4.1254876589921423</v>
      </c>
      <c r="K41" s="1">
        <f t="shared" si="5"/>
        <v>1.5665264077144037</v>
      </c>
      <c r="L41" s="1">
        <f t="shared" si="6"/>
        <v>1.4497569985669991</v>
      </c>
      <c r="M41" s="1">
        <v>0</v>
      </c>
      <c r="N41" s="1">
        <v>14428602.25</v>
      </c>
      <c r="O41" s="1">
        <v>0</v>
      </c>
      <c r="P41" s="1">
        <v>2252</v>
      </c>
      <c r="Q41" s="1">
        <v>153</v>
      </c>
      <c r="R41" s="1">
        <v>17</v>
      </c>
      <c r="S41" s="1">
        <v>6107000</v>
      </c>
      <c r="T41" s="1">
        <v>0</v>
      </c>
      <c r="U41" s="1">
        <v>0</v>
      </c>
    </row>
    <row r="42" spans="1:21" x14ac:dyDescent="0.3">
      <c r="A42" s="3">
        <v>41974</v>
      </c>
      <c r="B42" s="7" t="str">
        <f>TEXT(A42,"MM-YYYY")</f>
        <v>12-2014</v>
      </c>
      <c r="C42" s="7">
        <v>36</v>
      </c>
      <c r="D42" s="7">
        <f t="shared" si="0"/>
        <v>12</v>
      </c>
      <c r="E42" s="7">
        <f t="shared" si="1"/>
        <v>2014</v>
      </c>
      <c r="F42" s="1">
        <v>9133</v>
      </c>
      <c r="G42" s="1">
        <v>1395.8959099335084</v>
      </c>
      <c r="H42" s="53">
        <f t="shared" si="2"/>
        <v>4.2578342770790609</v>
      </c>
      <c r="I42" s="1">
        <f t="shared" si="3"/>
        <v>2.4718849332554456</v>
      </c>
      <c r="J42" s="1">
        <f t="shared" si="4"/>
        <v>4.2562405667413152</v>
      </c>
      <c r="K42" s="1">
        <f t="shared" si="5"/>
        <v>1.618900093798556</v>
      </c>
      <c r="L42" s="1">
        <f t="shared" si="6"/>
        <v>1.5137373868264261</v>
      </c>
      <c r="M42" s="1">
        <v>0</v>
      </c>
      <c r="N42" s="1">
        <v>19945156</v>
      </c>
      <c r="O42" s="1">
        <v>0</v>
      </c>
      <c r="P42" s="1">
        <v>2200</v>
      </c>
      <c r="Q42" s="1">
        <v>151</v>
      </c>
      <c r="R42" s="1">
        <v>19</v>
      </c>
      <c r="S42" s="1">
        <v>12214000</v>
      </c>
      <c r="T42" s="1">
        <v>0</v>
      </c>
      <c r="U42" s="1">
        <v>14000</v>
      </c>
    </row>
    <row r="43" spans="1:21" x14ac:dyDescent="0.3">
      <c r="A43" s="4">
        <v>42005</v>
      </c>
      <c r="B43" s="7" t="str">
        <f>TEXT(A43,"MM-YYYY")</f>
        <v>01-2015</v>
      </c>
      <c r="C43" s="7">
        <v>37</v>
      </c>
      <c r="D43" s="7">
        <f t="shared" si="0"/>
        <v>1</v>
      </c>
      <c r="E43" s="7">
        <f t="shared" si="1"/>
        <v>2015</v>
      </c>
      <c r="F43" s="2">
        <v>8655</v>
      </c>
      <c r="G43" s="2">
        <v>1358.4233576163178</v>
      </c>
      <c r="H43" s="53">
        <f t="shared" si="2"/>
        <v>4.6609989700839822</v>
      </c>
      <c r="I43" s="1">
        <f t="shared" si="3"/>
        <v>2.5925478812726213</v>
      </c>
      <c r="J43" s="1">
        <f t="shared" si="4"/>
        <v>4.3584883723297949</v>
      </c>
      <c r="K43" s="1">
        <f t="shared" si="5"/>
        <v>1.6393112544974759</v>
      </c>
      <c r="L43" s="1">
        <f t="shared" si="6"/>
        <v>1.5434524761440398</v>
      </c>
      <c r="M43" s="2">
        <v>0</v>
      </c>
      <c r="N43" s="2">
        <v>63274070.25</v>
      </c>
      <c r="O43" s="2">
        <v>0</v>
      </c>
      <c r="P43" s="2">
        <v>1615</v>
      </c>
      <c r="Q43" s="2">
        <v>152</v>
      </c>
      <c r="R43" s="2">
        <v>8</v>
      </c>
      <c r="S43" s="2">
        <v>0</v>
      </c>
      <c r="T43" s="2">
        <v>0</v>
      </c>
      <c r="U43" s="2">
        <v>144000</v>
      </c>
    </row>
    <row r="44" spans="1:21" x14ac:dyDescent="0.3">
      <c r="A44" s="4">
        <v>42036</v>
      </c>
      <c r="B44" s="7" t="str">
        <f>TEXT(A44,"MM-YYYY")</f>
        <v>02-2015</v>
      </c>
      <c r="C44" s="7">
        <v>38</v>
      </c>
      <c r="D44" s="7">
        <f t="shared" si="0"/>
        <v>2</v>
      </c>
      <c r="E44" s="7">
        <f t="shared" si="1"/>
        <v>2015</v>
      </c>
      <c r="F44" s="2">
        <v>7713</v>
      </c>
      <c r="G44" s="2">
        <v>1302.7923201431367</v>
      </c>
      <c r="H44" s="53">
        <f t="shared" si="2"/>
        <v>5.0076501527905375</v>
      </c>
      <c r="I44" s="1">
        <f t="shared" si="3"/>
        <v>2.6693904738779572</v>
      </c>
      <c r="J44" s="1">
        <f t="shared" si="4"/>
        <v>4.436434506968256</v>
      </c>
      <c r="K44" s="1">
        <f t="shared" si="5"/>
        <v>1.6465750480129291</v>
      </c>
      <c r="L44" s="1">
        <f t="shared" si="6"/>
        <v>1.5547792717518143</v>
      </c>
      <c r="M44" s="2">
        <v>0</v>
      </c>
      <c r="N44" s="2">
        <v>92294449</v>
      </c>
      <c r="O44" s="2">
        <v>0</v>
      </c>
      <c r="P44" s="2">
        <v>4524</v>
      </c>
      <c r="Q44" s="2">
        <v>154</v>
      </c>
      <c r="R44" s="2">
        <v>3</v>
      </c>
      <c r="S44" s="2">
        <v>0</v>
      </c>
      <c r="T44" s="2">
        <v>0</v>
      </c>
      <c r="U44" s="2">
        <v>0</v>
      </c>
    </row>
    <row r="45" spans="1:21" x14ac:dyDescent="0.3">
      <c r="A45" s="4">
        <v>42064</v>
      </c>
      <c r="B45" s="7" t="str">
        <f>TEXT(A45,"MM-YYYY")</f>
        <v>03-2015</v>
      </c>
      <c r="C45" s="7">
        <v>39</v>
      </c>
      <c r="D45" s="7">
        <f t="shared" si="0"/>
        <v>3</v>
      </c>
      <c r="E45" s="7">
        <f t="shared" si="1"/>
        <v>2015</v>
      </c>
      <c r="F45" s="2">
        <v>10099</v>
      </c>
      <c r="G45" s="2">
        <v>906.143443261107</v>
      </c>
      <c r="H45" s="53">
        <f t="shared" si="2"/>
        <v>5.3039882440796777</v>
      </c>
      <c r="I45" s="1">
        <f t="shared" si="3"/>
        <v>2.6417962038540681</v>
      </c>
      <c r="J45" s="1">
        <f t="shared" si="4"/>
        <v>4.450365472901284</v>
      </c>
      <c r="K45" s="1">
        <f t="shared" si="5"/>
        <v>1.6362554290260294</v>
      </c>
      <c r="L45" s="1">
        <f t="shared" si="6"/>
        <v>1.5280268611502121</v>
      </c>
      <c r="M45" s="2">
        <v>0</v>
      </c>
      <c r="N45" s="2">
        <v>92294449</v>
      </c>
      <c r="O45" s="2">
        <v>0</v>
      </c>
      <c r="P45" s="2">
        <v>4255</v>
      </c>
      <c r="Q45" s="2">
        <v>152</v>
      </c>
      <c r="R45" s="2">
        <v>13</v>
      </c>
      <c r="S45" s="2">
        <v>0</v>
      </c>
      <c r="T45" s="2">
        <v>0</v>
      </c>
      <c r="U45" s="2">
        <v>144000</v>
      </c>
    </row>
    <row r="46" spans="1:21" x14ac:dyDescent="0.3">
      <c r="A46" s="4">
        <v>42095</v>
      </c>
      <c r="B46" s="7" t="str">
        <f>TEXT(A46,"MM-YYYY")</f>
        <v>04-2015</v>
      </c>
      <c r="C46" s="7">
        <v>40</v>
      </c>
      <c r="D46" s="7">
        <f t="shared" si="0"/>
        <v>4</v>
      </c>
      <c r="E46" s="7">
        <f t="shared" si="1"/>
        <v>2015</v>
      </c>
      <c r="F46" s="2">
        <v>10914</v>
      </c>
      <c r="G46" s="2">
        <v>410.4791516178156</v>
      </c>
      <c r="H46" s="53">
        <f t="shared" si="2"/>
        <v>4.5605585575877861</v>
      </c>
      <c r="I46" s="1">
        <f t="shared" si="3"/>
        <v>2.3589538491099233</v>
      </c>
      <c r="J46" s="1">
        <f t="shared" si="4"/>
        <v>4.2121206546174026</v>
      </c>
      <c r="K46" s="1">
        <f t="shared" si="5"/>
        <v>1.5123488806028893</v>
      </c>
      <c r="L46" s="1">
        <f t="shared" si="6"/>
        <v>1.4335472775699913</v>
      </c>
      <c r="M46" s="2">
        <v>4699238</v>
      </c>
      <c r="N46" s="2">
        <v>107298522.25</v>
      </c>
      <c r="O46" s="2">
        <v>0</v>
      </c>
      <c r="P46" s="2">
        <v>1984</v>
      </c>
      <c r="Q46" s="2">
        <v>150</v>
      </c>
      <c r="R46" s="2">
        <v>10</v>
      </c>
      <c r="S46" s="2">
        <v>0</v>
      </c>
      <c r="T46" s="2">
        <v>0</v>
      </c>
      <c r="U46" s="2">
        <v>0</v>
      </c>
    </row>
    <row r="47" spans="1:21" x14ac:dyDescent="0.3">
      <c r="A47" s="4">
        <v>42125</v>
      </c>
      <c r="B47" s="7" t="str">
        <f>TEXT(A47,"MM-YYYY")</f>
        <v>05-2015</v>
      </c>
      <c r="C47" s="7">
        <v>41</v>
      </c>
      <c r="D47" s="7">
        <f t="shared" si="0"/>
        <v>5</v>
      </c>
      <c r="E47" s="7">
        <f t="shared" si="1"/>
        <v>2015</v>
      </c>
      <c r="F47" s="2">
        <v>11132</v>
      </c>
      <c r="G47" s="2">
        <v>978.59368162871408</v>
      </c>
      <c r="H47" s="53">
        <f t="shared" si="2"/>
        <v>4.9209357555044608</v>
      </c>
      <c r="I47" s="1">
        <f t="shared" si="3"/>
        <v>2.4440827228924435</v>
      </c>
      <c r="J47" s="1">
        <f t="shared" si="4"/>
        <v>4.2837896096199426</v>
      </c>
      <c r="K47" s="1">
        <f t="shared" si="5"/>
        <v>1.5864065963513134</v>
      </c>
      <c r="L47" s="1">
        <f t="shared" si="6"/>
        <v>1.4745401414384678</v>
      </c>
      <c r="M47" s="2">
        <v>3432238</v>
      </c>
      <c r="N47" s="2">
        <v>353045310.25</v>
      </c>
      <c r="O47" s="2">
        <v>0</v>
      </c>
      <c r="P47" s="2">
        <v>595</v>
      </c>
      <c r="Q47" s="2">
        <v>151</v>
      </c>
      <c r="R47" s="2">
        <v>4</v>
      </c>
      <c r="S47" s="2">
        <v>0</v>
      </c>
      <c r="T47" s="2">
        <v>0</v>
      </c>
      <c r="U47" s="2">
        <v>0</v>
      </c>
    </row>
    <row r="48" spans="1:21" x14ac:dyDescent="0.3">
      <c r="A48" s="4">
        <v>42156</v>
      </c>
      <c r="B48" s="7" t="str">
        <f>TEXT(A48,"MM-YYYY")</f>
        <v>06-2015</v>
      </c>
      <c r="C48" s="7">
        <v>42</v>
      </c>
      <c r="D48" s="7">
        <f t="shared" si="0"/>
        <v>6</v>
      </c>
      <c r="E48" s="7">
        <f t="shared" si="1"/>
        <v>2015</v>
      </c>
      <c r="F48" s="2">
        <v>10187</v>
      </c>
      <c r="G48" s="2">
        <v>803.32462370092014</v>
      </c>
      <c r="H48" s="53">
        <f t="shared" si="2"/>
        <v>5.2109650653901873</v>
      </c>
      <c r="I48" s="1">
        <f t="shared" si="3"/>
        <v>2.4508527050328124</v>
      </c>
      <c r="J48" s="1">
        <f t="shared" si="4"/>
        <v>4.3046377355997327</v>
      </c>
      <c r="K48" s="1">
        <f t="shared" si="5"/>
        <v>1.6045627879257132</v>
      </c>
      <c r="L48" s="1">
        <f t="shared" si="6"/>
        <v>1.476466150388241</v>
      </c>
      <c r="M48" s="2">
        <v>500000</v>
      </c>
      <c r="N48" s="2">
        <v>281685872.25</v>
      </c>
      <c r="O48" s="2">
        <v>0</v>
      </c>
      <c r="P48" s="2">
        <v>179</v>
      </c>
      <c r="Q48" s="2">
        <v>150</v>
      </c>
      <c r="R48" s="2">
        <v>2</v>
      </c>
      <c r="S48" s="2">
        <v>0</v>
      </c>
      <c r="T48" s="2">
        <v>0</v>
      </c>
      <c r="U48" s="2">
        <v>0</v>
      </c>
    </row>
    <row r="49" spans="1:21" x14ac:dyDescent="0.3">
      <c r="A49" s="4">
        <v>42186</v>
      </c>
      <c r="B49" s="7" t="str">
        <f>TEXT(A49,"MM-YYYY")</f>
        <v>07-2015</v>
      </c>
      <c r="C49" s="7">
        <v>43</v>
      </c>
      <c r="D49" s="7">
        <f t="shared" si="0"/>
        <v>7</v>
      </c>
      <c r="E49" s="7">
        <f t="shared" si="1"/>
        <v>2015</v>
      </c>
      <c r="F49" s="2">
        <v>9542</v>
      </c>
      <c r="G49" s="2">
        <v>846.16355917552346</v>
      </c>
      <c r="H49" s="53">
        <f t="shared" si="2"/>
        <v>5.4735071821905565</v>
      </c>
      <c r="I49" s="1">
        <f t="shared" si="3"/>
        <v>2.4703031547226013</v>
      </c>
      <c r="J49" s="1">
        <f t="shared" si="4"/>
        <v>4.3320466556599522</v>
      </c>
      <c r="K49" s="1">
        <f t="shared" si="5"/>
        <v>1.6153827166694747</v>
      </c>
      <c r="L49" s="1">
        <f t="shared" si="6"/>
        <v>1.4824059121810613</v>
      </c>
      <c r="M49" s="2">
        <v>0</v>
      </c>
      <c r="N49" s="2">
        <v>102292996</v>
      </c>
      <c r="O49" s="2">
        <v>3200000</v>
      </c>
      <c r="P49" s="2">
        <v>761</v>
      </c>
      <c r="Q49" s="2">
        <v>152</v>
      </c>
      <c r="R49" s="2">
        <v>1</v>
      </c>
      <c r="S49" s="2">
        <v>0</v>
      </c>
      <c r="T49" s="2">
        <v>0</v>
      </c>
      <c r="U49" s="2">
        <v>0</v>
      </c>
    </row>
    <row r="50" spans="1:21" x14ac:dyDescent="0.3">
      <c r="A50" s="4">
        <v>42217</v>
      </c>
      <c r="B50" s="7" t="str">
        <f>TEXT(A50,"MM-YYYY")</f>
        <v>08-2015</v>
      </c>
      <c r="C50" s="7">
        <v>44</v>
      </c>
      <c r="D50" s="7">
        <f t="shared" si="0"/>
        <v>8</v>
      </c>
      <c r="E50" s="7">
        <f t="shared" si="1"/>
        <v>2015</v>
      </c>
      <c r="F50" s="2">
        <v>9100</v>
      </c>
      <c r="G50" s="2">
        <v>1035.4476756974566</v>
      </c>
      <c r="H50" s="53">
        <f t="shared" si="2"/>
        <v>5.7061566362371048</v>
      </c>
      <c r="I50" s="1">
        <f t="shared" si="3"/>
        <v>2.5355967802325301</v>
      </c>
      <c r="J50" s="1">
        <f t="shared" si="4"/>
        <v>4.3881947795013083</v>
      </c>
      <c r="K50" s="1">
        <f t="shared" si="5"/>
        <v>1.6300209690838088</v>
      </c>
      <c r="L50" s="1">
        <f t="shared" si="6"/>
        <v>1.5041146253306477</v>
      </c>
      <c r="M50" s="2">
        <v>0</v>
      </c>
      <c r="N50" s="2">
        <v>376010881</v>
      </c>
      <c r="O50" s="2">
        <v>2771002</v>
      </c>
      <c r="P50" s="2">
        <v>228</v>
      </c>
      <c r="Q50" s="2">
        <v>153</v>
      </c>
      <c r="R50" s="2">
        <v>12</v>
      </c>
      <c r="S50" s="2">
        <v>12352000</v>
      </c>
      <c r="T50" s="2">
        <v>0</v>
      </c>
      <c r="U50" s="2">
        <v>8318000</v>
      </c>
    </row>
    <row r="51" spans="1:21" x14ac:dyDescent="0.3">
      <c r="A51" s="4">
        <v>42248</v>
      </c>
      <c r="B51" s="7" t="str">
        <f>TEXT(A51,"MM-YYYY")</f>
        <v>09-2015</v>
      </c>
      <c r="C51" s="7">
        <v>45</v>
      </c>
      <c r="D51" s="7">
        <f t="shared" si="0"/>
        <v>9</v>
      </c>
      <c r="E51" s="7">
        <f t="shared" si="1"/>
        <v>2015</v>
      </c>
      <c r="F51" s="2">
        <v>8883</v>
      </c>
      <c r="G51" s="2">
        <v>397.51038519814864</v>
      </c>
      <c r="H51" s="53">
        <f t="shared" si="2"/>
        <v>4.9063303892454737</v>
      </c>
      <c r="I51" s="1">
        <f t="shared" si="3"/>
        <v>2.2725764556238133</v>
      </c>
      <c r="J51" s="1">
        <f t="shared" si="4"/>
        <v>4.1476738239631628</v>
      </c>
      <c r="K51" s="1">
        <f t="shared" si="5"/>
        <v>1.4997838590389141</v>
      </c>
      <c r="L51" s="1">
        <f t="shared" si="6"/>
        <v>1.4180298979860853</v>
      </c>
      <c r="M51" s="2">
        <v>0</v>
      </c>
      <c r="N51" s="2">
        <v>219647220.25</v>
      </c>
      <c r="O51" s="2">
        <v>0</v>
      </c>
      <c r="P51" s="2">
        <v>68</v>
      </c>
      <c r="Q51" s="2">
        <v>151</v>
      </c>
      <c r="R51" s="2">
        <v>19</v>
      </c>
      <c r="S51" s="2">
        <v>18528000</v>
      </c>
      <c r="T51" s="2">
        <v>0</v>
      </c>
      <c r="U51" s="2">
        <v>6238500</v>
      </c>
    </row>
    <row r="52" spans="1:21" x14ac:dyDescent="0.3">
      <c r="H52" s="48" t="s">
        <v>80</v>
      </c>
    </row>
    <row r="54" spans="1:21" ht="19.8" x14ac:dyDescent="0.4">
      <c r="A54" s="55" t="s">
        <v>82</v>
      </c>
      <c r="B54" s="56"/>
      <c r="C54" s="56"/>
      <c r="D54" s="56"/>
      <c r="E54" s="56"/>
      <c r="F54" s="56"/>
      <c r="G54" s="56"/>
      <c r="H54" s="56"/>
      <c r="I54" s="67"/>
    </row>
    <row r="55" spans="1:21" x14ac:dyDescent="0.3">
      <c r="A55" s="26" t="s">
        <v>19</v>
      </c>
      <c r="B55" s="19"/>
      <c r="C55" s="19"/>
      <c r="D55" s="19"/>
      <c r="E55" s="19"/>
      <c r="F55" s="19"/>
      <c r="G55" s="19"/>
      <c r="H55" s="19"/>
      <c r="I55" s="28"/>
    </row>
    <row r="56" spans="1:21" ht="15" thickBot="1" x14ac:dyDescent="0.35">
      <c r="A56" s="26"/>
      <c r="B56" s="19"/>
      <c r="C56" s="19"/>
      <c r="D56" s="19"/>
      <c r="E56" s="19"/>
      <c r="F56" s="19"/>
      <c r="G56" s="19"/>
      <c r="H56" s="19"/>
      <c r="I56" s="28"/>
    </row>
    <row r="57" spans="1:21" x14ac:dyDescent="0.3">
      <c r="A57" s="57" t="s">
        <v>20</v>
      </c>
      <c r="B57" s="13"/>
      <c r="C57" s="19"/>
      <c r="D57" s="19"/>
      <c r="E57" s="19"/>
      <c r="F57" s="19"/>
      <c r="G57" s="19"/>
      <c r="H57" s="19"/>
      <c r="I57" s="28"/>
    </row>
    <row r="58" spans="1:21" x14ac:dyDescent="0.3">
      <c r="A58" s="58" t="s">
        <v>21</v>
      </c>
      <c r="B58" s="10">
        <v>0.61541799769178107</v>
      </c>
      <c r="C58" s="19"/>
      <c r="D58" s="19"/>
      <c r="E58" s="19"/>
      <c r="F58" s="19"/>
      <c r="G58" s="19"/>
      <c r="H58" s="19"/>
      <c r="I58" s="28"/>
    </row>
    <row r="59" spans="1:21" ht="16.2" x14ac:dyDescent="0.3">
      <c r="A59" s="58" t="s">
        <v>22</v>
      </c>
      <c r="B59" s="10">
        <v>0.37873931188296101</v>
      </c>
      <c r="C59" s="54">
        <f>RSQ($F$6:$F$51,$H$6:$H$51)</f>
        <v>0.54336387417466125</v>
      </c>
      <c r="D59" s="59" t="s">
        <v>81</v>
      </c>
      <c r="E59" s="19"/>
      <c r="F59" s="19"/>
      <c r="G59" s="19"/>
      <c r="H59" s="19"/>
      <c r="I59" s="28"/>
    </row>
    <row r="60" spans="1:21" x14ac:dyDescent="0.3">
      <c r="A60" s="58" t="s">
        <v>23</v>
      </c>
      <c r="B60" s="10">
        <v>0.36429138890349494</v>
      </c>
      <c r="C60" s="19"/>
      <c r="D60" s="19"/>
      <c r="E60" s="19"/>
      <c r="F60" s="19"/>
      <c r="G60" s="19"/>
      <c r="H60" s="19"/>
      <c r="I60" s="28"/>
    </row>
    <row r="61" spans="1:21" x14ac:dyDescent="0.3">
      <c r="A61" s="58" t="s">
        <v>24</v>
      </c>
      <c r="B61" s="10">
        <v>974.15241471628315</v>
      </c>
      <c r="C61" s="19"/>
      <c r="D61" s="19"/>
      <c r="E61" s="19"/>
      <c r="F61" s="19"/>
      <c r="G61" s="19"/>
      <c r="H61" s="19"/>
      <c r="I61" s="28"/>
    </row>
    <row r="62" spans="1:21" ht="15" thickBot="1" x14ac:dyDescent="0.35">
      <c r="A62" s="60" t="s">
        <v>25</v>
      </c>
      <c r="B62" s="11">
        <v>45</v>
      </c>
      <c r="C62" s="19"/>
      <c r="D62" s="19"/>
      <c r="E62" s="19"/>
      <c r="F62" s="19"/>
      <c r="G62" s="19"/>
      <c r="H62" s="19"/>
      <c r="I62" s="28"/>
    </row>
    <row r="63" spans="1:21" x14ac:dyDescent="0.3">
      <c r="A63" s="26"/>
      <c r="B63" s="19"/>
      <c r="C63" s="19"/>
      <c r="D63" s="19"/>
      <c r="E63" s="19"/>
      <c r="F63" s="19"/>
      <c r="G63" s="19"/>
      <c r="H63" s="19"/>
      <c r="I63" s="28"/>
    </row>
    <row r="64" spans="1:21" ht="15" thickBot="1" x14ac:dyDescent="0.35">
      <c r="A64" s="26" t="s">
        <v>26</v>
      </c>
      <c r="B64" s="19"/>
      <c r="C64" s="19"/>
      <c r="D64" s="19"/>
      <c r="E64" s="19"/>
      <c r="F64" s="19"/>
      <c r="G64" s="19"/>
      <c r="H64" s="19"/>
      <c r="I64" s="28"/>
    </row>
    <row r="65" spans="1:9" x14ac:dyDescent="0.3">
      <c r="A65" s="61"/>
      <c r="B65" s="12" t="s">
        <v>31</v>
      </c>
      <c r="C65" s="12" t="s">
        <v>32</v>
      </c>
      <c r="D65" s="12" t="s">
        <v>33</v>
      </c>
      <c r="E65" s="12" t="s">
        <v>34</v>
      </c>
      <c r="F65" s="12" t="s">
        <v>35</v>
      </c>
      <c r="G65" s="19"/>
      <c r="H65" s="19"/>
      <c r="I65" s="28"/>
    </row>
    <row r="66" spans="1:9" x14ac:dyDescent="0.3">
      <c r="A66" s="58" t="s">
        <v>27</v>
      </c>
      <c r="B66" s="10">
        <v>1</v>
      </c>
      <c r="C66" s="10">
        <v>24876472.134804711</v>
      </c>
      <c r="D66" s="10">
        <v>24876472.134804711</v>
      </c>
      <c r="E66" s="10">
        <v>26.214100976399219</v>
      </c>
      <c r="F66" s="10">
        <v>6.8273699909319707E-6</v>
      </c>
      <c r="G66" s="19"/>
      <c r="H66" s="19"/>
      <c r="I66" s="28"/>
    </row>
    <row r="67" spans="1:9" x14ac:dyDescent="0.3">
      <c r="A67" s="58" t="s">
        <v>28</v>
      </c>
      <c r="B67" s="10">
        <v>43</v>
      </c>
      <c r="C67" s="10">
        <v>40805835.865195304</v>
      </c>
      <c r="D67" s="10">
        <v>948972.92709756526</v>
      </c>
      <c r="E67" s="10"/>
      <c r="F67" s="10"/>
      <c r="G67" s="19"/>
      <c r="H67" s="19"/>
      <c r="I67" s="28"/>
    </row>
    <row r="68" spans="1:9" ht="15" thickBot="1" x14ac:dyDescent="0.35">
      <c r="A68" s="60" t="s">
        <v>29</v>
      </c>
      <c r="B68" s="11">
        <v>44</v>
      </c>
      <c r="C68" s="11">
        <v>65682308.000000015</v>
      </c>
      <c r="D68" s="11"/>
      <c r="E68" s="11"/>
      <c r="F68" s="11"/>
      <c r="G68" s="19"/>
      <c r="H68" s="19"/>
      <c r="I68" s="28"/>
    </row>
    <row r="69" spans="1:9" ht="15" thickBot="1" x14ac:dyDescent="0.35">
      <c r="A69" s="26"/>
      <c r="B69" s="19"/>
      <c r="C69" s="19"/>
      <c r="D69" s="19"/>
      <c r="E69" s="19"/>
      <c r="F69" s="19"/>
      <c r="G69" s="19"/>
      <c r="H69" s="19"/>
      <c r="I69" s="28"/>
    </row>
    <row r="70" spans="1:9" x14ac:dyDescent="0.3">
      <c r="A70" s="61"/>
      <c r="B70" s="12" t="s">
        <v>36</v>
      </c>
      <c r="C70" s="12" t="s">
        <v>24</v>
      </c>
      <c r="D70" s="12" t="s">
        <v>37</v>
      </c>
      <c r="E70" s="12" t="s">
        <v>38</v>
      </c>
      <c r="F70" s="12" t="s">
        <v>39</v>
      </c>
      <c r="G70" s="12" t="s">
        <v>40</v>
      </c>
      <c r="H70" s="12" t="s">
        <v>41</v>
      </c>
      <c r="I70" s="62" t="s">
        <v>42</v>
      </c>
    </row>
    <row r="71" spans="1:9" x14ac:dyDescent="0.3">
      <c r="A71" s="58" t="s">
        <v>30</v>
      </c>
      <c r="B71" s="10">
        <v>4374.8167335960134</v>
      </c>
      <c r="C71" s="10">
        <v>829.90180987721772</v>
      </c>
      <c r="D71" s="10">
        <v>5.2714871585148835</v>
      </c>
      <c r="E71" s="10">
        <v>4.1421078052351261E-6</v>
      </c>
      <c r="F71" s="10">
        <v>2701.1602274915749</v>
      </c>
      <c r="G71" s="10">
        <v>6048.4732397004518</v>
      </c>
      <c r="H71" s="10">
        <v>2701.1602274915749</v>
      </c>
      <c r="I71" s="63">
        <v>6048.4732397004518</v>
      </c>
    </row>
    <row r="72" spans="1:9" x14ac:dyDescent="0.3">
      <c r="A72" s="64" t="s">
        <v>74</v>
      </c>
      <c r="B72" s="65">
        <v>2942.7271015128208</v>
      </c>
      <c r="C72" s="65">
        <v>574.75466509229454</v>
      </c>
      <c r="D72" s="65">
        <v>5.1199707983932159</v>
      </c>
      <c r="E72" s="65">
        <v>6.8273699909318606E-6</v>
      </c>
      <c r="F72" s="65">
        <v>1783.6238519513895</v>
      </c>
      <c r="G72" s="65">
        <v>4101.8303510742517</v>
      </c>
      <c r="H72" s="65">
        <v>1783.6238519513895</v>
      </c>
      <c r="I72" s="66">
        <v>4101.8303510742517</v>
      </c>
    </row>
  </sheetData>
  <mergeCells count="4">
    <mergeCell ref="A4:G4"/>
    <mergeCell ref="C2:M2"/>
    <mergeCell ref="N2:O2"/>
    <mergeCell ref="A54:I54"/>
  </mergeCells>
  <phoneticPr fontId="2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208D4-A9FE-4319-AF13-1DB8899CAB84}">
  <dimension ref="A1:AG94"/>
  <sheetViews>
    <sheetView showGridLines="0" workbookViewId="0">
      <selection activeCell="A89" sqref="A89"/>
    </sheetView>
  </sheetViews>
  <sheetFormatPr defaultRowHeight="14.4" x14ac:dyDescent="0.3"/>
  <cols>
    <col min="1" max="1" width="10.109375" customWidth="1"/>
    <col min="2" max="2" width="10.33203125" customWidth="1"/>
    <col min="9" max="9" width="12.33203125" customWidth="1"/>
  </cols>
  <sheetData>
    <row r="1" spans="1:26" ht="17.399999999999999" x14ac:dyDescent="0.35">
      <c r="A1" s="93" t="s">
        <v>57</v>
      </c>
      <c r="B1" s="93"/>
      <c r="C1" s="93"/>
      <c r="D1" s="93"/>
      <c r="E1" s="93"/>
      <c r="F1" s="93"/>
      <c r="G1" s="93"/>
      <c r="H1" s="93"/>
      <c r="I1" s="93"/>
      <c r="J1" s="93"/>
      <c r="K1" s="93"/>
    </row>
    <row r="2" spans="1:26" x14ac:dyDescent="0.3">
      <c r="U2" s="23" t="s">
        <v>17</v>
      </c>
      <c r="V2" s="76">
        <v>8558.3333333333339</v>
      </c>
      <c r="W2" s="76"/>
      <c r="X2" s="76"/>
      <c r="Y2" s="76"/>
      <c r="Z2" s="77"/>
    </row>
    <row r="3" spans="1:26" x14ac:dyDescent="0.3">
      <c r="U3" s="26"/>
      <c r="V3" s="19"/>
      <c r="W3" s="19"/>
      <c r="X3" s="19"/>
      <c r="Y3" s="19"/>
      <c r="Z3" s="28"/>
    </row>
    <row r="4" spans="1:26" x14ac:dyDescent="0.3">
      <c r="U4" s="78" t="s">
        <v>7</v>
      </c>
      <c r="V4" s="79" t="s">
        <v>16</v>
      </c>
      <c r="W4" s="79" t="s">
        <v>18</v>
      </c>
      <c r="X4" s="19"/>
      <c r="Y4" s="19"/>
      <c r="Z4" s="28"/>
    </row>
    <row r="5" spans="1:26" x14ac:dyDescent="0.3">
      <c r="U5" s="26">
        <v>1</v>
      </c>
      <c r="V5" s="19">
        <v>1.0539819376026274</v>
      </c>
      <c r="W5" s="19">
        <v>9.2503648514251371E-2</v>
      </c>
      <c r="X5" s="19"/>
      <c r="Y5" s="19"/>
      <c r="Z5" s="28"/>
    </row>
    <row r="6" spans="1:26" x14ac:dyDescent="0.3">
      <c r="U6" s="26">
        <v>2</v>
      </c>
      <c r="V6" s="19">
        <v>1.1755145022090974</v>
      </c>
      <c r="W6" s="79" t="s">
        <v>55</v>
      </c>
      <c r="X6" s="19"/>
      <c r="Y6" s="19"/>
      <c r="Z6" s="28"/>
    </row>
    <row r="7" spans="1:26" x14ac:dyDescent="0.3">
      <c r="U7" s="26">
        <v>3</v>
      </c>
      <c r="V7" s="19">
        <v>0.93970171104401146</v>
      </c>
      <c r="W7" s="19">
        <v>1.0105548991715183</v>
      </c>
      <c r="X7" s="80" t="s">
        <v>61</v>
      </c>
      <c r="Y7" s="19"/>
      <c r="Z7" s="28"/>
    </row>
    <row r="8" spans="1:26" x14ac:dyDescent="0.3">
      <c r="U8" s="26">
        <v>4</v>
      </c>
      <c r="V8" s="19">
        <v>0.85284836405912645</v>
      </c>
      <c r="W8" s="19"/>
      <c r="X8" s="19"/>
      <c r="Y8" s="19"/>
      <c r="Z8" s="28"/>
    </row>
    <row r="9" spans="1:26" x14ac:dyDescent="0.3">
      <c r="U9" s="26">
        <v>5</v>
      </c>
      <c r="V9" s="19">
        <v>0.84731778954837222</v>
      </c>
      <c r="W9" s="19"/>
      <c r="X9" s="19"/>
      <c r="Y9" s="19"/>
      <c r="Z9" s="28"/>
    </row>
    <row r="10" spans="1:26" x14ac:dyDescent="0.3">
      <c r="U10" s="26">
        <v>6</v>
      </c>
      <c r="V10" s="19">
        <v>0.98615352115380928</v>
      </c>
      <c r="W10" s="19"/>
      <c r="X10" s="19"/>
      <c r="Y10" s="19"/>
      <c r="Z10" s="28"/>
    </row>
    <row r="11" spans="1:26" x14ac:dyDescent="0.3">
      <c r="U11" s="26">
        <v>7</v>
      </c>
      <c r="V11" s="19">
        <v>1.0357729972870211</v>
      </c>
      <c r="W11" s="19"/>
      <c r="X11" s="19"/>
      <c r="Y11" s="19"/>
      <c r="Z11" s="28"/>
    </row>
    <row r="12" spans="1:26" x14ac:dyDescent="0.3">
      <c r="U12" s="26">
        <v>8</v>
      </c>
      <c r="V12" s="19">
        <v>1.0438583117345124</v>
      </c>
      <c r="W12" s="19"/>
      <c r="X12" s="19"/>
      <c r="Y12" s="19"/>
      <c r="Z12" s="28"/>
    </row>
    <row r="13" spans="1:26" x14ac:dyDescent="0.3">
      <c r="U13" s="26">
        <v>9</v>
      </c>
      <c r="V13" s="19">
        <v>1.1007148751915803</v>
      </c>
      <c r="W13" s="19"/>
      <c r="X13" s="19"/>
      <c r="Y13" s="19"/>
      <c r="Z13" s="28"/>
    </row>
    <row r="14" spans="1:26" x14ac:dyDescent="0.3">
      <c r="U14" s="26">
        <v>10</v>
      </c>
      <c r="V14" s="19">
        <v>1.0815535616496061</v>
      </c>
      <c r="W14" s="19"/>
      <c r="X14" s="19"/>
      <c r="Y14" s="19"/>
      <c r="Z14" s="28"/>
    </row>
    <row r="15" spans="1:26" x14ac:dyDescent="0.3">
      <c r="U15" s="26">
        <v>11</v>
      </c>
      <c r="V15" s="19">
        <v>1.0317045728522061</v>
      </c>
      <c r="W15" s="19"/>
      <c r="X15" s="19"/>
      <c r="Y15" s="19"/>
      <c r="Z15" s="28"/>
    </row>
    <row r="16" spans="1:26" x14ac:dyDescent="0.3">
      <c r="U16" s="21">
        <v>12</v>
      </c>
      <c r="V16" s="22">
        <v>0.97753664572625176</v>
      </c>
      <c r="W16" s="22"/>
      <c r="X16" s="22"/>
      <c r="Y16" s="22"/>
      <c r="Z16" s="32"/>
    </row>
    <row r="18" spans="1:12" x14ac:dyDescent="0.3">
      <c r="A18" s="103" t="s">
        <v>54</v>
      </c>
    </row>
    <row r="19" spans="1:12" x14ac:dyDescent="0.3">
      <c r="B19" s="103"/>
      <c r="C19" s="103"/>
      <c r="D19" s="103"/>
    </row>
    <row r="20" spans="1:12" ht="17.399999999999999" x14ac:dyDescent="0.35">
      <c r="A20" s="93" t="s">
        <v>58</v>
      </c>
      <c r="B20" s="93"/>
      <c r="C20" s="93"/>
      <c r="D20" s="93"/>
      <c r="E20" s="93"/>
      <c r="F20" s="93"/>
      <c r="G20" s="93"/>
      <c r="H20" s="93"/>
      <c r="I20" s="93"/>
      <c r="J20" s="93"/>
      <c r="K20" s="93"/>
      <c r="L20" s="93"/>
    </row>
    <row r="37" spans="1:21" x14ac:dyDescent="0.3">
      <c r="A37" s="103" t="s">
        <v>146</v>
      </c>
      <c r="B37" s="103"/>
      <c r="C37" s="103"/>
      <c r="D37" s="103"/>
      <c r="E37" s="103"/>
      <c r="F37" s="103"/>
      <c r="G37" s="103"/>
      <c r="H37" s="103"/>
      <c r="I37" s="103"/>
      <c r="J37" s="103"/>
      <c r="K37" s="103"/>
      <c r="L37" s="103"/>
      <c r="M37" s="103"/>
      <c r="N37" s="103"/>
      <c r="O37" s="103"/>
      <c r="P37" s="103"/>
      <c r="Q37" s="103"/>
    </row>
    <row r="38" spans="1:21" x14ac:dyDescent="0.3">
      <c r="A38" s="103"/>
      <c r="B38" s="103"/>
      <c r="C38" s="103"/>
      <c r="D38" s="103"/>
      <c r="E38" s="103"/>
      <c r="F38" s="103"/>
      <c r="G38" s="103"/>
      <c r="H38" s="103"/>
      <c r="I38" s="103"/>
      <c r="J38" s="103"/>
      <c r="K38" s="103"/>
      <c r="L38" s="103"/>
      <c r="M38" s="103"/>
    </row>
    <row r="39" spans="1:21" ht="15.6" x14ac:dyDescent="0.3">
      <c r="A39" s="68" t="s">
        <v>128</v>
      </c>
      <c r="B39" s="68"/>
      <c r="C39" s="68"/>
      <c r="D39" s="68"/>
      <c r="E39" s="68"/>
      <c r="F39" s="68"/>
      <c r="G39" s="68"/>
      <c r="H39" s="68"/>
      <c r="I39" s="68"/>
      <c r="J39" s="68"/>
      <c r="K39" s="68"/>
      <c r="L39" s="68"/>
      <c r="M39" s="68"/>
      <c r="N39" s="68"/>
      <c r="O39" s="68"/>
      <c r="P39" s="68"/>
      <c r="Q39" s="68"/>
    </row>
    <row r="41" spans="1:21" x14ac:dyDescent="0.3">
      <c r="A41" s="103" t="s">
        <v>147</v>
      </c>
      <c r="N41" s="23"/>
      <c r="O41" s="24" t="s">
        <v>4</v>
      </c>
      <c r="P41" s="24" t="s">
        <v>74</v>
      </c>
      <c r="Q41" s="24" t="s">
        <v>8</v>
      </c>
      <c r="R41" s="24" t="s">
        <v>9</v>
      </c>
      <c r="S41" s="24" t="s">
        <v>10</v>
      </c>
      <c r="T41" s="24" t="s">
        <v>11</v>
      </c>
      <c r="U41" s="25" t="s">
        <v>0</v>
      </c>
    </row>
    <row r="42" spans="1:21" x14ac:dyDescent="0.3">
      <c r="A42" s="129" t="s">
        <v>165</v>
      </c>
      <c r="B42" s="129"/>
      <c r="C42" s="129"/>
      <c r="D42" s="129"/>
      <c r="E42" s="129"/>
      <c r="F42" s="129"/>
      <c r="G42" s="129"/>
      <c r="H42" s="129"/>
      <c r="I42" s="129"/>
      <c r="N42" s="78" t="s">
        <v>4</v>
      </c>
      <c r="O42" s="79">
        <v>1</v>
      </c>
      <c r="P42" s="79"/>
      <c r="Q42" s="79"/>
      <c r="R42" s="79"/>
      <c r="S42" s="79"/>
      <c r="T42" s="79"/>
      <c r="U42" s="29"/>
    </row>
    <row r="43" spans="1:21" x14ac:dyDescent="0.3">
      <c r="N43" s="78" t="s">
        <v>74</v>
      </c>
      <c r="O43" s="79">
        <v>0.7371321958608652</v>
      </c>
      <c r="P43" s="79">
        <v>1</v>
      </c>
      <c r="Q43" s="79"/>
      <c r="R43" s="79"/>
      <c r="S43" s="79"/>
      <c r="T43" s="79"/>
      <c r="U43" s="29"/>
    </row>
    <row r="44" spans="1:21" x14ac:dyDescent="0.3">
      <c r="A44" s="94"/>
      <c r="B44" s="94"/>
      <c r="C44" s="94"/>
      <c r="D44" s="94"/>
      <c r="E44" s="94"/>
      <c r="F44" s="94"/>
      <c r="G44" s="94"/>
      <c r="H44" s="94"/>
      <c r="I44" s="94"/>
      <c r="J44" s="94"/>
      <c r="K44" s="94"/>
      <c r="L44" s="94"/>
      <c r="M44" s="94"/>
      <c r="N44" s="78" t="s">
        <v>8</v>
      </c>
      <c r="O44" s="79">
        <v>0.35096674106140552</v>
      </c>
      <c r="P44" s="79">
        <v>0.14607403386743109</v>
      </c>
      <c r="Q44" s="79">
        <v>1</v>
      </c>
      <c r="R44" s="79"/>
      <c r="S44" s="79"/>
      <c r="T44" s="79"/>
      <c r="U44" s="29"/>
    </row>
    <row r="45" spans="1:21" ht="17.399999999999999" x14ac:dyDescent="0.35">
      <c r="A45" s="93" t="s">
        <v>59</v>
      </c>
      <c r="B45" s="93"/>
      <c r="C45" s="93"/>
      <c r="D45" s="93"/>
      <c r="E45" s="93"/>
      <c r="F45" s="93"/>
      <c r="G45" s="93"/>
      <c r="H45" s="93"/>
      <c r="I45" s="93"/>
      <c r="J45" s="93"/>
      <c r="K45" s="93"/>
      <c r="L45" s="93"/>
      <c r="M45" s="93"/>
      <c r="N45" s="78" t="s">
        <v>9</v>
      </c>
      <c r="O45" s="79">
        <v>0.44919872789532878</v>
      </c>
      <c r="P45" s="79">
        <v>0.56358347772600659</v>
      </c>
      <c r="Q45" s="79">
        <v>9.3237775115024457E-2</v>
      </c>
      <c r="R45" s="79">
        <v>1</v>
      </c>
      <c r="S45" s="79"/>
      <c r="T45" s="79"/>
      <c r="U45" s="29"/>
    </row>
    <row r="46" spans="1:21" x14ac:dyDescent="0.3">
      <c r="N46" s="78" t="s">
        <v>10</v>
      </c>
      <c r="O46" s="79">
        <v>0.14575903419229072</v>
      </c>
      <c r="P46" s="79">
        <v>3.0028219927707954E-2</v>
      </c>
      <c r="Q46" s="79">
        <v>0.17769914415998339</v>
      </c>
      <c r="R46" s="79">
        <v>-0.10782969211043275</v>
      </c>
      <c r="S46" s="79">
        <v>1</v>
      </c>
      <c r="T46" s="79"/>
      <c r="U46" s="29"/>
    </row>
    <row r="47" spans="1:21" x14ac:dyDescent="0.3">
      <c r="N47" s="78" t="s">
        <v>11</v>
      </c>
      <c r="O47" s="79">
        <v>7.8069947806332737E-2</v>
      </c>
      <c r="P47" s="79">
        <v>0.18769807416833401</v>
      </c>
      <c r="Q47" s="79">
        <v>1.8283938433973673E-2</v>
      </c>
      <c r="R47" s="79">
        <v>-0.48249764884877566</v>
      </c>
      <c r="S47" s="79">
        <v>0.15216995846443684</v>
      </c>
      <c r="T47" s="79">
        <v>1</v>
      </c>
      <c r="U47" s="29"/>
    </row>
    <row r="48" spans="1:21" x14ac:dyDescent="0.3">
      <c r="N48" s="120" t="s">
        <v>0</v>
      </c>
      <c r="O48" s="121">
        <v>-0.44741942410490976</v>
      </c>
      <c r="P48" s="121">
        <v>-0.15688578769331749</v>
      </c>
      <c r="Q48" s="121">
        <v>-5.0039128780924085E-2</v>
      </c>
      <c r="R48" s="121">
        <v>-0.28081530679569489</v>
      </c>
      <c r="S48" s="121">
        <v>-1.2942442130131491E-2</v>
      </c>
      <c r="T48" s="121">
        <v>0.28185159015102473</v>
      </c>
      <c r="U48" s="122">
        <v>1</v>
      </c>
    </row>
    <row r="62" spans="1:33" ht="15.6" x14ac:dyDescent="0.3">
      <c r="A62" s="116" t="s">
        <v>47</v>
      </c>
      <c r="B62" s="117"/>
      <c r="C62" s="117"/>
      <c r="D62" s="117"/>
      <c r="E62" s="117"/>
      <c r="F62" s="117"/>
      <c r="G62" s="117"/>
      <c r="H62" s="117"/>
      <c r="I62" s="118"/>
      <c r="J62" s="103"/>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row>
    <row r="63" spans="1:33" ht="15.6" customHeight="1" x14ac:dyDescent="0.3">
      <c r="A63" s="116" t="s">
        <v>56</v>
      </c>
      <c r="B63" s="117"/>
      <c r="C63" s="117"/>
      <c r="D63" s="117"/>
      <c r="E63" s="117"/>
      <c r="F63" s="117"/>
      <c r="G63" s="117"/>
      <c r="H63" s="117"/>
      <c r="I63" s="118"/>
      <c r="J63" s="103"/>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row>
    <row r="64" spans="1:33" ht="15.6" x14ac:dyDescent="0.3">
      <c r="A64" s="89" t="s">
        <v>60</v>
      </c>
      <c r="B64" s="86"/>
      <c r="C64" s="86"/>
      <c r="D64" s="86"/>
      <c r="E64" s="86"/>
      <c r="F64" s="86"/>
      <c r="G64" s="86"/>
      <c r="H64" s="86"/>
      <c r="I64" s="86"/>
    </row>
    <row r="81" spans="1:21" x14ac:dyDescent="0.3">
      <c r="A81" s="119" t="s">
        <v>50</v>
      </c>
      <c r="B81" s="102"/>
      <c r="C81" s="102"/>
      <c r="D81" s="102"/>
      <c r="E81" s="102"/>
      <c r="F81" s="102"/>
      <c r="G81" s="102"/>
      <c r="H81" s="102"/>
      <c r="I81" s="102"/>
      <c r="J81" s="102"/>
      <c r="K81" s="102"/>
      <c r="L81" s="102"/>
      <c r="M81" s="102"/>
      <c r="N81" s="102"/>
      <c r="O81" s="102"/>
      <c r="P81" s="102"/>
      <c r="Q81" s="102"/>
      <c r="R81" s="102"/>
      <c r="S81" s="102"/>
      <c r="T81" s="102"/>
      <c r="U81" s="102"/>
    </row>
    <row r="82" spans="1:21" x14ac:dyDescent="0.3">
      <c r="A82" s="119" t="s">
        <v>51</v>
      </c>
      <c r="B82" s="102"/>
      <c r="C82" s="102"/>
      <c r="D82" s="102"/>
      <c r="E82" s="102"/>
      <c r="F82" s="102"/>
      <c r="G82" s="102"/>
      <c r="H82" s="102"/>
      <c r="I82" s="102"/>
      <c r="J82" s="102"/>
      <c r="K82" s="102"/>
      <c r="L82" s="102"/>
      <c r="M82" s="102"/>
      <c r="N82" s="102"/>
      <c r="O82" s="102"/>
      <c r="P82" s="102"/>
      <c r="Q82" s="102"/>
      <c r="R82" s="102"/>
      <c r="S82" s="102"/>
      <c r="T82" s="102"/>
      <c r="U82" s="102"/>
    </row>
    <row r="83" spans="1:21" ht="15.6" x14ac:dyDescent="0.3">
      <c r="A83" s="68" t="s">
        <v>143</v>
      </c>
      <c r="B83" s="68"/>
      <c r="C83" s="68"/>
      <c r="D83" s="68"/>
      <c r="E83" s="68"/>
      <c r="F83" s="68"/>
      <c r="G83" s="68"/>
      <c r="H83" s="68"/>
      <c r="I83" s="68"/>
      <c r="J83" s="68"/>
      <c r="K83" s="68"/>
      <c r="L83" s="68"/>
      <c r="M83" s="68"/>
      <c r="N83" s="68"/>
      <c r="O83" s="68"/>
      <c r="P83" s="68"/>
      <c r="Q83" s="68"/>
      <c r="R83" s="68"/>
    </row>
    <row r="86" spans="1:21" x14ac:dyDescent="0.3">
      <c r="A86" s="103" t="s">
        <v>147</v>
      </c>
    </row>
    <row r="87" spans="1:21" x14ac:dyDescent="0.3">
      <c r="A87" s="128" t="s">
        <v>166</v>
      </c>
      <c r="B87" s="128"/>
    </row>
    <row r="88" spans="1:21" x14ac:dyDescent="0.3">
      <c r="A88" s="129" t="s">
        <v>167</v>
      </c>
      <c r="B88" s="129"/>
      <c r="C88" s="129"/>
      <c r="D88" s="129"/>
      <c r="E88" s="129"/>
      <c r="F88" s="129"/>
      <c r="G88" s="129"/>
      <c r="H88" s="129"/>
      <c r="I88" s="129"/>
    </row>
    <row r="90" spans="1:21" ht="15.6" x14ac:dyDescent="0.3">
      <c r="A90" s="68" t="s">
        <v>144</v>
      </c>
      <c r="B90" s="68"/>
      <c r="C90" s="68"/>
      <c r="D90" s="68"/>
      <c r="E90" s="68"/>
      <c r="F90" s="68"/>
      <c r="G90" s="68"/>
      <c r="H90" s="68"/>
      <c r="I90" s="68"/>
      <c r="J90" s="68"/>
    </row>
    <row r="93" spans="1:21" x14ac:dyDescent="0.3">
      <c r="A93" s="103" t="s">
        <v>147</v>
      </c>
    </row>
    <row r="94" spans="1:21" x14ac:dyDescent="0.3">
      <c r="A94" s="103" t="s">
        <v>152</v>
      </c>
    </row>
  </sheetData>
  <mergeCells count="10">
    <mergeCell ref="A90:J90"/>
    <mergeCell ref="A83:R83"/>
    <mergeCell ref="A39:Q39"/>
    <mergeCell ref="A87:B87"/>
    <mergeCell ref="A42:I42"/>
    <mergeCell ref="A88:I88"/>
    <mergeCell ref="A1:K1"/>
    <mergeCell ref="A20:L20"/>
    <mergeCell ref="A44:M44"/>
    <mergeCell ref="A45:M4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D7DDF-14A0-4721-A546-723D81CF2037}">
  <dimension ref="A1:I23"/>
  <sheetViews>
    <sheetView workbookViewId="0">
      <selection activeCell="D1" sqref="D1:L15"/>
    </sheetView>
  </sheetViews>
  <sheetFormatPr defaultRowHeight="14.4" x14ac:dyDescent="0.3"/>
  <cols>
    <col min="1" max="1" width="18.5546875" bestFit="1" customWidth="1"/>
    <col min="2" max="2" width="17.77734375" bestFit="1" customWidth="1"/>
    <col min="3" max="3" width="4.21875" customWidth="1"/>
    <col min="4" max="4" width="19.109375" bestFit="1" customWidth="1"/>
    <col min="5" max="5" width="13.21875" bestFit="1" customWidth="1"/>
    <col min="6" max="6" width="19.109375" bestFit="1" customWidth="1"/>
    <col min="7" max="7" width="15" customWidth="1"/>
  </cols>
  <sheetData>
    <row r="1" spans="1:9" x14ac:dyDescent="0.3">
      <c r="D1" s="14" t="s">
        <v>17</v>
      </c>
      <c r="E1" s="36">
        <f>AVERAGE('Modified DATA'!F3:F47)</f>
        <v>8558.3333333333339</v>
      </c>
    </row>
    <row r="3" spans="1:9" x14ac:dyDescent="0.3">
      <c r="A3" s="8" t="s">
        <v>13</v>
      </c>
      <c r="B3" t="s">
        <v>15</v>
      </c>
      <c r="D3" s="23" t="s">
        <v>7</v>
      </c>
      <c r="E3" s="24" t="s">
        <v>16</v>
      </c>
      <c r="F3" s="25" t="s">
        <v>18</v>
      </c>
    </row>
    <row r="4" spans="1:9" x14ac:dyDescent="0.3">
      <c r="A4" s="9">
        <v>1</v>
      </c>
      <c r="B4" s="1">
        <v>8120</v>
      </c>
      <c r="D4" s="26">
        <v>1</v>
      </c>
      <c r="E4" s="27">
        <f>$E$1/GETPIVOTDATA("SalesVol",$A$3,"Month No.",1)</f>
        <v>1.0539819376026274</v>
      </c>
      <c r="F4" s="28">
        <f>_xlfn.STDEV.P(E4:E15)</f>
        <v>9.2503648514251371E-2</v>
      </c>
    </row>
    <row r="5" spans="1:9" x14ac:dyDescent="0.3">
      <c r="A5" s="9">
        <v>2</v>
      </c>
      <c r="B5" s="1">
        <v>7280.5</v>
      </c>
      <c r="D5" s="26">
        <v>2</v>
      </c>
      <c r="E5" s="27">
        <f>$E$1/GETPIVOTDATA("SalesVol",$A$3,"Month No.",$D5)</f>
        <v>1.1755145022090974</v>
      </c>
      <c r="F5" s="29" t="s">
        <v>55</v>
      </c>
    </row>
    <row r="6" spans="1:9" x14ac:dyDescent="0.3">
      <c r="A6" s="9">
        <v>3</v>
      </c>
      <c r="B6" s="1">
        <v>9107.5</v>
      </c>
      <c r="D6" s="26">
        <v>3</v>
      </c>
      <c r="E6" s="27">
        <f>$E$1/GETPIVOTDATA("SalesVol",$A$3,"Month No.",$D6)</f>
        <v>0.93970171104401146</v>
      </c>
      <c r="F6" s="30">
        <f>AVERAGE(E4:E15)</f>
        <v>1.0105548991715183</v>
      </c>
      <c r="G6" s="37" t="s">
        <v>61</v>
      </c>
      <c r="H6" s="14"/>
      <c r="I6" s="14"/>
    </row>
    <row r="7" spans="1:9" x14ac:dyDescent="0.3">
      <c r="A7" s="9">
        <v>4</v>
      </c>
      <c r="B7" s="1">
        <v>10035</v>
      </c>
      <c r="D7" s="26">
        <v>4</v>
      </c>
      <c r="E7" s="27">
        <f>$E$1/GETPIVOTDATA("SalesVol",$A$3,"Month No.",$D7)</f>
        <v>0.85284836405912645</v>
      </c>
      <c r="F7" s="28"/>
    </row>
    <row r="8" spans="1:9" x14ac:dyDescent="0.3">
      <c r="A8" s="9">
        <v>5</v>
      </c>
      <c r="B8" s="1">
        <v>10100.5</v>
      </c>
      <c r="D8" s="26">
        <v>5</v>
      </c>
      <c r="E8" s="27">
        <f>$E$1/GETPIVOTDATA("SalesVol",$A$3,"Month No.",$D8)</f>
        <v>0.84731778954837222</v>
      </c>
      <c r="F8" s="28"/>
      <c r="G8" s="14"/>
    </row>
    <row r="9" spans="1:9" x14ac:dyDescent="0.3">
      <c r="A9" s="9">
        <v>6</v>
      </c>
      <c r="B9" s="1">
        <v>8678.5</v>
      </c>
      <c r="D9" s="26">
        <v>6</v>
      </c>
      <c r="E9" s="27">
        <f>$E$1/GETPIVOTDATA("SalesVol",$A$3,"Month No.",$D9)</f>
        <v>0.98615352115380928</v>
      </c>
      <c r="F9" s="28"/>
    </row>
    <row r="10" spans="1:9" x14ac:dyDescent="0.3">
      <c r="A10" s="9">
        <v>7</v>
      </c>
      <c r="B10" s="1">
        <v>8262.75</v>
      </c>
      <c r="D10" s="26">
        <v>7</v>
      </c>
      <c r="E10" s="27">
        <f>$E$1/GETPIVOTDATA("SalesVol",$A$3,"Month No.",$D10)</f>
        <v>1.0357729972870211</v>
      </c>
      <c r="F10" s="28"/>
    </row>
    <row r="11" spans="1:9" x14ac:dyDescent="0.3">
      <c r="A11" s="9">
        <v>8</v>
      </c>
      <c r="B11" s="1">
        <v>8198.75</v>
      </c>
      <c r="D11" s="26">
        <v>8</v>
      </c>
      <c r="E11" s="27">
        <f>$E$1/GETPIVOTDATA("SalesVol",$A$3,"Month No.",$D11)</f>
        <v>1.0438583117345124</v>
      </c>
      <c r="F11" s="28"/>
    </row>
    <row r="12" spans="1:9" x14ac:dyDescent="0.3">
      <c r="A12" s="9">
        <v>9</v>
      </c>
      <c r="B12" s="1">
        <v>7775.25</v>
      </c>
      <c r="D12" s="26">
        <v>9</v>
      </c>
      <c r="E12" s="27">
        <f>$E$1/GETPIVOTDATA("SalesVol",$A$3,"Month No.",$D12)</f>
        <v>1.1007148751915803</v>
      </c>
      <c r="F12" s="28"/>
    </row>
    <row r="13" spans="1:9" x14ac:dyDescent="0.3">
      <c r="A13" s="9">
        <v>10</v>
      </c>
      <c r="B13" s="1">
        <v>7913</v>
      </c>
      <c r="D13" s="26">
        <v>10</v>
      </c>
      <c r="E13" s="27">
        <f>$E$1/GETPIVOTDATA("SalesVol",$A$3,"Month No.",$D13)</f>
        <v>1.0815535616496061</v>
      </c>
      <c r="F13" s="28"/>
    </row>
    <row r="14" spans="1:9" x14ac:dyDescent="0.3">
      <c r="A14" s="9">
        <v>11</v>
      </c>
      <c r="B14" s="1">
        <v>8295.3333333333339</v>
      </c>
      <c r="D14" s="26">
        <v>11</v>
      </c>
      <c r="E14" s="27">
        <f>$E$1/GETPIVOTDATA("SalesVol",$A$3,"Month No.",$D14)</f>
        <v>1.0317045728522061</v>
      </c>
      <c r="F14" s="28"/>
    </row>
    <row r="15" spans="1:9" x14ac:dyDescent="0.3">
      <c r="A15" s="9">
        <v>12</v>
      </c>
      <c r="B15" s="1">
        <v>8755</v>
      </c>
      <c r="D15" s="21">
        <v>12</v>
      </c>
      <c r="E15" s="31">
        <f>$E$1/GETPIVOTDATA("SalesVol",$A$3,"Month No.",$D15)</f>
        <v>0.97753664572625176</v>
      </c>
      <c r="F15" s="32"/>
    </row>
    <row r="16" spans="1:9" x14ac:dyDescent="0.3">
      <c r="A16" s="9" t="s">
        <v>14</v>
      </c>
      <c r="B16" s="1">
        <v>8558.3333333333339</v>
      </c>
    </row>
    <row r="23" spans="8:8" x14ac:dyDescent="0.3">
      <c r="H23"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32E5D-E0B5-43CA-8F19-D1930F4F791E}">
  <dimension ref="B1:G34"/>
  <sheetViews>
    <sheetView topLeftCell="A8" workbookViewId="0">
      <selection activeCell="B20" sqref="B20:G34"/>
    </sheetView>
  </sheetViews>
  <sheetFormatPr defaultRowHeight="14.4" x14ac:dyDescent="0.3"/>
  <cols>
    <col min="1" max="1" width="5.5546875" customWidth="1"/>
    <col min="2" max="2" width="18.5546875" bestFit="1" customWidth="1"/>
    <col min="3" max="3" width="13.21875" bestFit="1" customWidth="1"/>
    <col min="4" max="4" width="31.109375" bestFit="1" customWidth="1"/>
    <col min="5" max="5" width="43.21875" customWidth="1"/>
  </cols>
  <sheetData>
    <row r="1" spans="2:5" ht="15.6" x14ac:dyDescent="0.3">
      <c r="B1" s="95" t="s">
        <v>53</v>
      </c>
      <c r="C1" s="96"/>
      <c r="D1" s="96"/>
      <c r="E1" s="97"/>
    </row>
    <row r="2" spans="2:5" x14ac:dyDescent="0.3">
      <c r="B2" s="98" t="s">
        <v>54</v>
      </c>
      <c r="C2" s="99"/>
      <c r="D2" s="99"/>
      <c r="E2" s="100"/>
    </row>
    <row r="20" spans="2:7" x14ac:dyDescent="0.3">
      <c r="B20" s="23" t="s">
        <v>17</v>
      </c>
      <c r="C20" s="76">
        <v>8558.3333333333339</v>
      </c>
      <c r="D20" s="76"/>
      <c r="E20" s="76"/>
      <c r="F20" s="76"/>
      <c r="G20" s="77"/>
    </row>
    <row r="21" spans="2:7" x14ac:dyDescent="0.3">
      <c r="B21" s="26"/>
      <c r="C21" s="19"/>
      <c r="D21" s="19"/>
      <c r="E21" s="19"/>
      <c r="F21" s="19"/>
      <c r="G21" s="28"/>
    </row>
    <row r="22" spans="2:7" x14ac:dyDescent="0.3">
      <c r="B22" s="78" t="s">
        <v>7</v>
      </c>
      <c r="C22" s="79" t="s">
        <v>16</v>
      </c>
      <c r="D22" s="79" t="s">
        <v>18</v>
      </c>
      <c r="E22" s="19"/>
      <c r="F22" s="19"/>
      <c r="G22" s="28"/>
    </row>
    <row r="23" spans="2:7" x14ac:dyDescent="0.3">
      <c r="B23" s="26">
        <v>1</v>
      </c>
      <c r="C23" s="19">
        <v>1.0539819376026274</v>
      </c>
      <c r="D23" s="19">
        <v>9.2503648514251371E-2</v>
      </c>
      <c r="E23" s="19"/>
      <c r="F23" s="19"/>
      <c r="G23" s="28"/>
    </row>
    <row r="24" spans="2:7" x14ac:dyDescent="0.3">
      <c r="B24" s="26">
        <v>2</v>
      </c>
      <c r="C24" s="19">
        <v>1.1755145022090974</v>
      </c>
      <c r="D24" s="79" t="s">
        <v>55</v>
      </c>
      <c r="E24" s="19"/>
      <c r="F24" s="19"/>
      <c r="G24" s="28"/>
    </row>
    <row r="25" spans="2:7" x14ac:dyDescent="0.3">
      <c r="B25" s="26">
        <v>3</v>
      </c>
      <c r="C25" s="19">
        <v>0.93970171104401146</v>
      </c>
      <c r="D25" s="19">
        <v>1.0105548991715183</v>
      </c>
      <c r="E25" s="80" t="s">
        <v>61</v>
      </c>
      <c r="F25" s="19"/>
      <c r="G25" s="28"/>
    </row>
    <row r="26" spans="2:7" x14ac:dyDescent="0.3">
      <c r="B26" s="26">
        <v>4</v>
      </c>
      <c r="C26" s="19">
        <v>0.85284836405912645</v>
      </c>
      <c r="D26" s="19"/>
      <c r="E26" s="19"/>
      <c r="F26" s="19"/>
      <c r="G26" s="28"/>
    </row>
    <row r="27" spans="2:7" x14ac:dyDescent="0.3">
      <c r="B27" s="26">
        <v>5</v>
      </c>
      <c r="C27" s="19">
        <v>0.84731778954837222</v>
      </c>
      <c r="D27" s="19"/>
      <c r="E27" s="19"/>
      <c r="F27" s="19"/>
      <c r="G27" s="28"/>
    </row>
    <row r="28" spans="2:7" x14ac:dyDescent="0.3">
      <c r="B28" s="26">
        <v>6</v>
      </c>
      <c r="C28" s="19">
        <v>0.98615352115380928</v>
      </c>
      <c r="D28" s="19"/>
      <c r="E28" s="19"/>
      <c r="F28" s="19"/>
      <c r="G28" s="28"/>
    </row>
    <row r="29" spans="2:7" x14ac:dyDescent="0.3">
      <c r="B29" s="26">
        <v>7</v>
      </c>
      <c r="C29" s="19">
        <v>1.0357729972870211</v>
      </c>
      <c r="D29" s="19"/>
      <c r="E29" s="19"/>
      <c r="F29" s="19"/>
      <c r="G29" s="28"/>
    </row>
    <row r="30" spans="2:7" x14ac:dyDescent="0.3">
      <c r="B30" s="26">
        <v>8</v>
      </c>
      <c r="C30" s="19">
        <v>1.0438583117345124</v>
      </c>
      <c r="D30" s="19"/>
      <c r="E30" s="19"/>
      <c r="F30" s="19"/>
      <c r="G30" s="28"/>
    </row>
    <row r="31" spans="2:7" x14ac:dyDescent="0.3">
      <c r="B31" s="26">
        <v>9</v>
      </c>
      <c r="C31" s="19">
        <v>1.1007148751915803</v>
      </c>
      <c r="D31" s="19"/>
      <c r="E31" s="19"/>
      <c r="F31" s="19"/>
      <c r="G31" s="28"/>
    </row>
    <row r="32" spans="2:7" x14ac:dyDescent="0.3">
      <c r="B32" s="26">
        <v>10</v>
      </c>
      <c r="C32" s="19">
        <v>1.0815535616496061</v>
      </c>
      <c r="D32" s="19"/>
      <c r="E32" s="19"/>
      <c r="F32" s="19"/>
      <c r="G32" s="28"/>
    </row>
    <row r="33" spans="2:7" x14ac:dyDescent="0.3">
      <c r="B33" s="26">
        <v>11</v>
      </c>
      <c r="C33" s="19">
        <v>1.0317045728522061</v>
      </c>
      <c r="D33" s="19"/>
      <c r="E33" s="19"/>
      <c r="F33" s="19"/>
      <c r="G33" s="28"/>
    </row>
    <row r="34" spans="2:7" x14ac:dyDescent="0.3">
      <c r="B34" s="21">
        <v>12</v>
      </c>
      <c r="C34" s="22">
        <v>0.97753664572625176</v>
      </c>
      <c r="D34" s="22"/>
      <c r="E34" s="22"/>
      <c r="F34" s="22"/>
      <c r="G34" s="32"/>
    </row>
  </sheetData>
  <mergeCells count="2">
    <mergeCell ref="B1:E1"/>
    <mergeCell ref="B2:E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CCC8F-C53E-4AA6-863F-0432AC6EA642}">
  <dimension ref="A1:P46"/>
  <sheetViews>
    <sheetView workbookViewId="0">
      <selection sqref="A1:P46"/>
    </sheetView>
  </sheetViews>
  <sheetFormatPr defaultRowHeight="14.4" x14ac:dyDescent="0.3"/>
  <cols>
    <col min="1" max="1" width="10.33203125" bestFit="1" customWidth="1"/>
    <col min="2" max="2" width="11.6640625" bestFit="1" customWidth="1"/>
    <col min="3" max="3" width="11.6640625" customWidth="1"/>
    <col min="4" max="5" width="10.44140625" customWidth="1"/>
    <col min="6" max="6" width="8.5546875" bestFit="1" customWidth="1"/>
    <col min="7" max="7" width="7.5546875" bestFit="1" customWidth="1"/>
    <col min="8" max="8" width="10.5546875" bestFit="1" customWidth="1"/>
    <col min="9" max="9" width="12.5546875" bestFit="1" customWidth="1"/>
    <col min="10" max="10" width="11.5546875" bestFit="1" customWidth="1"/>
    <col min="11" max="11" width="9" bestFit="1" customWidth="1"/>
    <col min="12" max="12" width="6.5546875" bestFit="1" customWidth="1"/>
    <col min="14" max="14" width="13.6640625" bestFit="1" customWidth="1"/>
    <col min="15" max="15" width="10.6640625" bestFit="1" customWidth="1"/>
    <col min="16" max="16" width="11.5546875" bestFit="1" customWidth="1"/>
  </cols>
  <sheetData>
    <row r="1" spans="1:16" x14ac:dyDescent="0.3">
      <c r="A1" s="3" t="s">
        <v>7</v>
      </c>
      <c r="B1" s="3" t="s">
        <v>44</v>
      </c>
      <c r="C1" s="3" t="s">
        <v>45</v>
      </c>
      <c r="D1" s="3" t="s">
        <v>7</v>
      </c>
      <c r="E1" s="3" t="s">
        <v>43</v>
      </c>
      <c r="F1" t="s">
        <v>4</v>
      </c>
      <c r="G1" t="s">
        <v>6</v>
      </c>
      <c r="H1" t="s">
        <v>8</v>
      </c>
      <c r="I1" t="s">
        <v>9</v>
      </c>
      <c r="J1" t="s">
        <v>10</v>
      </c>
      <c r="K1" t="s">
        <v>11</v>
      </c>
      <c r="L1" t="s">
        <v>0</v>
      </c>
      <c r="M1" t="s">
        <v>5</v>
      </c>
      <c r="N1" t="s">
        <v>1</v>
      </c>
      <c r="O1" t="s">
        <v>2</v>
      </c>
      <c r="P1" t="s">
        <v>3</v>
      </c>
    </row>
    <row r="2" spans="1:16" x14ac:dyDescent="0.3">
      <c r="A2" s="3">
        <v>40909</v>
      </c>
      <c r="B2" s="7" t="str">
        <f>TEXT(A2,"MM-YYYY")</f>
        <v>01-2012</v>
      </c>
      <c r="C2" s="7">
        <v>1</v>
      </c>
      <c r="D2" s="7">
        <f>MONTH(B2)</f>
        <v>1</v>
      </c>
      <c r="E2" s="7">
        <f>YEAR(B2)</f>
        <v>2012</v>
      </c>
      <c r="F2" s="1">
        <v>6861</v>
      </c>
      <c r="G2" s="1">
        <v>252.21632667250338</v>
      </c>
      <c r="H2" s="1">
        <v>0</v>
      </c>
      <c r="I2" s="1">
        <v>391876</v>
      </c>
      <c r="J2" s="1">
        <v>0</v>
      </c>
      <c r="K2" s="1">
        <v>0</v>
      </c>
      <c r="L2" s="1">
        <v>150</v>
      </c>
      <c r="M2" s="1">
        <v>8</v>
      </c>
      <c r="N2" s="1">
        <v>0</v>
      </c>
      <c r="O2" s="1">
        <v>0</v>
      </c>
      <c r="P2" s="1">
        <v>0</v>
      </c>
    </row>
    <row r="3" spans="1:16" x14ac:dyDescent="0.3">
      <c r="A3" s="3">
        <v>40940</v>
      </c>
      <c r="B3" s="7" t="str">
        <f>TEXT(A3,"MM-YYYY")</f>
        <v>02-2012</v>
      </c>
      <c r="C3" s="7">
        <v>2</v>
      </c>
      <c r="D3" s="7">
        <f t="shared" ref="D3:D46" si="0">MONTH(B3)</f>
        <v>2</v>
      </c>
      <c r="E3" s="7">
        <f t="shared" ref="E3:E46" si="1">YEAR(B3)</f>
        <v>2012</v>
      </c>
      <c r="F3" s="1">
        <v>6196</v>
      </c>
      <c r="G3" s="1">
        <v>689.04142864396499</v>
      </c>
      <c r="H3" s="1">
        <v>0</v>
      </c>
      <c r="I3" s="1">
        <v>391876</v>
      </c>
      <c r="J3" s="1">
        <v>0</v>
      </c>
      <c r="K3" s="1">
        <v>917</v>
      </c>
      <c r="L3" s="1">
        <v>153</v>
      </c>
      <c r="M3" s="1">
        <v>12</v>
      </c>
      <c r="N3" s="1">
        <v>0</v>
      </c>
      <c r="O3" s="1">
        <v>0</v>
      </c>
      <c r="P3" s="1">
        <v>0</v>
      </c>
    </row>
    <row r="4" spans="1:16" x14ac:dyDescent="0.3">
      <c r="A4" s="3">
        <v>40969</v>
      </c>
      <c r="B4" s="7" t="str">
        <f>TEXT(A4,"MM-YYYY")</f>
        <v>03-2012</v>
      </c>
      <c r="C4" s="7">
        <v>3</v>
      </c>
      <c r="D4" s="7">
        <f t="shared" si="0"/>
        <v>3</v>
      </c>
      <c r="E4" s="7">
        <f t="shared" si="1"/>
        <v>2012</v>
      </c>
      <c r="F4" s="1">
        <v>7519</v>
      </c>
      <c r="G4" s="1">
        <v>798.01690564132048</v>
      </c>
      <c r="H4" s="1">
        <v>309960</v>
      </c>
      <c r="I4" s="1">
        <v>6317682.25</v>
      </c>
      <c r="J4" s="1">
        <v>0</v>
      </c>
      <c r="K4" s="1">
        <v>1191</v>
      </c>
      <c r="L4" s="1">
        <v>152</v>
      </c>
      <c r="M4" s="1">
        <v>17</v>
      </c>
      <c r="N4" s="1">
        <v>6636000</v>
      </c>
      <c r="O4" s="1">
        <v>0</v>
      </c>
      <c r="P4" s="1">
        <v>13272000</v>
      </c>
    </row>
    <row r="5" spans="1:16" x14ac:dyDescent="0.3">
      <c r="A5" s="3">
        <v>41000</v>
      </c>
      <c r="B5" s="7" t="str">
        <f>TEXT(A5,"MM-YYYY")</f>
        <v>04-2012</v>
      </c>
      <c r="C5" s="7">
        <v>4</v>
      </c>
      <c r="D5" s="7">
        <f t="shared" si="0"/>
        <v>4</v>
      </c>
      <c r="E5" s="7">
        <f t="shared" si="1"/>
        <v>2012</v>
      </c>
      <c r="F5" s="1">
        <v>8498</v>
      </c>
      <c r="G5" s="1">
        <v>922.7139525189458</v>
      </c>
      <c r="H5" s="1">
        <v>309960</v>
      </c>
      <c r="I5" s="1">
        <v>6292572.25</v>
      </c>
      <c r="J5" s="1">
        <v>34853</v>
      </c>
      <c r="K5" s="1">
        <v>1597</v>
      </c>
      <c r="L5" s="1">
        <v>149</v>
      </c>
      <c r="M5" s="1">
        <v>17</v>
      </c>
      <c r="N5" s="1">
        <v>0</v>
      </c>
      <c r="O5" s="1">
        <v>0</v>
      </c>
      <c r="P5" s="1">
        <v>6636000</v>
      </c>
    </row>
    <row r="6" spans="1:16" x14ac:dyDescent="0.3">
      <c r="A6" s="3">
        <v>41030</v>
      </c>
      <c r="B6" s="7" t="str">
        <f>TEXT(A6,"MM-YYYY")</f>
        <v>05-2012</v>
      </c>
      <c r="C6" s="7">
        <v>5</v>
      </c>
      <c r="D6" s="7">
        <f t="shared" si="0"/>
        <v>5</v>
      </c>
      <c r="E6" s="7">
        <f t="shared" si="1"/>
        <v>2012</v>
      </c>
      <c r="F6" s="1">
        <v>8721</v>
      </c>
      <c r="G6" s="1">
        <v>445.66510543303235</v>
      </c>
      <c r="H6" s="1">
        <v>309960</v>
      </c>
      <c r="I6" s="1">
        <v>6290064</v>
      </c>
      <c r="J6" s="1">
        <v>198664</v>
      </c>
      <c r="K6" s="1">
        <v>1853</v>
      </c>
      <c r="L6" s="1">
        <v>150</v>
      </c>
      <c r="M6" s="1">
        <v>17</v>
      </c>
      <c r="N6" s="1">
        <v>0</v>
      </c>
      <c r="O6" s="1">
        <v>0</v>
      </c>
      <c r="P6" s="1">
        <v>6636000</v>
      </c>
    </row>
    <row r="7" spans="1:16" x14ac:dyDescent="0.3">
      <c r="A7" s="3">
        <v>41061</v>
      </c>
      <c r="B7" s="7" t="str">
        <f>TEXT(A7,"MM-YYYY")</f>
        <v>06-2012</v>
      </c>
      <c r="C7" s="7">
        <v>6</v>
      </c>
      <c r="D7" s="7">
        <f t="shared" si="0"/>
        <v>6</v>
      </c>
      <c r="E7" s="7">
        <f t="shared" si="1"/>
        <v>2012</v>
      </c>
      <c r="F7" s="1">
        <v>6764</v>
      </c>
      <c r="G7" s="1">
        <v>310.34669068936762</v>
      </c>
      <c r="H7" s="1">
        <v>0</v>
      </c>
      <c r="I7" s="1">
        <v>842724</v>
      </c>
      <c r="J7" s="1">
        <v>0</v>
      </c>
      <c r="K7" s="1">
        <v>1904</v>
      </c>
      <c r="L7" s="1">
        <v>152</v>
      </c>
      <c r="M7" s="1">
        <v>21</v>
      </c>
      <c r="N7" s="1">
        <v>0</v>
      </c>
      <c r="O7" s="1">
        <v>1</v>
      </c>
      <c r="P7" s="1">
        <v>0</v>
      </c>
    </row>
    <row r="8" spans="1:16" x14ac:dyDescent="0.3">
      <c r="A8" s="3">
        <v>41091</v>
      </c>
      <c r="B8" s="7" t="str">
        <f>TEXT(A8,"MM-YYYY")</f>
        <v>07-2012</v>
      </c>
      <c r="C8" s="7">
        <v>7</v>
      </c>
      <c r="D8" s="7">
        <f t="shared" si="0"/>
        <v>7</v>
      </c>
      <c r="E8" s="7">
        <f t="shared" si="1"/>
        <v>2012</v>
      </c>
      <c r="F8" s="1">
        <v>6538</v>
      </c>
      <c r="G8" s="1">
        <v>658.8007373459028</v>
      </c>
      <c r="H8" s="1">
        <v>309960</v>
      </c>
      <c r="I8" s="1">
        <v>8608356</v>
      </c>
      <c r="J8" s="1">
        <v>76327</v>
      </c>
      <c r="K8" s="1">
        <v>1919</v>
      </c>
      <c r="L8" s="1">
        <v>155</v>
      </c>
      <c r="M8" s="1">
        <v>21</v>
      </c>
      <c r="N8" s="1">
        <v>0</v>
      </c>
      <c r="O8" s="1">
        <v>1</v>
      </c>
      <c r="P8" s="1">
        <v>6836000</v>
      </c>
    </row>
    <row r="9" spans="1:16" x14ac:dyDescent="0.3">
      <c r="A9" s="3">
        <v>41122</v>
      </c>
      <c r="B9" s="7" t="str">
        <f>TEXT(A9,"MM-YYYY")</f>
        <v>08-2012</v>
      </c>
      <c r="C9" s="7">
        <v>8</v>
      </c>
      <c r="D9" s="7">
        <f t="shared" si="0"/>
        <v>8</v>
      </c>
      <c r="E9" s="7">
        <f t="shared" si="1"/>
        <v>2012</v>
      </c>
      <c r="F9" s="1">
        <v>6808</v>
      </c>
      <c r="G9" s="1">
        <v>614.21245932788941</v>
      </c>
      <c r="H9" s="1">
        <v>309960</v>
      </c>
      <c r="I9" s="1">
        <v>9821956</v>
      </c>
      <c r="J9" s="1">
        <v>973811</v>
      </c>
      <c r="K9" s="1">
        <v>2266</v>
      </c>
      <c r="L9" s="1">
        <v>153</v>
      </c>
      <c r="M9" s="1">
        <v>20</v>
      </c>
      <c r="N9" s="1">
        <v>0</v>
      </c>
      <c r="O9" s="1">
        <v>0</v>
      </c>
      <c r="P9" s="1">
        <v>0</v>
      </c>
    </row>
    <row r="10" spans="1:16" x14ac:dyDescent="0.3">
      <c r="A10" s="3">
        <v>41153</v>
      </c>
      <c r="B10" s="7" t="str">
        <f>TEXT(A10,"MM-YYYY")</f>
        <v>09-2012</v>
      </c>
      <c r="C10" s="7">
        <v>9</v>
      </c>
      <c r="D10" s="7">
        <f t="shared" si="0"/>
        <v>9</v>
      </c>
      <c r="E10" s="7">
        <f t="shared" si="1"/>
        <v>2012</v>
      </c>
      <c r="F10" s="1">
        <v>6292</v>
      </c>
      <c r="G10" s="1">
        <v>388.93428086932994</v>
      </c>
      <c r="H10" s="1">
        <v>0</v>
      </c>
      <c r="I10" s="1">
        <v>9815689</v>
      </c>
      <c r="J10" s="1">
        <v>1032480</v>
      </c>
      <c r="K10" s="1">
        <v>2370</v>
      </c>
      <c r="L10" s="1">
        <v>153</v>
      </c>
      <c r="M10" s="1">
        <v>19</v>
      </c>
      <c r="N10" s="1">
        <v>0</v>
      </c>
      <c r="O10" s="1">
        <v>0</v>
      </c>
      <c r="P10" s="1">
        <v>0</v>
      </c>
    </row>
    <row r="11" spans="1:16" x14ac:dyDescent="0.3">
      <c r="A11" s="3">
        <v>41183</v>
      </c>
      <c r="B11" s="7" t="str">
        <f>TEXT(A11,"MM-YYYY")</f>
        <v>10-2012</v>
      </c>
      <c r="C11" s="7">
        <v>10</v>
      </c>
      <c r="D11" s="7">
        <f t="shared" si="0"/>
        <v>10</v>
      </c>
      <c r="E11" s="7">
        <f t="shared" si="1"/>
        <v>2012</v>
      </c>
      <c r="F11" s="1">
        <v>6973</v>
      </c>
      <c r="G11" s="1">
        <v>950.53061939867041</v>
      </c>
      <c r="H11" s="1">
        <v>0</v>
      </c>
      <c r="I11" s="1">
        <v>10055241</v>
      </c>
      <c r="J11" s="1">
        <v>3288544</v>
      </c>
      <c r="K11" s="1">
        <v>2401</v>
      </c>
      <c r="L11" s="1">
        <v>154</v>
      </c>
      <c r="M11" s="1">
        <v>20</v>
      </c>
      <c r="N11" s="1">
        <v>14536000</v>
      </c>
      <c r="O11" s="1">
        <v>0</v>
      </c>
      <c r="P11" s="1">
        <v>13288000</v>
      </c>
    </row>
    <row r="12" spans="1:16" x14ac:dyDescent="0.3">
      <c r="A12" s="3">
        <v>41214</v>
      </c>
      <c r="B12" s="7" t="str">
        <f>TEXT(A12,"MM-YYYY")</f>
        <v>11-2012</v>
      </c>
      <c r="C12" s="7">
        <v>11</v>
      </c>
      <c r="D12" s="7">
        <f t="shared" si="0"/>
        <v>11</v>
      </c>
      <c r="E12" s="7">
        <f t="shared" si="1"/>
        <v>2012</v>
      </c>
      <c r="F12" s="1">
        <v>8132</v>
      </c>
      <c r="G12" s="1">
        <v>972.9614957294616</v>
      </c>
      <c r="H12" s="1">
        <v>336960</v>
      </c>
      <c r="I12" s="1">
        <v>11444689</v>
      </c>
      <c r="J12" s="1">
        <v>18087951</v>
      </c>
      <c r="K12" s="1">
        <v>2472</v>
      </c>
      <c r="L12" s="1">
        <v>153</v>
      </c>
      <c r="M12" s="1">
        <v>22</v>
      </c>
      <c r="N12" s="1">
        <v>0</v>
      </c>
      <c r="O12" s="1">
        <v>0</v>
      </c>
      <c r="P12" s="1">
        <v>38508000</v>
      </c>
    </row>
    <row r="13" spans="1:16" x14ac:dyDescent="0.3">
      <c r="A13" s="3">
        <v>41244</v>
      </c>
      <c r="B13" s="7" t="str">
        <f>TEXT(A13,"MM-YYYY")</f>
        <v>12-2012</v>
      </c>
      <c r="C13" s="7">
        <v>12</v>
      </c>
      <c r="D13" s="7">
        <f t="shared" si="0"/>
        <v>12</v>
      </c>
      <c r="E13" s="7">
        <f t="shared" si="1"/>
        <v>2012</v>
      </c>
      <c r="F13" s="1">
        <v>8857</v>
      </c>
      <c r="G13" s="1">
        <v>1070.018608023101</v>
      </c>
      <c r="H13" s="1">
        <v>3432317</v>
      </c>
      <c r="I13" s="1">
        <v>7789681</v>
      </c>
      <c r="J13" s="1">
        <v>10646798</v>
      </c>
      <c r="K13" s="1">
        <v>2574</v>
      </c>
      <c r="L13" s="1">
        <v>151</v>
      </c>
      <c r="M13" s="1">
        <v>12</v>
      </c>
      <c r="N13" s="1">
        <v>0</v>
      </c>
      <c r="O13" s="1">
        <v>0</v>
      </c>
      <c r="P13" s="1">
        <v>15825000</v>
      </c>
    </row>
    <row r="14" spans="1:16" x14ac:dyDescent="0.3">
      <c r="A14" s="3">
        <v>41275</v>
      </c>
      <c r="B14" s="7" t="str">
        <f>TEXT(A14,"MM-YYYY")</f>
        <v>01-2013</v>
      </c>
      <c r="C14" s="7">
        <v>13</v>
      </c>
      <c r="D14" s="7">
        <f t="shared" si="0"/>
        <v>1</v>
      </c>
      <c r="E14" s="7">
        <f t="shared" si="1"/>
        <v>2013</v>
      </c>
      <c r="F14" s="1">
        <v>8939</v>
      </c>
      <c r="G14" s="1">
        <v>1620.4487480213188</v>
      </c>
      <c r="H14" s="1">
        <v>3412067</v>
      </c>
      <c r="I14" s="1">
        <v>11404129</v>
      </c>
      <c r="J14" s="1">
        <v>2776414</v>
      </c>
      <c r="K14" s="1">
        <v>2669</v>
      </c>
      <c r="L14" s="1">
        <v>154</v>
      </c>
      <c r="M14" s="1">
        <v>5</v>
      </c>
      <c r="N14" s="1">
        <v>0</v>
      </c>
      <c r="O14" s="1">
        <v>0</v>
      </c>
      <c r="P14" s="1">
        <v>0</v>
      </c>
    </row>
    <row r="15" spans="1:16" x14ac:dyDescent="0.3">
      <c r="A15" s="3">
        <v>41306</v>
      </c>
      <c r="B15" s="7" t="str">
        <f>TEXT(A15,"MM-YYYY")</f>
        <v>02-2013</v>
      </c>
      <c r="C15" s="7">
        <v>14</v>
      </c>
      <c r="D15" s="7">
        <f t="shared" si="0"/>
        <v>2</v>
      </c>
      <c r="E15" s="7">
        <f t="shared" si="1"/>
        <v>2013</v>
      </c>
      <c r="F15" s="1">
        <v>7863</v>
      </c>
      <c r="G15" s="1">
        <v>495.43507550150218</v>
      </c>
      <c r="H15" s="1">
        <v>3412067</v>
      </c>
      <c r="I15" s="1">
        <v>11400752.25</v>
      </c>
      <c r="J15" s="1">
        <v>0</v>
      </c>
      <c r="K15" s="1">
        <v>2461</v>
      </c>
      <c r="L15" s="1">
        <v>154</v>
      </c>
      <c r="M15" s="1">
        <v>11</v>
      </c>
      <c r="N15" s="1">
        <v>0</v>
      </c>
      <c r="O15" s="1">
        <v>0</v>
      </c>
      <c r="P15" s="1">
        <v>1000</v>
      </c>
    </row>
    <row r="16" spans="1:16" x14ac:dyDescent="0.3">
      <c r="A16" s="3">
        <v>41334</v>
      </c>
      <c r="B16" s="7" t="str">
        <f>TEXT(A16,"MM-YYYY")</f>
        <v>03-2013</v>
      </c>
      <c r="C16" s="7">
        <v>15</v>
      </c>
      <c r="D16" s="7">
        <f t="shared" si="0"/>
        <v>3</v>
      </c>
      <c r="E16" s="7">
        <f t="shared" si="1"/>
        <v>2013</v>
      </c>
      <c r="F16" s="1">
        <v>9506</v>
      </c>
      <c r="G16" s="1">
        <v>1296.654317371904</v>
      </c>
      <c r="H16" s="1">
        <v>2912067</v>
      </c>
      <c r="I16" s="1">
        <v>12425625</v>
      </c>
      <c r="J16" s="1">
        <v>4900000</v>
      </c>
      <c r="K16" s="1">
        <v>2159</v>
      </c>
      <c r="L16" s="1">
        <v>153</v>
      </c>
      <c r="M16" s="1">
        <v>18</v>
      </c>
      <c r="N16" s="1">
        <v>0</v>
      </c>
      <c r="O16" s="1">
        <v>0</v>
      </c>
      <c r="P16" s="1">
        <v>6840000</v>
      </c>
    </row>
    <row r="17" spans="1:16" x14ac:dyDescent="0.3">
      <c r="A17" s="3">
        <v>41365</v>
      </c>
      <c r="B17" s="7" t="str">
        <f>TEXT(A17,"MM-YYYY")</f>
        <v>04-2013</v>
      </c>
      <c r="C17" s="7">
        <v>16</v>
      </c>
      <c r="D17" s="7">
        <f t="shared" si="0"/>
        <v>4</v>
      </c>
      <c r="E17" s="7">
        <f t="shared" si="1"/>
        <v>2013</v>
      </c>
      <c r="F17" s="1">
        <v>10338</v>
      </c>
      <c r="G17" s="1">
        <v>648.81143862317333</v>
      </c>
      <c r="H17" s="1">
        <v>2912067</v>
      </c>
      <c r="I17" s="1">
        <v>16662724</v>
      </c>
      <c r="J17" s="1">
        <v>5715857</v>
      </c>
      <c r="K17" s="1">
        <v>2599</v>
      </c>
      <c r="L17" s="1">
        <v>151</v>
      </c>
      <c r="M17" s="1">
        <v>18</v>
      </c>
      <c r="N17" s="1">
        <v>0</v>
      </c>
      <c r="O17" s="1">
        <v>0</v>
      </c>
      <c r="P17" s="1">
        <v>0</v>
      </c>
    </row>
    <row r="18" spans="1:16" x14ac:dyDescent="0.3">
      <c r="A18" s="3">
        <v>41395</v>
      </c>
      <c r="B18" s="7" t="str">
        <f>TEXT(A18,"MM-YYYY")</f>
        <v>05-2013</v>
      </c>
      <c r="C18" s="7">
        <v>17</v>
      </c>
      <c r="D18" s="7">
        <f t="shared" si="0"/>
        <v>5</v>
      </c>
      <c r="E18" s="7">
        <f t="shared" si="1"/>
        <v>2013</v>
      </c>
      <c r="F18" s="1">
        <v>10094</v>
      </c>
      <c r="G18" s="1">
        <v>643.83399474514692</v>
      </c>
      <c r="H18" s="1">
        <v>412067</v>
      </c>
      <c r="I18" s="1">
        <v>12425625</v>
      </c>
      <c r="J18" s="1">
        <v>20145571</v>
      </c>
      <c r="K18" s="1">
        <v>2820</v>
      </c>
      <c r="L18" s="1">
        <v>152</v>
      </c>
      <c r="M18" s="1">
        <v>17</v>
      </c>
      <c r="N18" s="1">
        <v>0</v>
      </c>
      <c r="O18" s="1">
        <v>0</v>
      </c>
      <c r="P18" s="1">
        <v>0</v>
      </c>
    </row>
    <row r="19" spans="1:16" x14ac:dyDescent="0.3">
      <c r="A19" s="3">
        <v>41426</v>
      </c>
      <c r="B19" s="7" t="str">
        <f>TEXT(A19,"MM-YYYY")</f>
        <v>06-2013</v>
      </c>
      <c r="C19" s="7">
        <v>18</v>
      </c>
      <c r="D19" s="7">
        <f t="shared" si="0"/>
        <v>6</v>
      </c>
      <c r="E19" s="7">
        <f t="shared" si="1"/>
        <v>2013</v>
      </c>
      <c r="F19" s="1">
        <v>8523</v>
      </c>
      <c r="G19" s="1">
        <v>694.1209704282229</v>
      </c>
      <c r="H19" s="1">
        <v>412067</v>
      </c>
      <c r="I19" s="1">
        <v>7043716</v>
      </c>
      <c r="J19" s="1">
        <v>0</v>
      </c>
      <c r="K19" s="1">
        <v>2597</v>
      </c>
      <c r="L19" s="1">
        <v>154</v>
      </c>
      <c r="M19" s="1">
        <v>7</v>
      </c>
      <c r="N19" s="1">
        <v>0</v>
      </c>
      <c r="O19" s="1">
        <v>0</v>
      </c>
      <c r="P19" s="1">
        <v>28600000</v>
      </c>
    </row>
    <row r="20" spans="1:16" x14ac:dyDescent="0.3">
      <c r="A20" s="3">
        <v>41456</v>
      </c>
      <c r="B20" s="7" t="str">
        <f>TEXT(A20,"MM-YYYY")</f>
        <v>07-2013</v>
      </c>
      <c r="C20" s="7">
        <v>19</v>
      </c>
      <c r="D20" s="7">
        <f t="shared" si="0"/>
        <v>7</v>
      </c>
      <c r="E20" s="7">
        <f t="shared" si="1"/>
        <v>2013</v>
      </c>
      <c r="F20" s="1">
        <v>8283</v>
      </c>
      <c r="G20" s="1">
        <v>570.57501588428511</v>
      </c>
      <c r="H20" s="1">
        <v>412067</v>
      </c>
      <c r="I20" s="1">
        <v>5953600</v>
      </c>
      <c r="J20" s="1">
        <v>2801332</v>
      </c>
      <c r="K20" s="1">
        <v>2530</v>
      </c>
      <c r="L20" s="1">
        <v>155</v>
      </c>
      <c r="M20" s="1">
        <v>3</v>
      </c>
      <c r="N20" s="1">
        <v>0</v>
      </c>
      <c r="O20" s="1">
        <v>0</v>
      </c>
      <c r="P20" s="1">
        <v>28350000</v>
      </c>
    </row>
    <row r="21" spans="1:16" x14ac:dyDescent="0.3">
      <c r="A21" s="3">
        <v>41487</v>
      </c>
      <c r="B21" s="7" t="str">
        <f>TEXT(A21,"MM-YYYY")</f>
        <v>08-2013</v>
      </c>
      <c r="C21" s="7">
        <v>20</v>
      </c>
      <c r="D21" s="7">
        <f t="shared" si="0"/>
        <v>8</v>
      </c>
      <c r="E21" s="7">
        <f t="shared" si="1"/>
        <v>2013</v>
      </c>
      <c r="F21" s="1">
        <v>8210</v>
      </c>
      <c r="G21" s="1">
        <v>463.58008429952673</v>
      </c>
      <c r="H21" s="1">
        <v>412067</v>
      </c>
      <c r="I21" s="1">
        <v>5953600</v>
      </c>
      <c r="J21" s="1">
        <v>3517289</v>
      </c>
      <c r="K21" s="1">
        <v>2419</v>
      </c>
      <c r="L21" s="1">
        <v>156</v>
      </c>
      <c r="M21" s="1">
        <v>1</v>
      </c>
      <c r="N21" s="1">
        <v>0</v>
      </c>
      <c r="O21" s="1">
        <v>0</v>
      </c>
      <c r="P21" s="1">
        <v>6840000</v>
      </c>
    </row>
    <row r="22" spans="1:16" x14ac:dyDescent="0.3">
      <c r="A22" s="3">
        <v>41518</v>
      </c>
      <c r="B22" s="7" t="str">
        <f>TEXT(A22,"MM-YYYY")</f>
        <v>09-2013</v>
      </c>
      <c r="C22" s="7">
        <v>21</v>
      </c>
      <c r="D22" s="7">
        <f t="shared" si="0"/>
        <v>9</v>
      </c>
      <c r="E22" s="7">
        <f t="shared" si="1"/>
        <v>2013</v>
      </c>
      <c r="F22" s="1">
        <v>7656</v>
      </c>
      <c r="G22" s="1">
        <v>406.14236140169919</v>
      </c>
      <c r="H22" s="1">
        <v>412067</v>
      </c>
      <c r="I22" s="1">
        <v>5953600</v>
      </c>
      <c r="J22" s="1">
        <v>0</v>
      </c>
      <c r="K22" s="1">
        <v>1857</v>
      </c>
      <c r="L22" s="1">
        <v>156</v>
      </c>
      <c r="M22" s="1">
        <v>6</v>
      </c>
      <c r="N22" s="1">
        <v>0</v>
      </c>
      <c r="O22" s="1">
        <v>0</v>
      </c>
      <c r="P22" s="1">
        <v>6840000</v>
      </c>
    </row>
    <row r="23" spans="1:16" x14ac:dyDescent="0.3">
      <c r="A23" s="3">
        <v>41548</v>
      </c>
      <c r="B23" s="7" t="str">
        <f>TEXT(A23,"MM-YYYY")</f>
        <v>10-2013</v>
      </c>
      <c r="C23" s="7">
        <v>22</v>
      </c>
      <c r="D23" s="7">
        <f t="shared" si="0"/>
        <v>10</v>
      </c>
      <c r="E23" s="7">
        <f t="shared" si="1"/>
        <v>2013</v>
      </c>
      <c r="F23" s="1">
        <v>8167</v>
      </c>
      <c r="G23" s="1">
        <v>740.33591247497293</v>
      </c>
      <c r="H23" s="1">
        <v>2912067</v>
      </c>
      <c r="I23" s="1">
        <v>8755681</v>
      </c>
      <c r="J23" s="1">
        <v>2972895</v>
      </c>
      <c r="K23" s="1">
        <v>1956</v>
      </c>
      <c r="L23" s="1">
        <v>156</v>
      </c>
      <c r="M23" s="1">
        <v>13</v>
      </c>
      <c r="N23" s="1">
        <v>0</v>
      </c>
      <c r="O23" s="1">
        <v>0</v>
      </c>
      <c r="P23" s="1">
        <v>0</v>
      </c>
    </row>
    <row r="24" spans="1:16" x14ac:dyDescent="0.3">
      <c r="A24" s="3">
        <v>41579</v>
      </c>
      <c r="B24" s="7" t="str">
        <f>TEXT(A24,"MM-YYYY")</f>
        <v>11-2013</v>
      </c>
      <c r="C24" s="7">
        <v>23</v>
      </c>
      <c r="D24" s="7">
        <f t="shared" si="0"/>
        <v>11</v>
      </c>
      <c r="E24" s="7">
        <f t="shared" si="1"/>
        <v>2013</v>
      </c>
      <c r="F24" s="1">
        <v>8326</v>
      </c>
      <c r="G24" s="1">
        <v>481.70522764985424</v>
      </c>
      <c r="H24" s="1">
        <v>2912067</v>
      </c>
      <c r="I24" s="1">
        <v>8564402.25</v>
      </c>
      <c r="J24" s="1">
        <v>2889982</v>
      </c>
      <c r="K24" s="1">
        <v>2398</v>
      </c>
      <c r="L24" s="1">
        <v>155</v>
      </c>
      <c r="M24" s="1">
        <v>15</v>
      </c>
      <c r="N24" s="1">
        <v>0</v>
      </c>
      <c r="O24" s="1">
        <v>0</v>
      </c>
      <c r="P24" s="1">
        <v>0</v>
      </c>
    </row>
    <row r="25" spans="1:16" x14ac:dyDescent="0.3">
      <c r="A25" s="3">
        <v>41609</v>
      </c>
      <c r="B25" s="7" t="str">
        <f>TEXT(A25,"MM-YYYY")</f>
        <v>12-2013</v>
      </c>
      <c r="C25" s="7">
        <v>24</v>
      </c>
      <c r="D25" s="7">
        <f t="shared" si="0"/>
        <v>12</v>
      </c>
      <c r="E25" s="7">
        <f t="shared" si="1"/>
        <v>2013</v>
      </c>
      <c r="F25" s="1">
        <v>8275</v>
      </c>
      <c r="G25" s="1">
        <v>532.60736766391972</v>
      </c>
      <c r="H25" s="1">
        <v>412067</v>
      </c>
      <c r="I25" s="1">
        <v>10640644</v>
      </c>
      <c r="J25" s="1">
        <v>0</v>
      </c>
      <c r="K25" s="1">
        <v>1542</v>
      </c>
      <c r="L25" s="1">
        <v>155</v>
      </c>
      <c r="M25" s="1">
        <v>16</v>
      </c>
      <c r="N25" s="1">
        <v>0</v>
      </c>
      <c r="O25" s="1">
        <v>0</v>
      </c>
      <c r="P25" s="1">
        <v>10880000</v>
      </c>
    </row>
    <row r="26" spans="1:16" x14ac:dyDescent="0.3">
      <c r="A26" s="3">
        <v>41640</v>
      </c>
      <c r="B26" s="7" t="str">
        <f>TEXT(A26,"MM-YYYY")</f>
        <v>01-2014</v>
      </c>
      <c r="C26" s="7">
        <v>25</v>
      </c>
      <c r="D26" s="7">
        <f t="shared" si="0"/>
        <v>1</v>
      </c>
      <c r="E26" s="7">
        <f t="shared" si="1"/>
        <v>2014</v>
      </c>
      <c r="F26" s="1">
        <v>8025</v>
      </c>
      <c r="G26" s="1">
        <v>556.24535010357852</v>
      </c>
      <c r="H26" s="1">
        <v>0</v>
      </c>
      <c r="I26" s="1">
        <v>11292960.25</v>
      </c>
      <c r="J26" s="1">
        <v>0</v>
      </c>
      <c r="K26" s="1">
        <v>1548</v>
      </c>
      <c r="L26" s="1">
        <v>154</v>
      </c>
      <c r="M26" s="1">
        <v>6</v>
      </c>
      <c r="N26" s="1">
        <v>0</v>
      </c>
      <c r="O26" s="1">
        <v>0</v>
      </c>
      <c r="P26" s="1">
        <v>0</v>
      </c>
    </row>
    <row r="27" spans="1:16" x14ac:dyDescent="0.3">
      <c r="A27" s="3">
        <v>41671</v>
      </c>
      <c r="B27" s="7" t="str">
        <f>TEXT(A27,"MM-YYYY")</f>
        <v>02-2014</v>
      </c>
      <c r="C27" s="7">
        <v>26</v>
      </c>
      <c r="D27" s="7">
        <f t="shared" si="0"/>
        <v>2</v>
      </c>
      <c r="E27" s="7">
        <f t="shared" si="1"/>
        <v>2014</v>
      </c>
      <c r="F27" s="1">
        <v>7350</v>
      </c>
      <c r="G27" s="1">
        <v>830.02078631116046</v>
      </c>
      <c r="H27" s="1">
        <v>0</v>
      </c>
      <c r="I27" s="1">
        <v>14058750.25</v>
      </c>
      <c r="J27" s="1">
        <v>0</v>
      </c>
      <c r="K27" s="1">
        <v>2039</v>
      </c>
      <c r="L27" s="1">
        <v>156</v>
      </c>
      <c r="M27" s="1">
        <v>13</v>
      </c>
      <c r="N27" s="1">
        <v>0</v>
      </c>
      <c r="O27" s="1">
        <v>0</v>
      </c>
      <c r="P27" s="1">
        <v>0</v>
      </c>
    </row>
    <row r="28" spans="1:16" x14ac:dyDescent="0.3">
      <c r="A28" s="3">
        <v>41699</v>
      </c>
      <c r="B28" s="7" t="str">
        <f>TEXT(A28,"MM-YYYY")</f>
        <v>03-2014</v>
      </c>
      <c r="C28" s="7">
        <v>27</v>
      </c>
      <c r="D28" s="7">
        <f t="shared" si="0"/>
        <v>3</v>
      </c>
      <c r="E28" s="7">
        <f t="shared" si="1"/>
        <v>2014</v>
      </c>
      <c r="F28" s="1">
        <v>9306</v>
      </c>
      <c r="G28" s="1">
        <v>1087.4312469532304</v>
      </c>
      <c r="H28" s="1">
        <v>0</v>
      </c>
      <c r="I28" s="1">
        <v>91968100</v>
      </c>
      <c r="J28" s="1">
        <v>0</v>
      </c>
      <c r="K28" s="1">
        <v>2569</v>
      </c>
      <c r="L28" s="1">
        <v>154</v>
      </c>
      <c r="M28" s="1">
        <v>16</v>
      </c>
      <c r="N28" s="1">
        <v>201000</v>
      </c>
      <c r="O28" s="1">
        <v>0</v>
      </c>
      <c r="P28" s="1">
        <v>0</v>
      </c>
    </row>
    <row r="29" spans="1:16" x14ac:dyDescent="0.3">
      <c r="A29" s="3">
        <v>41730</v>
      </c>
      <c r="B29" s="7" t="str">
        <f>TEXT(A29,"MM-YYYY")</f>
        <v>04-2014</v>
      </c>
      <c r="C29" s="7">
        <v>28</v>
      </c>
      <c r="D29" s="7">
        <f t="shared" si="0"/>
        <v>4</v>
      </c>
      <c r="E29" s="7">
        <f t="shared" si="1"/>
        <v>2014</v>
      </c>
      <c r="F29" s="1">
        <v>10390</v>
      </c>
      <c r="G29" s="1">
        <v>1151.9926671345531</v>
      </c>
      <c r="H29" s="1">
        <v>0</v>
      </c>
      <c r="I29" s="1">
        <v>17451506.25</v>
      </c>
      <c r="J29" s="1">
        <v>0</v>
      </c>
      <c r="K29" s="1">
        <v>2645</v>
      </c>
      <c r="L29" s="1">
        <v>151</v>
      </c>
      <c r="M29" s="1">
        <v>16</v>
      </c>
      <c r="N29" s="1">
        <v>603000</v>
      </c>
      <c r="O29" s="1">
        <v>0</v>
      </c>
      <c r="P29" s="1">
        <v>0</v>
      </c>
    </row>
    <row r="30" spans="1:16" x14ac:dyDescent="0.3">
      <c r="A30" s="3">
        <v>41760</v>
      </c>
      <c r="B30" s="7" t="str">
        <f>TEXT(A30,"MM-YYYY")</f>
        <v>05-2014</v>
      </c>
      <c r="C30" s="7">
        <v>29</v>
      </c>
      <c r="D30" s="7">
        <f t="shared" si="0"/>
        <v>5</v>
      </c>
      <c r="E30" s="7">
        <f t="shared" si="1"/>
        <v>2014</v>
      </c>
      <c r="F30" s="1">
        <v>10455</v>
      </c>
      <c r="G30" s="1">
        <v>1128.3866856656325</v>
      </c>
      <c r="H30" s="1">
        <v>0</v>
      </c>
      <c r="I30" s="1">
        <v>16479540.25</v>
      </c>
      <c r="J30" s="1">
        <v>0</v>
      </c>
      <c r="K30" s="1">
        <v>3028</v>
      </c>
      <c r="L30" s="1">
        <v>151</v>
      </c>
      <c r="M30" s="1">
        <v>7</v>
      </c>
      <c r="N30" s="1">
        <v>0</v>
      </c>
      <c r="O30" s="1">
        <v>0</v>
      </c>
      <c r="P30" s="1">
        <v>12214000</v>
      </c>
    </row>
    <row r="31" spans="1:16" x14ac:dyDescent="0.3">
      <c r="A31" s="3">
        <v>41791</v>
      </c>
      <c r="B31" s="7" t="str">
        <f>TEXT(A31,"MM-YYYY")</f>
        <v>06-2014</v>
      </c>
      <c r="C31" s="7">
        <v>30</v>
      </c>
      <c r="D31" s="7">
        <f t="shared" si="0"/>
        <v>6</v>
      </c>
      <c r="E31" s="7">
        <f t="shared" si="1"/>
        <v>2014</v>
      </c>
      <c r="F31" s="1">
        <v>9240</v>
      </c>
      <c r="G31" s="1">
        <v>1223.6820081173857</v>
      </c>
      <c r="H31" s="1">
        <v>0</v>
      </c>
      <c r="I31" s="1">
        <v>16301406.25</v>
      </c>
      <c r="J31" s="1">
        <v>0</v>
      </c>
      <c r="K31" s="1">
        <v>3143</v>
      </c>
      <c r="L31" s="1">
        <v>153</v>
      </c>
      <c r="M31" s="1">
        <v>3</v>
      </c>
      <c r="N31" s="1">
        <v>0</v>
      </c>
      <c r="O31" s="1">
        <v>0</v>
      </c>
      <c r="P31" s="1">
        <v>0</v>
      </c>
    </row>
    <row r="32" spans="1:16" x14ac:dyDescent="0.3">
      <c r="A32" s="3">
        <v>41821</v>
      </c>
      <c r="B32" s="7" t="str">
        <f>TEXT(A32,"MM-YYYY")</f>
        <v>07-2014</v>
      </c>
      <c r="C32" s="7">
        <v>31</v>
      </c>
      <c r="D32" s="7">
        <f t="shared" si="0"/>
        <v>7</v>
      </c>
      <c r="E32" s="7">
        <f t="shared" si="1"/>
        <v>2014</v>
      </c>
      <c r="F32" s="1">
        <v>8688</v>
      </c>
      <c r="G32" s="1">
        <v>1110.7787545931426</v>
      </c>
      <c r="H32" s="1">
        <v>0</v>
      </c>
      <c r="I32" s="1">
        <v>12260502.25</v>
      </c>
      <c r="J32" s="1">
        <v>0</v>
      </c>
      <c r="K32" s="1">
        <v>2817</v>
      </c>
      <c r="L32" s="1">
        <v>154</v>
      </c>
      <c r="M32" s="1">
        <v>1</v>
      </c>
      <c r="N32" s="1">
        <v>0</v>
      </c>
      <c r="O32" s="1">
        <v>0</v>
      </c>
      <c r="P32" s="1">
        <v>0</v>
      </c>
    </row>
    <row r="33" spans="1:16" x14ac:dyDescent="0.3">
      <c r="A33" s="3">
        <v>41852</v>
      </c>
      <c r="B33" s="7" t="str">
        <f>TEXT(A33,"MM-YYYY")</f>
        <v>08-2014</v>
      </c>
      <c r="C33" s="7">
        <v>32</v>
      </c>
      <c r="D33" s="7">
        <f t="shared" si="0"/>
        <v>8</v>
      </c>
      <c r="E33" s="7">
        <f t="shared" si="1"/>
        <v>2014</v>
      </c>
      <c r="F33" s="1">
        <v>8677</v>
      </c>
      <c r="G33" s="1">
        <v>570.57501588428511</v>
      </c>
      <c r="H33" s="1">
        <v>0</v>
      </c>
      <c r="I33" s="1">
        <v>9803161</v>
      </c>
      <c r="J33" s="1">
        <v>0</v>
      </c>
      <c r="K33" s="1">
        <v>2719</v>
      </c>
      <c r="L33" s="1">
        <v>153</v>
      </c>
      <c r="M33" s="1">
        <v>0</v>
      </c>
      <c r="N33" s="1">
        <v>0</v>
      </c>
      <c r="O33" s="1">
        <v>0</v>
      </c>
      <c r="P33" s="1">
        <v>6107000</v>
      </c>
    </row>
    <row r="34" spans="1:16" x14ac:dyDescent="0.3">
      <c r="A34" s="3">
        <v>41883</v>
      </c>
      <c r="B34" s="7" t="str">
        <f>TEXT(A34,"MM-YYYY")</f>
        <v>09-2014</v>
      </c>
      <c r="C34" s="7">
        <v>33</v>
      </c>
      <c r="D34" s="7">
        <f t="shared" si="0"/>
        <v>9</v>
      </c>
      <c r="E34" s="7">
        <f t="shared" si="1"/>
        <v>2014</v>
      </c>
      <c r="F34" s="1">
        <v>8270</v>
      </c>
      <c r="G34" s="1">
        <v>542.02558784830228</v>
      </c>
      <c r="H34" s="1">
        <v>0</v>
      </c>
      <c r="I34" s="1">
        <v>9597604</v>
      </c>
      <c r="J34" s="1">
        <v>0</v>
      </c>
      <c r="K34" s="1">
        <v>2494</v>
      </c>
      <c r="L34" s="1">
        <v>153</v>
      </c>
      <c r="M34" s="1">
        <v>0</v>
      </c>
      <c r="N34" s="1">
        <v>6107000</v>
      </c>
      <c r="O34" s="1">
        <v>0</v>
      </c>
      <c r="P34" s="1">
        <v>0</v>
      </c>
    </row>
    <row r="35" spans="1:16" x14ac:dyDescent="0.3">
      <c r="A35" s="3">
        <v>41913</v>
      </c>
      <c r="B35" s="7" t="str">
        <f>TEXT(A35,"MM-YYYY")</f>
        <v>10-2014</v>
      </c>
      <c r="C35" s="7">
        <v>34</v>
      </c>
      <c r="D35" s="7">
        <f t="shared" si="0"/>
        <v>10</v>
      </c>
      <c r="E35" s="7">
        <f t="shared" si="1"/>
        <v>2014</v>
      </c>
      <c r="F35" s="1">
        <v>8599</v>
      </c>
      <c r="G35" s="1">
        <v>384.66733319663706</v>
      </c>
      <c r="H35" s="1">
        <v>0</v>
      </c>
      <c r="I35" s="1">
        <v>6325225</v>
      </c>
      <c r="J35" s="1">
        <v>0</v>
      </c>
      <c r="K35" s="1">
        <v>2426</v>
      </c>
      <c r="L35" s="1">
        <v>153</v>
      </c>
      <c r="M35" s="1">
        <v>13</v>
      </c>
      <c r="N35" s="1">
        <v>0</v>
      </c>
      <c r="O35" s="1">
        <v>0</v>
      </c>
      <c r="P35" s="1">
        <v>12314000</v>
      </c>
    </row>
    <row r="36" spans="1:16" x14ac:dyDescent="0.3">
      <c r="A36" s="3">
        <v>41944</v>
      </c>
      <c r="B36" s="7" t="str">
        <f>TEXT(A36,"MM-YYYY")</f>
        <v>11-2014</v>
      </c>
      <c r="C36" s="7">
        <v>35</v>
      </c>
      <c r="D36" s="7">
        <f t="shared" si="0"/>
        <v>11</v>
      </c>
      <c r="E36" s="7">
        <f t="shared" si="1"/>
        <v>2014</v>
      </c>
      <c r="F36" s="1">
        <v>8428</v>
      </c>
      <c r="G36" s="1">
        <v>995.5485988209773</v>
      </c>
      <c r="H36" s="1">
        <v>0</v>
      </c>
      <c r="I36" s="1">
        <v>14428602.25</v>
      </c>
      <c r="J36" s="1">
        <v>0</v>
      </c>
      <c r="K36" s="1">
        <v>2252</v>
      </c>
      <c r="L36" s="1">
        <v>153</v>
      </c>
      <c r="M36" s="1">
        <v>17</v>
      </c>
      <c r="N36" s="1">
        <v>6107000</v>
      </c>
      <c r="O36" s="1">
        <v>0</v>
      </c>
      <c r="P36" s="1">
        <v>0</v>
      </c>
    </row>
    <row r="37" spans="1:16" x14ac:dyDescent="0.3">
      <c r="A37" s="3">
        <v>41974</v>
      </c>
      <c r="B37" s="7" t="str">
        <f>TEXT(A37,"MM-YYYY")</f>
        <v>12-2014</v>
      </c>
      <c r="C37" s="7">
        <v>36</v>
      </c>
      <c r="D37" s="7">
        <f t="shared" si="0"/>
        <v>12</v>
      </c>
      <c r="E37" s="7">
        <f t="shared" si="1"/>
        <v>2014</v>
      </c>
      <c r="F37" s="1">
        <v>9133</v>
      </c>
      <c r="G37" s="1">
        <v>1395.8959099335084</v>
      </c>
      <c r="H37" s="1">
        <v>0</v>
      </c>
      <c r="I37" s="1">
        <v>19945156</v>
      </c>
      <c r="J37" s="1">
        <v>0</v>
      </c>
      <c r="K37" s="1">
        <v>2200</v>
      </c>
      <c r="L37" s="1">
        <v>151</v>
      </c>
      <c r="M37" s="1">
        <v>19</v>
      </c>
      <c r="N37" s="1">
        <v>12214000</v>
      </c>
      <c r="O37" s="1">
        <v>0</v>
      </c>
      <c r="P37" s="1">
        <v>14000</v>
      </c>
    </row>
    <row r="38" spans="1:16" x14ac:dyDescent="0.3">
      <c r="A38" s="4">
        <v>42005</v>
      </c>
      <c r="B38" s="7" t="str">
        <f>TEXT(A38,"MM-YYYY")</f>
        <v>01-2015</v>
      </c>
      <c r="C38" s="7">
        <v>37</v>
      </c>
      <c r="D38" s="7">
        <f t="shared" si="0"/>
        <v>1</v>
      </c>
      <c r="E38" s="7">
        <f t="shared" si="1"/>
        <v>2015</v>
      </c>
      <c r="F38" s="2">
        <v>8655</v>
      </c>
      <c r="G38" s="2">
        <v>1358.4233576163178</v>
      </c>
      <c r="H38" s="2">
        <v>0</v>
      </c>
      <c r="I38" s="2">
        <v>63274070.25</v>
      </c>
      <c r="J38" s="2">
        <v>0</v>
      </c>
      <c r="K38" s="2">
        <v>1615</v>
      </c>
      <c r="L38" s="2">
        <v>152</v>
      </c>
      <c r="M38" s="2">
        <v>8</v>
      </c>
      <c r="N38" s="2">
        <v>0</v>
      </c>
      <c r="O38" s="2">
        <v>0</v>
      </c>
      <c r="P38" s="2">
        <v>144000</v>
      </c>
    </row>
    <row r="39" spans="1:16" x14ac:dyDescent="0.3">
      <c r="A39" s="4">
        <v>42036</v>
      </c>
      <c r="B39" s="7" t="str">
        <f>TEXT(A39,"MM-YYYY")</f>
        <v>02-2015</v>
      </c>
      <c r="C39" s="7">
        <v>38</v>
      </c>
      <c r="D39" s="7">
        <f t="shared" si="0"/>
        <v>2</v>
      </c>
      <c r="E39" s="7">
        <f t="shared" si="1"/>
        <v>2015</v>
      </c>
      <c r="F39" s="2">
        <v>7713</v>
      </c>
      <c r="G39" s="2">
        <v>1302.7923201431367</v>
      </c>
      <c r="H39" s="2">
        <v>0</v>
      </c>
      <c r="I39" s="2">
        <v>92294449</v>
      </c>
      <c r="J39" s="2">
        <v>0</v>
      </c>
      <c r="K39" s="2">
        <v>4524</v>
      </c>
      <c r="L39" s="2">
        <v>154</v>
      </c>
      <c r="M39" s="2">
        <v>3</v>
      </c>
      <c r="N39" s="2">
        <v>0</v>
      </c>
      <c r="O39" s="2">
        <v>0</v>
      </c>
      <c r="P39" s="2">
        <v>0</v>
      </c>
    </row>
    <row r="40" spans="1:16" x14ac:dyDescent="0.3">
      <c r="A40" s="4">
        <v>42064</v>
      </c>
      <c r="B40" s="7" t="str">
        <f>TEXT(A40,"MM-YYYY")</f>
        <v>03-2015</v>
      </c>
      <c r="C40" s="7">
        <v>39</v>
      </c>
      <c r="D40" s="7">
        <f t="shared" si="0"/>
        <v>3</v>
      </c>
      <c r="E40" s="7">
        <f t="shared" si="1"/>
        <v>2015</v>
      </c>
      <c r="F40" s="2">
        <v>10099</v>
      </c>
      <c r="G40" s="2">
        <v>906.143443261107</v>
      </c>
      <c r="H40" s="2">
        <v>0</v>
      </c>
      <c r="I40" s="2">
        <v>92294449</v>
      </c>
      <c r="J40" s="2">
        <v>0</v>
      </c>
      <c r="K40" s="2">
        <v>4255</v>
      </c>
      <c r="L40" s="2">
        <v>152</v>
      </c>
      <c r="M40" s="2">
        <v>13</v>
      </c>
      <c r="N40" s="2">
        <v>0</v>
      </c>
      <c r="O40" s="2">
        <v>0</v>
      </c>
      <c r="P40" s="2">
        <v>144000</v>
      </c>
    </row>
    <row r="41" spans="1:16" x14ac:dyDescent="0.3">
      <c r="A41" s="4">
        <v>42095</v>
      </c>
      <c r="B41" s="7" t="str">
        <f>TEXT(A41,"MM-YYYY")</f>
        <v>04-2015</v>
      </c>
      <c r="C41" s="7">
        <v>40</v>
      </c>
      <c r="D41" s="7">
        <f t="shared" si="0"/>
        <v>4</v>
      </c>
      <c r="E41" s="7">
        <f t="shared" si="1"/>
        <v>2015</v>
      </c>
      <c r="F41" s="2">
        <v>10914</v>
      </c>
      <c r="G41" s="2">
        <v>410.4791516178156</v>
      </c>
      <c r="H41" s="2">
        <v>4699238</v>
      </c>
      <c r="I41" s="2">
        <v>107298522.25</v>
      </c>
      <c r="J41" s="2">
        <v>0</v>
      </c>
      <c r="K41" s="2">
        <v>1984</v>
      </c>
      <c r="L41" s="2">
        <v>150</v>
      </c>
      <c r="M41" s="2">
        <v>10</v>
      </c>
      <c r="N41" s="2">
        <v>0</v>
      </c>
      <c r="O41" s="2">
        <v>0</v>
      </c>
      <c r="P41" s="2">
        <v>0</v>
      </c>
    </row>
    <row r="42" spans="1:16" x14ac:dyDescent="0.3">
      <c r="A42" s="4">
        <v>42125</v>
      </c>
      <c r="B42" s="7" t="str">
        <f>TEXT(A42,"MM-YYYY")</f>
        <v>05-2015</v>
      </c>
      <c r="C42" s="7">
        <v>41</v>
      </c>
      <c r="D42" s="7">
        <f t="shared" si="0"/>
        <v>5</v>
      </c>
      <c r="E42" s="7">
        <f t="shared" si="1"/>
        <v>2015</v>
      </c>
      <c r="F42" s="2">
        <v>11132</v>
      </c>
      <c r="G42" s="2">
        <v>978.59368162871408</v>
      </c>
      <c r="H42" s="2">
        <v>3432238</v>
      </c>
      <c r="I42" s="2">
        <v>353045310.25</v>
      </c>
      <c r="J42" s="2">
        <v>0</v>
      </c>
      <c r="K42" s="2">
        <v>595</v>
      </c>
      <c r="L42" s="2">
        <v>151</v>
      </c>
      <c r="M42" s="2">
        <v>4</v>
      </c>
      <c r="N42" s="2">
        <v>0</v>
      </c>
      <c r="O42" s="2">
        <v>0</v>
      </c>
      <c r="P42" s="2">
        <v>0</v>
      </c>
    </row>
    <row r="43" spans="1:16" x14ac:dyDescent="0.3">
      <c r="A43" s="4">
        <v>42156</v>
      </c>
      <c r="B43" s="7" t="str">
        <f>TEXT(A43,"MM-YYYY")</f>
        <v>06-2015</v>
      </c>
      <c r="C43" s="7">
        <v>42</v>
      </c>
      <c r="D43" s="7">
        <f t="shared" si="0"/>
        <v>6</v>
      </c>
      <c r="E43" s="7">
        <f t="shared" si="1"/>
        <v>2015</v>
      </c>
      <c r="F43" s="2">
        <v>10187</v>
      </c>
      <c r="G43" s="2">
        <v>803.32462370092014</v>
      </c>
      <c r="H43" s="2">
        <v>500000</v>
      </c>
      <c r="I43" s="2">
        <v>281685872.25</v>
      </c>
      <c r="J43" s="2">
        <v>0</v>
      </c>
      <c r="K43" s="2">
        <v>179</v>
      </c>
      <c r="L43" s="2">
        <v>150</v>
      </c>
      <c r="M43" s="2">
        <v>2</v>
      </c>
      <c r="N43" s="2">
        <v>0</v>
      </c>
      <c r="O43" s="2">
        <v>0</v>
      </c>
      <c r="P43" s="2">
        <v>0</v>
      </c>
    </row>
    <row r="44" spans="1:16" x14ac:dyDescent="0.3">
      <c r="A44" s="4">
        <v>42186</v>
      </c>
      <c r="B44" s="7" t="str">
        <f>TEXT(A44,"MM-YYYY")</f>
        <v>07-2015</v>
      </c>
      <c r="C44" s="7">
        <v>43</v>
      </c>
      <c r="D44" s="7">
        <f t="shared" si="0"/>
        <v>7</v>
      </c>
      <c r="E44" s="7">
        <f t="shared" si="1"/>
        <v>2015</v>
      </c>
      <c r="F44" s="2">
        <v>9542</v>
      </c>
      <c r="G44" s="2">
        <v>846.16355917552346</v>
      </c>
      <c r="H44" s="2">
        <v>0</v>
      </c>
      <c r="I44" s="2">
        <v>102292996</v>
      </c>
      <c r="J44" s="2">
        <v>3200000</v>
      </c>
      <c r="K44" s="2">
        <v>761</v>
      </c>
      <c r="L44" s="2">
        <v>152</v>
      </c>
      <c r="M44" s="2">
        <v>1</v>
      </c>
      <c r="N44" s="2">
        <v>0</v>
      </c>
      <c r="O44" s="2">
        <v>0</v>
      </c>
      <c r="P44" s="2">
        <v>0</v>
      </c>
    </row>
    <row r="45" spans="1:16" x14ac:dyDescent="0.3">
      <c r="A45" s="4">
        <v>42217</v>
      </c>
      <c r="B45" s="7" t="str">
        <f>TEXT(A45,"MM-YYYY")</f>
        <v>08-2015</v>
      </c>
      <c r="C45" s="7">
        <v>44</v>
      </c>
      <c r="D45" s="7">
        <f t="shared" si="0"/>
        <v>8</v>
      </c>
      <c r="E45" s="7">
        <f t="shared" si="1"/>
        <v>2015</v>
      </c>
      <c r="F45" s="2">
        <v>9100</v>
      </c>
      <c r="G45" s="2">
        <v>1035.4476756974566</v>
      </c>
      <c r="H45" s="2">
        <v>0</v>
      </c>
      <c r="I45" s="2">
        <v>376010881</v>
      </c>
      <c r="J45" s="2">
        <v>2771002</v>
      </c>
      <c r="K45" s="2">
        <v>228</v>
      </c>
      <c r="L45" s="2">
        <v>153</v>
      </c>
      <c r="M45" s="2">
        <v>12</v>
      </c>
      <c r="N45" s="2">
        <v>12352000</v>
      </c>
      <c r="O45" s="2">
        <v>0</v>
      </c>
      <c r="P45" s="2">
        <v>8318000</v>
      </c>
    </row>
    <row r="46" spans="1:16" x14ac:dyDescent="0.3">
      <c r="A46" s="4">
        <v>42248</v>
      </c>
      <c r="B46" s="7" t="str">
        <f>TEXT(A46,"MM-YYYY")</f>
        <v>09-2015</v>
      </c>
      <c r="C46" s="7">
        <v>45</v>
      </c>
      <c r="D46" s="7">
        <f t="shared" si="0"/>
        <v>9</v>
      </c>
      <c r="E46" s="7">
        <f t="shared" si="1"/>
        <v>2015</v>
      </c>
      <c r="F46" s="2">
        <v>8883</v>
      </c>
      <c r="G46" s="2">
        <v>397.51038519814864</v>
      </c>
      <c r="H46" s="2">
        <v>0</v>
      </c>
      <c r="I46" s="2">
        <v>219647220.25</v>
      </c>
      <c r="J46" s="2">
        <v>0</v>
      </c>
      <c r="K46" s="2">
        <v>68</v>
      </c>
      <c r="L46" s="2">
        <v>151</v>
      </c>
      <c r="M46" s="2">
        <v>19</v>
      </c>
      <c r="N46" s="2">
        <v>18528000</v>
      </c>
      <c r="O46" s="2">
        <v>0</v>
      </c>
      <c r="P46" s="2">
        <v>6238500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6C796-68E4-47C1-97EB-EC0EA6DEDE25}">
  <dimension ref="B1:R9"/>
  <sheetViews>
    <sheetView workbookViewId="0">
      <selection activeCell="B3" sqref="B3:R3"/>
    </sheetView>
  </sheetViews>
  <sheetFormatPr defaultRowHeight="14.4" x14ac:dyDescent="0.3"/>
  <sheetData>
    <row r="1" spans="2:18" ht="17.399999999999999" x14ac:dyDescent="0.35">
      <c r="B1" s="87" t="s">
        <v>58</v>
      </c>
      <c r="C1" s="87"/>
      <c r="D1" s="87"/>
      <c r="E1" s="87"/>
    </row>
    <row r="3" spans="2:18" ht="15.6" x14ac:dyDescent="0.3">
      <c r="B3" s="101" t="s">
        <v>140</v>
      </c>
      <c r="C3" s="101"/>
      <c r="D3" s="101"/>
      <c r="E3" s="101"/>
      <c r="F3" s="101"/>
      <c r="G3" s="101"/>
      <c r="H3" s="101"/>
      <c r="I3" s="101"/>
      <c r="J3" s="101"/>
      <c r="K3" s="101"/>
      <c r="L3" s="101"/>
      <c r="M3" s="101"/>
      <c r="N3" s="101"/>
      <c r="O3" s="101"/>
      <c r="P3" s="101"/>
      <c r="Q3" s="101"/>
      <c r="R3" s="101"/>
    </row>
    <row r="7" spans="2:18" x14ac:dyDescent="0.3">
      <c r="J7" t="s">
        <v>138</v>
      </c>
    </row>
    <row r="9" spans="2:18" ht="16.2" x14ac:dyDescent="0.3">
      <c r="J9" t="s">
        <v>139</v>
      </c>
    </row>
  </sheetData>
  <mergeCells count="1">
    <mergeCell ref="B3:R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67D5C-B42D-40B2-80ED-37DEA2C6B611}">
  <dimension ref="A1:T94"/>
  <sheetViews>
    <sheetView topLeftCell="A77" workbookViewId="0">
      <selection activeCell="K8" sqref="K8"/>
    </sheetView>
  </sheetViews>
  <sheetFormatPr defaultRowHeight="14.4" x14ac:dyDescent="0.3"/>
  <cols>
    <col min="1" max="1" width="17.44140625" bestFit="1" customWidth="1"/>
    <col min="2" max="2" width="20" bestFit="1" customWidth="1"/>
    <col min="3" max="3" width="12" customWidth="1"/>
    <col min="4" max="4" width="9.6640625" customWidth="1"/>
    <col min="5" max="5" width="12" bestFit="1" customWidth="1"/>
    <col min="6" max="6" width="12.6640625" bestFit="1" customWidth="1"/>
    <col min="7" max="9" width="12" bestFit="1" customWidth="1"/>
    <col min="10" max="10" width="22.21875" customWidth="1"/>
    <col min="11" max="11" width="20" bestFit="1" customWidth="1"/>
    <col min="12" max="12" width="12" bestFit="1" customWidth="1"/>
    <col min="13" max="13" width="11.88671875" customWidth="1"/>
    <col min="14" max="14" width="13.109375" customWidth="1"/>
    <col min="15" max="15" width="11.88671875" customWidth="1"/>
    <col min="16" max="16" width="11.21875" customWidth="1"/>
    <col min="17" max="17" width="7" customWidth="1"/>
    <col min="18" max="18" width="11.109375" customWidth="1"/>
    <col min="19" max="19" width="15.88671875" customWidth="1"/>
    <col min="20" max="20" width="12.77734375" customWidth="1"/>
    <col min="21" max="21" width="11.33203125" customWidth="1"/>
  </cols>
  <sheetData>
    <row r="1" spans="1:13" ht="15.6" x14ac:dyDescent="0.3">
      <c r="A1" s="68" t="s">
        <v>149</v>
      </c>
      <c r="B1" s="68"/>
      <c r="C1" s="68"/>
      <c r="D1" s="68"/>
      <c r="E1" s="68"/>
      <c r="F1" s="68"/>
      <c r="G1" s="68"/>
      <c r="H1" s="68"/>
      <c r="I1" s="68"/>
      <c r="J1" s="68"/>
      <c r="K1" s="68"/>
      <c r="L1" s="68"/>
      <c r="M1" s="68"/>
    </row>
    <row r="2" spans="1:13" ht="15.6" x14ac:dyDescent="0.3">
      <c r="A2" s="88" t="s">
        <v>141</v>
      </c>
      <c r="B2" s="88"/>
      <c r="C2" s="88"/>
      <c r="D2" s="88"/>
      <c r="E2" s="88"/>
      <c r="F2" s="88"/>
      <c r="G2" s="88"/>
      <c r="H2" s="88"/>
      <c r="I2" s="88"/>
      <c r="J2" s="88"/>
    </row>
    <row r="3" spans="1:13" ht="15.6" x14ac:dyDescent="0.3">
      <c r="A3" s="68" t="s">
        <v>142</v>
      </c>
      <c r="B3" s="68"/>
      <c r="C3" s="68"/>
      <c r="D3" s="68"/>
      <c r="E3" s="68"/>
      <c r="F3" s="68"/>
      <c r="G3" s="68"/>
      <c r="H3" s="68"/>
      <c r="I3" s="68"/>
      <c r="J3" s="68"/>
    </row>
    <row r="4" spans="1:13" ht="15.6" x14ac:dyDescent="0.3">
      <c r="A4" s="68" t="s">
        <v>143</v>
      </c>
      <c r="B4" s="68"/>
      <c r="C4" s="68"/>
      <c r="D4" s="68"/>
      <c r="E4" s="68"/>
      <c r="F4" s="68"/>
      <c r="G4" s="68"/>
      <c r="H4" s="68"/>
      <c r="I4" s="68"/>
      <c r="J4" s="68"/>
    </row>
    <row r="5" spans="1:13" ht="15.6" x14ac:dyDescent="0.3">
      <c r="A5" s="68" t="s">
        <v>144</v>
      </c>
      <c r="B5" s="68"/>
      <c r="C5" s="68"/>
      <c r="D5" s="68"/>
      <c r="E5" s="68"/>
      <c r="F5" s="68"/>
      <c r="G5" s="68"/>
      <c r="H5" s="68"/>
      <c r="I5" s="68"/>
      <c r="J5" s="68"/>
    </row>
    <row r="6" spans="1:13" ht="17.399999999999999" x14ac:dyDescent="0.35">
      <c r="A6" s="108" t="s">
        <v>150</v>
      </c>
      <c r="B6" s="109"/>
      <c r="C6" s="109"/>
      <c r="D6" s="109"/>
      <c r="E6" s="110"/>
    </row>
    <row r="8" spans="1:13" ht="15" thickBot="1" x14ac:dyDescent="0.35">
      <c r="B8" s="104" t="s">
        <v>148</v>
      </c>
    </row>
    <row r="9" spans="1:13" x14ac:dyDescent="0.3">
      <c r="A9" s="12"/>
      <c r="B9" s="12" t="s">
        <v>4</v>
      </c>
      <c r="C9" s="12" t="s">
        <v>74</v>
      </c>
      <c r="D9" s="12" t="s">
        <v>8</v>
      </c>
      <c r="E9" s="12" t="s">
        <v>9</v>
      </c>
      <c r="F9" s="12" t="s">
        <v>10</v>
      </c>
      <c r="G9" s="12" t="s">
        <v>11</v>
      </c>
      <c r="H9" s="12" t="s">
        <v>0</v>
      </c>
    </row>
    <row r="10" spans="1:13" x14ac:dyDescent="0.3">
      <c r="A10" s="10" t="s">
        <v>4</v>
      </c>
      <c r="B10" s="10">
        <v>1</v>
      </c>
      <c r="C10" s="10"/>
      <c r="D10" s="10"/>
      <c r="E10" s="10"/>
      <c r="F10" s="10"/>
      <c r="G10" s="10"/>
      <c r="H10" s="10"/>
    </row>
    <row r="11" spans="1:13" x14ac:dyDescent="0.3">
      <c r="A11" s="10" t="s">
        <v>74</v>
      </c>
      <c r="B11" s="10">
        <v>0.7371321958608652</v>
      </c>
      <c r="C11" s="10">
        <v>1</v>
      </c>
      <c r="D11" s="10"/>
      <c r="E11" s="10"/>
      <c r="F11" s="10"/>
      <c r="G11" s="10"/>
      <c r="H11" s="10"/>
    </row>
    <row r="12" spans="1:13" x14ac:dyDescent="0.3">
      <c r="A12" s="10" t="s">
        <v>8</v>
      </c>
      <c r="B12" s="10">
        <v>0.35096674106140552</v>
      </c>
      <c r="C12" s="10">
        <v>0.14607403386743109</v>
      </c>
      <c r="D12" s="10">
        <v>1</v>
      </c>
      <c r="E12" s="10"/>
      <c r="F12" s="10"/>
      <c r="G12" s="10"/>
      <c r="H12" s="10"/>
    </row>
    <row r="13" spans="1:13" x14ac:dyDescent="0.3">
      <c r="A13" s="10" t="s">
        <v>9</v>
      </c>
      <c r="B13" s="10">
        <v>0.44919872789532878</v>
      </c>
      <c r="C13" s="10">
        <v>0.56358347772600659</v>
      </c>
      <c r="D13" s="10">
        <v>9.3237775115024457E-2</v>
      </c>
      <c r="E13" s="10">
        <v>1</v>
      </c>
      <c r="F13" s="10"/>
      <c r="G13" s="10"/>
      <c r="H13" s="10"/>
    </row>
    <row r="14" spans="1:13" x14ac:dyDescent="0.3">
      <c r="A14" s="10" t="s">
        <v>10</v>
      </c>
      <c r="B14" s="83">
        <v>0.14575903419229072</v>
      </c>
      <c r="C14" s="10">
        <v>3.0028219927707954E-2</v>
      </c>
      <c r="D14" s="10">
        <v>0.17769914415998339</v>
      </c>
      <c r="E14" s="10">
        <v>-0.10782969211043275</v>
      </c>
      <c r="F14" s="10">
        <v>1</v>
      </c>
      <c r="G14" s="10"/>
      <c r="H14" s="10"/>
    </row>
    <row r="15" spans="1:13" x14ac:dyDescent="0.3">
      <c r="A15" s="10" t="s">
        <v>11</v>
      </c>
      <c r="B15" s="83">
        <v>7.8069947806332737E-2</v>
      </c>
      <c r="C15" s="10">
        <v>0.18769807416833401</v>
      </c>
      <c r="D15" s="10">
        <v>1.8283938433973673E-2</v>
      </c>
      <c r="E15" s="10">
        <v>-0.48249764884877566</v>
      </c>
      <c r="F15" s="10">
        <v>0.15216995846443684</v>
      </c>
      <c r="G15" s="10">
        <v>1</v>
      </c>
      <c r="H15" s="10"/>
    </row>
    <row r="16" spans="1:13" ht="15" thickBot="1" x14ac:dyDescent="0.35">
      <c r="A16" s="11" t="s">
        <v>0</v>
      </c>
      <c r="B16" s="84">
        <v>-0.44741942410490976</v>
      </c>
      <c r="C16" s="11">
        <v>-0.15688578769331749</v>
      </c>
      <c r="D16" s="11">
        <v>-5.0039128780924085E-2</v>
      </c>
      <c r="E16" s="11">
        <v>-0.28081530679569489</v>
      </c>
      <c r="F16" s="11">
        <v>-1.2942442130131491E-2</v>
      </c>
      <c r="G16" s="11">
        <v>0.28185159015102473</v>
      </c>
      <c r="H16" s="11">
        <v>1</v>
      </c>
    </row>
    <row r="18" spans="1:18" x14ac:dyDescent="0.3">
      <c r="A18" t="s">
        <v>7</v>
      </c>
      <c r="B18" t="s">
        <v>44</v>
      </c>
      <c r="C18" t="s">
        <v>45</v>
      </c>
      <c r="D18" t="s">
        <v>129</v>
      </c>
      <c r="E18" t="s">
        <v>43</v>
      </c>
      <c r="F18" t="s">
        <v>6</v>
      </c>
      <c r="G18" t="s">
        <v>4</v>
      </c>
      <c r="H18" t="s">
        <v>74</v>
      </c>
      <c r="I18" t="s">
        <v>8</v>
      </c>
      <c r="J18" t="s">
        <v>9</v>
      </c>
      <c r="K18" t="s">
        <v>10</v>
      </c>
      <c r="L18" t="s">
        <v>11</v>
      </c>
      <c r="M18" t="s">
        <v>0</v>
      </c>
      <c r="N18" t="s">
        <v>5</v>
      </c>
      <c r="O18" t="s">
        <v>1</v>
      </c>
      <c r="P18" t="s">
        <v>2</v>
      </c>
      <c r="Q18" t="s">
        <v>3</v>
      </c>
      <c r="R18" t="s">
        <v>130</v>
      </c>
    </row>
    <row r="19" spans="1:18" x14ac:dyDescent="0.3">
      <c r="A19">
        <v>40909</v>
      </c>
      <c r="B19" t="s">
        <v>83</v>
      </c>
      <c r="C19">
        <v>1</v>
      </c>
      <c r="D19">
        <v>1</v>
      </c>
      <c r="E19">
        <v>2012</v>
      </c>
      <c r="F19">
        <v>252.21632667250338</v>
      </c>
      <c r="G19">
        <v>6861</v>
      </c>
      <c r="H19">
        <v>2.124739811483055E-9</v>
      </c>
      <c r="I19">
        <v>0</v>
      </c>
      <c r="J19">
        <v>391876</v>
      </c>
      <c r="K19">
        <v>0</v>
      </c>
      <c r="L19">
        <v>0</v>
      </c>
      <c r="M19">
        <v>150</v>
      </c>
      <c r="N19">
        <v>8</v>
      </c>
      <c r="O19">
        <v>0</v>
      </c>
      <c r="P19">
        <v>0</v>
      </c>
      <c r="Q19">
        <v>0</v>
      </c>
    </row>
    <row r="20" spans="1:18" x14ac:dyDescent="0.3">
      <c r="A20">
        <v>40940</v>
      </c>
      <c r="B20" t="s">
        <v>84</v>
      </c>
      <c r="C20">
        <v>2</v>
      </c>
      <c r="D20">
        <v>2</v>
      </c>
      <c r="E20">
        <v>2012</v>
      </c>
      <c r="F20">
        <v>689.04142864396499</v>
      </c>
      <c r="G20">
        <v>6196</v>
      </c>
      <c r="H20">
        <v>0.67321898389424795</v>
      </c>
      <c r="I20">
        <v>0</v>
      </c>
      <c r="J20">
        <v>391876</v>
      </c>
      <c r="K20">
        <v>0</v>
      </c>
      <c r="L20">
        <v>917</v>
      </c>
      <c r="M20">
        <v>153</v>
      </c>
      <c r="N20">
        <v>12</v>
      </c>
      <c r="O20">
        <v>0</v>
      </c>
      <c r="P20">
        <v>0</v>
      </c>
      <c r="Q20">
        <v>0</v>
      </c>
    </row>
    <row r="21" spans="1:18" x14ac:dyDescent="0.3">
      <c r="A21">
        <v>40969</v>
      </c>
      <c r="B21" t="s">
        <v>85</v>
      </c>
      <c r="C21">
        <v>3</v>
      </c>
      <c r="D21">
        <v>3</v>
      </c>
      <c r="E21">
        <v>2012</v>
      </c>
      <c r="F21">
        <v>798.01690564132048</v>
      </c>
      <c r="G21">
        <v>7519</v>
      </c>
      <c r="H21">
        <v>1.5557809756546481</v>
      </c>
      <c r="I21">
        <v>309960</v>
      </c>
      <c r="J21">
        <v>6317682.25</v>
      </c>
      <c r="K21">
        <v>0</v>
      </c>
      <c r="L21">
        <v>1191</v>
      </c>
      <c r="M21">
        <v>152</v>
      </c>
      <c r="N21">
        <v>17</v>
      </c>
      <c r="O21">
        <v>6636000</v>
      </c>
      <c r="P21">
        <v>0</v>
      </c>
      <c r="Q21">
        <v>13272000</v>
      </c>
    </row>
    <row r="22" spans="1:18" x14ac:dyDescent="0.3">
      <c r="A22">
        <v>41000</v>
      </c>
      <c r="B22" t="s">
        <v>86</v>
      </c>
      <c r="C22">
        <v>4</v>
      </c>
      <c r="D22">
        <v>4</v>
      </c>
      <c r="E22">
        <v>2012</v>
      </c>
      <c r="F22">
        <v>922.7139525189458</v>
      </c>
      <c r="G22">
        <v>8498</v>
      </c>
      <c r="H22">
        <v>2.3365149971108528</v>
      </c>
      <c r="I22">
        <v>309960</v>
      </c>
      <c r="J22">
        <v>6292572.25</v>
      </c>
      <c r="K22">
        <v>34853</v>
      </c>
      <c r="L22">
        <v>1597</v>
      </c>
      <c r="M22">
        <v>149</v>
      </c>
      <c r="N22">
        <v>17</v>
      </c>
      <c r="O22">
        <v>0</v>
      </c>
      <c r="P22">
        <v>0</v>
      </c>
      <c r="Q22">
        <v>6636000</v>
      </c>
    </row>
    <row r="23" spans="1:18" x14ac:dyDescent="0.3">
      <c r="A23">
        <v>41030</v>
      </c>
      <c r="B23" t="s">
        <v>87</v>
      </c>
      <c r="C23">
        <v>5</v>
      </c>
      <c r="D23">
        <v>5</v>
      </c>
      <c r="E23">
        <v>2012</v>
      </c>
      <c r="F23">
        <v>445.66510543303235</v>
      </c>
      <c r="G23">
        <v>8721</v>
      </c>
      <c r="H23">
        <v>2.0092594173103975</v>
      </c>
      <c r="I23">
        <v>309960</v>
      </c>
      <c r="J23">
        <v>6290064</v>
      </c>
      <c r="K23">
        <v>198664</v>
      </c>
      <c r="L23">
        <v>1853</v>
      </c>
      <c r="M23">
        <v>150</v>
      </c>
      <c r="N23">
        <v>17</v>
      </c>
      <c r="O23">
        <v>0</v>
      </c>
      <c r="P23">
        <v>0</v>
      </c>
      <c r="Q23">
        <v>6636000</v>
      </c>
    </row>
    <row r="24" spans="1:18" x14ac:dyDescent="0.3">
      <c r="A24">
        <v>41061</v>
      </c>
      <c r="B24" t="s">
        <v>88</v>
      </c>
      <c r="C24">
        <v>6</v>
      </c>
      <c r="D24">
        <v>6</v>
      </c>
      <c r="E24">
        <v>2012</v>
      </c>
      <c r="F24">
        <v>310.34669068936762</v>
      </c>
      <c r="G24">
        <v>6764</v>
      </c>
      <c r="H24">
        <v>1.7276149462472496</v>
      </c>
      <c r="I24">
        <v>0</v>
      </c>
      <c r="J24">
        <v>842724</v>
      </c>
      <c r="K24">
        <v>0</v>
      </c>
      <c r="L24">
        <v>1904</v>
      </c>
      <c r="M24">
        <v>152</v>
      </c>
      <c r="N24">
        <v>21</v>
      </c>
      <c r="O24">
        <v>0</v>
      </c>
      <c r="P24">
        <v>1</v>
      </c>
      <c r="Q24">
        <v>0</v>
      </c>
    </row>
    <row r="25" spans="1:18" x14ac:dyDescent="0.3">
      <c r="A25">
        <v>41091</v>
      </c>
      <c r="B25" t="s">
        <v>89</v>
      </c>
      <c r="C25">
        <v>7</v>
      </c>
      <c r="D25">
        <v>7</v>
      </c>
      <c r="E25">
        <v>2012</v>
      </c>
      <c r="F25">
        <v>658.8007373459028</v>
      </c>
      <c r="G25">
        <v>6538</v>
      </c>
      <c r="H25">
        <v>1.9353018416091523</v>
      </c>
      <c r="I25">
        <v>309960</v>
      </c>
      <c r="J25">
        <v>8608356</v>
      </c>
      <c r="K25">
        <v>76327</v>
      </c>
      <c r="L25">
        <v>1919</v>
      </c>
      <c r="M25">
        <v>155</v>
      </c>
      <c r="N25">
        <v>21</v>
      </c>
      <c r="O25">
        <v>0</v>
      </c>
      <c r="P25">
        <v>1</v>
      </c>
      <c r="Q25">
        <v>6836000</v>
      </c>
    </row>
    <row r="26" spans="1:18" x14ac:dyDescent="0.3">
      <c r="A26">
        <v>41122</v>
      </c>
      <c r="B26" t="s">
        <v>90</v>
      </c>
      <c r="C26">
        <v>8</v>
      </c>
      <c r="D26">
        <v>8</v>
      </c>
      <c r="E26">
        <v>2012</v>
      </c>
      <c r="F26">
        <v>614.21245932788941</v>
      </c>
      <c r="G26">
        <v>6808</v>
      </c>
      <c r="H26">
        <v>1.8259239592773275</v>
      </c>
      <c r="I26">
        <v>309960</v>
      </c>
      <c r="J26">
        <v>9821956</v>
      </c>
      <c r="K26">
        <v>973811</v>
      </c>
      <c r="L26">
        <v>2266</v>
      </c>
      <c r="M26">
        <v>153</v>
      </c>
      <c r="N26">
        <v>20</v>
      </c>
      <c r="O26">
        <v>0</v>
      </c>
      <c r="P26">
        <v>0</v>
      </c>
      <c r="Q26">
        <v>0</v>
      </c>
    </row>
    <row r="27" spans="1:18" x14ac:dyDescent="0.3">
      <c r="A27">
        <v>41153</v>
      </c>
      <c r="B27" t="s">
        <v>91</v>
      </c>
      <c r="C27">
        <v>9</v>
      </c>
      <c r="D27">
        <v>9</v>
      </c>
      <c r="E27">
        <v>2012</v>
      </c>
      <c r="F27">
        <v>388.93428086932994</v>
      </c>
      <c r="G27">
        <v>6292</v>
      </c>
      <c r="H27">
        <v>1.5699939370619989</v>
      </c>
      <c r="I27">
        <v>0</v>
      </c>
      <c r="J27">
        <v>9815689</v>
      </c>
      <c r="K27">
        <v>1032480</v>
      </c>
      <c r="L27">
        <v>2370</v>
      </c>
      <c r="M27">
        <v>153</v>
      </c>
      <c r="N27">
        <v>19</v>
      </c>
      <c r="O27">
        <v>0</v>
      </c>
      <c r="P27">
        <v>0</v>
      </c>
      <c r="Q27">
        <v>0</v>
      </c>
    </row>
    <row r="28" spans="1:18" x14ac:dyDescent="0.3">
      <c r="A28">
        <v>41183</v>
      </c>
      <c r="B28" t="s">
        <v>92</v>
      </c>
      <c r="C28">
        <v>10</v>
      </c>
      <c r="D28">
        <v>10</v>
      </c>
      <c r="E28">
        <v>2012</v>
      </c>
      <c r="F28">
        <v>950.53061939867041</v>
      </c>
      <c r="G28">
        <v>6973</v>
      </c>
      <c r="H28">
        <v>2.3492783288370438</v>
      </c>
      <c r="I28">
        <v>0</v>
      </c>
      <c r="J28">
        <v>10055241</v>
      </c>
      <c r="K28">
        <v>3288544</v>
      </c>
      <c r="L28">
        <v>2401</v>
      </c>
      <c r="M28">
        <v>154</v>
      </c>
      <c r="N28">
        <v>20</v>
      </c>
      <c r="O28">
        <v>14536000</v>
      </c>
      <c r="P28">
        <v>0</v>
      </c>
      <c r="Q28">
        <v>13288000</v>
      </c>
    </row>
    <row r="29" spans="1:18" x14ac:dyDescent="0.3">
      <c r="A29">
        <v>41214</v>
      </c>
      <c r="B29" t="s">
        <v>93</v>
      </c>
      <c r="C29">
        <v>11</v>
      </c>
      <c r="D29">
        <v>11</v>
      </c>
      <c r="E29">
        <v>2012</v>
      </c>
      <c r="F29">
        <v>972.9614957294616</v>
      </c>
      <c r="G29">
        <v>8132</v>
      </c>
      <c r="H29">
        <v>3.019573425902192</v>
      </c>
      <c r="I29">
        <v>336960</v>
      </c>
      <c r="J29">
        <v>11444689</v>
      </c>
      <c r="K29">
        <v>18087951</v>
      </c>
      <c r="L29">
        <v>2472</v>
      </c>
      <c r="M29">
        <v>153</v>
      </c>
      <c r="N29">
        <v>22</v>
      </c>
      <c r="O29">
        <v>0</v>
      </c>
      <c r="P29">
        <v>0</v>
      </c>
      <c r="Q29">
        <v>38508000</v>
      </c>
    </row>
    <row r="30" spans="1:18" x14ac:dyDescent="0.3">
      <c r="A30">
        <v>41244</v>
      </c>
      <c r="B30" t="s">
        <v>94</v>
      </c>
      <c r="C30">
        <v>12</v>
      </c>
      <c r="D30">
        <v>12</v>
      </c>
      <c r="E30">
        <v>2012</v>
      </c>
      <c r="F30">
        <v>1070.018608023101</v>
      </c>
      <c r="G30">
        <v>8857</v>
      </c>
      <c r="H30">
        <v>3.5962533997220834</v>
      </c>
      <c r="I30">
        <v>3432317</v>
      </c>
      <c r="J30">
        <v>7789681</v>
      </c>
      <c r="K30">
        <v>10646798</v>
      </c>
      <c r="L30">
        <v>2574</v>
      </c>
      <c r="M30">
        <v>151</v>
      </c>
      <c r="N30">
        <v>12</v>
      </c>
      <c r="O30">
        <v>0</v>
      </c>
      <c r="P30">
        <v>0</v>
      </c>
      <c r="Q30">
        <v>15825000</v>
      </c>
    </row>
    <row r="31" spans="1:18" x14ac:dyDescent="0.3">
      <c r="A31">
        <v>41275</v>
      </c>
      <c r="B31" t="s">
        <v>95</v>
      </c>
      <c r="C31">
        <v>13</v>
      </c>
      <c r="D31">
        <v>1</v>
      </c>
      <c r="E31">
        <v>2013</v>
      </c>
      <c r="F31">
        <v>1620.4487480213188</v>
      </c>
      <c r="G31">
        <v>8939</v>
      </c>
      <c r="H31">
        <v>4.0921545031365882</v>
      </c>
      <c r="I31">
        <v>3412067</v>
      </c>
      <c r="J31">
        <v>11404129</v>
      </c>
      <c r="K31">
        <v>2776414</v>
      </c>
      <c r="L31">
        <v>2669</v>
      </c>
      <c r="M31">
        <v>154</v>
      </c>
      <c r="N31">
        <v>5</v>
      </c>
      <c r="O31">
        <v>0</v>
      </c>
      <c r="P31">
        <v>0</v>
      </c>
      <c r="Q31">
        <v>0</v>
      </c>
    </row>
    <row r="32" spans="1:18" x14ac:dyDescent="0.3">
      <c r="A32">
        <v>41306</v>
      </c>
      <c r="B32" t="s">
        <v>96</v>
      </c>
      <c r="C32">
        <v>14</v>
      </c>
      <c r="D32">
        <v>2</v>
      </c>
      <c r="E32">
        <v>2013</v>
      </c>
      <c r="F32">
        <v>495.43507550150218</v>
      </c>
      <c r="G32">
        <v>7863</v>
      </c>
      <c r="H32">
        <v>3.5208519579061606</v>
      </c>
      <c r="I32">
        <v>3412067</v>
      </c>
      <c r="J32">
        <v>11400752.25</v>
      </c>
      <c r="K32">
        <v>0</v>
      </c>
      <c r="L32">
        <v>2461</v>
      </c>
      <c r="M32">
        <v>154</v>
      </c>
      <c r="N32">
        <v>11</v>
      </c>
      <c r="O32">
        <v>0</v>
      </c>
      <c r="P32">
        <v>0</v>
      </c>
      <c r="Q32">
        <v>1000</v>
      </c>
    </row>
    <row r="33" spans="1:17" x14ac:dyDescent="0.3">
      <c r="A33">
        <v>41334</v>
      </c>
      <c r="B33" t="s">
        <v>97</v>
      </c>
      <c r="C33">
        <v>15</v>
      </c>
      <c r="D33">
        <v>3</v>
      </c>
      <c r="E33">
        <v>2013</v>
      </c>
      <c r="F33">
        <v>1296.654317371904</v>
      </c>
      <c r="G33">
        <v>9506</v>
      </c>
      <c r="H33">
        <v>4.0273212666177258</v>
      </c>
      <c r="I33">
        <v>2912067</v>
      </c>
      <c r="J33">
        <v>12425625</v>
      </c>
      <c r="K33">
        <v>4900000</v>
      </c>
      <c r="L33">
        <v>2159</v>
      </c>
      <c r="M33">
        <v>153</v>
      </c>
      <c r="N33">
        <v>18</v>
      </c>
      <c r="O33">
        <v>0</v>
      </c>
      <c r="P33">
        <v>0</v>
      </c>
      <c r="Q33">
        <v>6840000</v>
      </c>
    </row>
    <row r="34" spans="1:17" x14ac:dyDescent="0.3">
      <c r="A34">
        <v>41365</v>
      </c>
      <c r="B34" t="s">
        <v>98</v>
      </c>
      <c r="C34">
        <v>16</v>
      </c>
      <c r="D34">
        <v>4</v>
      </c>
      <c r="E34">
        <v>2013</v>
      </c>
      <c r="F34">
        <v>648.81143862317333</v>
      </c>
      <c r="G34">
        <v>10338</v>
      </c>
      <c r="H34">
        <v>3.8366217242824785</v>
      </c>
      <c r="I34">
        <v>2912067</v>
      </c>
      <c r="J34">
        <v>16662724</v>
      </c>
      <c r="K34">
        <v>5715857</v>
      </c>
      <c r="L34">
        <v>2599</v>
      </c>
      <c r="M34">
        <v>151</v>
      </c>
      <c r="N34">
        <v>18</v>
      </c>
      <c r="O34">
        <v>0</v>
      </c>
      <c r="P34">
        <v>0</v>
      </c>
      <c r="Q34">
        <v>0</v>
      </c>
    </row>
    <row r="35" spans="1:17" x14ac:dyDescent="0.3">
      <c r="A35">
        <v>41395</v>
      </c>
      <c r="B35" t="s">
        <v>99</v>
      </c>
      <c r="C35">
        <v>17</v>
      </c>
      <c r="D35">
        <v>5</v>
      </c>
      <c r="E35">
        <v>2013</v>
      </c>
      <c r="F35">
        <v>643.83399474514692</v>
      </c>
      <c r="G35">
        <v>10094</v>
      </c>
      <c r="H35">
        <v>3.6363397457426312</v>
      </c>
      <c r="I35">
        <v>412067</v>
      </c>
      <c r="J35">
        <v>12425625</v>
      </c>
      <c r="K35">
        <v>20145571</v>
      </c>
      <c r="L35">
        <v>2820</v>
      </c>
      <c r="M35">
        <v>152</v>
      </c>
      <c r="N35">
        <v>17</v>
      </c>
      <c r="O35">
        <v>0</v>
      </c>
      <c r="P35">
        <v>0</v>
      </c>
      <c r="Q35">
        <v>0</v>
      </c>
    </row>
    <row r="36" spans="1:17" x14ac:dyDescent="0.3">
      <c r="A36">
        <v>41426</v>
      </c>
      <c r="B36" t="s">
        <v>100</v>
      </c>
      <c r="C36">
        <v>18</v>
      </c>
      <c r="D36">
        <v>6</v>
      </c>
      <c r="E36">
        <v>2013</v>
      </c>
      <c r="F36">
        <v>694.1209704282229</v>
      </c>
      <c r="G36">
        <v>8523</v>
      </c>
      <c r="H36">
        <v>3.8322001505294465</v>
      </c>
      <c r="I36">
        <v>412067</v>
      </c>
      <c r="J36">
        <v>7043716</v>
      </c>
      <c r="K36">
        <v>0</v>
      </c>
      <c r="L36">
        <v>2597</v>
      </c>
      <c r="M36">
        <v>154</v>
      </c>
      <c r="N36">
        <v>7</v>
      </c>
      <c r="O36">
        <v>0</v>
      </c>
      <c r="P36">
        <v>0</v>
      </c>
      <c r="Q36">
        <v>28600000</v>
      </c>
    </row>
    <row r="37" spans="1:17" x14ac:dyDescent="0.3">
      <c r="A37">
        <v>41456</v>
      </c>
      <c r="B37" t="s">
        <v>101</v>
      </c>
      <c r="C37">
        <v>19</v>
      </c>
      <c r="D37">
        <v>7</v>
      </c>
      <c r="E37">
        <v>2013</v>
      </c>
      <c r="F37">
        <v>570.57501588428511</v>
      </c>
      <c r="G37">
        <v>8283</v>
      </c>
      <c r="H37">
        <v>3.3356682258274848</v>
      </c>
      <c r="I37">
        <v>412067</v>
      </c>
      <c r="J37">
        <v>5953600</v>
      </c>
      <c r="K37">
        <v>2801332</v>
      </c>
      <c r="L37">
        <v>2530</v>
      </c>
      <c r="M37">
        <v>155</v>
      </c>
      <c r="N37">
        <v>3</v>
      </c>
      <c r="O37">
        <v>0</v>
      </c>
      <c r="P37">
        <v>0</v>
      </c>
      <c r="Q37">
        <v>28350000</v>
      </c>
    </row>
    <row r="38" spans="1:17" x14ac:dyDescent="0.3">
      <c r="A38">
        <v>41487</v>
      </c>
      <c r="B38" t="s">
        <v>102</v>
      </c>
      <c r="C38">
        <v>20</v>
      </c>
      <c r="D38">
        <v>8</v>
      </c>
      <c r="E38">
        <v>2013</v>
      </c>
      <c r="F38">
        <v>463.58008429952673</v>
      </c>
      <c r="G38">
        <v>8210</v>
      </c>
      <c r="H38">
        <v>2.8686850451691068</v>
      </c>
      <c r="I38">
        <v>412067</v>
      </c>
      <c r="J38">
        <v>5953600</v>
      </c>
      <c r="K38">
        <v>3517289</v>
      </c>
      <c r="L38">
        <v>2419</v>
      </c>
      <c r="M38">
        <v>156</v>
      </c>
      <c r="N38">
        <v>1</v>
      </c>
      <c r="O38">
        <v>0</v>
      </c>
      <c r="P38">
        <v>0</v>
      </c>
      <c r="Q38">
        <v>6840000</v>
      </c>
    </row>
    <row r="39" spans="1:17" x14ac:dyDescent="0.3">
      <c r="A39">
        <v>41518</v>
      </c>
      <c r="B39" t="s">
        <v>103</v>
      </c>
      <c r="C39">
        <v>21</v>
      </c>
      <c r="D39">
        <v>9</v>
      </c>
      <c r="E39">
        <v>2013</v>
      </c>
      <c r="F39">
        <v>406.14236140169919</v>
      </c>
      <c r="G39">
        <v>7656</v>
      </c>
      <c r="H39">
        <v>2.4666105155339051</v>
      </c>
      <c r="I39">
        <v>412067</v>
      </c>
      <c r="J39">
        <v>5953600</v>
      </c>
      <c r="K39">
        <v>0</v>
      </c>
      <c r="L39">
        <v>1857</v>
      </c>
      <c r="M39">
        <v>156</v>
      </c>
      <c r="N39">
        <v>6</v>
      </c>
      <c r="O39">
        <v>0</v>
      </c>
      <c r="P39">
        <v>0</v>
      </c>
      <c r="Q39">
        <v>6840000</v>
      </c>
    </row>
    <row r="40" spans="1:17" x14ac:dyDescent="0.3">
      <c r="A40">
        <v>41548</v>
      </c>
      <c r="B40" t="s">
        <v>104</v>
      </c>
      <c r="C40">
        <v>22</v>
      </c>
      <c r="D40">
        <v>10</v>
      </c>
      <c r="E40">
        <v>2013</v>
      </c>
      <c r="F40">
        <v>740.33591247497293</v>
      </c>
      <c r="G40">
        <v>8167</v>
      </c>
      <c r="H40">
        <v>3.0212089244274321</v>
      </c>
      <c r="I40">
        <v>2912067</v>
      </c>
      <c r="J40">
        <v>8755681</v>
      </c>
      <c r="K40">
        <v>2972895</v>
      </c>
      <c r="L40">
        <v>1956</v>
      </c>
      <c r="M40">
        <v>156</v>
      </c>
      <c r="N40">
        <v>13</v>
      </c>
      <c r="O40">
        <v>0</v>
      </c>
      <c r="P40">
        <v>0</v>
      </c>
      <c r="Q40">
        <v>0</v>
      </c>
    </row>
    <row r="41" spans="1:17" x14ac:dyDescent="0.3">
      <c r="A41">
        <v>41579</v>
      </c>
      <c r="B41" t="s">
        <v>105</v>
      </c>
      <c r="C41">
        <v>23</v>
      </c>
      <c r="D41">
        <v>11</v>
      </c>
      <c r="E41">
        <v>2013</v>
      </c>
      <c r="F41">
        <v>481.70522764985424</v>
      </c>
      <c r="G41">
        <v>8326</v>
      </c>
      <c r="H41">
        <v>2.5990115289672326</v>
      </c>
      <c r="I41">
        <v>2912067</v>
      </c>
      <c r="J41">
        <v>8564402.25</v>
      </c>
      <c r="K41">
        <v>2889982</v>
      </c>
      <c r="L41">
        <v>2398</v>
      </c>
      <c r="M41">
        <v>155</v>
      </c>
      <c r="N41">
        <v>15</v>
      </c>
      <c r="O41">
        <v>0</v>
      </c>
      <c r="P41">
        <v>0</v>
      </c>
      <c r="Q41">
        <v>0</v>
      </c>
    </row>
    <row r="42" spans="1:17" x14ac:dyDescent="0.3">
      <c r="A42">
        <v>41609</v>
      </c>
      <c r="B42" t="s">
        <v>106</v>
      </c>
      <c r="C42">
        <v>24</v>
      </c>
      <c r="D42">
        <v>12</v>
      </c>
      <c r="E42">
        <v>2013</v>
      </c>
      <c r="F42">
        <v>532.60736766391972</v>
      </c>
      <c r="G42">
        <v>8275</v>
      </c>
      <c r="H42">
        <v>2.2448574594356918</v>
      </c>
      <c r="I42">
        <v>412067</v>
      </c>
      <c r="J42">
        <v>10640644</v>
      </c>
      <c r="K42">
        <v>0</v>
      </c>
      <c r="L42">
        <v>1542</v>
      </c>
      <c r="M42">
        <v>155</v>
      </c>
      <c r="N42">
        <v>16</v>
      </c>
      <c r="O42">
        <v>0</v>
      </c>
      <c r="P42">
        <v>0</v>
      </c>
      <c r="Q42">
        <v>10880000</v>
      </c>
    </row>
    <row r="43" spans="1:17" x14ac:dyDescent="0.3">
      <c r="A43">
        <v>41640</v>
      </c>
      <c r="B43" t="s">
        <v>107</v>
      </c>
      <c r="C43">
        <v>25</v>
      </c>
      <c r="D43">
        <v>1</v>
      </c>
      <c r="E43">
        <v>2014</v>
      </c>
      <c r="F43">
        <v>556.24535010357852</v>
      </c>
      <c r="G43">
        <v>8025</v>
      </c>
      <c r="H43">
        <v>1.9546664108836136</v>
      </c>
      <c r="I43">
        <v>0</v>
      </c>
      <c r="J43">
        <v>11292960.25</v>
      </c>
      <c r="K43">
        <v>0</v>
      </c>
      <c r="L43">
        <v>1548</v>
      </c>
      <c r="M43">
        <v>154</v>
      </c>
      <c r="N43">
        <v>6</v>
      </c>
      <c r="O43">
        <v>0</v>
      </c>
      <c r="P43">
        <v>0</v>
      </c>
      <c r="Q43">
        <v>0</v>
      </c>
    </row>
    <row r="44" spans="1:17" x14ac:dyDescent="0.3">
      <c r="A44">
        <v>41671</v>
      </c>
      <c r="B44" t="s">
        <v>108</v>
      </c>
      <c r="C44">
        <v>26</v>
      </c>
      <c r="D44">
        <v>2</v>
      </c>
      <c r="E44">
        <v>2014</v>
      </c>
      <c r="F44">
        <v>830.02078631116046</v>
      </c>
      <c r="G44">
        <v>7350</v>
      </c>
      <c r="H44">
        <v>2.67027369245855</v>
      </c>
      <c r="I44">
        <v>0</v>
      </c>
      <c r="J44">
        <v>14058750.25</v>
      </c>
      <c r="K44">
        <v>0</v>
      </c>
      <c r="L44">
        <v>2039</v>
      </c>
      <c r="M44">
        <v>156</v>
      </c>
      <c r="N44">
        <v>13</v>
      </c>
      <c r="O44">
        <v>0</v>
      </c>
      <c r="P44">
        <v>0</v>
      </c>
      <c r="Q44">
        <v>0</v>
      </c>
    </row>
    <row r="45" spans="1:17" x14ac:dyDescent="0.3">
      <c r="A45">
        <v>41699</v>
      </c>
      <c r="B45" t="s">
        <v>109</v>
      </c>
      <c r="C45">
        <v>27</v>
      </c>
      <c r="D45">
        <v>3</v>
      </c>
      <c r="E45">
        <v>2014</v>
      </c>
      <c r="F45">
        <v>1087.4312469532304</v>
      </c>
      <c r="G45">
        <v>9306</v>
      </c>
      <c r="H45">
        <v>3.295932100327347</v>
      </c>
      <c r="I45">
        <v>0</v>
      </c>
      <c r="J45">
        <v>91968100</v>
      </c>
      <c r="K45">
        <v>0</v>
      </c>
      <c r="L45">
        <v>2569</v>
      </c>
      <c r="M45">
        <v>154</v>
      </c>
      <c r="N45">
        <v>16</v>
      </c>
      <c r="O45">
        <v>201000</v>
      </c>
      <c r="P45">
        <v>0</v>
      </c>
      <c r="Q45">
        <v>0</v>
      </c>
    </row>
    <row r="46" spans="1:17" x14ac:dyDescent="0.3">
      <c r="A46">
        <v>41730</v>
      </c>
      <c r="B46" t="s">
        <v>110</v>
      </c>
      <c r="C46">
        <v>28</v>
      </c>
      <c r="D46">
        <v>4</v>
      </c>
      <c r="E46">
        <v>2014</v>
      </c>
      <c r="F46">
        <v>1151.9926671345531</v>
      </c>
      <c r="G46">
        <v>10390</v>
      </c>
      <c r="H46">
        <v>3.8339179402362933</v>
      </c>
      <c r="I46">
        <v>0</v>
      </c>
      <c r="J46">
        <v>17451506.25</v>
      </c>
      <c r="K46">
        <v>0</v>
      </c>
      <c r="L46">
        <v>2645</v>
      </c>
      <c r="M46">
        <v>151</v>
      </c>
      <c r="N46">
        <v>16</v>
      </c>
      <c r="O46">
        <v>603000</v>
      </c>
      <c r="P46">
        <v>0</v>
      </c>
      <c r="Q46">
        <v>0</v>
      </c>
    </row>
    <row r="47" spans="1:17" x14ac:dyDescent="0.3">
      <c r="A47">
        <v>41760</v>
      </c>
      <c r="B47" t="s">
        <v>111</v>
      </c>
      <c r="C47">
        <v>29</v>
      </c>
      <c r="D47">
        <v>5</v>
      </c>
      <c r="E47">
        <v>2014</v>
      </c>
      <c r="F47">
        <v>1128.3866856656325</v>
      </c>
      <c r="G47">
        <v>10455</v>
      </c>
      <c r="H47">
        <v>4.296485955792968</v>
      </c>
      <c r="I47">
        <v>0</v>
      </c>
      <c r="J47">
        <v>16479540.25</v>
      </c>
      <c r="K47">
        <v>0</v>
      </c>
      <c r="L47">
        <v>3028</v>
      </c>
      <c r="M47">
        <v>151</v>
      </c>
      <c r="N47">
        <v>7</v>
      </c>
      <c r="O47">
        <v>0</v>
      </c>
      <c r="P47">
        <v>0</v>
      </c>
      <c r="Q47">
        <v>12214000</v>
      </c>
    </row>
    <row r="48" spans="1:17" x14ac:dyDescent="0.3">
      <c r="A48">
        <v>41791</v>
      </c>
      <c r="B48" t="s">
        <v>112</v>
      </c>
      <c r="C48">
        <v>30</v>
      </c>
      <c r="D48">
        <v>6</v>
      </c>
      <c r="E48">
        <v>2014</v>
      </c>
      <c r="F48">
        <v>1223.6820081173857</v>
      </c>
      <c r="G48">
        <v>9240</v>
      </c>
      <c r="H48">
        <v>4.6942295734321231</v>
      </c>
      <c r="I48">
        <v>0</v>
      </c>
      <c r="J48">
        <v>16301406.25</v>
      </c>
      <c r="K48">
        <v>0</v>
      </c>
      <c r="L48">
        <v>3143</v>
      </c>
      <c r="M48">
        <v>153</v>
      </c>
      <c r="N48">
        <v>3</v>
      </c>
      <c r="O48">
        <v>0</v>
      </c>
      <c r="P48">
        <v>0</v>
      </c>
      <c r="Q48">
        <v>0</v>
      </c>
    </row>
    <row r="49" spans="1:17" x14ac:dyDescent="0.3">
      <c r="A49">
        <v>41821</v>
      </c>
      <c r="B49" t="s">
        <v>113</v>
      </c>
      <c r="C49">
        <v>31</v>
      </c>
      <c r="D49">
        <v>7</v>
      </c>
      <c r="E49">
        <v>2014</v>
      </c>
      <c r="F49">
        <v>1110.7787545931426</v>
      </c>
      <c r="G49">
        <v>8688</v>
      </c>
      <c r="H49">
        <v>5.0361976122077641</v>
      </c>
      <c r="I49">
        <v>0</v>
      </c>
      <c r="J49">
        <v>12260502.25</v>
      </c>
      <c r="K49">
        <v>0</v>
      </c>
      <c r="L49">
        <v>2817</v>
      </c>
      <c r="M49">
        <v>154</v>
      </c>
      <c r="N49">
        <v>1</v>
      </c>
      <c r="O49">
        <v>0</v>
      </c>
      <c r="P49">
        <v>0</v>
      </c>
      <c r="Q49">
        <v>0</v>
      </c>
    </row>
    <row r="50" spans="1:17" x14ac:dyDescent="0.3">
      <c r="A50">
        <v>41852</v>
      </c>
      <c r="B50" t="s">
        <v>114</v>
      </c>
      <c r="C50">
        <v>32</v>
      </c>
      <c r="D50">
        <v>8</v>
      </c>
      <c r="E50">
        <v>2014</v>
      </c>
      <c r="F50">
        <v>570.57501588428511</v>
      </c>
      <c r="G50">
        <v>8677</v>
      </c>
      <c r="H50">
        <v>4.370897330196919</v>
      </c>
      <c r="I50">
        <v>0</v>
      </c>
      <c r="J50">
        <v>9803161</v>
      </c>
      <c r="K50">
        <v>0</v>
      </c>
      <c r="L50">
        <v>2719</v>
      </c>
      <c r="M50">
        <v>153</v>
      </c>
      <c r="N50">
        <v>0</v>
      </c>
      <c r="O50">
        <v>0</v>
      </c>
      <c r="P50">
        <v>0</v>
      </c>
      <c r="Q50">
        <v>6107000</v>
      </c>
    </row>
    <row r="51" spans="1:17" x14ac:dyDescent="0.3">
      <c r="A51">
        <v>41883</v>
      </c>
      <c r="B51" t="s">
        <v>115</v>
      </c>
      <c r="C51">
        <v>33</v>
      </c>
      <c r="D51">
        <v>9</v>
      </c>
      <c r="E51">
        <v>2014</v>
      </c>
      <c r="F51">
        <v>542.02558784830228</v>
      </c>
      <c r="G51">
        <v>8270</v>
      </c>
      <c r="H51">
        <v>3.7727229605437276</v>
      </c>
      <c r="I51">
        <v>0</v>
      </c>
      <c r="J51">
        <v>9597604</v>
      </c>
      <c r="K51">
        <v>0</v>
      </c>
      <c r="L51">
        <v>2494</v>
      </c>
      <c r="M51">
        <v>153</v>
      </c>
      <c r="N51">
        <v>0</v>
      </c>
      <c r="O51">
        <v>6107000</v>
      </c>
      <c r="P51">
        <v>0</v>
      </c>
      <c r="Q51">
        <v>0</v>
      </c>
    </row>
    <row r="52" spans="1:17" x14ac:dyDescent="0.3">
      <c r="A52">
        <v>41913</v>
      </c>
      <c r="B52" t="s">
        <v>116</v>
      </c>
      <c r="C52">
        <v>34</v>
      </c>
      <c r="D52">
        <v>10</v>
      </c>
      <c r="E52">
        <v>2014</v>
      </c>
      <c r="F52">
        <v>384.66733319663706</v>
      </c>
      <c r="G52">
        <v>8599</v>
      </c>
      <c r="H52">
        <v>3.2439003794789643</v>
      </c>
      <c r="I52">
        <v>0</v>
      </c>
      <c r="J52">
        <v>6325225</v>
      </c>
      <c r="K52">
        <v>0</v>
      </c>
      <c r="L52">
        <v>2426</v>
      </c>
      <c r="M52">
        <v>153</v>
      </c>
      <c r="N52">
        <v>13</v>
      </c>
      <c r="O52">
        <v>0</v>
      </c>
      <c r="P52">
        <v>0</v>
      </c>
      <c r="Q52">
        <v>12314000</v>
      </c>
    </row>
    <row r="53" spans="1:17" x14ac:dyDescent="0.3">
      <c r="A53">
        <v>41944</v>
      </c>
      <c r="B53" t="s">
        <v>117</v>
      </c>
      <c r="C53">
        <v>35</v>
      </c>
      <c r="D53">
        <v>11</v>
      </c>
      <c r="E53">
        <v>2014</v>
      </c>
      <c r="F53">
        <v>995.5485988209773</v>
      </c>
      <c r="G53">
        <v>8428</v>
      </c>
      <c r="H53">
        <v>3.7889434020136941</v>
      </c>
      <c r="I53">
        <v>0</v>
      </c>
      <c r="J53">
        <v>14428602.25</v>
      </c>
      <c r="K53">
        <v>0</v>
      </c>
      <c r="L53">
        <v>2252</v>
      </c>
      <c r="M53">
        <v>153</v>
      </c>
      <c r="N53">
        <v>17</v>
      </c>
      <c r="O53">
        <v>6107000</v>
      </c>
      <c r="P53">
        <v>0</v>
      </c>
      <c r="Q53">
        <v>0</v>
      </c>
    </row>
    <row r="54" spans="1:17" x14ac:dyDescent="0.3">
      <c r="A54">
        <v>41974</v>
      </c>
      <c r="B54" t="s">
        <v>118</v>
      </c>
      <c r="C54">
        <v>36</v>
      </c>
      <c r="D54">
        <v>12</v>
      </c>
      <c r="E54">
        <v>2014</v>
      </c>
      <c r="F54">
        <v>1395.8959099335084</v>
      </c>
      <c r="G54">
        <v>9133</v>
      </c>
      <c r="H54">
        <v>4.2578342770790609</v>
      </c>
      <c r="I54">
        <v>0</v>
      </c>
      <c r="J54">
        <v>19945156</v>
      </c>
      <c r="K54">
        <v>0</v>
      </c>
      <c r="L54">
        <v>2200</v>
      </c>
      <c r="M54">
        <v>151</v>
      </c>
      <c r="N54">
        <v>19</v>
      </c>
      <c r="O54">
        <v>12214000</v>
      </c>
      <c r="P54">
        <v>0</v>
      </c>
      <c r="Q54">
        <v>14000</v>
      </c>
    </row>
    <row r="55" spans="1:17" x14ac:dyDescent="0.3">
      <c r="A55">
        <v>42005</v>
      </c>
      <c r="B55" t="s">
        <v>119</v>
      </c>
      <c r="C55">
        <v>37</v>
      </c>
      <c r="D55">
        <v>1</v>
      </c>
      <c r="E55">
        <v>2015</v>
      </c>
      <c r="F55">
        <v>1358.4233576163178</v>
      </c>
      <c r="G55">
        <v>8655</v>
      </c>
      <c r="H55">
        <v>4.6609989700839822</v>
      </c>
      <c r="I55">
        <v>0</v>
      </c>
      <c r="J55">
        <v>63274070.25</v>
      </c>
      <c r="K55">
        <v>0</v>
      </c>
      <c r="L55">
        <v>1615</v>
      </c>
      <c r="M55">
        <v>152</v>
      </c>
      <c r="N55">
        <v>8</v>
      </c>
      <c r="O55">
        <v>0</v>
      </c>
      <c r="P55">
        <v>0</v>
      </c>
      <c r="Q55">
        <v>144000</v>
      </c>
    </row>
    <row r="56" spans="1:17" x14ac:dyDescent="0.3">
      <c r="A56">
        <v>42036</v>
      </c>
      <c r="B56" t="s">
        <v>120</v>
      </c>
      <c r="C56">
        <v>38</v>
      </c>
      <c r="D56">
        <v>2</v>
      </c>
      <c r="E56">
        <v>2015</v>
      </c>
      <c r="F56">
        <v>1302.7923201431367</v>
      </c>
      <c r="G56">
        <v>7713</v>
      </c>
      <c r="H56">
        <v>5.0076501527905375</v>
      </c>
      <c r="I56">
        <v>0</v>
      </c>
      <c r="J56">
        <v>92294449</v>
      </c>
      <c r="K56">
        <v>0</v>
      </c>
      <c r="L56">
        <v>4524</v>
      </c>
      <c r="M56">
        <v>154</v>
      </c>
      <c r="N56">
        <v>3</v>
      </c>
      <c r="O56">
        <v>0</v>
      </c>
      <c r="P56">
        <v>0</v>
      </c>
      <c r="Q56">
        <v>0</v>
      </c>
    </row>
    <row r="57" spans="1:17" x14ac:dyDescent="0.3">
      <c r="A57">
        <v>42064</v>
      </c>
      <c r="B57" t="s">
        <v>121</v>
      </c>
      <c r="C57">
        <v>39</v>
      </c>
      <c r="D57">
        <v>3</v>
      </c>
      <c r="E57">
        <v>2015</v>
      </c>
      <c r="F57">
        <v>906.143443261107</v>
      </c>
      <c r="G57">
        <v>10099</v>
      </c>
      <c r="H57">
        <v>5.3039882440796777</v>
      </c>
      <c r="I57">
        <v>0</v>
      </c>
      <c r="J57">
        <v>92294449</v>
      </c>
      <c r="K57">
        <v>0</v>
      </c>
      <c r="L57">
        <v>4255</v>
      </c>
      <c r="M57">
        <v>152</v>
      </c>
      <c r="N57">
        <v>13</v>
      </c>
      <c r="O57">
        <v>0</v>
      </c>
      <c r="P57">
        <v>0</v>
      </c>
      <c r="Q57">
        <v>144000</v>
      </c>
    </row>
    <row r="58" spans="1:17" x14ac:dyDescent="0.3">
      <c r="A58">
        <v>42095</v>
      </c>
      <c r="B58" t="s">
        <v>122</v>
      </c>
      <c r="C58">
        <v>40</v>
      </c>
      <c r="D58">
        <v>4</v>
      </c>
      <c r="E58">
        <v>2015</v>
      </c>
      <c r="F58">
        <v>410.4791516178156</v>
      </c>
      <c r="G58">
        <v>10914</v>
      </c>
      <c r="H58">
        <v>4.5605585575877861</v>
      </c>
      <c r="I58">
        <v>4699238</v>
      </c>
      <c r="J58">
        <v>107298522.25</v>
      </c>
      <c r="K58">
        <v>0</v>
      </c>
      <c r="L58">
        <v>1984</v>
      </c>
      <c r="M58">
        <v>150</v>
      </c>
      <c r="N58">
        <v>10</v>
      </c>
      <c r="O58">
        <v>0</v>
      </c>
      <c r="P58">
        <v>0</v>
      </c>
      <c r="Q58">
        <v>0</v>
      </c>
    </row>
    <row r="59" spans="1:17" x14ac:dyDescent="0.3">
      <c r="A59">
        <v>42125</v>
      </c>
      <c r="B59" t="s">
        <v>123</v>
      </c>
      <c r="C59">
        <v>41</v>
      </c>
      <c r="D59">
        <v>5</v>
      </c>
      <c r="E59">
        <v>2015</v>
      </c>
      <c r="F59">
        <v>978.59368162871408</v>
      </c>
      <c r="G59">
        <v>11132</v>
      </c>
      <c r="H59">
        <v>4.9209357555044608</v>
      </c>
      <c r="I59">
        <v>3432238</v>
      </c>
      <c r="J59">
        <v>353045310.25</v>
      </c>
      <c r="K59">
        <v>0</v>
      </c>
      <c r="L59">
        <v>595</v>
      </c>
      <c r="M59">
        <v>151</v>
      </c>
      <c r="N59">
        <v>4</v>
      </c>
      <c r="O59">
        <v>0</v>
      </c>
      <c r="P59">
        <v>0</v>
      </c>
      <c r="Q59">
        <v>0</v>
      </c>
    </row>
    <row r="60" spans="1:17" x14ac:dyDescent="0.3">
      <c r="A60">
        <v>42156</v>
      </c>
      <c r="B60" t="s">
        <v>124</v>
      </c>
      <c r="C60">
        <v>42</v>
      </c>
      <c r="D60">
        <v>6</v>
      </c>
      <c r="E60">
        <v>2015</v>
      </c>
      <c r="F60">
        <v>803.32462370092014</v>
      </c>
      <c r="G60">
        <v>10187</v>
      </c>
      <c r="H60">
        <v>5.2109650653901873</v>
      </c>
      <c r="I60">
        <v>500000</v>
      </c>
      <c r="J60">
        <v>281685872.25</v>
      </c>
      <c r="K60">
        <v>0</v>
      </c>
      <c r="L60">
        <v>179</v>
      </c>
      <c r="M60">
        <v>150</v>
      </c>
      <c r="N60">
        <v>2</v>
      </c>
      <c r="O60">
        <v>0</v>
      </c>
      <c r="P60">
        <v>0</v>
      </c>
      <c r="Q60">
        <v>0</v>
      </c>
    </row>
    <row r="61" spans="1:17" x14ac:dyDescent="0.3">
      <c r="A61">
        <v>42186</v>
      </c>
      <c r="B61" t="s">
        <v>125</v>
      </c>
      <c r="C61">
        <v>43</v>
      </c>
      <c r="D61">
        <v>7</v>
      </c>
      <c r="E61">
        <v>2015</v>
      </c>
      <c r="F61">
        <v>846.16355917552346</v>
      </c>
      <c r="G61">
        <v>9542</v>
      </c>
      <c r="H61">
        <v>5.4735071821905565</v>
      </c>
      <c r="I61">
        <v>0</v>
      </c>
      <c r="J61">
        <v>102292996</v>
      </c>
      <c r="K61">
        <v>3200000</v>
      </c>
      <c r="L61">
        <v>761</v>
      </c>
      <c r="M61">
        <v>152</v>
      </c>
      <c r="N61">
        <v>1</v>
      </c>
      <c r="O61">
        <v>0</v>
      </c>
      <c r="P61">
        <v>0</v>
      </c>
      <c r="Q61">
        <v>0</v>
      </c>
    </row>
    <row r="62" spans="1:17" x14ac:dyDescent="0.3">
      <c r="A62">
        <v>42217</v>
      </c>
      <c r="B62" t="s">
        <v>126</v>
      </c>
      <c r="C62">
        <v>44</v>
      </c>
      <c r="D62">
        <v>8</v>
      </c>
      <c r="E62">
        <v>2015</v>
      </c>
      <c r="F62">
        <v>1035.4476756974566</v>
      </c>
      <c r="G62">
        <v>9100</v>
      </c>
      <c r="H62">
        <v>5.7061566362371048</v>
      </c>
      <c r="I62">
        <v>0</v>
      </c>
      <c r="J62">
        <v>376010881</v>
      </c>
      <c r="K62">
        <v>2771002</v>
      </c>
      <c r="L62">
        <v>228</v>
      </c>
      <c r="M62">
        <v>153</v>
      </c>
      <c r="N62">
        <v>12</v>
      </c>
      <c r="O62">
        <v>12352000</v>
      </c>
      <c r="P62">
        <v>0</v>
      </c>
      <c r="Q62">
        <v>8318000</v>
      </c>
    </row>
    <row r="63" spans="1:17" x14ac:dyDescent="0.3">
      <c r="A63">
        <v>42248</v>
      </c>
      <c r="B63" t="s">
        <v>127</v>
      </c>
      <c r="C63">
        <v>45</v>
      </c>
      <c r="D63">
        <v>9</v>
      </c>
      <c r="E63">
        <v>2015</v>
      </c>
      <c r="F63">
        <v>397.51038519814864</v>
      </c>
      <c r="G63">
        <v>8883</v>
      </c>
      <c r="H63">
        <v>4.9063303892454737</v>
      </c>
      <c r="I63">
        <v>0</v>
      </c>
      <c r="J63">
        <v>219647220.25</v>
      </c>
      <c r="K63">
        <v>0</v>
      </c>
      <c r="L63">
        <v>68</v>
      </c>
      <c r="M63">
        <v>151</v>
      </c>
      <c r="N63">
        <v>19</v>
      </c>
      <c r="O63">
        <v>18528000</v>
      </c>
      <c r="P63">
        <v>0</v>
      </c>
      <c r="Q63">
        <v>6238500</v>
      </c>
    </row>
    <row r="65" spans="1:20" ht="18" x14ac:dyDescent="0.35">
      <c r="B65" s="111" t="s">
        <v>151</v>
      </c>
      <c r="C65" s="111"/>
      <c r="D65" s="111"/>
      <c r="E65" s="111"/>
      <c r="F65" s="111"/>
      <c r="G65" s="111"/>
      <c r="H65" s="111"/>
      <c r="I65" s="111"/>
      <c r="J65" s="111"/>
      <c r="K65" s="111"/>
    </row>
    <row r="66" spans="1:20" x14ac:dyDescent="0.3">
      <c r="A66" s="18" t="s">
        <v>19</v>
      </c>
    </row>
    <row r="67" spans="1:20" ht="15" thickBot="1" x14ac:dyDescent="0.35"/>
    <row r="68" spans="1:20" x14ac:dyDescent="0.3">
      <c r="A68" s="12" t="s">
        <v>20</v>
      </c>
      <c r="B68" s="12"/>
    </row>
    <row r="69" spans="1:20" x14ac:dyDescent="0.3">
      <c r="A69" s="10" t="s">
        <v>21</v>
      </c>
      <c r="B69" s="83">
        <v>0.84858561959983025</v>
      </c>
      <c r="C69" s="37" t="s">
        <v>131</v>
      </c>
      <c r="D69" s="37"/>
      <c r="E69" s="37"/>
      <c r="F69" s="37"/>
      <c r="G69" s="37"/>
      <c r="H69" s="37"/>
      <c r="I69" s="37"/>
      <c r="J69" s="37"/>
      <c r="K69" s="37"/>
      <c r="L69" s="37"/>
      <c r="M69" s="37"/>
      <c r="N69" s="37"/>
      <c r="O69" s="37"/>
      <c r="P69" s="37"/>
      <c r="Q69" s="37"/>
      <c r="R69" s="37"/>
      <c r="S69" s="37"/>
      <c r="T69" s="37"/>
    </row>
    <row r="70" spans="1:20" x14ac:dyDescent="0.3">
      <c r="A70" s="10" t="s">
        <v>22</v>
      </c>
      <c r="B70" s="10">
        <v>0.72009755379162788</v>
      </c>
    </row>
    <row r="71" spans="1:20" ht="16.2" x14ac:dyDescent="0.3">
      <c r="A71" s="10" t="s">
        <v>23</v>
      </c>
      <c r="B71" s="83">
        <v>0.67590243070609546</v>
      </c>
      <c r="C71" s="37" t="s">
        <v>132</v>
      </c>
      <c r="D71" s="37"/>
      <c r="E71" s="37"/>
      <c r="F71" s="37"/>
      <c r="G71" s="37"/>
      <c r="H71" s="37"/>
      <c r="I71" s="37"/>
      <c r="J71" s="37"/>
      <c r="K71" s="37"/>
      <c r="L71" s="37"/>
      <c r="M71" s="37"/>
      <c r="N71" s="37"/>
      <c r="O71" s="37"/>
    </row>
    <row r="72" spans="1:20" ht="15" thickBot="1" x14ac:dyDescent="0.35">
      <c r="A72" s="10" t="s">
        <v>24</v>
      </c>
      <c r="B72" s="10">
        <v>695.56184563294505</v>
      </c>
      <c r="K72" s="104" t="s">
        <v>148</v>
      </c>
    </row>
    <row r="73" spans="1:20" ht="15" thickBot="1" x14ac:dyDescent="0.35">
      <c r="A73" s="11" t="s">
        <v>25</v>
      </c>
      <c r="B73" s="11">
        <v>45</v>
      </c>
      <c r="J73" s="12"/>
      <c r="K73" s="12" t="s">
        <v>4</v>
      </c>
      <c r="L73" s="12" t="s">
        <v>74</v>
      </c>
      <c r="M73" s="12" t="s">
        <v>8</v>
      </c>
      <c r="N73" s="12" t="s">
        <v>9</v>
      </c>
      <c r="O73" s="12" t="s">
        <v>10</v>
      </c>
      <c r="P73" s="12" t="s">
        <v>11</v>
      </c>
      <c r="Q73" s="12" t="s">
        <v>0</v>
      </c>
    </row>
    <row r="74" spans="1:20" x14ac:dyDescent="0.3">
      <c r="J74" s="10" t="s">
        <v>4</v>
      </c>
      <c r="K74" s="10">
        <v>1</v>
      </c>
      <c r="L74" s="10"/>
      <c r="M74" s="10"/>
      <c r="N74" s="10"/>
      <c r="O74" s="10"/>
      <c r="P74" s="10"/>
      <c r="Q74" s="10"/>
    </row>
    <row r="75" spans="1:20" ht="15" thickBot="1" x14ac:dyDescent="0.35">
      <c r="A75" t="s">
        <v>26</v>
      </c>
      <c r="J75" s="10" t="s">
        <v>74</v>
      </c>
      <c r="K75" s="10">
        <v>0.7371321958608652</v>
      </c>
      <c r="L75" s="10">
        <v>1</v>
      </c>
      <c r="M75" s="10"/>
      <c r="N75" s="10"/>
      <c r="O75" s="10"/>
      <c r="P75" s="10"/>
      <c r="Q75" s="10"/>
    </row>
    <row r="76" spans="1:20" x14ac:dyDescent="0.3">
      <c r="A76" s="12"/>
      <c r="B76" s="12" t="s">
        <v>31</v>
      </c>
      <c r="C76" s="12" t="s">
        <v>32</v>
      </c>
      <c r="D76" s="12" t="s">
        <v>33</v>
      </c>
      <c r="E76" s="12" t="s">
        <v>34</v>
      </c>
      <c r="F76" s="12" t="s">
        <v>35</v>
      </c>
      <c r="J76" s="10" t="s">
        <v>8</v>
      </c>
      <c r="K76" s="10">
        <v>0.35096674106140552</v>
      </c>
      <c r="L76" s="10">
        <v>0.14607403386743109</v>
      </c>
      <c r="M76" s="10">
        <v>1</v>
      </c>
      <c r="N76" s="10"/>
      <c r="O76" s="10"/>
      <c r="P76" s="10"/>
      <c r="Q76" s="10"/>
    </row>
    <row r="77" spans="1:20" x14ac:dyDescent="0.3">
      <c r="A77" s="10" t="s">
        <v>27</v>
      </c>
      <c r="B77" s="10">
        <v>6</v>
      </c>
      <c r="C77" s="10">
        <v>47297669.31818828</v>
      </c>
      <c r="D77" s="10">
        <v>7882944.8863647133</v>
      </c>
      <c r="E77" s="10">
        <v>16.293597653252295</v>
      </c>
      <c r="F77" s="10">
        <v>3.5236361228025877E-9</v>
      </c>
      <c r="J77" s="10" t="s">
        <v>9</v>
      </c>
      <c r="K77" s="10">
        <v>0.44919872789532878</v>
      </c>
      <c r="L77" s="10">
        <v>0.56358347772600659</v>
      </c>
      <c r="M77" s="10">
        <v>9.3237775115024457E-2</v>
      </c>
      <c r="N77" s="10">
        <v>1</v>
      </c>
      <c r="O77" s="10"/>
      <c r="P77" s="10"/>
      <c r="Q77" s="10"/>
    </row>
    <row r="78" spans="1:20" x14ac:dyDescent="0.3">
      <c r="A78" s="10" t="s">
        <v>28</v>
      </c>
      <c r="B78" s="10">
        <v>38</v>
      </c>
      <c r="C78" s="10">
        <v>18384638.681811739</v>
      </c>
      <c r="D78" s="10">
        <v>483806.28110030893</v>
      </c>
      <c r="E78" s="10"/>
      <c r="F78" s="10"/>
      <c r="J78" s="10" t="s">
        <v>10</v>
      </c>
      <c r="K78" s="10">
        <v>0.14575903419229072</v>
      </c>
      <c r="L78" s="10">
        <v>3.0028219927707954E-2</v>
      </c>
      <c r="M78" s="10">
        <v>0.17769914415998339</v>
      </c>
      <c r="N78" s="10">
        <v>-0.10782969211043275</v>
      </c>
      <c r="O78" s="10">
        <v>1</v>
      </c>
      <c r="P78" s="10"/>
      <c r="Q78" s="10"/>
    </row>
    <row r="79" spans="1:20" ht="15" thickBot="1" x14ac:dyDescent="0.35">
      <c r="A79" s="11" t="s">
        <v>29</v>
      </c>
      <c r="B79" s="11">
        <v>44</v>
      </c>
      <c r="C79" s="11">
        <v>65682308.000000015</v>
      </c>
      <c r="D79" s="11"/>
      <c r="E79" s="11"/>
      <c r="F79" s="11"/>
      <c r="J79" s="10" t="s">
        <v>11</v>
      </c>
      <c r="K79" s="10">
        <v>7.8069947806332737E-2</v>
      </c>
      <c r="L79" s="10">
        <v>0.18769807416833401</v>
      </c>
      <c r="M79" s="10">
        <v>1.8283938433973673E-2</v>
      </c>
      <c r="N79" s="10">
        <v>-0.48249764884877566</v>
      </c>
      <c r="O79" s="10">
        <v>0.15216995846443684</v>
      </c>
      <c r="P79" s="10">
        <v>1</v>
      </c>
      <c r="Q79" s="10"/>
    </row>
    <row r="80" spans="1:20" ht="15" thickBot="1" x14ac:dyDescent="0.35">
      <c r="J80" s="11" t="s">
        <v>0</v>
      </c>
      <c r="K80" s="11">
        <v>-0.44741942410490976</v>
      </c>
      <c r="L80" s="11">
        <v>-0.15688578769331749</v>
      </c>
      <c r="M80" s="11">
        <v>-5.0039128780924085E-2</v>
      </c>
      <c r="N80" s="11">
        <v>-0.28081530679569489</v>
      </c>
      <c r="O80" s="11">
        <v>-1.2942442130131491E-2</v>
      </c>
      <c r="P80" s="11">
        <v>0.28185159015102473</v>
      </c>
      <c r="Q80" s="11">
        <v>1</v>
      </c>
    </row>
    <row r="81" spans="1:20" x14ac:dyDescent="0.3">
      <c r="A81" s="12"/>
      <c r="B81" s="12" t="s">
        <v>36</v>
      </c>
      <c r="C81" s="12" t="s">
        <v>24</v>
      </c>
      <c r="D81" s="12" t="s">
        <v>37</v>
      </c>
      <c r="E81" s="12" t="s">
        <v>38</v>
      </c>
      <c r="F81" s="12" t="s">
        <v>39</v>
      </c>
      <c r="G81" s="12" t="s">
        <v>40</v>
      </c>
      <c r="H81" s="12" t="s">
        <v>41</v>
      </c>
      <c r="I81" s="12" t="s">
        <v>42</v>
      </c>
    </row>
    <row r="82" spans="1:20" x14ac:dyDescent="0.3">
      <c r="A82" s="10" t="s">
        <v>30</v>
      </c>
      <c r="B82" s="10">
        <v>41896.575504127795</v>
      </c>
      <c r="C82" s="10">
        <v>9460.0689075140035</v>
      </c>
      <c r="D82" s="10">
        <v>4.4287812185860416</v>
      </c>
      <c r="E82" s="10">
        <v>7.7620579518384973E-5</v>
      </c>
      <c r="F82" s="10">
        <v>22745.667217551359</v>
      </c>
      <c r="G82" s="10">
        <v>61047.483790704231</v>
      </c>
      <c r="H82" s="10">
        <v>22745.667217551359</v>
      </c>
      <c r="I82" s="10">
        <v>61047.483790704231</v>
      </c>
    </row>
    <row r="83" spans="1:20" x14ac:dyDescent="0.3">
      <c r="A83" s="10" t="s">
        <v>74</v>
      </c>
      <c r="B83" s="83">
        <v>589.36549324345765</v>
      </c>
      <c r="C83" s="10">
        <v>124.63991140328058</v>
      </c>
      <c r="D83" s="10">
        <v>4.7285455084810444</v>
      </c>
      <c r="E83" s="83">
        <v>3.0883196273697248E-5</v>
      </c>
      <c r="F83" s="10">
        <v>337.04518400815141</v>
      </c>
      <c r="G83" s="10">
        <v>841.68580247876389</v>
      </c>
      <c r="H83" s="10">
        <v>337.04518400815141</v>
      </c>
      <c r="I83" s="10">
        <v>841.68580247876389</v>
      </c>
      <c r="J83" s="82" t="s">
        <v>135</v>
      </c>
      <c r="K83" s="82"/>
      <c r="L83" s="82"/>
      <c r="M83" s="82"/>
      <c r="N83" s="82"/>
      <c r="O83" s="82"/>
      <c r="P83" s="82"/>
      <c r="Q83" s="82"/>
      <c r="R83" s="82"/>
      <c r="S83" s="82"/>
      <c r="T83" s="82"/>
    </row>
    <row r="84" spans="1:20" x14ac:dyDescent="0.3">
      <c r="A84" s="10" t="s">
        <v>8</v>
      </c>
      <c r="B84" s="83">
        <v>2.078871236186177E-4</v>
      </c>
      <c r="C84" s="10">
        <v>8.1125569376945772E-5</v>
      </c>
      <c r="D84" s="10">
        <v>2.562535156489083</v>
      </c>
      <c r="E84" s="83">
        <v>1.4477021455145922E-2</v>
      </c>
      <c r="F84" s="10">
        <v>4.3656994427893021E-5</v>
      </c>
      <c r="G84" s="10">
        <v>3.721172528093424E-4</v>
      </c>
      <c r="H84" s="10">
        <v>4.3656994427893021E-5</v>
      </c>
      <c r="I84" s="10">
        <v>3.721172528093424E-4</v>
      </c>
      <c r="J84" s="82" t="s">
        <v>137</v>
      </c>
      <c r="K84" s="82"/>
      <c r="L84" s="82"/>
      <c r="M84" s="82"/>
      <c r="N84" s="82"/>
      <c r="O84" s="82"/>
      <c r="P84" s="82"/>
      <c r="Q84" s="82"/>
      <c r="R84" s="82"/>
      <c r="S84" s="82"/>
      <c r="T84" s="82"/>
    </row>
    <row r="85" spans="1:20" x14ac:dyDescent="0.3">
      <c r="A85" s="10" t="s">
        <v>9</v>
      </c>
      <c r="B85" s="85">
        <v>-1.026866355810607E-7</v>
      </c>
      <c r="C85" s="10">
        <v>2.074116940660827E-6</v>
      </c>
      <c r="D85" s="10">
        <v>-4.9508604634579609E-2</v>
      </c>
      <c r="E85" s="85">
        <v>0.96077329538049439</v>
      </c>
      <c r="F85" s="10">
        <v>-4.3015168655257897E-6</v>
      </c>
      <c r="G85" s="10">
        <v>4.0961435943636677E-6</v>
      </c>
      <c r="H85" s="10">
        <v>-4.3015168655257897E-6</v>
      </c>
      <c r="I85" s="10">
        <v>4.0961435943636677E-6</v>
      </c>
      <c r="J85" s="18" t="s">
        <v>164</v>
      </c>
      <c r="K85" s="18"/>
      <c r="L85" s="18"/>
      <c r="M85" s="18"/>
      <c r="N85" s="18"/>
    </row>
    <row r="86" spans="1:20" x14ac:dyDescent="0.3">
      <c r="A86" s="10" t="s">
        <v>10</v>
      </c>
      <c r="B86" s="85">
        <v>2.1460901691338208E-5</v>
      </c>
      <c r="C86" s="10">
        <v>2.5157370395485987E-5</v>
      </c>
      <c r="D86" s="10">
        <v>0.85306617321136868</v>
      </c>
      <c r="E86" s="85">
        <v>0.39896787369981157</v>
      </c>
      <c r="F86" s="10">
        <v>-2.94675321166554E-5</v>
      </c>
      <c r="G86" s="10">
        <v>7.2389335499331808E-5</v>
      </c>
      <c r="H86" s="10">
        <v>-2.94675321166554E-5</v>
      </c>
      <c r="I86" s="10">
        <v>7.2389335499331808E-5</v>
      </c>
      <c r="J86" s="18" t="s">
        <v>164</v>
      </c>
      <c r="K86" s="18"/>
      <c r="L86" s="18"/>
      <c r="M86" s="18"/>
      <c r="N86" s="18"/>
    </row>
    <row r="87" spans="1:20" x14ac:dyDescent="0.3">
      <c r="A87" s="10" t="s">
        <v>11</v>
      </c>
      <c r="B87" s="85">
        <v>4.5197542082285019E-2</v>
      </c>
      <c r="C87" s="10">
        <v>0.16742262226463867</v>
      </c>
      <c r="D87" s="10">
        <v>0.26996078230600734</v>
      </c>
      <c r="E87" s="85">
        <v>0.78865114283572535</v>
      </c>
      <c r="F87" s="10">
        <v>-0.29373183733708774</v>
      </c>
      <c r="G87" s="10">
        <v>0.38412692150165784</v>
      </c>
      <c r="H87" s="10">
        <v>-0.29373183733708774</v>
      </c>
      <c r="I87" s="10">
        <v>0.38412692150165784</v>
      </c>
      <c r="J87" s="18" t="s">
        <v>164</v>
      </c>
      <c r="K87" s="18"/>
      <c r="L87" s="18"/>
      <c r="M87" s="18"/>
      <c r="N87" s="18"/>
    </row>
    <row r="88" spans="1:20" ht="15" thickBot="1" x14ac:dyDescent="0.35">
      <c r="A88" s="11" t="s">
        <v>0</v>
      </c>
      <c r="B88" s="84">
        <v>-233.1733266397741</v>
      </c>
      <c r="C88" s="11">
        <v>61.965273420964621</v>
      </c>
      <c r="D88" s="11">
        <v>-3.7629677683449856</v>
      </c>
      <c r="E88" s="84">
        <v>5.6662572325135146E-4</v>
      </c>
      <c r="F88" s="11">
        <v>-358.61546451838444</v>
      </c>
      <c r="G88" s="11">
        <v>-107.73118876116379</v>
      </c>
      <c r="H88" s="11">
        <v>-358.61546451838444</v>
      </c>
      <c r="I88" s="11">
        <v>-107.73118876116379</v>
      </c>
      <c r="J88" s="82" t="s">
        <v>136</v>
      </c>
      <c r="K88" s="82"/>
      <c r="L88" s="82"/>
      <c r="M88" s="82"/>
      <c r="N88" s="82"/>
      <c r="O88" s="82"/>
      <c r="P88" s="82"/>
      <c r="Q88" s="82"/>
      <c r="R88" s="82"/>
      <c r="S88" s="82"/>
      <c r="T88" s="82"/>
    </row>
    <row r="90" spans="1:20" x14ac:dyDescent="0.3">
      <c r="A90" s="81" t="s">
        <v>133</v>
      </c>
      <c r="B90" s="81"/>
      <c r="C90" s="81"/>
      <c r="D90" s="81"/>
      <c r="E90" s="81"/>
      <c r="F90" s="81"/>
      <c r="G90" s="81"/>
      <c r="H90" s="81"/>
      <c r="I90" s="81"/>
      <c r="J90" s="81"/>
      <c r="K90" s="81"/>
      <c r="L90" s="81"/>
      <c r="M90" s="81"/>
      <c r="N90" s="81"/>
      <c r="O90" s="81"/>
    </row>
    <row r="91" spans="1:20" x14ac:dyDescent="0.3">
      <c r="A91" s="81" t="s">
        <v>134</v>
      </c>
      <c r="B91" s="81"/>
      <c r="C91" s="81"/>
      <c r="D91" s="81"/>
      <c r="E91" s="81"/>
      <c r="F91" s="81"/>
      <c r="G91" s="18"/>
      <c r="H91" s="18"/>
      <c r="I91" s="18"/>
      <c r="J91" s="18"/>
      <c r="K91" s="18"/>
      <c r="L91" s="18"/>
      <c r="M91" s="18"/>
      <c r="N91" s="18"/>
      <c r="O91" s="18"/>
    </row>
    <row r="94" spans="1:20" ht="18" x14ac:dyDescent="0.35">
      <c r="B94" s="123"/>
      <c r="C94" s="123"/>
      <c r="D94" s="123"/>
      <c r="E94" s="123"/>
      <c r="F94" s="123"/>
      <c r="G94" s="123"/>
      <c r="H94" s="123"/>
      <c r="I94" s="123"/>
      <c r="J94" s="123"/>
      <c r="K94" s="123"/>
    </row>
  </sheetData>
  <mergeCells count="13">
    <mergeCell ref="A91:F91"/>
    <mergeCell ref="J83:T83"/>
    <mergeCell ref="J84:T84"/>
    <mergeCell ref="J88:T88"/>
    <mergeCell ref="A4:J4"/>
    <mergeCell ref="A3:J3"/>
    <mergeCell ref="A5:J5"/>
    <mergeCell ref="A6:E6"/>
    <mergeCell ref="A1:M1"/>
    <mergeCell ref="A90:O90"/>
    <mergeCell ref="A2:J2"/>
    <mergeCell ref="B65:K65"/>
    <mergeCell ref="B94:K94"/>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MMM Data</vt:lpstr>
      <vt:lpstr>Modified DATA</vt:lpstr>
      <vt:lpstr>Explorations</vt:lpstr>
      <vt:lpstr>DASHBOARD &amp; SUMMARY</vt:lpstr>
      <vt:lpstr>Q 1) Seasonality Pivot Table</vt:lpstr>
      <vt:lpstr>Q 1) Seasonality Check Answer</vt:lpstr>
      <vt:lpstr>Q 2) Soda Sales Trend Calculati</vt:lpstr>
      <vt:lpstr>Q 2) Soda Sales Trend Visualisa</vt:lpstr>
      <vt:lpstr>Q3) + Q4) + Q5)</vt:lpstr>
      <vt:lpstr>Q4) Price and Volume sales Cor </vt:lpstr>
      <vt:lpstr>Q5)sales volume and promotions </vt:lpstr>
      <vt:lpstr>Q6) Calculation </vt:lpstr>
      <vt:lpstr>Q7) 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Kumar</dc:creator>
  <cp:lastModifiedBy>SHYAMAL MUKHERJEE</cp:lastModifiedBy>
  <dcterms:created xsi:type="dcterms:W3CDTF">2017-02-18T07:24:38Z</dcterms:created>
  <dcterms:modified xsi:type="dcterms:W3CDTF">2025-06-15T15:26:44Z</dcterms:modified>
</cp:coreProperties>
</file>